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=Petr_Daniel=\=3_Vítkov=\Myslivna DV\VZ\"/>
    </mc:Choice>
  </mc:AlternateContent>
  <xr:revisionPtr revIDLastSave="0" documentId="8_{AE549449-5448-4CF1-95A9-14C0EFBE7520}" xr6:coauthVersionLast="36" xr6:coauthVersionMax="36" xr10:uidLastSave="{00000000-0000-0000-0000-000000000000}"/>
  <bookViews>
    <workbookView xWindow="0" yWindow="0" windowWidth="38400" windowHeight="16905" xr2:uid="{00000000-000D-0000-FFFF-FFFF00000000}"/>
  </bookViews>
  <sheets>
    <sheet name="Rekapitulace stavby" sheetId="1" r:id="rId1"/>
    <sheet name="01 - Demolice" sheetId="2" r:id="rId2"/>
    <sheet name="02 - Rekonstrukce" sheetId="3" r:id="rId3"/>
    <sheet name="04 - VRN" sheetId="4" r:id="rId4"/>
    <sheet name="Pokyny pro vyplnění" sheetId="5" r:id="rId5"/>
  </sheets>
  <definedNames>
    <definedName name="_xlnm._FilterDatabase" localSheetId="1" hidden="1">'01 - Demolice'!$C$89:$K$170</definedName>
    <definedName name="_xlnm._FilterDatabase" localSheetId="2" hidden="1">'02 - Rekonstrukce'!$C$91:$K$290</definedName>
    <definedName name="_xlnm._FilterDatabase" localSheetId="3" hidden="1">'04 - VRN'!$C$81:$K$91</definedName>
    <definedName name="_xlnm.Print_Titles" localSheetId="1">'01 - Demolice'!$89:$89</definedName>
    <definedName name="_xlnm.Print_Titles" localSheetId="2">'02 - Rekonstrukce'!$91:$91</definedName>
    <definedName name="_xlnm.Print_Titles" localSheetId="3">'04 - VRN'!$81:$81</definedName>
    <definedName name="_xlnm.Print_Titles" localSheetId="0">'Rekapitulace stavby'!$52:$52</definedName>
    <definedName name="_xlnm.Print_Area" localSheetId="1">'01 - Demolice'!$C$4:$J$39,'01 - Demolice'!$C$45:$J$71,'01 - Demolice'!$C$77:$K$170</definedName>
    <definedName name="_xlnm.Print_Area" localSheetId="2">'02 - Rekonstrukce'!$C$4:$J$39,'02 - Rekonstrukce'!$C$45:$J$73,'02 - Rekonstrukce'!$C$79:$K$290</definedName>
    <definedName name="_xlnm.Print_Area" localSheetId="3">'04 - VRN'!$C$4:$J$39,'04 - VRN'!$C$45:$J$63,'04 - VRN'!$C$69:$K$91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57" i="1" s="1"/>
  <c r="J35" i="4"/>
  <c r="AX57" i="1" s="1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7" i="4"/>
  <c r="BH87" i="4"/>
  <c r="BG87" i="4"/>
  <c r="BF87" i="4"/>
  <c r="T87" i="4"/>
  <c r="R87" i="4"/>
  <c r="P87" i="4"/>
  <c r="BI85" i="4"/>
  <c r="BH85" i="4"/>
  <c r="BG85" i="4"/>
  <c r="BF85" i="4"/>
  <c r="T85" i="4"/>
  <c r="R85" i="4"/>
  <c r="P85" i="4"/>
  <c r="F76" i="4"/>
  <c r="E74" i="4"/>
  <c r="F52" i="4"/>
  <c r="E50" i="4"/>
  <c r="J24" i="4"/>
  <c r="E24" i="4"/>
  <c r="J79" i="4"/>
  <c r="J23" i="4"/>
  <c r="J21" i="4"/>
  <c r="E21" i="4"/>
  <c r="J54" i="4"/>
  <c r="J20" i="4"/>
  <c r="J18" i="4"/>
  <c r="E18" i="4"/>
  <c r="F79" i="4" s="1"/>
  <c r="J17" i="4"/>
  <c r="J15" i="4"/>
  <c r="E15" i="4"/>
  <c r="F78" i="4"/>
  <c r="J14" i="4"/>
  <c r="J12" i="4"/>
  <c r="J52" i="4" s="1"/>
  <c r="E7" i="4"/>
  <c r="E72" i="4" s="1"/>
  <c r="J149" i="3"/>
  <c r="J37" i="3"/>
  <c r="J36" i="3"/>
  <c r="AY56" i="1"/>
  <c r="J35" i="3"/>
  <c r="AX56" i="1" s="1"/>
  <c r="BI286" i="3"/>
  <c r="BH286" i="3"/>
  <c r="BG286" i="3"/>
  <c r="BF286" i="3"/>
  <c r="T286" i="3"/>
  <c r="T285" i="3" s="1"/>
  <c r="R286" i="3"/>
  <c r="R285" i="3" s="1"/>
  <c r="P286" i="3"/>
  <c r="P285" i="3"/>
  <c r="BI284" i="3"/>
  <c r="BH284" i="3"/>
  <c r="BG284" i="3"/>
  <c r="BF284" i="3"/>
  <c r="T284" i="3"/>
  <c r="R284" i="3"/>
  <c r="P284" i="3"/>
  <c r="BI282" i="3"/>
  <c r="BH282" i="3"/>
  <c r="BG282" i="3"/>
  <c r="BF282" i="3"/>
  <c r="T282" i="3"/>
  <c r="R282" i="3"/>
  <c r="P282" i="3"/>
  <c r="BI281" i="3"/>
  <c r="BH281" i="3"/>
  <c r="BG281" i="3"/>
  <c r="BF281" i="3"/>
  <c r="T281" i="3"/>
  <c r="R281" i="3"/>
  <c r="P281" i="3"/>
  <c r="BI279" i="3"/>
  <c r="BH279" i="3"/>
  <c r="BG279" i="3"/>
  <c r="BF279" i="3"/>
  <c r="T279" i="3"/>
  <c r="R279" i="3"/>
  <c r="P279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J67" i="3"/>
  <c r="BI147" i="3"/>
  <c r="BH147" i="3"/>
  <c r="BG147" i="3"/>
  <c r="BF147" i="3"/>
  <c r="T147" i="3"/>
  <c r="T146" i="3" s="1"/>
  <c r="R147" i="3"/>
  <c r="R146" i="3" s="1"/>
  <c r="P147" i="3"/>
  <c r="P146" i="3" s="1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8" i="3"/>
  <c r="BH108" i="3"/>
  <c r="BG108" i="3"/>
  <c r="BF108" i="3"/>
  <c r="T108" i="3"/>
  <c r="R108" i="3"/>
  <c r="P108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F86" i="3"/>
  <c r="E84" i="3"/>
  <c r="F52" i="3"/>
  <c r="E50" i="3"/>
  <c r="J24" i="3"/>
  <c r="E24" i="3"/>
  <c r="J55" i="3" s="1"/>
  <c r="J23" i="3"/>
  <c r="J21" i="3"/>
  <c r="E21" i="3"/>
  <c r="J88" i="3" s="1"/>
  <c r="J20" i="3"/>
  <c r="J18" i="3"/>
  <c r="E18" i="3"/>
  <c r="F55" i="3" s="1"/>
  <c r="J17" i="3"/>
  <c r="J15" i="3"/>
  <c r="E15" i="3"/>
  <c r="F54" i="3" s="1"/>
  <c r="J14" i="3"/>
  <c r="J12" i="3"/>
  <c r="J52" i="3" s="1"/>
  <c r="E7" i="3"/>
  <c r="E82" i="3"/>
  <c r="J37" i="2"/>
  <c r="J36" i="2"/>
  <c r="AY55" i="1" s="1"/>
  <c r="J35" i="2"/>
  <c r="AX55" i="1"/>
  <c r="BI166" i="2"/>
  <c r="BH166" i="2"/>
  <c r="BG166" i="2"/>
  <c r="BF166" i="2"/>
  <c r="T166" i="2"/>
  <c r="T165" i="2" s="1"/>
  <c r="R166" i="2"/>
  <c r="R165" i="2" s="1"/>
  <c r="P166" i="2"/>
  <c r="P165" i="2" s="1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T141" i="2" s="1"/>
  <c r="R142" i="2"/>
  <c r="R141" i="2"/>
  <c r="P142" i="2"/>
  <c r="P141" i="2" s="1"/>
  <c r="BI140" i="2"/>
  <c r="BH140" i="2"/>
  <c r="BG140" i="2"/>
  <c r="BF140" i="2"/>
  <c r="T140" i="2"/>
  <c r="T139" i="2" s="1"/>
  <c r="R140" i="2"/>
  <c r="R139" i="2" s="1"/>
  <c r="P140" i="2"/>
  <c r="P139" i="2"/>
  <c r="BI137" i="2"/>
  <c r="BH137" i="2"/>
  <c r="BG137" i="2"/>
  <c r="BF137" i="2"/>
  <c r="T137" i="2"/>
  <c r="T136" i="2" s="1"/>
  <c r="R137" i="2"/>
  <c r="R136" i="2" s="1"/>
  <c r="P137" i="2"/>
  <c r="P136" i="2" s="1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T121" i="2"/>
  <c r="R122" i="2"/>
  <c r="R121" i="2" s="1"/>
  <c r="P122" i="2"/>
  <c r="P121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BI93" i="2"/>
  <c r="BH93" i="2"/>
  <c r="BG93" i="2"/>
  <c r="BF93" i="2"/>
  <c r="T93" i="2"/>
  <c r="R93" i="2"/>
  <c r="P93" i="2"/>
  <c r="F84" i="2"/>
  <c r="E82" i="2"/>
  <c r="F52" i="2"/>
  <c r="E50" i="2"/>
  <c r="J24" i="2"/>
  <c r="E24" i="2"/>
  <c r="J87" i="2"/>
  <c r="J23" i="2"/>
  <c r="J21" i="2"/>
  <c r="E21" i="2"/>
  <c r="J54" i="2" s="1"/>
  <c r="J20" i="2"/>
  <c r="J18" i="2"/>
  <c r="E18" i="2"/>
  <c r="F55" i="2"/>
  <c r="J17" i="2"/>
  <c r="J15" i="2"/>
  <c r="E15" i="2"/>
  <c r="F86" i="2"/>
  <c r="J14" i="2"/>
  <c r="J12" i="2"/>
  <c r="J84" i="2" s="1"/>
  <c r="E7" i="2"/>
  <c r="E80" i="2"/>
  <c r="L50" i="1"/>
  <c r="AM50" i="1"/>
  <c r="AM49" i="1"/>
  <c r="L49" i="1"/>
  <c r="AM47" i="1"/>
  <c r="L47" i="1"/>
  <c r="L45" i="1"/>
  <c r="L44" i="1"/>
  <c r="J279" i="3"/>
  <c r="J284" i="3"/>
  <c r="J133" i="3"/>
  <c r="BK135" i="2"/>
  <c r="J254" i="3"/>
  <c r="J89" i="4"/>
  <c r="J278" i="3"/>
  <c r="J117" i="2"/>
  <c r="BK162" i="2"/>
  <c r="J268" i="3"/>
  <c r="J95" i="3"/>
  <c r="BK279" i="3"/>
  <c r="J103" i="3"/>
  <c r="BK209" i="3"/>
  <c r="BK224" i="3"/>
  <c r="J127" i="2"/>
  <c r="J224" i="3"/>
  <c r="BK252" i="3"/>
  <c r="BK202" i="3"/>
  <c r="BK217" i="3"/>
  <c r="BK271" i="3"/>
  <c r="J142" i="2"/>
  <c r="J104" i="2"/>
  <c r="J149" i="2"/>
  <c r="J91" i="4"/>
  <c r="J199" i="3"/>
  <c r="BK229" i="3"/>
  <c r="BK142" i="2"/>
  <c r="BK260" i="3"/>
  <c r="J115" i="2"/>
  <c r="BK273" i="3"/>
  <c r="J115" i="3"/>
  <c r="J241" i="3"/>
  <c r="J194" i="3"/>
  <c r="BK122" i="2"/>
  <c r="BK250" i="3"/>
  <c r="BK228" i="3"/>
  <c r="BK137" i="2"/>
  <c r="J98" i="3"/>
  <c r="J282" i="3"/>
  <c r="BK123" i="3"/>
  <c r="BK96" i="2"/>
  <c r="J261" i="3"/>
  <c r="BK213" i="3"/>
  <c r="J101" i="2"/>
  <c r="BK105" i="2"/>
  <c r="BK241" i="3"/>
  <c r="J108" i="3"/>
  <c r="J141" i="3"/>
  <c r="J281" i="3"/>
  <c r="BK141" i="3"/>
  <c r="J120" i="2"/>
  <c r="J257" i="3"/>
  <c r="BK158" i="2"/>
  <c r="BK112" i="3"/>
  <c r="BK129" i="3"/>
  <c r="BK85" i="4"/>
  <c r="BK244" i="3"/>
  <c r="J96" i="2"/>
  <c r="J145" i="3"/>
  <c r="J216" i="3"/>
  <c r="J151" i="3"/>
  <c r="J209" i="3"/>
  <c r="J234" i="3"/>
  <c r="BK154" i="3"/>
  <c r="BK276" i="3"/>
  <c r="BK115" i="2"/>
  <c r="BK234" i="3"/>
  <c r="BK140" i="2"/>
  <c r="J109" i="2"/>
  <c r="J166" i="2"/>
  <c r="BK115" i="3"/>
  <c r="BK194" i="3"/>
  <c r="BK109" i="2"/>
  <c r="BK151" i="3"/>
  <c r="AS54" i="1"/>
  <c r="J90" i="4"/>
  <c r="J119" i="3"/>
  <c r="J271" i="3"/>
  <c r="BK247" i="3"/>
  <c r="BK147" i="3"/>
  <c r="BK87" i="4"/>
  <c r="J85" i="4"/>
  <c r="BK216" i="3"/>
  <c r="BK282" i="3"/>
  <c r="BK133" i="2"/>
  <c r="BK253" i="3"/>
  <c r="BK145" i="2"/>
  <c r="BK116" i="2"/>
  <c r="J124" i="3"/>
  <c r="J229" i="3"/>
  <c r="J132" i="2"/>
  <c r="J144" i="3"/>
  <c r="J128" i="2"/>
  <c r="J129" i="3"/>
  <c r="BK278" i="3"/>
  <c r="J162" i="2"/>
  <c r="J93" i="2"/>
  <c r="J253" i="3"/>
  <c r="J116" i="2"/>
  <c r="J154" i="3"/>
  <c r="BK166" i="2"/>
  <c r="BK104" i="2"/>
  <c r="BK155" i="2"/>
  <c r="BK286" i="3"/>
  <c r="J260" i="3"/>
  <c r="J102" i="3"/>
  <c r="J122" i="2"/>
  <c r="BK195" i="3"/>
  <c r="BK95" i="3"/>
  <c r="BK232" i="3"/>
  <c r="J145" i="2"/>
  <c r="J220" i="3"/>
  <c r="J273" i="3"/>
  <c r="BK102" i="3"/>
  <c r="J123" i="3"/>
  <c r="BK206" i="3"/>
  <c r="J232" i="3"/>
  <c r="J112" i="3"/>
  <c r="BK220" i="3"/>
  <c r="J217" i="3"/>
  <c r="J133" i="2"/>
  <c r="BK221" i="3"/>
  <c r="J286" i="3"/>
  <c r="J147" i="3"/>
  <c r="J137" i="2"/>
  <c r="J247" i="3"/>
  <c r="J135" i="2"/>
  <c r="BK281" i="3"/>
  <c r="J202" i="3"/>
  <c r="J140" i="2"/>
  <c r="J210" i="3"/>
  <c r="J213" i="3"/>
  <c r="BK91" i="4"/>
  <c r="BK261" i="3"/>
  <c r="BK152" i="2"/>
  <c r="J215" i="3"/>
  <c r="J155" i="2"/>
  <c r="BK128" i="2"/>
  <c r="BK284" i="3"/>
  <c r="BK215" i="3"/>
  <c r="BK264" i="3"/>
  <c r="BK112" i="2"/>
  <c r="J244" i="3"/>
  <c r="BK149" i="2"/>
  <c r="BK101" i="2"/>
  <c r="BK254" i="3"/>
  <c r="J238" i="3"/>
  <c r="BK124" i="3"/>
  <c r="J87" i="4"/>
  <c r="J158" i="2"/>
  <c r="J252" i="3"/>
  <c r="J105" i="2"/>
  <c r="BK144" i="3"/>
  <c r="BK238" i="3"/>
  <c r="J250" i="3"/>
  <c r="BK119" i="3"/>
  <c r="BK145" i="3"/>
  <c r="BK117" i="2"/>
  <c r="J221" i="3"/>
  <c r="BK120" i="2"/>
  <c r="BK133" i="3"/>
  <c r="BK127" i="2"/>
  <c r="J152" i="2"/>
  <c r="BK257" i="3"/>
  <c r="J112" i="2"/>
  <c r="J264" i="3"/>
  <c r="BK98" i="3"/>
  <c r="J276" i="3"/>
  <c r="BK210" i="3"/>
  <c r="BK93" i="2"/>
  <c r="BK90" i="4"/>
  <c r="J195" i="3"/>
  <c r="BK199" i="3"/>
  <c r="BK89" i="4"/>
  <c r="BK132" i="2"/>
  <c r="BK268" i="3"/>
  <c r="BK108" i="3"/>
  <c r="J206" i="3"/>
  <c r="J228" i="3"/>
  <c r="BK103" i="3"/>
  <c r="BK94" i="3" l="1"/>
  <c r="R214" i="3"/>
  <c r="R150" i="3"/>
  <c r="BK126" i="2"/>
  <c r="J126" i="2" s="1"/>
  <c r="J64" i="2" s="1"/>
  <c r="P144" i="2"/>
  <c r="P138" i="2"/>
  <c r="BK214" i="3"/>
  <c r="J214" i="3"/>
  <c r="J69" i="3"/>
  <c r="BK88" i="4"/>
  <c r="J88" i="4" s="1"/>
  <c r="J62" i="4" s="1"/>
  <c r="R108" i="2"/>
  <c r="BK143" i="3"/>
  <c r="J143" i="3" s="1"/>
  <c r="J64" i="3" s="1"/>
  <c r="BK272" i="3"/>
  <c r="J272" i="3"/>
  <c r="J71" i="3" s="1"/>
  <c r="P84" i="4"/>
  <c r="BK92" i="2"/>
  <c r="T94" i="3"/>
  <c r="R107" i="3"/>
  <c r="T143" i="3"/>
  <c r="T128" i="3"/>
  <c r="P150" i="3"/>
  <c r="BK251" i="3"/>
  <c r="J251" i="3"/>
  <c r="J70" i="3" s="1"/>
  <c r="T272" i="3"/>
  <c r="T108" i="2"/>
  <c r="P94" i="3"/>
  <c r="R251" i="3"/>
  <c r="BK84" i="4"/>
  <c r="BK83" i="4" s="1"/>
  <c r="J83" i="4" s="1"/>
  <c r="J60" i="4" s="1"/>
  <c r="P92" i="2"/>
  <c r="P126" i="2"/>
  <c r="R144" i="2"/>
  <c r="R138" i="2" s="1"/>
  <c r="P214" i="3"/>
  <c r="BK144" i="2"/>
  <c r="J144" i="2"/>
  <c r="J69" i="2"/>
  <c r="R94" i="3"/>
  <c r="P143" i="3"/>
  <c r="P128" i="3"/>
  <c r="P272" i="3"/>
  <c r="R84" i="4"/>
  <c r="BK108" i="2"/>
  <c r="J108" i="2"/>
  <c r="J62" i="2" s="1"/>
  <c r="T144" i="2"/>
  <c r="T138" i="2" s="1"/>
  <c r="P107" i="3"/>
  <c r="R272" i="3"/>
  <c r="T84" i="4"/>
  <c r="R92" i="2"/>
  <c r="T126" i="2"/>
  <c r="P88" i="4"/>
  <c r="T92" i="2"/>
  <c r="R126" i="2"/>
  <c r="R91" i="2" s="1"/>
  <c r="BK107" i="3"/>
  <c r="J107" i="3"/>
  <c r="J62" i="3" s="1"/>
  <c r="T107" i="3"/>
  <c r="R143" i="3"/>
  <c r="R128" i="3"/>
  <c r="BK150" i="3"/>
  <c r="J150" i="3"/>
  <c r="J68" i="3"/>
  <c r="T150" i="3"/>
  <c r="T214" i="3"/>
  <c r="T251" i="3"/>
  <c r="T88" i="4"/>
  <c r="P108" i="2"/>
  <c r="P251" i="3"/>
  <c r="R88" i="4"/>
  <c r="J55" i="2"/>
  <c r="BE109" i="2"/>
  <c r="BE132" i="2"/>
  <c r="BE137" i="2"/>
  <c r="BK121" i="2"/>
  <c r="J121" i="2" s="1"/>
  <c r="J63" i="2" s="1"/>
  <c r="E48" i="3"/>
  <c r="J54" i="3"/>
  <c r="J86" i="3"/>
  <c r="BE123" i="3"/>
  <c r="BE199" i="3"/>
  <c r="BE217" i="3"/>
  <c r="BE252" i="3"/>
  <c r="BE253" i="3"/>
  <c r="BE254" i="3"/>
  <c r="BE115" i="2"/>
  <c r="BE213" i="3"/>
  <c r="BE104" i="2"/>
  <c r="BE133" i="2"/>
  <c r="BE145" i="2"/>
  <c r="BE155" i="2"/>
  <c r="BE95" i="3"/>
  <c r="BE124" i="3"/>
  <c r="BE195" i="3"/>
  <c r="BE271" i="3"/>
  <c r="BE278" i="3"/>
  <c r="J55" i="4"/>
  <c r="J52" i="2"/>
  <c r="J86" i="2"/>
  <c r="BE116" i="2"/>
  <c r="BE117" i="2"/>
  <c r="BE122" i="2"/>
  <c r="BE145" i="3"/>
  <c r="BE154" i="3"/>
  <c r="BE220" i="3"/>
  <c r="BE221" i="3"/>
  <c r="BE234" i="3"/>
  <c r="BE247" i="3"/>
  <c r="J76" i="4"/>
  <c r="F87" i="2"/>
  <c r="BK141" i="2"/>
  <c r="J141" i="2" s="1"/>
  <c r="J68" i="2" s="1"/>
  <c r="F88" i="3"/>
  <c r="BE115" i="3"/>
  <c r="BE194" i="3"/>
  <c r="BE224" i="3"/>
  <c r="BE232" i="3"/>
  <c r="BE238" i="3"/>
  <c r="BE264" i="3"/>
  <c r="BK128" i="3"/>
  <c r="J128" i="3"/>
  <c r="J63" i="3" s="1"/>
  <c r="BK146" i="3"/>
  <c r="J146" i="3"/>
  <c r="J65" i="3" s="1"/>
  <c r="F54" i="4"/>
  <c r="F55" i="4"/>
  <c r="J78" i="4"/>
  <c r="BE85" i="4"/>
  <c r="E48" i="2"/>
  <c r="BE93" i="2"/>
  <c r="BE120" i="2"/>
  <c r="BE141" i="3"/>
  <c r="BE216" i="3"/>
  <c r="BE244" i="3"/>
  <c r="BE261" i="3"/>
  <c r="BE273" i="3"/>
  <c r="BE276" i="3"/>
  <c r="BE284" i="3"/>
  <c r="BE152" i="2"/>
  <c r="J89" i="3"/>
  <c r="BE98" i="3"/>
  <c r="BE119" i="3"/>
  <c r="BE129" i="3"/>
  <c r="BE209" i="3"/>
  <c r="BE241" i="3"/>
  <c r="BE250" i="3"/>
  <c r="BE96" i="2"/>
  <c r="BE127" i="2"/>
  <c r="BE142" i="2"/>
  <c r="BE162" i="2"/>
  <c r="BE133" i="3"/>
  <c r="BE202" i="3"/>
  <c r="BE210" i="3"/>
  <c r="BE215" i="3"/>
  <c r="BE228" i="3"/>
  <c r="BE229" i="3"/>
  <c r="BE89" i="4"/>
  <c r="F54" i="2"/>
  <c r="BE112" i="2"/>
  <c r="BE257" i="3"/>
  <c r="BE281" i="3"/>
  <c r="BE282" i="3"/>
  <c r="BE91" i="4"/>
  <c r="BE101" i="2"/>
  <c r="BE128" i="2"/>
  <c r="BE135" i="2"/>
  <c r="BE149" i="2"/>
  <c r="BE158" i="2"/>
  <c r="BE166" i="2"/>
  <c r="BK139" i="2"/>
  <c r="J139" i="2"/>
  <c r="J67" i="2" s="1"/>
  <c r="F89" i="3"/>
  <c r="BE102" i="3"/>
  <c r="BE108" i="3"/>
  <c r="BE144" i="3"/>
  <c r="BE286" i="3"/>
  <c r="BE105" i="2"/>
  <c r="BE103" i="3"/>
  <c r="BE206" i="3"/>
  <c r="BE260" i="3"/>
  <c r="BE268" i="3"/>
  <c r="BE279" i="3"/>
  <c r="BK285" i="3"/>
  <c r="J285" i="3"/>
  <c r="J72" i="3" s="1"/>
  <c r="E48" i="4"/>
  <c r="BE87" i="4"/>
  <c r="BE90" i="4"/>
  <c r="BE140" i="2"/>
  <c r="BK136" i="2"/>
  <c r="J136" i="2" s="1"/>
  <c r="J65" i="2" s="1"/>
  <c r="BK165" i="2"/>
  <c r="J165" i="2"/>
  <c r="J70" i="2" s="1"/>
  <c r="BE112" i="3"/>
  <c r="BE147" i="3"/>
  <c r="BE151" i="3"/>
  <c r="J34" i="4"/>
  <c r="AW57" i="1"/>
  <c r="F34" i="3"/>
  <c r="BA56" i="1"/>
  <c r="F34" i="2"/>
  <c r="BA55" i="1" s="1"/>
  <c r="F36" i="3"/>
  <c r="BC56" i="1"/>
  <c r="F37" i="2"/>
  <c r="BD55" i="1"/>
  <c r="F35" i="2"/>
  <c r="BB55" i="1"/>
  <c r="F36" i="4"/>
  <c r="BC57" i="1"/>
  <c r="F37" i="4"/>
  <c r="BD57" i="1"/>
  <c r="F35" i="4"/>
  <c r="BB57" i="1" s="1"/>
  <c r="F35" i="3"/>
  <c r="BB56" i="1"/>
  <c r="J34" i="2"/>
  <c r="AW55" i="1"/>
  <c r="J34" i="3"/>
  <c r="AW56" i="1"/>
  <c r="F34" i="4"/>
  <c r="BA57" i="1"/>
  <c r="F37" i="3"/>
  <c r="BD56" i="1" s="1"/>
  <c r="F36" i="2"/>
  <c r="BC55" i="1" s="1"/>
  <c r="T148" i="3" l="1"/>
  <c r="T91" i="2"/>
  <c r="T90" i="2" s="1"/>
  <c r="P93" i="3"/>
  <c r="R90" i="2"/>
  <c r="R93" i="3"/>
  <c r="P148" i="3"/>
  <c r="P83" i="4"/>
  <c r="P82" i="4"/>
  <c r="AU57" i="1"/>
  <c r="BK93" i="3"/>
  <c r="T83" i="4"/>
  <c r="T82" i="4" s="1"/>
  <c r="BK91" i="2"/>
  <c r="J91" i="2" s="1"/>
  <c r="J60" i="2" s="1"/>
  <c r="T93" i="3"/>
  <c r="T92" i="3"/>
  <c r="R83" i="4"/>
  <c r="R82" i="4"/>
  <c r="P91" i="2"/>
  <c r="P90" i="2"/>
  <c r="AU55" i="1"/>
  <c r="R148" i="3"/>
  <c r="J92" i="2"/>
  <c r="J61" i="2" s="1"/>
  <c r="BK148" i="3"/>
  <c r="J148" i="3"/>
  <c r="J66" i="3"/>
  <c r="J84" i="4"/>
  <c r="J61" i="4"/>
  <c r="J94" i="3"/>
  <c r="J61" i="3"/>
  <c r="BK82" i="4"/>
  <c r="J82" i="4"/>
  <c r="J59" i="4"/>
  <c r="BK138" i="2"/>
  <c r="J138" i="2" s="1"/>
  <c r="J66" i="2" s="1"/>
  <c r="F33" i="2"/>
  <c r="AZ55" i="1"/>
  <c r="J33" i="2"/>
  <c r="AV55" i="1" s="1"/>
  <c r="AT55" i="1" s="1"/>
  <c r="BB54" i="1"/>
  <c r="AX54" i="1"/>
  <c r="J33" i="4"/>
  <c r="AV57" i="1"/>
  <c r="AT57" i="1"/>
  <c r="F33" i="4"/>
  <c r="AZ57" i="1" s="1"/>
  <c r="F33" i="3"/>
  <c r="AZ56" i="1" s="1"/>
  <c r="BC54" i="1"/>
  <c r="W32" i="1"/>
  <c r="BD54" i="1"/>
  <c r="W33" i="1"/>
  <c r="BA54" i="1"/>
  <c r="W30" i="1"/>
  <c r="J33" i="3"/>
  <c r="AV56" i="1" s="1"/>
  <c r="AT56" i="1" s="1"/>
  <c r="BK92" i="3" l="1"/>
  <c r="J92" i="3"/>
  <c r="R92" i="3"/>
  <c r="P92" i="3"/>
  <c r="AU56" i="1"/>
  <c r="BK90" i="2"/>
  <c r="J90" i="2"/>
  <c r="J59" i="2"/>
  <c r="J59" i="3"/>
  <c r="J93" i="3"/>
  <c r="J60" i="3"/>
  <c r="J30" i="3"/>
  <c r="AG56" i="1" s="1"/>
  <c r="AN56" i="1" s="1"/>
  <c r="AY54" i="1"/>
  <c r="W31" i="1"/>
  <c r="J30" i="4"/>
  <c r="AG57" i="1"/>
  <c r="AN57" i="1"/>
  <c r="AU54" i="1"/>
  <c r="AZ54" i="1"/>
  <c r="W29" i="1" s="1"/>
  <c r="AW54" i="1"/>
  <c r="AK30" i="1" s="1"/>
  <c r="J39" i="3" l="1"/>
  <c r="J39" i="4"/>
  <c r="J30" i="2"/>
  <c r="AG55" i="1"/>
  <c r="AN55" i="1"/>
  <c r="AV54" i="1"/>
  <c r="AK29" i="1" s="1"/>
  <c r="J39" i="2" l="1"/>
  <c r="AG54" i="1"/>
  <c r="AK26" i="1"/>
  <c r="AK35" i="1" s="1"/>
  <c r="AT54" i="1"/>
  <c r="AN54" i="1" l="1"/>
</calcChain>
</file>

<file path=xl/sharedStrings.xml><?xml version="1.0" encoding="utf-8"?>
<sst xmlns="http://schemas.openxmlformats.org/spreadsheetml/2006/main" count="3975" uniqueCount="745">
  <si>
    <t>Export Komplet</t>
  </si>
  <si>
    <t>VZ</t>
  </si>
  <si>
    <t>2.0</t>
  </si>
  <si>
    <t>ZAMOK</t>
  </si>
  <si>
    <t>False</t>
  </si>
  <si>
    <t>{6cc60d1a-7c6e-4e52-b2b5-fea6eb9c2dd7}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</si>
  <si>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</si>
  <si>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</si>
  <si>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</si>
  <si>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</si>
  <si>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</si>
  <si>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</si>
  <si>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</si>
  <si>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</si>
  <si>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</si>
  <si>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</si>
  <si>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</si>
  <si>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Stavební úpravy Myslivny</t>
  </si>
  <si>
    <t>KSO:</t>
  </si>
  <si>
    <t/>
  </si>
  <si>
    <t>CC-CZ:</t>
  </si>
  <si>
    <t>Místo:</t>
  </si>
  <si>
    <t>Chrastava, Dolní Vítkov</t>
  </si>
  <si>
    <t>Datum:</t>
  </si>
  <si>
    <t>2. 9. 2025</t>
  </si>
  <si>
    <t>Zadavatel:</t>
  </si>
  <si>
    <t>IČ:</t>
  </si>
  <si>
    <t>00262871</t>
  </si>
  <si>
    <t>Město Chrastava</t>
  </si>
  <si>
    <t>DIČ:</t>
  </si>
  <si>
    <t>Účastník:</t>
  </si>
  <si>
    <t>Vyplň údaj</t>
  </si>
  <si>
    <t>Projektant:</t>
  </si>
  <si>
    <t>08517592</t>
  </si>
  <si>
    <t>Ing. Knébl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</si>
  <si>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</si>
  <si>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</si>
  <si>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</si>
  <si>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</si>
  <si>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</si>
  <si>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</si>
  <si>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</si>
  <si>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</si>
  <si>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</si>
  <si>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</si>
  <si>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</si>
  <si>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</si>
  <si>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</si>
  <si>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</si>
  <si>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</si>
  <si>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</si>
  <si>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</si>
  <si>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</si>
  <si>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</si>
  <si>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</si>
  <si>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</si>
  <si>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</si>
  <si>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</si>
  <si>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</si>
  <si>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</si>
  <si>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</si>
  <si>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</si>
  <si>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</si>
  <si>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</si>
  <si>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</si>
  <si>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</si>
  <si>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</si>
  <si>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</si>
  <si>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</si>
  <si>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</si>
  <si>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</si>
  <si>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</si>
  <si>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</si>
  <si>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</si>
  <si>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</si>
  <si>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</si>
  <si>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</si>
  <si>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</si>
  <si>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</si>
  <si>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</si>
  <si>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Demolice</t>
  </si>
  <si>
    <t>STA</t>
  </si>
  <si>
    <t>1</t>
  </si>
  <si>
    <t>{95ef816a-e92e-4504-a263-1f30ad4e0ee0}</t>
  </si>
  <si>
    <t>2</t>
  </si>
  <si>
    <t>02</t>
  </si>
  <si>
    <t>Rekonstrukce</t>
  </si>
  <si>
    <t>{e6439246-5e6f-49ac-8be6-594b1f6d2f89}</t>
  </si>
  <si>
    <t>04</t>
  </si>
  <si>
    <t>VRN</t>
  </si>
  <si>
    <t>{5dc445e0-bd21-4337-8c2f-74e6a70665a0}</t>
  </si>
  <si>
    <t>KRYCÍ LIST SOUPISU PRACÍ</t>
  </si>
  <si>
    <t>Objekt:</t>
  </si>
  <si>
    <t>01 - Demolice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</si>
  <si>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</si>
  <si>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</si>
  <si>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</si>
  <si>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</si>
  <si>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</si>
  <si>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</si>
  <si>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94 - Lešení a stavební výtahy</t>
  </si>
  <si>
    <t xml:space="preserve">    98 - Demolice a sanace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</si>
  <si>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</si>
  <si>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</si>
  <si>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</si>
  <si>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</si>
  <si>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</si>
  <si>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764 - Konstrukce klempířské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</si>
  <si>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</si>
  <si>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</si>
  <si>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</si>
  <si>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</si>
  <si>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</si>
  <si>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</si>
  <si>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</si>
  <si>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</si>
  <si>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</si>
  <si>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</si>
  <si>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</si>
  <si>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</si>
  <si>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</si>
  <si>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</si>
  <si>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</si>
  <si>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</si>
  <si>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</si>
  <si>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</si>
  <si>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</si>
  <si>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</si>
  <si>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968062244</t>
  </si>
  <si>
    <t>Vybourání dřevěných rámů oken s křídly, dveřních zárubní, vrat, stěn, ostění nebo obkladů rámů oken s křídly jednoduchých, plochy do 1 m2</t>
  </si>
  <si>
    <t>m2</t>
  </si>
  <si>
    <t>4</t>
  </si>
  <si>
    <t>VV</t>
  </si>
  <si>
    <t>0,4*1,1*2+0,8*0,4*6+0,9*1,2*2+1*1,5</t>
  </si>
  <si>
    <t>Součet</t>
  </si>
  <si>
    <t>975111121</t>
  </si>
  <si>
    <t>Plošné podchycení konstrukcí systémovými prvky samostatnými stojkami výšky do 4 m, zatížení přes 6 do 8,5 kPa zřízení</t>
  </si>
  <si>
    <t>Před zahájením demontáže krovu budou instalovány pomocné podpůrné konstrukce</t>
  </si>
  <si>
    <t>24,7*11,5</t>
  </si>
  <si>
    <t>-(2,25*10,1)</t>
  </si>
  <si>
    <t>3</t>
  </si>
  <si>
    <t>975111122</t>
  </si>
  <si>
    <t>Plošné podchycení konstrukcí systémovými prvky samostatnými stojkami výšky do 4 m, zatížení přes 6 do 8,5 kPa příplatek za první a každý další den použití</t>
  </si>
  <si>
    <t>6</t>
  </si>
  <si>
    <t>261,325*30</t>
  </si>
  <si>
    <t>975111123</t>
  </si>
  <si>
    <t>Plošné podchycení konstrukcí systémovými prvky samostatnými stojkami výšky do 4 m, zatížení přes 6 do 8,5 kPa odstranění</t>
  </si>
  <si>
    <t>8</t>
  </si>
  <si>
    <t>5</t>
  </si>
  <si>
    <t>978012191</t>
  </si>
  <si>
    <t>Otlučení vápenných nebo vápenocementových omítek vnitřních ploch stropů rákosovaných, v rozsahu přes 50 do 100 %</t>
  </si>
  <si>
    <t>10</t>
  </si>
  <si>
    <t>5*25</t>
  </si>
  <si>
    <t>94</t>
  </si>
  <si>
    <t>Lešení a stavební výtahy</t>
  </si>
  <si>
    <t>941211111</t>
  </si>
  <si>
    <t>Lešení řadové rámové lehké pracovní s podlahami s provozním zatížením tř. 3 do 200 kg/m2 šířky tř. SW06 od 0,6 do 0,9 m výšky do 10 m montáž</t>
  </si>
  <si>
    <t>(1+24,7+1+11,6+1+6,4+1+2+9+2+9,3+11,6)*2,5</t>
  </si>
  <si>
    <t>7</t>
  </si>
  <si>
    <t>941211213</t>
  </si>
  <si>
    <t>Lešení řadové rámové lehké pracovní s podlahami s provozním zatížením tř. 3 do 200 kg/m2 šířky tř. SW06 od 0,6 do 0,9 m výšky přes 25 do 40 m příplatek za každý den použití</t>
  </si>
  <si>
    <t>14</t>
  </si>
  <si>
    <t>201,5*60</t>
  </si>
  <si>
    <t>941211811</t>
  </si>
  <si>
    <t>Lešení řadové rámové lehké pracovní s podlahami s provozním zatížením tř. 3 do 200 kg/m2 šířky tř. SW06 od 0,6 do 0,9 m výšky do 10 m demontáž</t>
  </si>
  <si>
    <t>16</t>
  </si>
  <si>
    <t>944511111</t>
  </si>
  <si>
    <t>Síť ochranná zavěšená na konstrukci lešení z textilie z umělých vláken montáž</t>
  </si>
  <si>
    <t>18</t>
  </si>
  <si>
    <t>944511211</t>
  </si>
  <si>
    <t>Síť ochranná zavěšená na konstrukci lešení z textilie z umělých vláken příplatek k ceně za každý den použití</t>
  </si>
  <si>
    <t>20</t>
  </si>
  <si>
    <t>11</t>
  </si>
  <si>
    <t>944511811</t>
  </si>
  <si>
    <t>Síť ochranná zavěšená na konstrukci lešení z textilie z umělých vláken demontáž</t>
  </si>
  <si>
    <t>22</t>
  </si>
  <si>
    <t>98</t>
  </si>
  <si>
    <t>Demolice a sanace</t>
  </si>
  <si>
    <t>981511111</t>
  </si>
  <si>
    <t>Demolice konstrukcí objektů postupným rozebíráním zdiva na maltu vápennou nebo vápenocementovou z cihel, tvárnic, kamene, zdiva smíšeného nebo hrázděného</t>
  </si>
  <si>
    <t>m3</t>
  </si>
  <si>
    <t>24</t>
  </si>
  <si>
    <t>výkaz bourané konstrukce příčky a zdivo</t>
  </si>
  <si>
    <t>0,11+0,28+1,44+14,52+0,09+1,97+3,65+2,44+2,07+3,27</t>
  </si>
  <si>
    <t>997</t>
  </si>
  <si>
    <t>Doprava suti a vybouraných hmot</t>
  </si>
  <si>
    <t>13</t>
  </si>
  <si>
    <t>997006512</t>
  </si>
  <si>
    <t>Vodorovná doprava suti na skládku s naložením na dopravní prostředek a složením přes 100 m do 1 km</t>
  </si>
  <si>
    <t>t</t>
  </si>
  <si>
    <t>26</t>
  </si>
  <si>
    <t>997006519</t>
  </si>
  <si>
    <t>Vodorovná doprava suti na skládku Příplatek k ceně -6512 za každý další i započatý 1 km</t>
  </si>
  <si>
    <t>28</t>
  </si>
  <si>
    <t>P</t>
  </si>
  <si>
    <t>Poznámka k položce:_x000D_
Poznámka k položce: Poznámka k položce: VZDÁLENOST DLE DISPOZIC ZHOTOVITELE</t>
  </si>
  <si>
    <t>63,043*10 "Přepočtené koeficientem množství</t>
  </si>
  <si>
    <t>15</t>
  </si>
  <si>
    <t>997013311</t>
  </si>
  <si>
    <t>Shoz na stavební suť montáž a demontáž shozu výšky do 10 m</t>
  </si>
  <si>
    <t>m</t>
  </si>
  <si>
    <t>30</t>
  </si>
  <si>
    <t>997013655R</t>
  </si>
  <si>
    <t>Poplatek za uložení na skládce (skládkovné) za hliník</t>
  </si>
  <si>
    <t>32</t>
  </si>
  <si>
    <t>Poznámka k položce:_x000D_
Poznámka k položce: Všechny odpady budou doloženy vážními lístky a čerpány dle skutečnosti</t>
  </si>
  <si>
    <t>17</t>
  </si>
  <si>
    <t>997013871</t>
  </si>
  <si>
    <t>Poplatek za uložení stavebního odpadu na recyklační skládce (skládkovné) směsného stavebního a demoličního zatříděného do Katalogu odpadů pod kódem 17 09 04</t>
  </si>
  <si>
    <t>34</t>
  </si>
  <si>
    <t>998</t>
  </si>
  <si>
    <t>Přesun hmot</t>
  </si>
  <si>
    <t>998001123</t>
  </si>
  <si>
    <t>Přesun hmot pro demolice objektů výšky do 21 m</t>
  </si>
  <si>
    <t>36</t>
  </si>
  <si>
    <t>PSV</t>
  </si>
  <si>
    <t>Práce a dodávky PSV</t>
  </si>
  <si>
    <t>741</t>
  </si>
  <si>
    <t>Elektroinstalace - silnoproud</t>
  </si>
  <si>
    <t>19</t>
  </si>
  <si>
    <t>741401x</t>
  </si>
  <si>
    <t>Odpojení hromosvodu a provedení opatření pro zachování funkčnosti vč. revizní zprávy</t>
  </si>
  <si>
    <t>soubor</t>
  </si>
  <si>
    <t>38</t>
  </si>
  <si>
    <t>762</t>
  </si>
  <si>
    <t>Konstrukce tesařské</t>
  </si>
  <si>
    <t>762331812R</t>
  </si>
  <si>
    <t>Kompletní demontáž dřevěné střechy včetně odvozu na skládku a poplatku za likvidaci.</t>
  </si>
  <si>
    <t>40</t>
  </si>
  <si>
    <t>Poznámka k položce:_x000D_
Poznámka k položce: V cenové nabídce jsou zahrnuty všechny dřevěné prvky, které jsou součástí střechy. Nabídka obsahuje přesun hmot a jeřáb mobilní.</t>
  </si>
  <si>
    <t>764</t>
  </si>
  <si>
    <t>Konstrukce klempířské</t>
  </si>
  <si>
    <t>764001821</t>
  </si>
  <si>
    <t>Demontáž klempířských konstrukcí krytiny ze svitků nebo tabulí do suti</t>
  </si>
  <si>
    <t>42</t>
  </si>
  <si>
    <t>Demontáž krytiny odměřeno digitálně</t>
  </si>
  <si>
    <t>375</t>
  </si>
  <si>
    <t>764001861</t>
  </si>
  <si>
    <t>Demontáž klempířských konstrukcí oplechování hřebene z hřebenáčů do suti</t>
  </si>
  <si>
    <t>44</t>
  </si>
  <si>
    <t>24,7+2,7+6,7</t>
  </si>
  <si>
    <t>23</t>
  </si>
  <si>
    <t>764001891</t>
  </si>
  <si>
    <t>Demontáž klempířských konstrukcí oplechování úžlabí do suti</t>
  </si>
  <si>
    <t>46</t>
  </si>
  <si>
    <t>4,75+4,75+1,5+1,5+2,2+2,2</t>
  </si>
  <si>
    <t>764002801</t>
  </si>
  <si>
    <t>Demontáž klempířských konstrukcí závětrné lišty do suti</t>
  </si>
  <si>
    <t>48</t>
  </si>
  <si>
    <t>6,611*4</t>
  </si>
  <si>
    <t>25</t>
  </si>
  <si>
    <t>764004801</t>
  </si>
  <si>
    <t>Demontáž klempířských konstrukcí žlabu podokapního do suti</t>
  </si>
  <si>
    <t>50</t>
  </si>
  <si>
    <t>odměřeno digitálně pasport 2 NP</t>
  </si>
  <si>
    <t>78</t>
  </si>
  <si>
    <t>764004861</t>
  </si>
  <si>
    <t>Demontáž klempířských konstrukcí svodu do suti</t>
  </si>
  <si>
    <t>52</t>
  </si>
  <si>
    <t>2,8*5</t>
  </si>
  <si>
    <t>HZS</t>
  </si>
  <si>
    <t>Hodinové zúčtovací sazby</t>
  </si>
  <si>
    <t>27</t>
  </si>
  <si>
    <t>HZS1291</t>
  </si>
  <si>
    <t>Hodinové zúčtovací sazby profesí HSV zemní a pomocné práce pomocný stavební dělník</t>
  </si>
  <si>
    <t>hod</t>
  </si>
  <si>
    <t>262144</t>
  </si>
  <si>
    <t>54</t>
  </si>
  <si>
    <t>Poznámka k položce:_x000D_
Poznámka k položce: Bude čerpáno se souhlasem investora a TDI</t>
  </si>
  <si>
    <t>Pomocné práce při demolici pro vysekání dřevěných prvků ve štítu jako jsou pozednice a krokve</t>
  </si>
  <si>
    <t>5*8</t>
  </si>
  <si>
    <t>02 - Rekonstrukce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</si>
  <si>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</si>
  <si>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</si>
  <si>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</si>
  <si>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8 - Vedení trubní dálková a přípojná</t>
  </si>
  <si>
    <t xml:space="preserve">    712 - Povlakové krytiny</t>
  </si>
  <si>
    <t xml:space="preserve">    765 - Krytina skládaná</t>
  </si>
  <si>
    <t xml:space="preserve">    766 - Konstrukce truhlářské</t>
  </si>
  <si>
    <t>Svislé a kompletní konstrukce</t>
  </si>
  <si>
    <t>310239411</t>
  </si>
  <si>
    <t>Zazdívka otvorů ve zdivu nadzákladovém cihlami pálenými plochy přes 1 m2 do 4 m2 na maltu cementovou</t>
  </si>
  <si>
    <t>1*1,6*0,25</t>
  </si>
  <si>
    <t>311271001</t>
  </si>
  <si>
    <t>Zdivo strojně zděné z pórobetonových velkoformátových bloků pevnost tvárnic přes P2 do P4, na tenkovrstvou maltu, tloušťka zdiva 250 mm, objemová hmotnost do 450 kg/m3</t>
  </si>
  <si>
    <t>přizdívka štítu + 10 % rezerva</t>
  </si>
  <si>
    <t>(8,25*4,4)/2*1,1</t>
  </si>
  <si>
    <t>317143445</t>
  </si>
  <si>
    <t>Překlady nosné z pórobetonu osazené do tenkého maltového lože, pro zdi tl. 250 mm, délky překladu přes 2100 do 2400 mm</t>
  </si>
  <si>
    <t>kus</t>
  </si>
  <si>
    <t>346244381</t>
  </si>
  <si>
    <t>Plentování ocelových válcovaných nosníků jednostranné cihlami na maltu, výška stojiny do 200 mm</t>
  </si>
  <si>
    <t>Plentování nosníků</t>
  </si>
  <si>
    <t>2,4*4*0,15</t>
  </si>
  <si>
    <t>Vodorovné konstrukce</t>
  </si>
  <si>
    <t>413941123</t>
  </si>
  <si>
    <t>Osazování ocelových válcovaných nosníků ve stropech I nebo IE nebo U nebo UE nebo L č. 14 až 22 nebo výšky přes 120 do 220 mm</t>
  </si>
  <si>
    <t>na 1 m je 13,03 kg</t>
  </si>
  <si>
    <t>2,4*4*13,03*0,001</t>
  </si>
  <si>
    <t>M</t>
  </si>
  <si>
    <t>13010716</t>
  </si>
  <si>
    <t>ocel profilová jakost S235JR (11 375) průřez I (IPN) 140</t>
  </si>
  <si>
    <t>0,125*1,1 "Přepočtené koeficientem množství</t>
  </si>
  <si>
    <t>417321414</t>
  </si>
  <si>
    <t>Ztužující pásy a věnce z betonu železového (bez výztuže) tř. C 20/25</t>
  </si>
  <si>
    <t>věnec dle D.1.1.2.c.2</t>
  </si>
  <si>
    <t>7,9*1,04</t>
  </si>
  <si>
    <t>417351115</t>
  </si>
  <si>
    <t>Bednění bočnic ztužujících pásů a věnců včetně vzpěr zřízení</t>
  </si>
  <si>
    <t>digitálně odměřeno</t>
  </si>
  <si>
    <t>47,4*0,25*2</t>
  </si>
  <si>
    <t>417351116</t>
  </si>
  <si>
    <t>Bednění bočnic ztužujících pásů a věnců včetně vzpěr odstranění</t>
  </si>
  <si>
    <t>417361821</t>
  </si>
  <si>
    <t>Výztuž ztužujících pásů a věnců z betonářské oceli 10 505 (R) nebo BSt 500</t>
  </si>
  <si>
    <t>200kg/m3</t>
  </si>
  <si>
    <t>8,216*200*0,001</t>
  </si>
  <si>
    <t>Úpravy povrchů, podlahy a osazování výplní</t>
  </si>
  <si>
    <t>622325103</t>
  </si>
  <si>
    <t>Oprava vápenocementové omítky vnějších ploch stupně členitosti 1 hladké stěn, v rozsahu opravované plochy přes 30 do 50%</t>
  </si>
  <si>
    <t>tři štíty</t>
  </si>
  <si>
    <t>20*3</t>
  </si>
  <si>
    <t>622635091</t>
  </si>
  <si>
    <t>Oprava spárování cihelného zdiva cementovou maltou včetně vysekání a vyčištění spár komínového nad střechou, v rozsahu opravované plochy přes 40 do 50 %</t>
  </si>
  <si>
    <t>1komín</t>
  </si>
  <si>
    <t>(0,65+0,85+0,65+0,85)*1,3</t>
  </si>
  <si>
    <t>2komín</t>
  </si>
  <si>
    <t>(0,65+0,5+0,65+0,5)*0,8</t>
  </si>
  <si>
    <t>3komín</t>
  </si>
  <si>
    <t>(0,65+0,75+0,65+0,75)*1,9</t>
  </si>
  <si>
    <t>631311121R</t>
  </si>
  <si>
    <t>Zapravení podlahy betonovou mazaninou po demolici příček</t>
  </si>
  <si>
    <t>Poznámka k položce:_x000D_
Poznámka k položce: Položka bude odsouhlasena a čerpána se souhlasem TDI a investora</t>
  </si>
  <si>
    <t>Vedení trubní dálková a přípojná</t>
  </si>
  <si>
    <t>877260341</t>
  </si>
  <si>
    <t>Montáž tvarovek na kanalizačním plastovém potrubí z PP nebo PVC-U hladkého plnostěnného lapačů střešních splavenin DN 100</t>
  </si>
  <si>
    <t>612487626</t>
  </si>
  <si>
    <t>56231163</t>
  </si>
  <si>
    <t>lapač střešních splavenin se zápachovou klapkou a lapacím košem DN 125/110</t>
  </si>
  <si>
    <t>133834885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</si>
  <si>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</si>
  <si>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</si>
  <si>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712</t>
  </si>
  <si>
    <t>Povlakové krytiny</t>
  </si>
  <si>
    <t>762083122</t>
  </si>
  <si>
    <t>Impregnace řeziva máčením proti dřevokaznému hmyzu, houbám a plísním, třída ohrožení 3 a 4 (dřevo v exteriéru)</t>
  </si>
  <si>
    <t>14,47+16,449+4,416</t>
  </si>
  <si>
    <t>762335512</t>
  </si>
  <si>
    <t>Montáž vázaných konstrukcí krovů střech pultových, sedlových, valbových, stanových krokví rovnoběžných s okapem (vlašských) z řeziva hoblovaného na dřevěný podklad, průřezové plochy přes 120 do 224 cm2</t>
  </si>
  <si>
    <t>KL01</t>
  </si>
  <si>
    <t>4,3*55</t>
  </si>
  <si>
    <t>KR01</t>
  </si>
  <si>
    <t>6,8*41+6,9*2</t>
  </si>
  <si>
    <t>KR02</t>
  </si>
  <si>
    <t>5,9*2</t>
  </si>
  <si>
    <t>KR03</t>
  </si>
  <si>
    <t>4,5*2</t>
  </si>
  <si>
    <t>KR04</t>
  </si>
  <si>
    <t>2,9+3,1</t>
  </si>
  <si>
    <t>KR05</t>
  </si>
  <si>
    <t>1,6+1,7</t>
  </si>
  <si>
    <t>KR06</t>
  </si>
  <si>
    <t>1,5+1,7</t>
  </si>
  <si>
    <t>KR07</t>
  </si>
  <si>
    <t>2,9+3</t>
  </si>
  <si>
    <t>KR08</t>
  </si>
  <si>
    <t>KR09</t>
  </si>
  <si>
    <t>KR10</t>
  </si>
  <si>
    <t>6,1*6</t>
  </si>
  <si>
    <t>KR11</t>
  </si>
  <si>
    <t>3*7</t>
  </si>
  <si>
    <t>KR12</t>
  </si>
  <si>
    <t>7,5+7,6</t>
  </si>
  <si>
    <t>PA01</t>
  </si>
  <si>
    <t>0,8*24</t>
  </si>
  <si>
    <t>PO01</t>
  </si>
  <si>
    <t>4,1*10</t>
  </si>
  <si>
    <t>PO02</t>
  </si>
  <si>
    <t>2,5*2</t>
  </si>
  <si>
    <t>SL01</t>
  </si>
  <si>
    <t>0,2*11</t>
  </si>
  <si>
    <t>VA01</t>
  </si>
  <si>
    <t>4,1*12</t>
  </si>
  <si>
    <t>VA02</t>
  </si>
  <si>
    <t>4,9*2</t>
  </si>
  <si>
    <t>60512131</t>
  </si>
  <si>
    <t>hranol stavební řezivo průřezu do 224cm2 dl 6-8m</t>
  </si>
  <si>
    <t>762341210</t>
  </si>
  <si>
    <t>Montáž bednění střech rovných a šikmých sklonu do 60° s vyřezáním otvorů z prken hrubých na sraz tl. do 32 mm</t>
  </si>
  <si>
    <t xml:space="preserve">celoplošný záklop - prkna </t>
  </si>
  <si>
    <t>395,4</t>
  </si>
  <si>
    <t>60515121</t>
  </si>
  <si>
    <t>řezivo jehličnaté boční prkno 40-60mm</t>
  </si>
  <si>
    <t>395,4*0,04*1,04</t>
  </si>
  <si>
    <t>762342511</t>
  </si>
  <si>
    <t>Montáž laťování montáž kontralatí na podklad bez tepelné izolace</t>
  </si>
  <si>
    <t>56</t>
  </si>
  <si>
    <t xml:space="preserve">kontralatě po 35cm </t>
  </si>
  <si>
    <t>(6,9+6,9)*(28/0,35)</t>
  </si>
  <si>
    <t>605141140</t>
  </si>
  <si>
    <t>řezivo jehličnaté lať impregnovaná dl 4 m</t>
  </si>
  <si>
    <t>58</t>
  </si>
  <si>
    <t>1104*(0,04*0,05)</t>
  </si>
  <si>
    <t>762381111</t>
  </si>
  <si>
    <t>Ukotvení komínu ke krovu do šikmé plochy nebo do hřebene</t>
  </si>
  <si>
    <t>60</t>
  </si>
  <si>
    <t>762395000</t>
  </si>
  <si>
    <t>Spojovací prostředky krovů, bednění a laťování, nadstřešních konstrukcí svorníky, prkna, hřebíky, pásová ocel, vruty</t>
  </si>
  <si>
    <t>62</t>
  </si>
  <si>
    <t>998762102</t>
  </si>
  <si>
    <t>Přesun hmot pro konstrukce tesařské stanovený z hmotnosti přesunovaného materiálu vodorovná dopravní vzdálenost do 50 m základní v objektech výšky přes 6 do 12 m</t>
  </si>
  <si>
    <t>64</t>
  </si>
  <si>
    <t>764111643</t>
  </si>
  <si>
    <t>Krytina ze svitků, ze šablon nebo taškových tabulí z pozinkovaného plechu s povrchovou úpravou s úpravou u okapů, prostupů a výčnělků střechy rovné drážkováním ze svitků do rš 670 mm, sklon střechy přes 30 do 60°</t>
  </si>
  <si>
    <t>70</t>
  </si>
  <si>
    <t>764201167</t>
  </si>
  <si>
    <t>Montáž oplechování střešních prvků úžlabí, šířky do 700 mm</t>
  </si>
  <si>
    <t>72</t>
  </si>
  <si>
    <t>29</t>
  </si>
  <si>
    <t>13814189</t>
  </si>
  <si>
    <t>plech hladký Pz jakost EN 10143 tl 0,8mm tabule</t>
  </si>
  <si>
    <t>74</t>
  </si>
  <si>
    <t>15*0,007 "Přepočtené koeficientem množství</t>
  </si>
  <si>
    <t>764201176</t>
  </si>
  <si>
    <t>Montáž oplechování střešních prvků Příplatek k cenám za provedení úžlabí v plechové krytině</t>
  </si>
  <si>
    <t>76</t>
  </si>
  <si>
    <t>31</t>
  </si>
  <si>
    <t>764204111</t>
  </si>
  <si>
    <t>Montáž oplechování horních ploch zdí a nadezdívek (atik) rozvinuté šířky přes rš 800 mm</t>
  </si>
  <si>
    <t>80</t>
  </si>
  <si>
    <t>komíny</t>
  </si>
  <si>
    <t>(0,65+0,85)*2+(0,65*0,5)*2+(0,7+0,65)*2</t>
  </si>
  <si>
    <t>33</t>
  </si>
  <si>
    <t>55350280R</t>
  </si>
  <si>
    <t>krytina střešní falcovaná Pz plech s barevnou dvouvrstvou polyesterovou povrchovou úpravou š 610mm</t>
  </si>
  <si>
    <t>82</t>
  </si>
  <si>
    <t>764206105</t>
  </si>
  <si>
    <t>Montáž oplechování parapetů rovných, bez rohů, rozvinuté šířky do 400 mm</t>
  </si>
  <si>
    <t>84</t>
  </si>
  <si>
    <t>2*3</t>
  </si>
  <si>
    <t>35</t>
  </si>
  <si>
    <t>13814189R</t>
  </si>
  <si>
    <t>Venkovní hliníkový parapet včetně krytek</t>
  </si>
  <si>
    <t>86</t>
  </si>
  <si>
    <t>Poznámka k položce:_x000D_
Poznámka k položce: Parapet bude vyvzorkován a odsouhlasen investorem a TDI</t>
  </si>
  <si>
    <t>764211405</t>
  </si>
  <si>
    <t>Oplechování střešních prvků z pozinkovaného plechu hřebene větraného, včetně větrací mřížky rš 400 mm</t>
  </si>
  <si>
    <t>88</t>
  </si>
  <si>
    <t>hřeben</t>
  </si>
  <si>
    <t>25,3+7,3</t>
  </si>
  <si>
    <t>37</t>
  </si>
  <si>
    <t>764212404</t>
  </si>
  <si>
    <t>Oplechování střešních prvků z pozinkovaného plechu štítu závětrnou lištou rš 330 mm</t>
  </si>
  <si>
    <t>90</t>
  </si>
  <si>
    <t>7*4+15+2,3+2,7</t>
  </si>
  <si>
    <t>764213455</t>
  </si>
  <si>
    <t>Oplechování střešních prvků z pozinkovaného plechu sněhový zachytávač průbežný jednotrubkový</t>
  </si>
  <si>
    <t>92</t>
  </si>
  <si>
    <t>24,7*2+2,5+2,5</t>
  </si>
  <si>
    <t>39</t>
  </si>
  <si>
    <t>764511602</t>
  </si>
  <si>
    <t>Žlab podokapní z pozinkovaného plechu s povrchovou úpravou včetně háků a čel půlkruhový rš 330 mm</t>
  </si>
  <si>
    <t>25,3+7+9,5+2,5+2,5</t>
  </si>
  <si>
    <t>764518622</t>
  </si>
  <si>
    <t>Svod z pozinkovaného plechu s upraveným povrchem včetně objímek, kolen a odskoků kruhový, průměru 100 mm</t>
  </si>
  <si>
    <t>96</t>
  </si>
  <si>
    <t>6*2,8</t>
  </si>
  <si>
    <t>41</t>
  </si>
  <si>
    <t>998764102</t>
  </si>
  <si>
    <t>Přesun hmot pro konstrukce klempířské stanovený z hmotnosti přesunovaného materiálu vodorovná dopravní vzdálenost do 50 m základní v objektech výšky přes 6 do 12 m</t>
  </si>
  <si>
    <t>765</t>
  </si>
  <si>
    <t>Krytina skládaná</t>
  </si>
  <si>
    <t>765115351R</t>
  </si>
  <si>
    <t>Montáž střešních doplňků krytiny stoupací plošiny</t>
  </si>
  <si>
    <t>100</t>
  </si>
  <si>
    <t>43</t>
  </si>
  <si>
    <t>55351098</t>
  </si>
  <si>
    <t>plošina stoupací pro falcované i skládané Al střechy 250x1200mm</t>
  </si>
  <si>
    <t>102</t>
  </si>
  <si>
    <t>765191011</t>
  </si>
  <si>
    <t>Montáž pojistné hydroizolační nebo parotěsné fólie kladené ve sklonu přes 20° volně na krokve</t>
  </si>
  <si>
    <t>104</t>
  </si>
  <si>
    <t>45</t>
  </si>
  <si>
    <t>JTA.JD160</t>
  </si>
  <si>
    <t>JUTADACH MASTER 160 (75m2/bal.)</t>
  </si>
  <si>
    <t>106</t>
  </si>
  <si>
    <t>395*1,1</t>
  </si>
  <si>
    <t>712631111</t>
  </si>
  <si>
    <t>Provedení povlakové krytiny střech šikmých přes 30° pásy na sucho na dřevěném podkladě s lištami podkladní samolepící asfaltový pás</t>
  </si>
  <si>
    <t>108</t>
  </si>
  <si>
    <t>47</t>
  </si>
  <si>
    <t>62856001</t>
  </si>
  <si>
    <t>pás asfaltový samolepicí modifikovaný SBS s vložkou z hliníkové fólie s textilií se spalitelnou fólií nebo jemnozrnným minerálním posypem nebo textilií na horním povrchu tl 2,2mm</t>
  </si>
  <si>
    <t>110</t>
  </si>
  <si>
    <t>395,4*1,15 "Přepočtené koeficientem množství</t>
  </si>
  <si>
    <t>765191031</t>
  </si>
  <si>
    <t>Montáž pojistné hydroizolační nebo parotěsné fólie lepení těsnících pásků pod kontralatě</t>
  </si>
  <si>
    <t>112</t>
  </si>
  <si>
    <t>49</t>
  </si>
  <si>
    <t>28329303</t>
  </si>
  <si>
    <t>páska těsnící jednostranně lepící butylkaučuková pod kontralatě š 50mm</t>
  </si>
  <si>
    <t>114</t>
  </si>
  <si>
    <t>1104*1,1 "Přepočtené koeficientem množství</t>
  </si>
  <si>
    <t>998765102</t>
  </si>
  <si>
    <t>Přesun hmot pro krytiny skládané stanovený z hmotnosti přesunovaného materiálu vodorovná dopravní vzdálenost do 50 m základní na objektech výšky přes 6 do 12 m</t>
  </si>
  <si>
    <t>116</t>
  </si>
  <si>
    <t>766</t>
  </si>
  <si>
    <t>Konstrukce truhlářské</t>
  </si>
  <si>
    <t>51</t>
  </si>
  <si>
    <t>766622116</t>
  </si>
  <si>
    <t>Montáž oken plastových včetně montáže rámu plochy přes 1 m2 pevných do zdiva, výšky přes 1,5 do 2,5 m</t>
  </si>
  <si>
    <t>118</t>
  </si>
  <si>
    <t>2*2*3</t>
  </si>
  <si>
    <t>61140054</t>
  </si>
  <si>
    <t>okno plastové otevíravé/sklopné trojsklo přes plochu 1m2 v 1,5-2,5m</t>
  </si>
  <si>
    <t>120</t>
  </si>
  <si>
    <t>Poznámka k položce:_x000D_
Poznámka k položce: Okna budou před objednání vyspecifikována a odsouhlasena investorem a TDI</t>
  </si>
  <si>
    <t>53</t>
  </si>
  <si>
    <t>766671001</t>
  </si>
  <si>
    <t>Montáž střešních oken dřevěných nebo plastových kyvných, výklopných/kyvných s okenním rámem a lemováním, s plisovaným límcem, s napojením na krytinu do krytiny ploché, rozměru 55 x 78 cm</t>
  </si>
  <si>
    <t>122</t>
  </si>
  <si>
    <t>61143690</t>
  </si>
  <si>
    <t>okno střešní plastové kyvné, izolační dvojsklo 54x78cm Uw=1,2W/m2K</t>
  </si>
  <si>
    <t>124</t>
  </si>
  <si>
    <t>55</t>
  </si>
  <si>
    <t>766671004</t>
  </si>
  <si>
    <t>Montáž střešních oken dřevěných nebo plastových kyvných, výklopných/kyvných s okenním rámem a lemováním, s plisovaným límcem, s napojením na krytinu do krytiny ploché, rozměru 78 x 118 cm</t>
  </si>
  <si>
    <t>126</t>
  </si>
  <si>
    <t>61143692</t>
  </si>
  <si>
    <t>okno střešní plastové kyvné, izolační dvojsklo 74x118cm Uw=1,2W/m2K</t>
  </si>
  <si>
    <t>128</t>
  </si>
  <si>
    <t>57</t>
  </si>
  <si>
    <t>998766102</t>
  </si>
  <si>
    <t>Přesun hmot pro konstrukce truhlářské stanovený z hmotnosti přesunovaného materiálu vodorovná dopravní vzdálenost do 50 m základní v objektech výšky přes 6 do 12 m</t>
  </si>
  <si>
    <t>130</t>
  </si>
  <si>
    <t>HZS1301</t>
  </si>
  <si>
    <t>Hodinové zúčtovací sazby profesí HSV provádění konstrukcí zedník</t>
  </si>
  <si>
    <t>136</t>
  </si>
  <si>
    <t>Pomocné práce skrytých prací pro dokončení PD stavebních úprav myslivny</t>
  </si>
  <si>
    <t>04 - VRN</t>
  </si>
  <si>
    <t>VRN - Vedlejší rozpočtové náklady</t>
  </si>
  <si>
    <t xml:space="preserve">    VRN3 - Zařízení staveniště</t>
  </si>
  <si>
    <t xml:space="preserve">    VRN9 - Ostatní náklady</t>
  </si>
  <si>
    <t>Vedlejší rozpočtové náklady</t>
  </si>
  <si>
    <t>VRN3</t>
  </si>
  <si>
    <t>Zařízení staveniště</t>
  </si>
  <si>
    <t>030001000</t>
  </si>
  <si>
    <t>kpl</t>
  </si>
  <si>
    <t>Poznámka k položce:_x000D_
Poznámka k položce: včetně mobilního WC</t>
  </si>
  <si>
    <t>034103000</t>
  </si>
  <si>
    <t>Oplocení staveniště</t>
  </si>
  <si>
    <t>VRN9</t>
  </si>
  <si>
    <t>Ostatní náklady</t>
  </si>
  <si>
    <t>090001000</t>
  </si>
  <si>
    <t>090001000.1</t>
  </si>
  <si>
    <t>Ostatní náklady - výkres výztuže věnce</t>
  </si>
  <si>
    <t>091803000</t>
  </si>
  <si>
    <t>Vybavení BOZP objektu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</si>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</sst>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3" t="s">
        <v>14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4"/>
      <c r="AQ5" s="24"/>
      <c r="AR5" s="22"/>
      <c r="BE5" s="330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5" t="s">
        <v>17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4"/>
      <c r="AQ6" s="24"/>
      <c r="AR6" s="22"/>
      <c r="BE6" s="331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1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31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1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1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1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1"/>
      <c r="BS12" s="19" t="s">
        <v>6</v>
      </c>
    </row>
    <row r="13" spans="1:74" s="1" customFormat="1" ht="12" customHeight="1">
      <c r="B13" s="23"/>
      <c r="C13" s="24"/>
      <c r="D13" s="31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31</v>
      </c>
      <c r="AO13" s="24"/>
      <c r="AP13" s="24"/>
      <c r="AQ13" s="24"/>
      <c r="AR13" s="22"/>
      <c r="BE13" s="331"/>
      <c r="BS13" s="19" t="s">
        <v>6</v>
      </c>
    </row>
    <row r="14" spans="1:74" ht="12.75">
      <c r="B14" s="23"/>
      <c r="C14" s="24"/>
      <c r="D14" s="24"/>
      <c r="E14" s="336" t="s">
        <v>31</v>
      </c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1" t="s">
        <v>29</v>
      </c>
      <c r="AL14" s="24"/>
      <c r="AM14" s="24"/>
      <c r="AN14" s="33" t="s">
        <v>31</v>
      </c>
      <c r="AO14" s="24"/>
      <c r="AP14" s="24"/>
      <c r="AQ14" s="24"/>
      <c r="AR14" s="22"/>
      <c r="BE14" s="331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1"/>
      <c r="BS15" s="19" t="s">
        <v>4</v>
      </c>
    </row>
    <row r="16" spans="1:74" s="1" customFormat="1" ht="12" customHeight="1">
      <c r="B16" s="23"/>
      <c r="C16" s="24"/>
      <c r="D16" s="31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1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1"/>
      <c r="BS17" s="19" t="s">
        <v>35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1"/>
      <c r="BS18" s="19" t="s">
        <v>6</v>
      </c>
    </row>
    <row r="19" spans="1:71" s="1" customFormat="1" ht="12" customHeight="1">
      <c r="B19" s="23"/>
      <c r="C19" s="24"/>
      <c r="D19" s="31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1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1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1"/>
    </row>
    <row r="22" spans="1:71" s="1" customFormat="1" ht="12" customHeight="1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1"/>
    </row>
    <row r="23" spans="1:71" s="1" customFormat="1" ht="47.25" customHeight="1">
      <c r="B23" s="23"/>
      <c r="C23" s="24"/>
      <c r="D23" s="24"/>
      <c r="E23" s="338" t="s">
        <v>39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24"/>
      <c r="AP23" s="24"/>
      <c r="AQ23" s="24"/>
      <c r="AR23" s="22"/>
      <c r="BE23" s="331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1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1"/>
    </row>
    <row r="26" spans="1:71" s="2" customFormat="1" ht="25.9" customHeight="1">
      <c r="A26" s="36"/>
      <c r="B26" s="37"/>
      <c r="C26" s="38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39">
        <f>ROUND(AG54,2)</f>
        <v>0</v>
      </c>
      <c r="AL26" s="340"/>
      <c r="AM26" s="340"/>
      <c r="AN26" s="340"/>
      <c r="AO26" s="340"/>
      <c r="AP26" s="38"/>
      <c r="AQ26" s="38"/>
      <c r="AR26" s="41"/>
      <c r="BE26" s="331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1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1" t="s">
        <v>41</v>
      </c>
      <c r="M28" s="341"/>
      <c r="N28" s="341"/>
      <c r="O28" s="341"/>
      <c r="P28" s="341"/>
      <c r="Q28" s="38"/>
      <c r="R28" s="38"/>
      <c r="S28" s="38"/>
      <c r="T28" s="38"/>
      <c r="U28" s="38"/>
      <c r="V28" s="38"/>
      <c r="W28" s="341" t="s">
        <v>42</v>
      </c>
      <c r="X28" s="341"/>
      <c r="Y28" s="341"/>
      <c r="Z28" s="341"/>
      <c r="AA28" s="341"/>
      <c r="AB28" s="341"/>
      <c r="AC28" s="341"/>
      <c r="AD28" s="341"/>
      <c r="AE28" s="341"/>
      <c r="AF28" s="38"/>
      <c r="AG28" s="38"/>
      <c r="AH28" s="38"/>
      <c r="AI28" s="38"/>
      <c r="AJ28" s="38"/>
      <c r="AK28" s="341" t="s">
        <v>43</v>
      </c>
      <c r="AL28" s="341"/>
      <c r="AM28" s="341"/>
      <c r="AN28" s="341"/>
      <c r="AO28" s="341"/>
      <c r="AP28" s="38"/>
      <c r="AQ28" s="38"/>
      <c r="AR28" s="41"/>
      <c r="BE28" s="331"/>
    </row>
    <row r="29" spans="1:71" s="3" customFormat="1" ht="14.45" customHeight="1">
      <c r="B29" s="42"/>
      <c r="C29" s="43"/>
      <c r="D29" s="31" t="s">
        <v>44</v>
      </c>
      <c r="E29" s="43"/>
      <c r="F29" s="31" t="s">
        <v>45</v>
      </c>
      <c r="G29" s="43"/>
      <c r="H29" s="43"/>
      <c r="I29" s="43"/>
      <c r="J29" s="43"/>
      <c r="K29" s="43"/>
      <c r="L29" s="344">
        <v>0.21</v>
      </c>
      <c r="M29" s="343"/>
      <c r="N29" s="343"/>
      <c r="O29" s="343"/>
      <c r="P29" s="343"/>
      <c r="Q29" s="43"/>
      <c r="R29" s="43"/>
      <c r="S29" s="43"/>
      <c r="T29" s="43"/>
      <c r="U29" s="43"/>
      <c r="V29" s="43"/>
      <c r="W29" s="342">
        <f>ROUND(AZ54, 2)</f>
        <v>0</v>
      </c>
      <c r="X29" s="343"/>
      <c r="Y29" s="343"/>
      <c r="Z29" s="343"/>
      <c r="AA29" s="343"/>
      <c r="AB29" s="343"/>
      <c r="AC29" s="343"/>
      <c r="AD29" s="343"/>
      <c r="AE29" s="343"/>
      <c r="AF29" s="43"/>
      <c r="AG29" s="43"/>
      <c r="AH29" s="43"/>
      <c r="AI29" s="43"/>
      <c r="AJ29" s="43"/>
      <c r="AK29" s="342">
        <f>ROUND(AV54, 2)</f>
        <v>0</v>
      </c>
      <c r="AL29" s="343"/>
      <c r="AM29" s="343"/>
      <c r="AN29" s="343"/>
      <c r="AO29" s="343"/>
      <c r="AP29" s="43"/>
      <c r="AQ29" s="43"/>
      <c r="AR29" s="44"/>
      <c r="BE29" s="332"/>
    </row>
    <row r="30" spans="1:71" s="3" customFormat="1" ht="14.45" customHeight="1">
      <c r="B30" s="42"/>
      <c r="C30" s="43"/>
      <c r="D30" s="43"/>
      <c r="E30" s="43"/>
      <c r="F30" s="31" t="s">
        <v>46</v>
      </c>
      <c r="G30" s="43"/>
      <c r="H30" s="43"/>
      <c r="I30" s="43"/>
      <c r="J30" s="43"/>
      <c r="K30" s="43"/>
      <c r="L30" s="344">
        <v>0.12</v>
      </c>
      <c r="M30" s="343"/>
      <c r="N30" s="343"/>
      <c r="O30" s="343"/>
      <c r="P30" s="343"/>
      <c r="Q30" s="43"/>
      <c r="R30" s="43"/>
      <c r="S30" s="43"/>
      <c r="T30" s="43"/>
      <c r="U30" s="43"/>
      <c r="V30" s="43"/>
      <c r="W30" s="342">
        <f>ROUND(BA54, 2)</f>
        <v>0</v>
      </c>
      <c r="X30" s="343"/>
      <c r="Y30" s="343"/>
      <c r="Z30" s="343"/>
      <c r="AA30" s="343"/>
      <c r="AB30" s="343"/>
      <c r="AC30" s="343"/>
      <c r="AD30" s="343"/>
      <c r="AE30" s="343"/>
      <c r="AF30" s="43"/>
      <c r="AG30" s="43"/>
      <c r="AH30" s="43"/>
      <c r="AI30" s="43"/>
      <c r="AJ30" s="43"/>
      <c r="AK30" s="342">
        <f>ROUND(AW54, 2)</f>
        <v>0</v>
      </c>
      <c r="AL30" s="343"/>
      <c r="AM30" s="343"/>
      <c r="AN30" s="343"/>
      <c r="AO30" s="343"/>
      <c r="AP30" s="43"/>
      <c r="AQ30" s="43"/>
      <c r="AR30" s="44"/>
      <c r="BE30" s="332"/>
    </row>
    <row r="31" spans="1:71" s="3" customFormat="1" ht="14.45" hidden="1" customHeight="1">
      <c r="B31" s="42"/>
      <c r="C31" s="43"/>
      <c r="D31" s="43"/>
      <c r="E31" s="43"/>
      <c r="F31" s="31" t="s">
        <v>47</v>
      </c>
      <c r="G31" s="43"/>
      <c r="H31" s="43"/>
      <c r="I31" s="43"/>
      <c r="J31" s="43"/>
      <c r="K31" s="43"/>
      <c r="L31" s="344">
        <v>0.21</v>
      </c>
      <c r="M31" s="343"/>
      <c r="N31" s="343"/>
      <c r="O31" s="343"/>
      <c r="P31" s="343"/>
      <c r="Q31" s="43"/>
      <c r="R31" s="43"/>
      <c r="S31" s="43"/>
      <c r="T31" s="43"/>
      <c r="U31" s="43"/>
      <c r="V31" s="43"/>
      <c r="W31" s="342">
        <f>ROUND(BB54, 2)</f>
        <v>0</v>
      </c>
      <c r="X31" s="343"/>
      <c r="Y31" s="343"/>
      <c r="Z31" s="343"/>
      <c r="AA31" s="343"/>
      <c r="AB31" s="343"/>
      <c r="AC31" s="343"/>
      <c r="AD31" s="343"/>
      <c r="AE31" s="343"/>
      <c r="AF31" s="43"/>
      <c r="AG31" s="43"/>
      <c r="AH31" s="43"/>
      <c r="AI31" s="43"/>
      <c r="AJ31" s="43"/>
      <c r="AK31" s="342">
        <v>0</v>
      </c>
      <c r="AL31" s="343"/>
      <c r="AM31" s="343"/>
      <c r="AN31" s="343"/>
      <c r="AO31" s="343"/>
      <c r="AP31" s="43"/>
      <c r="AQ31" s="43"/>
      <c r="AR31" s="44"/>
      <c r="BE31" s="332"/>
    </row>
    <row r="32" spans="1:71" s="3" customFormat="1" ht="14.45" hidden="1" customHeight="1">
      <c r="B32" s="42"/>
      <c r="C32" s="43"/>
      <c r="D32" s="43"/>
      <c r="E32" s="43"/>
      <c r="F32" s="31" t="s">
        <v>48</v>
      </c>
      <c r="G32" s="43"/>
      <c r="H32" s="43"/>
      <c r="I32" s="43"/>
      <c r="J32" s="43"/>
      <c r="K32" s="43"/>
      <c r="L32" s="344">
        <v>0.12</v>
      </c>
      <c r="M32" s="343"/>
      <c r="N32" s="343"/>
      <c r="O32" s="343"/>
      <c r="P32" s="343"/>
      <c r="Q32" s="43"/>
      <c r="R32" s="43"/>
      <c r="S32" s="43"/>
      <c r="T32" s="43"/>
      <c r="U32" s="43"/>
      <c r="V32" s="43"/>
      <c r="W32" s="342">
        <f>ROUND(BC54, 2)</f>
        <v>0</v>
      </c>
      <c r="X32" s="343"/>
      <c r="Y32" s="343"/>
      <c r="Z32" s="343"/>
      <c r="AA32" s="343"/>
      <c r="AB32" s="343"/>
      <c r="AC32" s="343"/>
      <c r="AD32" s="343"/>
      <c r="AE32" s="343"/>
      <c r="AF32" s="43"/>
      <c r="AG32" s="43"/>
      <c r="AH32" s="43"/>
      <c r="AI32" s="43"/>
      <c r="AJ32" s="43"/>
      <c r="AK32" s="342">
        <v>0</v>
      </c>
      <c r="AL32" s="343"/>
      <c r="AM32" s="343"/>
      <c r="AN32" s="343"/>
      <c r="AO32" s="343"/>
      <c r="AP32" s="43"/>
      <c r="AQ32" s="43"/>
      <c r="AR32" s="44"/>
      <c r="BE32" s="332"/>
    </row>
    <row r="33" spans="1:57" s="3" customFormat="1" ht="14.45" hidden="1" customHeight="1">
      <c r="B33" s="42"/>
      <c r="C33" s="43"/>
      <c r="D33" s="43"/>
      <c r="E33" s="43"/>
      <c r="F33" s="31" t="s">
        <v>49</v>
      </c>
      <c r="G33" s="43"/>
      <c r="H33" s="43"/>
      <c r="I33" s="43"/>
      <c r="J33" s="43"/>
      <c r="K33" s="43"/>
      <c r="L33" s="344">
        <v>0</v>
      </c>
      <c r="M33" s="343"/>
      <c r="N33" s="343"/>
      <c r="O33" s="343"/>
      <c r="P33" s="343"/>
      <c r="Q33" s="43"/>
      <c r="R33" s="43"/>
      <c r="S33" s="43"/>
      <c r="T33" s="43"/>
      <c r="U33" s="43"/>
      <c r="V33" s="43"/>
      <c r="W33" s="342">
        <f>ROUND(BD54, 2)</f>
        <v>0</v>
      </c>
      <c r="X33" s="343"/>
      <c r="Y33" s="343"/>
      <c r="Z33" s="343"/>
      <c r="AA33" s="343"/>
      <c r="AB33" s="343"/>
      <c r="AC33" s="343"/>
      <c r="AD33" s="343"/>
      <c r="AE33" s="343"/>
      <c r="AF33" s="43"/>
      <c r="AG33" s="43"/>
      <c r="AH33" s="43"/>
      <c r="AI33" s="43"/>
      <c r="AJ33" s="43"/>
      <c r="AK33" s="342">
        <v>0</v>
      </c>
      <c r="AL33" s="343"/>
      <c r="AM33" s="343"/>
      <c r="AN33" s="343"/>
      <c r="AO33" s="343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50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51</v>
      </c>
      <c r="U35" s="47"/>
      <c r="V35" s="47"/>
      <c r="W35" s="47"/>
      <c r="X35" s="345" t="s">
        <v>52</v>
      </c>
      <c r="Y35" s="346"/>
      <c r="Z35" s="346"/>
      <c r="AA35" s="346"/>
      <c r="AB35" s="346"/>
      <c r="AC35" s="47"/>
      <c r="AD35" s="47"/>
      <c r="AE35" s="47"/>
      <c r="AF35" s="47"/>
      <c r="AG35" s="47"/>
      <c r="AH35" s="47"/>
      <c r="AI35" s="47"/>
      <c r="AJ35" s="47"/>
      <c r="AK35" s="347">
        <f>SUM(AK26:AK33)</f>
        <v>0</v>
      </c>
      <c r="AL35" s="346"/>
      <c r="AM35" s="346"/>
      <c r="AN35" s="346"/>
      <c r="AO35" s="348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013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9" t="str">
        <f>K6</f>
        <v>Stavební úpravy Myslivny</v>
      </c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Chrastava, Dolní Vítkov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1" t="str">
        <f>IF(AN8= "","",AN8)</f>
        <v>2. 9. 2025</v>
      </c>
      <c r="AN47" s="351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Chrastava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32</v>
      </c>
      <c r="AJ49" s="38"/>
      <c r="AK49" s="38"/>
      <c r="AL49" s="38"/>
      <c r="AM49" s="352" t="str">
        <f>IF(E17="","",E17)</f>
        <v>Ing. Knébl</v>
      </c>
      <c r="AN49" s="353"/>
      <c r="AO49" s="353"/>
      <c r="AP49" s="353"/>
      <c r="AQ49" s="38"/>
      <c r="AR49" s="41"/>
      <c r="AS49" s="354" t="s">
        <v>54</v>
      </c>
      <c r="AT49" s="35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30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36</v>
      </c>
      <c r="AJ50" s="38"/>
      <c r="AK50" s="38"/>
      <c r="AL50" s="38"/>
      <c r="AM50" s="352" t="str">
        <f>IF(E20="","",E20)</f>
        <v xml:space="preserve"> </v>
      </c>
      <c r="AN50" s="353"/>
      <c r="AO50" s="353"/>
      <c r="AP50" s="353"/>
      <c r="AQ50" s="38"/>
      <c r="AR50" s="41"/>
      <c r="AS50" s="356"/>
      <c r="AT50" s="35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58"/>
      <c r="AT51" s="35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0" t="s">
        <v>55</v>
      </c>
      <c r="D52" s="361"/>
      <c r="E52" s="361"/>
      <c r="F52" s="361"/>
      <c r="G52" s="361"/>
      <c r="H52" s="68"/>
      <c r="I52" s="362" t="s">
        <v>56</v>
      </c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1"/>
      <c r="AD52" s="361"/>
      <c r="AE52" s="361"/>
      <c r="AF52" s="361"/>
      <c r="AG52" s="363" t="s">
        <v>57</v>
      </c>
      <c r="AH52" s="361"/>
      <c r="AI52" s="361"/>
      <c r="AJ52" s="361"/>
      <c r="AK52" s="361"/>
      <c r="AL52" s="361"/>
      <c r="AM52" s="361"/>
      <c r="AN52" s="362" t="s">
        <v>58</v>
      </c>
      <c r="AO52" s="361"/>
      <c r="AP52" s="361"/>
      <c r="AQ52" s="69" t="s">
        <v>59</v>
      </c>
      <c r="AR52" s="41"/>
      <c r="AS52" s="70" t="s">
        <v>60</v>
      </c>
      <c r="AT52" s="71" t="s">
        <v>61</v>
      </c>
      <c r="AU52" s="71" t="s">
        <v>62</v>
      </c>
      <c r="AV52" s="71" t="s">
        <v>63</v>
      </c>
      <c r="AW52" s="71" t="s">
        <v>64</v>
      </c>
      <c r="AX52" s="71" t="s">
        <v>65</v>
      </c>
      <c r="AY52" s="71" t="s">
        <v>66</v>
      </c>
      <c r="AZ52" s="71" t="s">
        <v>67</v>
      </c>
      <c r="BA52" s="71" t="s">
        <v>68</v>
      </c>
      <c r="BB52" s="71" t="s">
        <v>69</v>
      </c>
      <c r="BC52" s="71" t="s">
        <v>70</v>
      </c>
      <c r="BD52" s="72" t="s">
        <v>71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72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7">
        <f>ROUND(SUM(AG55:AG57),2)</f>
        <v>0</v>
      </c>
      <c r="AH54" s="367"/>
      <c r="AI54" s="367"/>
      <c r="AJ54" s="367"/>
      <c r="AK54" s="367"/>
      <c r="AL54" s="367"/>
      <c r="AM54" s="367"/>
      <c r="AN54" s="368">
        <f>SUM(AG54,AT54)</f>
        <v>0</v>
      </c>
      <c r="AO54" s="368"/>
      <c r="AP54" s="368"/>
      <c r="AQ54" s="80" t="s">
        <v>19</v>
      </c>
      <c r="AR54" s="81"/>
      <c r="AS54" s="82">
        <f>ROUND(SUM(AS55:AS57),2)</f>
        <v>0</v>
      </c>
      <c r="AT54" s="83">
        <f>ROUND(SUM(AV54:AW54),2)</f>
        <v>0</v>
      </c>
      <c r="AU54" s="84">
        <f>ROUND(SUM(AU55:AU57),5)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ROUND(SUM(AZ55:AZ57),2)</f>
        <v>0</v>
      </c>
      <c r="BA54" s="83">
        <f>ROUND(SUM(BA55:BA57),2)</f>
        <v>0</v>
      </c>
      <c r="BB54" s="83">
        <f>ROUND(SUM(BB55:BB57),2)</f>
        <v>0</v>
      </c>
      <c r="BC54" s="83">
        <f>ROUND(SUM(BC55:BC57),2)</f>
        <v>0</v>
      </c>
      <c r="BD54" s="85">
        <f>ROUND(SUM(BD55:BD57),2)</f>
        <v>0</v>
      </c>
      <c r="BS54" s="86" t="s">
        <v>73</v>
      </c>
      <c r="BT54" s="86" t="s">
        <v>74</v>
      </c>
      <c r="BU54" s="87" t="s">
        <v>75</v>
      </c>
      <c r="BV54" s="86" t="s">
        <v>76</v>
      </c>
      <c r="BW54" s="86" t="s">
        <v>5</v>
      </c>
      <c r="BX54" s="86" t="s">
        <v>77</v>
      </c>
      <c r="CL54" s="86" t="s">
        <v>19</v>
      </c>
    </row>
    <row r="55" spans="1:91" s="7" customFormat="1" ht="16.5" customHeight="1">
      <c r="A55" s="88" t="s">
        <v>78</v>
      </c>
      <c r="B55" s="89"/>
      <c r="C55" s="90"/>
      <c r="D55" s="366" t="s">
        <v>79</v>
      </c>
      <c r="E55" s="366"/>
      <c r="F55" s="366"/>
      <c r="G55" s="366"/>
      <c r="H55" s="366"/>
      <c r="I55" s="91"/>
      <c r="J55" s="366" t="s">
        <v>80</v>
      </c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4">
        <f>'01 - Demolice'!J30</f>
        <v>0</v>
      </c>
      <c r="AH55" s="365"/>
      <c r="AI55" s="365"/>
      <c r="AJ55" s="365"/>
      <c r="AK55" s="365"/>
      <c r="AL55" s="365"/>
      <c r="AM55" s="365"/>
      <c r="AN55" s="364">
        <f>SUM(AG55,AT55)</f>
        <v>0</v>
      </c>
      <c r="AO55" s="365"/>
      <c r="AP55" s="365"/>
      <c r="AQ55" s="92" t="s">
        <v>81</v>
      </c>
      <c r="AR55" s="93"/>
      <c r="AS55" s="94">
        <v>0</v>
      </c>
      <c r="AT55" s="95">
        <f>ROUND(SUM(AV55:AW55),2)</f>
        <v>0</v>
      </c>
      <c r="AU55" s="96">
        <f>'01 - Demolice'!P90</f>
        <v>0</v>
      </c>
      <c r="AV55" s="95">
        <f>'01 - Demolice'!J33</f>
        <v>0</v>
      </c>
      <c r="AW55" s="95">
        <f>'01 - Demolice'!J34</f>
        <v>0</v>
      </c>
      <c r="AX55" s="95">
        <f>'01 - Demolice'!J35</f>
        <v>0</v>
      </c>
      <c r="AY55" s="95">
        <f>'01 - Demolice'!J36</f>
        <v>0</v>
      </c>
      <c r="AZ55" s="95">
        <f>'01 - Demolice'!F33</f>
        <v>0</v>
      </c>
      <c r="BA55" s="95">
        <f>'01 - Demolice'!F34</f>
        <v>0</v>
      </c>
      <c r="BB55" s="95">
        <f>'01 - Demolice'!F35</f>
        <v>0</v>
      </c>
      <c r="BC55" s="95">
        <f>'01 - Demolice'!F36</f>
        <v>0</v>
      </c>
      <c r="BD55" s="97">
        <f>'01 - Demolice'!F37</f>
        <v>0</v>
      </c>
      <c r="BT55" s="98" t="s">
        <v>82</v>
      </c>
      <c r="BV55" s="98" t="s">
        <v>76</v>
      </c>
      <c r="BW55" s="98" t="s">
        <v>83</v>
      </c>
      <c r="BX55" s="98" t="s">
        <v>5</v>
      </c>
      <c r="CL55" s="98" t="s">
        <v>19</v>
      </c>
      <c r="CM55" s="98" t="s">
        <v>84</v>
      </c>
    </row>
    <row r="56" spans="1:91" s="7" customFormat="1" ht="16.5" customHeight="1">
      <c r="A56" s="88" t="s">
        <v>78</v>
      </c>
      <c r="B56" s="89"/>
      <c r="C56" s="90"/>
      <c r="D56" s="366" t="s">
        <v>85</v>
      </c>
      <c r="E56" s="366"/>
      <c r="F56" s="366"/>
      <c r="G56" s="366"/>
      <c r="H56" s="366"/>
      <c r="I56" s="91"/>
      <c r="J56" s="366" t="s">
        <v>86</v>
      </c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4">
        <f>'02 - Rekonstrukce'!J30</f>
        <v>0</v>
      </c>
      <c r="AH56" s="365"/>
      <c r="AI56" s="365"/>
      <c r="AJ56" s="365"/>
      <c r="AK56" s="365"/>
      <c r="AL56" s="365"/>
      <c r="AM56" s="365"/>
      <c r="AN56" s="364">
        <f>SUM(AG56,AT56)</f>
        <v>0</v>
      </c>
      <c r="AO56" s="365"/>
      <c r="AP56" s="365"/>
      <c r="AQ56" s="92" t="s">
        <v>81</v>
      </c>
      <c r="AR56" s="93"/>
      <c r="AS56" s="94">
        <v>0</v>
      </c>
      <c r="AT56" s="95">
        <f>ROUND(SUM(AV56:AW56),2)</f>
        <v>0</v>
      </c>
      <c r="AU56" s="96">
        <f>'02 - Rekonstrukce'!P92</f>
        <v>0</v>
      </c>
      <c r="AV56" s="95">
        <f>'02 - Rekonstrukce'!J33</f>
        <v>0</v>
      </c>
      <c r="AW56" s="95">
        <f>'02 - Rekonstrukce'!J34</f>
        <v>0</v>
      </c>
      <c r="AX56" s="95">
        <f>'02 - Rekonstrukce'!J35</f>
        <v>0</v>
      </c>
      <c r="AY56" s="95">
        <f>'02 - Rekonstrukce'!J36</f>
        <v>0</v>
      </c>
      <c r="AZ56" s="95">
        <f>'02 - Rekonstrukce'!F33</f>
        <v>0</v>
      </c>
      <c r="BA56" s="95">
        <f>'02 - Rekonstrukce'!F34</f>
        <v>0</v>
      </c>
      <c r="BB56" s="95">
        <f>'02 - Rekonstrukce'!F35</f>
        <v>0</v>
      </c>
      <c r="BC56" s="95">
        <f>'02 - Rekonstrukce'!F36</f>
        <v>0</v>
      </c>
      <c r="BD56" s="97">
        <f>'02 - Rekonstrukce'!F37</f>
        <v>0</v>
      </c>
      <c r="BT56" s="98" t="s">
        <v>82</v>
      </c>
      <c r="BV56" s="98" t="s">
        <v>76</v>
      </c>
      <c r="BW56" s="98" t="s">
        <v>87</v>
      </c>
      <c r="BX56" s="98" t="s">
        <v>5</v>
      </c>
      <c r="CL56" s="98" t="s">
        <v>19</v>
      </c>
      <c r="CM56" s="98" t="s">
        <v>84</v>
      </c>
    </row>
    <row r="57" spans="1:91" s="7" customFormat="1" ht="16.5" customHeight="1">
      <c r="A57" s="88" t="s">
        <v>78</v>
      </c>
      <c r="B57" s="89"/>
      <c r="C57" s="90"/>
      <c r="D57" s="366" t="s">
        <v>88</v>
      </c>
      <c r="E57" s="366"/>
      <c r="F57" s="366"/>
      <c r="G57" s="366"/>
      <c r="H57" s="366"/>
      <c r="I57" s="91"/>
      <c r="J57" s="366" t="s">
        <v>89</v>
      </c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4">
        <f>'04 - VRN'!J30</f>
        <v>0</v>
      </c>
      <c r="AH57" s="365"/>
      <c r="AI57" s="365"/>
      <c r="AJ57" s="365"/>
      <c r="AK57" s="365"/>
      <c r="AL57" s="365"/>
      <c r="AM57" s="365"/>
      <c r="AN57" s="364">
        <f>SUM(AG57,AT57)</f>
        <v>0</v>
      </c>
      <c r="AO57" s="365"/>
      <c r="AP57" s="365"/>
      <c r="AQ57" s="92" t="s">
        <v>81</v>
      </c>
      <c r="AR57" s="93"/>
      <c r="AS57" s="99">
        <v>0</v>
      </c>
      <c r="AT57" s="100">
        <f>ROUND(SUM(AV57:AW57),2)</f>
        <v>0</v>
      </c>
      <c r="AU57" s="101">
        <f>'04 - VRN'!P82</f>
        <v>0</v>
      </c>
      <c r="AV57" s="100">
        <f>'04 - VRN'!J33</f>
        <v>0</v>
      </c>
      <c r="AW57" s="100">
        <f>'04 - VRN'!J34</f>
        <v>0</v>
      </c>
      <c r="AX57" s="100">
        <f>'04 - VRN'!J35</f>
        <v>0</v>
      </c>
      <c r="AY57" s="100">
        <f>'04 - VRN'!J36</f>
        <v>0</v>
      </c>
      <c r="AZ57" s="100">
        <f>'04 - VRN'!F33</f>
        <v>0</v>
      </c>
      <c r="BA57" s="100">
        <f>'04 - VRN'!F34</f>
        <v>0</v>
      </c>
      <c r="BB57" s="100">
        <f>'04 - VRN'!F35</f>
        <v>0</v>
      </c>
      <c r="BC57" s="100">
        <f>'04 - VRN'!F36</f>
        <v>0</v>
      </c>
      <c r="BD57" s="102">
        <f>'04 - VRN'!F37</f>
        <v>0</v>
      </c>
      <c r="BT57" s="98" t="s">
        <v>82</v>
      </c>
      <c r="BV57" s="98" t="s">
        <v>76</v>
      </c>
      <c r="BW57" s="98" t="s">
        <v>90</v>
      </c>
      <c r="BX57" s="98" t="s">
        <v>5</v>
      </c>
      <c r="CL57" s="98" t="s">
        <v>19</v>
      </c>
      <c r="CM57" s="98" t="s">
        <v>84</v>
      </c>
    </row>
    <row r="58" spans="1:91" s="2" customFormat="1" ht="30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91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</sheetData>
  <sheetProtection algorithmName="SHA-512" hashValue="BzGiEcYt728Exi4Mykf/m9zycQKU6FxBwbX6Tcat0jFDPv45OruC2y5ezKbu2YSQjfR5/33zeIgIVUuKDhaP2g==" saltValue="XzNjt7jyIfy7avUK4NhYfeERn99qfBZi/3fb4zOKeyklfNCOppXojfMr4nuK/ZJWzb4FDghe35nWCeD3FZr1Bw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Demolice'!C2" display="/" xr:uid="{00000000-0004-0000-0000-000000000000}"/>
    <hyperlink ref="A56" location="'02 - Rekonstrukce'!C2" display="/" xr:uid="{00000000-0004-0000-0000-000001000000}"/>
    <hyperlink ref="A57" location="'04 -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1"/>
  <sheetViews>
    <sheetView showGridLines="0" topLeftCell="A14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91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0" t="str">
        <f>'Rekapitulace stavby'!K6</f>
        <v>Stavební úpravy Myslivny</v>
      </c>
      <c r="F7" s="371"/>
      <c r="G7" s="371"/>
      <c r="H7" s="371"/>
      <c r="L7" s="22"/>
    </row>
    <row r="8" spans="1:46" s="2" customFormat="1" ht="12" customHeight="1">
      <c r="A8" s="36"/>
      <c r="B8" s="41"/>
      <c r="C8" s="36"/>
      <c r="D8" s="107" t="s">
        <v>92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2" t="s">
        <v>93</v>
      </c>
      <c r="F9" s="373"/>
      <c r="G9" s="373"/>
      <c r="H9" s="373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37</v>
      </c>
      <c r="G12" s="36"/>
      <c r="H12" s="36"/>
      <c r="I12" s="107" t="s">
        <v>23</v>
      </c>
      <c r="J12" s="110" t="str">
        <f>'Rekapitulace stavby'!AN8</f>
        <v>2. 9. 2025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00262871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Město Chrastava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4" t="str">
        <f>'Rekapitulace stavby'!E14</f>
        <v>Vyplň údaj</v>
      </c>
      <c r="F18" s="375"/>
      <c r="G18" s="375"/>
      <c r="H18" s="375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>08517592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>Ing. Knébl</v>
      </c>
      <c r="F21" s="36"/>
      <c r="G21" s="36"/>
      <c r="H21" s="36"/>
      <c r="I21" s="107" t="s">
        <v>29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36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29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38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6" t="s">
        <v>19</v>
      </c>
      <c r="F27" s="376"/>
      <c r="G27" s="376"/>
      <c r="H27" s="376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40</v>
      </c>
      <c r="E30" s="36"/>
      <c r="F30" s="36"/>
      <c r="G30" s="36"/>
      <c r="H30" s="36"/>
      <c r="I30" s="36"/>
      <c r="J30" s="116">
        <f>ROUND(J90,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42</v>
      </c>
      <c r="G32" s="36"/>
      <c r="H32" s="36"/>
      <c r="I32" s="117" t="s">
        <v>41</v>
      </c>
      <c r="J32" s="117" t="s">
        <v>43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44</v>
      </c>
      <c r="E33" s="107" t="s">
        <v>45</v>
      </c>
      <c r="F33" s="119">
        <f>ROUND((SUM(BE90:BE170)),  2)</f>
        <v>0</v>
      </c>
      <c r="G33" s="36"/>
      <c r="H33" s="36"/>
      <c r="I33" s="120">
        <v>0.21</v>
      </c>
      <c r="J33" s="119">
        <f>ROUND(((SUM(BE90:BE170))*I33),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46</v>
      </c>
      <c r="F34" s="119">
        <f>ROUND((SUM(BF90:BF170)),  2)</f>
        <v>0</v>
      </c>
      <c r="G34" s="36"/>
      <c r="H34" s="36"/>
      <c r="I34" s="120">
        <v>0.12</v>
      </c>
      <c r="J34" s="119">
        <f>ROUND(((SUM(BF90:BF170))*I34),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47</v>
      </c>
      <c r="F35" s="119">
        <f>ROUND((SUM(BG90:BG170)),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48</v>
      </c>
      <c r="F36" s="119">
        <f>ROUND((SUM(BH90:BH170)),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49</v>
      </c>
      <c r="F37" s="119">
        <f>ROUND((SUM(BI90:BI170)),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50</v>
      </c>
      <c r="E39" s="123"/>
      <c r="F39" s="123"/>
      <c r="G39" s="124" t="s">
        <v>51</v>
      </c>
      <c r="H39" s="125" t="s">
        <v>52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7" t="str">
        <f>E7</f>
        <v>Stavební úpravy Myslivny</v>
      </c>
      <c r="F48" s="378"/>
      <c r="G48" s="378"/>
      <c r="H48" s="378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01 - Demolice</v>
      </c>
      <c r="F50" s="379"/>
      <c r="G50" s="379"/>
      <c r="H50" s="379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2. 9. 2025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Chrastava</v>
      </c>
      <c r="G54" s="38"/>
      <c r="H54" s="38"/>
      <c r="I54" s="31" t="s">
        <v>32</v>
      </c>
      <c r="J54" s="34" t="str">
        <f>E21</f>
        <v>Ing. Knébl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95</v>
      </c>
      <c r="D57" s="133"/>
      <c r="E57" s="133"/>
      <c r="F57" s="133"/>
      <c r="G57" s="133"/>
      <c r="H57" s="133"/>
      <c r="I57" s="133"/>
      <c r="J57" s="134" t="s">
        <v>96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72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97</v>
      </c>
    </row>
    <row r="60" spans="1:47" s="9" customFormat="1" ht="24.95" customHeight="1">
      <c r="B60" s="136"/>
      <c r="C60" s="137"/>
      <c r="D60" s="138" t="s">
        <v>98</v>
      </c>
      <c r="E60" s="139"/>
      <c r="F60" s="139"/>
      <c r="G60" s="139"/>
      <c r="H60" s="139"/>
      <c r="I60" s="139"/>
      <c r="J60" s="140">
        <f>J91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99</v>
      </c>
      <c r="E61" s="145"/>
      <c r="F61" s="145"/>
      <c r="G61" s="145"/>
      <c r="H61" s="145"/>
      <c r="I61" s="145"/>
      <c r="J61" s="146">
        <f>J92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100</v>
      </c>
      <c r="E62" s="145"/>
      <c r="F62" s="145"/>
      <c r="G62" s="145"/>
      <c r="H62" s="145"/>
      <c r="I62" s="145"/>
      <c r="J62" s="146">
        <f>J108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101</v>
      </c>
      <c r="E63" s="145"/>
      <c r="F63" s="145"/>
      <c r="G63" s="145"/>
      <c r="H63" s="145"/>
      <c r="I63" s="145"/>
      <c r="J63" s="146">
        <f>J121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102</v>
      </c>
      <c r="E64" s="145"/>
      <c r="F64" s="145"/>
      <c r="G64" s="145"/>
      <c r="H64" s="145"/>
      <c r="I64" s="145"/>
      <c r="J64" s="146">
        <f>J126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103</v>
      </c>
      <c r="E65" s="145"/>
      <c r="F65" s="145"/>
      <c r="G65" s="145"/>
      <c r="H65" s="145"/>
      <c r="I65" s="145"/>
      <c r="J65" s="146">
        <f>J136</f>
        <v>0</v>
      </c>
      <c r="K65" s="143"/>
      <c r="L65" s="147"/>
    </row>
    <row r="66" spans="1:31" s="9" customFormat="1" ht="24.95" customHeight="1">
      <c r="B66" s="136"/>
      <c r="C66" s="137"/>
      <c r="D66" s="138" t="s">
        <v>104</v>
      </c>
      <c r="E66" s="139"/>
      <c r="F66" s="139"/>
      <c r="G66" s="139"/>
      <c r="H66" s="139"/>
      <c r="I66" s="139"/>
      <c r="J66" s="140">
        <f>J138</f>
        <v>0</v>
      </c>
      <c r="K66" s="137"/>
      <c r="L66" s="141"/>
    </row>
    <row r="67" spans="1:31" s="10" customFormat="1" ht="19.899999999999999" customHeight="1">
      <c r="B67" s="142"/>
      <c r="C67" s="143"/>
      <c r="D67" s="144" t="s">
        <v>105</v>
      </c>
      <c r="E67" s="145"/>
      <c r="F67" s="145"/>
      <c r="G67" s="145"/>
      <c r="H67" s="145"/>
      <c r="I67" s="145"/>
      <c r="J67" s="146">
        <f>J139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106</v>
      </c>
      <c r="E68" s="145"/>
      <c r="F68" s="145"/>
      <c r="G68" s="145"/>
      <c r="H68" s="145"/>
      <c r="I68" s="145"/>
      <c r="J68" s="146">
        <f>J141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107</v>
      </c>
      <c r="E69" s="145"/>
      <c r="F69" s="145"/>
      <c r="G69" s="145"/>
      <c r="H69" s="145"/>
      <c r="I69" s="145"/>
      <c r="J69" s="146">
        <f>J144</f>
        <v>0</v>
      </c>
      <c r="K69" s="143"/>
      <c r="L69" s="147"/>
    </row>
    <row r="70" spans="1:31" s="9" customFormat="1" ht="24.95" customHeight="1">
      <c r="B70" s="136"/>
      <c r="C70" s="137"/>
      <c r="D70" s="138" t="s">
        <v>108</v>
      </c>
      <c r="E70" s="139"/>
      <c r="F70" s="139"/>
      <c r="G70" s="139"/>
      <c r="H70" s="139"/>
      <c r="I70" s="139"/>
      <c r="J70" s="140">
        <f>J165</f>
        <v>0</v>
      </c>
      <c r="K70" s="137"/>
      <c r="L70" s="141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109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77" t="str">
        <f>E7</f>
        <v>Stavební úpravy Myslivny</v>
      </c>
      <c r="F80" s="378"/>
      <c r="G80" s="378"/>
      <c r="H80" s="37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92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49" t="str">
        <f>E9</f>
        <v>01 - Demolice</v>
      </c>
      <c r="F82" s="379"/>
      <c r="G82" s="379"/>
      <c r="H82" s="379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F12</f>
        <v xml:space="preserve"> </v>
      </c>
      <c r="G84" s="38"/>
      <c r="H84" s="38"/>
      <c r="I84" s="31" t="s">
        <v>23</v>
      </c>
      <c r="J84" s="61" t="str">
        <f>IF(J12="","",J12)</f>
        <v>2. 9. 2025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25</v>
      </c>
      <c r="D86" s="38"/>
      <c r="E86" s="38"/>
      <c r="F86" s="29" t="str">
        <f>E15</f>
        <v>Město Chrastava</v>
      </c>
      <c r="G86" s="38"/>
      <c r="H86" s="38"/>
      <c r="I86" s="31" t="s">
        <v>32</v>
      </c>
      <c r="J86" s="34" t="str">
        <f>E21</f>
        <v>Ing. Knébl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30</v>
      </c>
      <c r="D87" s="38"/>
      <c r="E87" s="38"/>
      <c r="F87" s="29" t="str">
        <f>IF(E18="","",E18)</f>
        <v>Vyplň údaj</v>
      </c>
      <c r="G87" s="38"/>
      <c r="H87" s="38"/>
      <c r="I87" s="31" t="s">
        <v>36</v>
      </c>
      <c r="J87" s="34" t="str">
        <f>E24</f>
        <v xml:space="preserve"> </v>
      </c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>
      <c r="A89" s="148"/>
      <c r="B89" s="149"/>
      <c r="C89" s="150" t="s">
        <v>110</v>
      </c>
      <c r="D89" s="151" t="s">
        <v>59</v>
      </c>
      <c r="E89" s="151" t="s">
        <v>55</v>
      </c>
      <c r="F89" s="151" t="s">
        <v>56</v>
      </c>
      <c r="G89" s="151" t="s">
        <v>111</v>
      </c>
      <c r="H89" s="151" t="s">
        <v>112</v>
      </c>
      <c r="I89" s="151" t="s">
        <v>113</v>
      </c>
      <c r="J89" s="151" t="s">
        <v>96</v>
      </c>
      <c r="K89" s="152" t="s">
        <v>114</v>
      </c>
      <c r="L89" s="153"/>
      <c r="M89" s="70" t="s">
        <v>19</v>
      </c>
      <c r="N89" s="71" t="s">
        <v>44</v>
      </c>
      <c r="O89" s="71" t="s">
        <v>115</v>
      </c>
      <c r="P89" s="71" t="s">
        <v>116</v>
      </c>
      <c r="Q89" s="71" t="s">
        <v>117</v>
      </c>
      <c r="R89" s="71" t="s">
        <v>118</v>
      </c>
      <c r="S89" s="71" t="s">
        <v>119</v>
      </c>
      <c r="T89" s="72" t="s">
        <v>120</v>
      </c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65" s="2" customFormat="1" ht="22.9" customHeight="1">
      <c r="A90" s="36"/>
      <c r="B90" s="37"/>
      <c r="C90" s="77" t="s">
        <v>121</v>
      </c>
      <c r="D90" s="38"/>
      <c r="E90" s="38"/>
      <c r="F90" s="38"/>
      <c r="G90" s="38"/>
      <c r="H90" s="38"/>
      <c r="I90" s="38"/>
      <c r="J90" s="154">
        <f>BK90</f>
        <v>0</v>
      </c>
      <c r="K90" s="38"/>
      <c r="L90" s="41"/>
      <c r="M90" s="73"/>
      <c r="N90" s="155"/>
      <c r="O90" s="74"/>
      <c r="P90" s="156">
        <f>P91+P138+P165</f>
        <v>0</v>
      </c>
      <c r="Q90" s="74"/>
      <c r="R90" s="156">
        <f>R91+R138+R165</f>
        <v>0</v>
      </c>
      <c r="S90" s="74"/>
      <c r="T90" s="157">
        <f>T91+T138+T165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73</v>
      </c>
      <c r="AU90" s="19" t="s">
        <v>97</v>
      </c>
      <c r="BK90" s="158">
        <f>BK91+BK138+BK165</f>
        <v>0</v>
      </c>
    </row>
    <row r="91" spans="1:65" s="12" customFormat="1" ht="25.9" customHeight="1">
      <c r="B91" s="159"/>
      <c r="C91" s="160"/>
      <c r="D91" s="161" t="s">
        <v>73</v>
      </c>
      <c r="E91" s="162" t="s">
        <v>122</v>
      </c>
      <c r="F91" s="162" t="s">
        <v>123</v>
      </c>
      <c r="G91" s="160"/>
      <c r="H91" s="160"/>
      <c r="I91" s="163"/>
      <c r="J91" s="164">
        <f>BK91</f>
        <v>0</v>
      </c>
      <c r="K91" s="160"/>
      <c r="L91" s="165"/>
      <c r="M91" s="166"/>
      <c r="N91" s="167"/>
      <c r="O91" s="167"/>
      <c r="P91" s="168">
        <f>P92+P108+P121+P126+P136</f>
        <v>0</v>
      </c>
      <c r="Q91" s="167"/>
      <c r="R91" s="168">
        <f>R92+R108+R121+R126+R136</f>
        <v>0</v>
      </c>
      <c r="S91" s="167"/>
      <c r="T91" s="169">
        <f>T92+T108+T121+T126+T136</f>
        <v>0</v>
      </c>
      <c r="AR91" s="170" t="s">
        <v>82</v>
      </c>
      <c r="AT91" s="171" t="s">
        <v>73</v>
      </c>
      <c r="AU91" s="171" t="s">
        <v>74</v>
      </c>
      <c r="AY91" s="170" t="s">
        <v>124</v>
      </c>
      <c r="BK91" s="172">
        <f>BK92+BK108+BK121+BK126+BK136</f>
        <v>0</v>
      </c>
    </row>
    <row r="92" spans="1:65" s="12" customFormat="1" ht="22.9" customHeight="1">
      <c r="B92" s="159"/>
      <c r="C92" s="160"/>
      <c r="D92" s="161" t="s">
        <v>73</v>
      </c>
      <c r="E92" s="173" t="s">
        <v>125</v>
      </c>
      <c r="F92" s="173" t="s">
        <v>126</v>
      </c>
      <c r="G92" s="160"/>
      <c r="H92" s="160"/>
      <c r="I92" s="163"/>
      <c r="J92" s="174">
        <f>BK92</f>
        <v>0</v>
      </c>
      <c r="K92" s="160"/>
      <c r="L92" s="165"/>
      <c r="M92" s="166"/>
      <c r="N92" s="167"/>
      <c r="O92" s="167"/>
      <c r="P92" s="168">
        <f>SUM(P93:P107)</f>
        <v>0</v>
      </c>
      <c r="Q92" s="167"/>
      <c r="R92" s="168">
        <f>SUM(R93:R107)</f>
        <v>0</v>
      </c>
      <c r="S92" s="167"/>
      <c r="T92" s="169">
        <f>SUM(T93:T107)</f>
        <v>0</v>
      </c>
      <c r="AR92" s="170" t="s">
        <v>82</v>
      </c>
      <c r="AT92" s="171" t="s">
        <v>73</v>
      </c>
      <c r="AU92" s="171" t="s">
        <v>82</v>
      </c>
      <c r="AY92" s="170" t="s">
        <v>124</v>
      </c>
      <c r="BK92" s="172">
        <f>SUM(BK93:BK107)</f>
        <v>0</v>
      </c>
    </row>
    <row r="93" spans="1:65" s="2" customFormat="1" ht="44.25" customHeight="1">
      <c r="A93" s="36"/>
      <c r="B93" s="37"/>
      <c r="C93" s="175" t="s">
        <v>82</v>
      </c>
      <c r="D93" s="175" t="s">
        <v>127</v>
      </c>
      <c r="E93" s="176" t="s">
        <v>128</v>
      </c>
      <c r="F93" s="177" t="s">
        <v>129</v>
      </c>
      <c r="G93" s="178" t="s">
        <v>130</v>
      </c>
      <c r="H93" s="179">
        <v>6.46</v>
      </c>
      <c r="I93" s="180"/>
      <c r="J93" s="181">
        <f>ROUND(I93*H93,2)</f>
        <v>0</v>
      </c>
      <c r="K93" s="177" t="s">
        <v>19</v>
      </c>
      <c r="L93" s="41"/>
      <c r="M93" s="182" t="s">
        <v>19</v>
      </c>
      <c r="N93" s="183" t="s">
        <v>45</v>
      </c>
      <c r="O93" s="66"/>
      <c r="P93" s="184">
        <f>O93*H93</f>
        <v>0</v>
      </c>
      <c r="Q93" s="184">
        <v>0</v>
      </c>
      <c r="R93" s="184">
        <f>Q93*H93</f>
        <v>0</v>
      </c>
      <c r="S93" s="184">
        <v>0</v>
      </c>
      <c r="T93" s="185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6" t="s">
        <v>131</v>
      </c>
      <c r="AT93" s="186" t="s">
        <v>127</v>
      </c>
      <c r="AU93" s="186" t="s">
        <v>84</v>
      </c>
      <c r="AY93" s="19" t="s">
        <v>124</v>
      </c>
      <c r="BE93" s="187">
        <f>IF(N93="základní",J93,0)</f>
        <v>0</v>
      </c>
      <c r="BF93" s="187">
        <f>IF(N93="snížená",J93,0)</f>
        <v>0</v>
      </c>
      <c r="BG93" s="187">
        <f>IF(N93="zákl. přenesená",J93,0)</f>
        <v>0</v>
      </c>
      <c r="BH93" s="187">
        <f>IF(N93="sníž. přenesená",J93,0)</f>
        <v>0</v>
      </c>
      <c r="BI93" s="187">
        <f>IF(N93="nulová",J93,0)</f>
        <v>0</v>
      </c>
      <c r="BJ93" s="19" t="s">
        <v>82</v>
      </c>
      <c r="BK93" s="187">
        <f>ROUND(I93*H93,2)</f>
        <v>0</v>
      </c>
      <c r="BL93" s="19" t="s">
        <v>131</v>
      </c>
      <c r="BM93" s="186" t="s">
        <v>84</v>
      </c>
    </row>
    <row r="94" spans="1:65" s="13" customFormat="1" ht="11.25">
      <c r="B94" s="188"/>
      <c r="C94" s="189"/>
      <c r="D94" s="190" t="s">
        <v>132</v>
      </c>
      <c r="E94" s="191" t="s">
        <v>19</v>
      </c>
      <c r="F94" s="192" t="s">
        <v>133</v>
      </c>
      <c r="G94" s="189"/>
      <c r="H94" s="193">
        <v>6.46</v>
      </c>
      <c r="I94" s="194"/>
      <c r="J94" s="189"/>
      <c r="K94" s="189"/>
      <c r="L94" s="195"/>
      <c r="M94" s="196"/>
      <c r="N94" s="197"/>
      <c r="O94" s="197"/>
      <c r="P94" s="197"/>
      <c r="Q94" s="197"/>
      <c r="R94" s="197"/>
      <c r="S94" s="197"/>
      <c r="T94" s="198"/>
      <c r="AT94" s="199" t="s">
        <v>132</v>
      </c>
      <c r="AU94" s="199" t="s">
        <v>84</v>
      </c>
      <c r="AV94" s="13" t="s">
        <v>84</v>
      </c>
      <c r="AW94" s="13" t="s">
        <v>35</v>
      </c>
      <c r="AX94" s="13" t="s">
        <v>74</v>
      </c>
      <c r="AY94" s="199" t="s">
        <v>124</v>
      </c>
    </row>
    <row r="95" spans="1:65" s="14" customFormat="1" ht="11.25">
      <c r="B95" s="200"/>
      <c r="C95" s="201"/>
      <c r="D95" s="190" t="s">
        <v>132</v>
      </c>
      <c r="E95" s="202" t="s">
        <v>19</v>
      </c>
      <c r="F95" s="203" t="s">
        <v>134</v>
      </c>
      <c r="G95" s="201"/>
      <c r="H95" s="204">
        <v>6.46</v>
      </c>
      <c r="I95" s="205"/>
      <c r="J95" s="201"/>
      <c r="K95" s="201"/>
      <c r="L95" s="206"/>
      <c r="M95" s="207"/>
      <c r="N95" s="208"/>
      <c r="O95" s="208"/>
      <c r="P95" s="208"/>
      <c r="Q95" s="208"/>
      <c r="R95" s="208"/>
      <c r="S95" s="208"/>
      <c r="T95" s="209"/>
      <c r="AT95" s="210" t="s">
        <v>132</v>
      </c>
      <c r="AU95" s="210" t="s">
        <v>84</v>
      </c>
      <c r="AV95" s="14" t="s">
        <v>131</v>
      </c>
      <c r="AW95" s="14" t="s">
        <v>35</v>
      </c>
      <c r="AX95" s="14" t="s">
        <v>82</v>
      </c>
      <c r="AY95" s="210" t="s">
        <v>124</v>
      </c>
    </row>
    <row r="96" spans="1:65" s="2" customFormat="1" ht="37.9" customHeight="1">
      <c r="A96" s="36"/>
      <c r="B96" s="37"/>
      <c r="C96" s="175" t="s">
        <v>84</v>
      </c>
      <c r="D96" s="175" t="s">
        <v>127</v>
      </c>
      <c r="E96" s="176" t="s">
        <v>135</v>
      </c>
      <c r="F96" s="177" t="s">
        <v>136</v>
      </c>
      <c r="G96" s="178" t="s">
        <v>130</v>
      </c>
      <c r="H96" s="179">
        <v>261.32499999999999</v>
      </c>
      <c r="I96" s="180"/>
      <c r="J96" s="181">
        <f>ROUND(I96*H96,2)</f>
        <v>0</v>
      </c>
      <c r="K96" s="177" t="s">
        <v>19</v>
      </c>
      <c r="L96" s="41"/>
      <c r="M96" s="182" t="s">
        <v>19</v>
      </c>
      <c r="N96" s="183" t="s">
        <v>45</v>
      </c>
      <c r="O96" s="66"/>
      <c r="P96" s="184">
        <f>O96*H96</f>
        <v>0</v>
      </c>
      <c r="Q96" s="184">
        <v>0</v>
      </c>
      <c r="R96" s="184">
        <f>Q96*H96</f>
        <v>0</v>
      </c>
      <c r="S96" s="184">
        <v>0</v>
      </c>
      <c r="T96" s="185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6" t="s">
        <v>131</v>
      </c>
      <c r="AT96" s="186" t="s">
        <v>127</v>
      </c>
      <c r="AU96" s="186" t="s">
        <v>84</v>
      </c>
      <c r="AY96" s="19" t="s">
        <v>124</v>
      </c>
      <c r="BE96" s="187">
        <f>IF(N96="základní",J96,0)</f>
        <v>0</v>
      </c>
      <c r="BF96" s="187">
        <f>IF(N96="snížená",J96,0)</f>
        <v>0</v>
      </c>
      <c r="BG96" s="187">
        <f>IF(N96="zákl. přenesená",J96,0)</f>
        <v>0</v>
      </c>
      <c r="BH96" s="187">
        <f>IF(N96="sníž. přenesená",J96,0)</f>
        <v>0</v>
      </c>
      <c r="BI96" s="187">
        <f>IF(N96="nulová",J96,0)</f>
        <v>0</v>
      </c>
      <c r="BJ96" s="19" t="s">
        <v>82</v>
      </c>
      <c r="BK96" s="187">
        <f>ROUND(I96*H96,2)</f>
        <v>0</v>
      </c>
      <c r="BL96" s="19" t="s">
        <v>131</v>
      </c>
      <c r="BM96" s="186" t="s">
        <v>131</v>
      </c>
    </row>
    <row r="97" spans="1:65" s="15" customFormat="1" ht="22.5">
      <c r="B97" s="211"/>
      <c r="C97" s="212"/>
      <c r="D97" s="190" t="s">
        <v>132</v>
      </c>
      <c r="E97" s="213" t="s">
        <v>19</v>
      </c>
      <c r="F97" s="214" t="s">
        <v>137</v>
      </c>
      <c r="G97" s="212"/>
      <c r="H97" s="213" t="s">
        <v>19</v>
      </c>
      <c r="I97" s="215"/>
      <c r="J97" s="212"/>
      <c r="K97" s="212"/>
      <c r="L97" s="216"/>
      <c r="M97" s="217"/>
      <c r="N97" s="218"/>
      <c r="O97" s="218"/>
      <c r="P97" s="218"/>
      <c r="Q97" s="218"/>
      <c r="R97" s="218"/>
      <c r="S97" s="218"/>
      <c r="T97" s="219"/>
      <c r="AT97" s="220" t="s">
        <v>132</v>
      </c>
      <c r="AU97" s="220" t="s">
        <v>84</v>
      </c>
      <c r="AV97" s="15" t="s">
        <v>82</v>
      </c>
      <c r="AW97" s="15" t="s">
        <v>35</v>
      </c>
      <c r="AX97" s="15" t="s">
        <v>74</v>
      </c>
      <c r="AY97" s="220" t="s">
        <v>124</v>
      </c>
    </row>
    <row r="98" spans="1:65" s="13" customFormat="1" ht="11.25">
      <c r="B98" s="188"/>
      <c r="C98" s="189"/>
      <c r="D98" s="190" t="s">
        <v>132</v>
      </c>
      <c r="E98" s="191" t="s">
        <v>19</v>
      </c>
      <c r="F98" s="192" t="s">
        <v>138</v>
      </c>
      <c r="G98" s="189"/>
      <c r="H98" s="193">
        <v>284.05</v>
      </c>
      <c r="I98" s="194"/>
      <c r="J98" s="189"/>
      <c r="K98" s="189"/>
      <c r="L98" s="195"/>
      <c r="M98" s="196"/>
      <c r="N98" s="197"/>
      <c r="O98" s="197"/>
      <c r="P98" s="197"/>
      <c r="Q98" s="197"/>
      <c r="R98" s="197"/>
      <c r="S98" s="197"/>
      <c r="T98" s="198"/>
      <c r="AT98" s="199" t="s">
        <v>132</v>
      </c>
      <c r="AU98" s="199" t="s">
        <v>84</v>
      </c>
      <c r="AV98" s="13" t="s">
        <v>84</v>
      </c>
      <c r="AW98" s="13" t="s">
        <v>35</v>
      </c>
      <c r="AX98" s="13" t="s">
        <v>74</v>
      </c>
      <c r="AY98" s="199" t="s">
        <v>124</v>
      </c>
    </row>
    <row r="99" spans="1:65" s="13" customFormat="1" ht="11.25">
      <c r="B99" s="188"/>
      <c r="C99" s="189"/>
      <c r="D99" s="190" t="s">
        <v>132</v>
      </c>
      <c r="E99" s="191" t="s">
        <v>19</v>
      </c>
      <c r="F99" s="192" t="s">
        <v>139</v>
      </c>
      <c r="G99" s="189"/>
      <c r="H99" s="193">
        <v>-22.725000000000001</v>
      </c>
      <c r="I99" s="194"/>
      <c r="J99" s="189"/>
      <c r="K99" s="189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132</v>
      </c>
      <c r="AU99" s="199" t="s">
        <v>84</v>
      </c>
      <c r="AV99" s="13" t="s">
        <v>84</v>
      </c>
      <c r="AW99" s="13" t="s">
        <v>35</v>
      </c>
      <c r="AX99" s="13" t="s">
        <v>74</v>
      </c>
      <c r="AY99" s="199" t="s">
        <v>124</v>
      </c>
    </row>
    <row r="100" spans="1:65" s="14" customFormat="1" ht="11.25">
      <c r="B100" s="200"/>
      <c r="C100" s="201"/>
      <c r="D100" s="190" t="s">
        <v>132</v>
      </c>
      <c r="E100" s="202" t="s">
        <v>19</v>
      </c>
      <c r="F100" s="203" t="s">
        <v>134</v>
      </c>
      <c r="G100" s="201"/>
      <c r="H100" s="204">
        <v>261.32499999999999</v>
      </c>
      <c r="I100" s="205"/>
      <c r="J100" s="201"/>
      <c r="K100" s="201"/>
      <c r="L100" s="206"/>
      <c r="M100" s="207"/>
      <c r="N100" s="208"/>
      <c r="O100" s="208"/>
      <c r="P100" s="208"/>
      <c r="Q100" s="208"/>
      <c r="R100" s="208"/>
      <c r="S100" s="208"/>
      <c r="T100" s="209"/>
      <c r="AT100" s="210" t="s">
        <v>132</v>
      </c>
      <c r="AU100" s="210" t="s">
        <v>84</v>
      </c>
      <c r="AV100" s="14" t="s">
        <v>131</v>
      </c>
      <c r="AW100" s="14" t="s">
        <v>35</v>
      </c>
      <c r="AX100" s="14" t="s">
        <v>82</v>
      </c>
      <c r="AY100" s="210" t="s">
        <v>124</v>
      </c>
    </row>
    <row r="101" spans="1:65" s="2" customFormat="1" ht="44.25" customHeight="1">
      <c r="A101" s="36"/>
      <c r="B101" s="37"/>
      <c r="C101" s="175" t="s">
        <v>140</v>
      </c>
      <c r="D101" s="175" t="s">
        <v>127</v>
      </c>
      <c r="E101" s="176" t="s">
        <v>141</v>
      </c>
      <c r="F101" s="177" t="s">
        <v>142</v>
      </c>
      <c r="G101" s="178" t="s">
        <v>130</v>
      </c>
      <c r="H101" s="179">
        <v>7839.75</v>
      </c>
      <c r="I101" s="180"/>
      <c r="J101" s="181">
        <f>ROUND(I101*H101,2)</f>
        <v>0</v>
      </c>
      <c r="K101" s="177" t="s">
        <v>19</v>
      </c>
      <c r="L101" s="41"/>
      <c r="M101" s="182" t="s">
        <v>19</v>
      </c>
      <c r="N101" s="183" t="s">
        <v>45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</v>
      </c>
      <c r="T101" s="185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131</v>
      </c>
      <c r="AT101" s="186" t="s">
        <v>127</v>
      </c>
      <c r="AU101" s="186" t="s">
        <v>84</v>
      </c>
      <c r="AY101" s="19" t="s">
        <v>124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82</v>
      </c>
      <c r="BK101" s="187">
        <f>ROUND(I101*H101,2)</f>
        <v>0</v>
      </c>
      <c r="BL101" s="19" t="s">
        <v>131</v>
      </c>
      <c r="BM101" s="186" t="s">
        <v>143</v>
      </c>
    </row>
    <row r="102" spans="1:65" s="13" customFormat="1" ht="11.25">
      <c r="B102" s="188"/>
      <c r="C102" s="189"/>
      <c r="D102" s="190" t="s">
        <v>132</v>
      </c>
      <c r="E102" s="191" t="s">
        <v>19</v>
      </c>
      <c r="F102" s="192" t="s">
        <v>144</v>
      </c>
      <c r="G102" s="189"/>
      <c r="H102" s="193">
        <v>7839.75</v>
      </c>
      <c r="I102" s="194"/>
      <c r="J102" s="189"/>
      <c r="K102" s="189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132</v>
      </c>
      <c r="AU102" s="199" t="s">
        <v>84</v>
      </c>
      <c r="AV102" s="13" t="s">
        <v>84</v>
      </c>
      <c r="AW102" s="13" t="s">
        <v>35</v>
      </c>
      <c r="AX102" s="13" t="s">
        <v>74</v>
      </c>
      <c r="AY102" s="199" t="s">
        <v>124</v>
      </c>
    </row>
    <row r="103" spans="1:65" s="14" customFormat="1" ht="11.25">
      <c r="B103" s="200"/>
      <c r="C103" s="201"/>
      <c r="D103" s="190" t="s">
        <v>132</v>
      </c>
      <c r="E103" s="202" t="s">
        <v>19</v>
      </c>
      <c r="F103" s="203" t="s">
        <v>134</v>
      </c>
      <c r="G103" s="201"/>
      <c r="H103" s="204">
        <v>7839.75</v>
      </c>
      <c r="I103" s="205"/>
      <c r="J103" s="201"/>
      <c r="K103" s="201"/>
      <c r="L103" s="206"/>
      <c r="M103" s="207"/>
      <c r="N103" s="208"/>
      <c r="O103" s="208"/>
      <c r="P103" s="208"/>
      <c r="Q103" s="208"/>
      <c r="R103" s="208"/>
      <c r="S103" s="208"/>
      <c r="T103" s="209"/>
      <c r="AT103" s="210" t="s">
        <v>132</v>
      </c>
      <c r="AU103" s="210" t="s">
        <v>84</v>
      </c>
      <c r="AV103" s="14" t="s">
        <v>131</v>
      </c>
      <c r="AW103" s="14" t="s">
        <v>35</v>
      </c>
      <c r="AX103" s="14" t="s">
        <v>82</v>
      </c>
      <c r="AY103" s="210" t="s">
        <v>124</v>
      </c>
    </row>
    <row r="104" spans="1:65" s="2" customFormat="1" ht="37.9" customHeight="1">
      <c r="A104" s="36"/>
      <c r="B104" s="37"/>
      <c r="C104" s="175" t="s">
        <v>131</v>
      </c>
      <c r="D104" s="175" t="s">
        <v>127</v>
      </c>
      <c r="E104" s="176" t="s">
        <v>145</v>
      </c>
      <c r="F104" s="177" t="s">
        <v>146</v>
      </c>
      <c r="G104" s="178" t="s">
        <v>130</v>
      </c>
      <c r="H104" s="179">
        <v>261.32499999999999</v>
      </c>
      <c r="I104" s="180"/>
      <c r="J104" s="181">
        <f>ROUND(I104*H104,2)</f>
        <v>0</v>
      </c>
      <c r="K104" s="177" t="s">
        <v>19</v>
      </c>
      <c r="L104" s="41"/>
      <c r="M104" s="182" t="s">
        <v>19</v>
      </c>
      <c r="N104" s="183" t="s">
        <v>45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131</v>
      </c>
      <c r="AT104" s="186" t="s">
        <v>127</v>
      </c>
      <c r="AU104" s="186" t="s">
        <v>84</v>
      </c>
      <c r="AY104" s="19" t="s">
        <v>124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82</v>
      </c>
      <c r="BK104" s="187">
        <f>ROUND(I104*H104,2)</f>
        <v>0</v>
      </c>
      <c r="BL104" s="19" t="s">
        <v>131</v>
      </c>
      <c r="BM104" s="186" t="s">
        <v>147</v>
      </c>
    </row>
    <row r="105" spans="1:65" s="2" customFormat="1" ht="37.9" customHeight="1">
      <c r="A105" s="36"/>
      <c r="B105" s="37"/>
      <c r="C105" s="175" t="s">
        <v>148</v>
      </c>
      <c r="D105" s="175" t="s">
        <v>127</v>
      </c>
      <c r="E105" s="176" t="s">
        <v>149</v>
      </c>
      <c r="F105" s="177" t="s">
        <v>150</v>
      </c>
      <c r="G105" s="178" t="s">
        <v>130</v>
      </c>
      <c r="H105" s="179">
        <v>125</v>
      </c>
      <c r="I105" s="180"/>
      <c r="J105" s="181">
        <f>ROUND(I105*H105,2)</f>
        <v>0</v>
      </c>
      <c r="K105" s="177" t="s">
        <v>19</v>
      </c>
      <c r="L105" s="41"/>
      <c r="M105" s="182" t="s">
        <v>19</v>
      </c>
      <c r="N105" s="183" t="s">
        <v>45</v>
      </c>
      <c r="O105" s="66"/>
      <c r="P105" s="184">
        <f>O105*H105</f>
        <v>0</v>
      </c>
      <c r="Q105" s="184">
        <v>0</v>
      </c>
      <c r="R105" s="184">
        <f>Q105*H105</f>
        <v>0</v>
      </c>
      <c r="S105" s="184">
        <v>0</v>
      </c>
      <c r="T105" s="185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6" t="s">
        <v>131</v>
      </c>
      <c r="AT105" s="186" t="s">
        <v>127</v>
      </c>
      <c r="AU105" s="186" t="s">
        <v>84</v>
      </c>
      <c r="AY105" s="19" t="s">
        <v>124</v>
      </c>
      <c r="BE105" s="187">
        <f>IF(N105="základní",J105,0)</f>
        <v>0</v>
      </c>
      <c r="BF105" s="187">
        <f>IF(N105="snížená",J105,0)</f>
        <v>0</v>
      </c>
      <c r="BG105" s="187">
        <f>IF(N105="zákl. přenesená",J105,0)</f>
        <v>0</v>
      </c>
      <c r="BH105" s="187">
        <f>IF(N105="sníž. přenesená",J105,0)</f>
        <v>0</v>
      </c>
      <c r="BI105" s="187">
        <f>IF(N105="nulová",J105,0)</f>
        <v>0</v>
      </c>
      <c r="BJ105" s="19" t="s">
        <v>82</v>
      </c>
      <c r="BK105" s="187">
        <f>ROUND(I105*H105,2)</f>
        <v>0</v>
      </c>
      <c r="BL105" s="19" t="s">
        <v>131</v>
      </c>
      <c r="BM105" s="186" t="s">
        <v>151</v>
      </c>
    </row>
    <row r="106" spans="1:65" s="13" customFormat="1" ht="11.25">
      <c r="B106" s="188"/>
      <c r="C106" s="189"/>
      <c r="D106" s="190" t="s">
        <v>132</v>
      </c>
      <c r="E106" s="191" t="s">
        <v>19</v>
      </c>
      <c r="F106" s="192" t="s">
        <v>152</v>
      </c>
      <c r="G106" s="189"/>
      <c r="H106" s="193">
        <v>125</v>
      </c>
      <c r="I106" s="194"/>
      <c r="J106" s="189"/>
      <c r="K106" s="189"/>
      <c r="L106" s="195"/>
      <c r="M106" s="196"/>
      <c r="N106" s="197"/>
      <c r="O106" s="197"/>
      <c r="P106" s="197"/>
      <c r="Q106" s="197"/>
      <c r="R106" s="197"/>
      <c r="S106" s="197"/>
      <c r="T106" s="198"/>
      <c r="AT106" s="199" t="s">
        <v>132</v>
      </c>
      <c r="AU106" s="199" t="s">
        <v>84</v>
      </c>
      <c r="AV106" s="13" t="s">
        <v>84</v>
      </c>
      <c r="AW106" s="13" t="s">
        <v>35</v>
      </c>
      <c r="AX106" s="13" t="s">
        <v>74</v>
      </c>
      <c r="AY106" s="199" t="s">
        <v>124</v>
      </c>
    </row>
    <row r="107" spans="1:65" s="14" customFormat="1" ht="11.25">
      <c r="B107" s="200"/>
      <c r="C107" s="201"/>
      <c r="D107" s="190" t="s">
        <v>132</v>
      </c>
      <c r="E107" s="202" t="s">
        <v>19</v>
      </c>
      <c r="F107" s="203" t="s">
        <v>134</v>
      </c>
      <c r="G107" s="201"/>
      <c r="H107" s="204">
        <v>125</v>
      </c>
      <c r="I107" s="205"/>
      <c r="J107" s="201"/>
      <c r="K107" s="201"/>
      <c r="L107" s="206"/>
      <c r="M107" s="207"/>
      <c r="N107" s="208"/>
      <c r="O107" s="208"/>
      <c r="P107" s="208"/>
      <c r="Q107" s="208"/>
      <c r="R107" s="208"/>
      <c r="S107" s="208"/>
      <c r="T107" s="209"/>
      <c r="AT107" s="210" t="s">
        <v>132</v>
      </c>
      <c r="AU107" s="210" t="s">
        <v>84</v>
      </c>
      <c r="AV107" s="14" t="s">
        <v>131</v>
      </c>
      <c r="AW107" s="14" t="s">
        <v>35</v>
      </c>
      <c r="AX107" s="14" t="s">
        <v>82</v>
      </c>
      <c r="AY107" s="210" t="s">
        <v>124</v>
      </c>
    </row>
    <row r="108" spans="1:65" s="12" customFormat="1" ht="22.9" customHeight="1">
      <c r="B108" s="159"/>
      <c r="C108" s="160"/>
      <c r="D108" s="161" t="s">
        <v>73</v>
      </c>
      <c r="E108" s="173" t="s">
        <v>153</v>
      </c>
      <c r="F108" s="173" t="s">
        <v>154</v>
      </c>
      <c r="G108" s="160"/>
      <c r="H108" s="160"/>
      <c r="I108" s="163"/>
      <c r="J108" s="174">
        <f>BK108</f>
        <v>0</v>
      </c>
      <c r="K108" s="160"/>
      <c r="L108" s="165"/>
      <c r="M108" s="166"/>
      <c r="N108" s="167"/>
      <c r="O108" s="167"/>
      <c r="P108" s="168">
        <f>SUM(P109:P120)</f>
        <v>0</v>
      </c>
      <c r="Q108" s="167"/>
      <c r="R108" s="168">
        <f>SUM(R109:R120)</f>
        <v>0</v>
      </c>
      <c r="S108" s="167"/>
      <c r="T108" s="169">
        <f>SUM(T109:T120)</f>
        <v>0</v>
      </c>
      <c r="AR108" s="170" t="s">
        <v>82</v>
      </c>
      <c r="AT108" s="171" t="s">
        <v>73</v>
      </c>
      <c r="AU108" s="171" t="s">
        <v>82</v>
      </c>
      <c r="AY108" s="170" t="s">
        <v>124</v>
      </c>
      <c r="BK108" s="172">
        <f>SUM(BK109:BK120)</f>
        <v>0</v>
      </c>
    </row>
    <row r="109" spans="1:65" s="2" customFormat="1" ht="44.25" customHeight="1">
      <c r="A109" s="36"/>
      <c r="B109" s="37"/>
      <c r="C109" s="175" t="s">
        <v>143</v>
      </c>
      <c r="D109" s="175" t="s">
        <v>127</v>
      </c>
      <c r="E109" s="176" t="s">
        <v>155</v>
      </c>
      <c r="F109" s="177" t="s">
        <v>156</v>
      </c>
      <c r="G109" s="178" t="s">
        <v>130</v>
      </c>
      <c r="H109" s="179">
        <v>201.5</v>
      </c>
      <c r="I109" s="180"/>
      <c r="J109" s="181">
        <f>ROUND(I109*H109,2)</f>
        <v>0</v>
      </c>
      <c r="K109" s="177" t="s">
        <v>19</v>
      </c>
      <c r="L109" s="41"/>
      <c r="M109" s="182" t="s">
        <v>19</v>
      </c>
      <c r="N109" s="183" t="s">
        <v>45</v>
      </c>
      <c r="O109" s="66"/>
      <c r="P109" s="184">
        <f>O109*H109</f>
        <v>0</v>
      </c>
      <c r="Q109" s="184">
        <v>0</v>
      </c>
      <c r="R109" s="184">
        <f>Q109*H109</f>
        <v>0</v>
      </c>
      <c r="S109" s="184">
        <v>0</v>
      </c>
      <c r="T109" s="185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6" t="s">
        <v>131</v>
      </c>
      <c r="AT109" s="186" t="s">
        <v>127</v>
      </c>
      <c r="AU109" s="186" t="s">
        <v>84</v>
      </c>
      <c r="AY109" s="19" t="s">
        <v>124</v>
      </c>
      <c r="BE109" s="187">
        <f>IF(N109="základní",J109,0)</f>
        <v>0</v>
      </c>
      <c r="BF109" s="187">
        <f>IF(N109="snížená",J109,0)</f>
        <v>0</v>
      </c>
      <c r="BG109" s="187">
        <f>IF(N109="zákl. přenesená",J109,0)</f>
        <v>0</v>
      </c>
      <c r="BH109" s="187">
        <f>IF(N109="sníž. přenesená",J109,0)</f>
        <v>0</v>
      </c>
      <c r="BI109" s="187">
        <f>IF(N109="nulová",J109,0)</f>
        <v>0</v>
      </c>
      <c r="BJ109" s="19" t="s">
        <v>82</v>
      </c>
      <c r="BK109" s="187">
        <f>ROUND(I109*H109,2)</f>
        <v>0</v>
      </c>
      <c r="BL109" s="19" t="s">
        <v>131</v>
      </c>
      <c r="BM109" s="186" t="s">
        <v>8</v>
      </c>
    </row>
    <row r="110" spans="1:65" s="13" customFormat="1" ht="11.25">
      <c r="B110" s="188"/>
      <c r="C110" s="189"/>
      <c r="D110" s="190" t="s">
        <v>132</v>
      </c>
      <c r="E110" s="191" t="s">
        <v>19</v>
      </c>
      <c r="F110" s="192" t="s">
        <v>157</v>
      </c>
      <c r="G110" s="189"/>
      <c r="H110" s="193">
        <v>201.5</v>
      </c>
      <c r="I110" s="194"/>
      <c r="J110" s="189"/>
      <c r="K110" s="189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132</v>
      </c>
      <c r="AU110" s="199" t="s">
        <v>84</v>
      </c>
      <c r="AV110" s="13" t="s">
        <v>84</v>
      </c>
      <c r="AW110" s="13" t="s">
        <v>35</v>
      </c>
      <c r="AX110" s="13" t="s">
        <v>74</v>
      </c>
      <c r="AY110" s="199" t="s">
        <v>124</v>
      </c>
    </row>
    <row r="111" spans="1:65" s="14" customFormat="1" ht="11.25">
      <c r="B111" s="200"/>
      <c r="C111" s="201"/>
      <c r="D111" s="190" t="s">
        <v>132</v>
      </c>
      <c r="E111" s="202" t="s">
        <v>19</v>
      </c>
      <c r="F111" s="203" t="s">
        <v>134</v>
      </c>
      <c r="G111" s="201"/>
      <c r="H111" s="204">
        <v>201.5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132</v>
      </c>
      <c r="AU111" s="210" t="s">
        <v>84</v>
      </c>
      <c r="AV111" s="14" t="s">
        <v>131</v>
      </c>
      <c r="AW111" s="14" t="s">
        <v>35</v>
      </c>
      <c r="AX111" s="14" t="s">
        <v>82</v>
      </c>
      <c r="AY111" s="210" t="s">
        <v>124</v>
      </c>
    </row>
    <row r="112" spans="1:65" s="2" customFormat="1" ht="55.5" customHeight="1">
      <c r="A112" s="36"/>
      <c r="B112" s="37"/>
      <c r="C112" s="175" t="s">
        <v>158</v>
      </c>
      <c r="D112" s="175" t="s">
        <v>127</v>
      </c>
      <c r="E112" s="176" t="s">
        <v>159</v>
      </c>
      <c r="F112" s="177" t="s">
        <v>160</v>
      </c>
      <c r="G112" s="178" t="s">
        <v>130</v>
      </c>
      <c r="H112" s="179">
        <v>12090</v>
      </c>
      <c r="I112" s="180"/>
      <c r="J112" s="181">
        <f>ROUND(I112*H112,2)</f>
        <v>0</v>
      </c>
      <c r="K112" s="177" t="s">
        <v>19</v>
      </c>
      <c r="L112" s="41"/>
      <c r="M112" s="182" t="s">
        <v>19</v>
      </c>
      <c r="N112" s="183" t="s">
        <v>45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131</v>
      </c>
      <c r="AT112" s="186" t="s">
        <v>127</v>
      </c>
      <c r="AU112" s="186" t="s">
        <v>84</v>
      </c>
      <c r="AY112" s="19" t="s">
        <v>124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82</v>
      </c>
      <c r="BK112" s="187">
        <f>ROUND(I112*H112,2)</f>
        <v>0</v>
      </c>
      <c r="BL112" s="19" t="s">
        <v>131</v>
      </c>
      <c r="BM112" s="186" t="s">
        <v>161</v>
      </c>
    </row>
    <row r="113" spans="1:65" s="13" customFormat="1" ht="11.25">
      <c r="B113" s="188"/>
      <c r="C113" s="189"/>
      <c r="D113" s="190" t="s">
        <v>132</v>
      </c>
      <c r="E113" s="191" t="s">
        <v>19</v>
      </c>
      <c r="F113" s="192" t="s">
        <v>162</v>
      </c>
      <c r="G113" s="189"/>
      <c r="H113" s="193">
        <v>12090</v>
      </c>
      <c r="I113" s="194"/>
      <c r="J113" s="189"/>
      <c r="K113" s="189"/>
      <c r="L113" s="195"/>
      <c r="M113" s="196"/>
      <c r="N113" s="197"/>
      <c r="O113" s="197"/>
      <c r="P113" s="197"/>
      <c r="Q113" s="197"/>
      <c r="R113" s="197"/>
      <c r="S113" s="197"/>
      <c r="T113" s="198"/>
      <c r="AT113" s="199" t="s">
        <v>132</v>
      </c>
      <c r="AU113" s="199" t="s">
        <v>84</v>
      </c>
      <c r="AV113" s="13" t="s">
        <v>84</v>
      </c>
      <c r="AW113" s="13" t="s">
        <v>35</v>
      </c>
      <c r="AX113" s="13" t="s">
        <v>74</v>
      </c>
      <c r="AY113" s="199" t="s">
        <v>124</v>
      </c>
    </row>
    <row r="114" spans="1:65" s="14" customFormat="1" ht="11.25">
      <c r="B114" s="200"/>
      <c r="C114" s="201"/>
      <c r="D114" s="190" t="s">
        <v>132</v>
      </c>
      <c r="E114" s="202" t="s">
        <v>19</v>
      </c>
      <c r="F114" s="203" t="s">
        <v>134</v>
      </c>
      <c r="G114" s="201"/>
      <c r="H114" s="204">
        <v>12090</v>
      </c>
      <c r="I114" s="205"/>
      <c r="J114" s="201"/>
      <c r="K114" s="201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132</v>
      </c>
      <c r="AU114" s="210" t="s">
        <v>84</v>
      </c>
      <c r="AV114" s="14" t="s">
        <v>131</v>
      </c>
      <c r="AW114" s="14" t="s">
        <v>35</v>
      </c>
      <c r="AX114" s="14" t="s">
        <v>82</v>
      </c>
      <c r="AY114" s="210" t="s">
        <v>124</v>
      </c>
    </row>
    <row r="115" spans="1:65" s="2" customFormat="1" ht="44.25" customHeight="1">
      <c r="A115" s="36"/>
      <c r="B115" s="37"/>
      <c r="C115" s="175" t="s">
        <v>147</v>
      </c>
      <c r="D115" s="175" t="s">
        <v>127</v>
      </c>
      <c r="E115" s="176" t="s">
        <v>163</v>
      </c>
      <c r="F115" s="177" t="s">
        <v>164</v>
      </c>
      <c r="G115" s="178" t="s">
        <v>130</v>
      </c>
      <c r="H115" s="179">
        <v>201.5</v>
      </c>
      <c r="I115" s="180"/>
      <c r="J115" s="181">
        <f>ROUND(I115*H115,2)</f>
        <v>0</v>
      </c>
      <c r="K115" s="177" t="s">
        <v>19</v>
      </c>
      <c r="L115" s="41"/>
      <c r="M115" s="182" t="s">
        <v>19</v>
      </c>
      <c r="N115" s="183" t="s">
        <v>45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131</v>
      </c>
      <c r="AT115" s="186" t="s">
        <v>127</v>
      </c>
      <c r="AU115" s="186" t="s">
        <v>84</v>
      </c>
      <c r="AY115" s="19" t="s">
        <v>124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82</v>
      </c>
      <c r="BK115" s="187">
        <f>ROUND(I115*H115,2)</f>
        <v>0</v>
      </c>
      <c r="BL115" s="19" t="s">
        <v>131</v>
      </c>
      <c r="BM115" s="186" t="s">
        <v>165</v>
      </c>
    </row>
    <row r="116" spans="1:65" s="2" customFormat="1" ht="24.2" customHeight="1">
      <c r="A116" s="36"/>
      <c r="B116" s="37"/>
      <c r="C116" s="175" t="s">
        <v>125</v>
      </c>
      <c r="D116" s="175" t="s">
        <v>127</v>
      </c>
      <c r="E116" s="176" t="s">
        <v>166</v>
      </c>
      <c r="F116" s="177" t="s">
        <v>167</v>
      </c>
      <c r="G116" s="178" t="s">
        <v>130</v>
      </c>
      <c r="H116" s="179">
        <v>201.5</v>
      </c>
      <c r="I116" s="180"/>
      <c r="J116" s="181">
        <f>ROUND(I116*H116,2)</f>
        <v>0</v>
      </c>
      <c r="K116" s="177" t="s">
        <v>19</v>
      </c>
      <c r="L116" s="41"/>
      <c r="M116" s="182" t="s">
        <v>19</v>
      </c>
      <c r="N116" s="183" t="s">
        <v>45</v>
      </c>
      <c r="O116" s="66"/>
      <c r="P116" s="184">
        <f>O116*H116</f>
        <v>0</v>
      </c>
      <c r="Q116" s="184">
        <v>0</v>
      </c>
      <c r="R116" s="184">
        <f>Q116*H116</f>
        <v>0</v>
      </c>
      <c r="S116" s="184">
        <v>0</v>
      </c>
      <c r="T116" s="185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6" t="s">
        <v>131</v>
      </c>
      <c r="AT116" s="186" t="s">
        <v>127</v>
      </c>
      <c r="AU116" s="186" t="s">
        <v>84</v>
      </c>
      <c r="AY116" s="19" t="s">
        <v>124</v>
      </c>
      <c r="BE116" s="187">
        <f>IF(N116="základní",J116,0)</f>
        <v>0</v>
      </c>
      <c r="BF116" s="187">
        <f>IF(N116="snížená",J116,0)</f>
        <v>0</v>
      </c>
      <c r="BG116" s="187">
        <f>IF(N116="zákl. přenesená",J116,0)</f>
        <v>0</v>
      </c>
      <c r="BH116" s="187">
        <f>IF(N116="sníž. přenesená",J116,0)</f>
        <v>0</v>
      </c>
      <c r="BI116" s="187">
        <f>IF(N116="nulová",J116,0)</f>
        <v>0</v>
      </c>
      <c r="BJ116" s="19" t="s">
        <v>82</v>
      </c>
      <c r="BK116" s="187">
        <f>ROUND(I116*H116,2)</f>
        <v>0</v>
      </c>
      <c r="BL116" s="19" t="s">
        <v>131</v>
      </c>
      <c r="BM116" s="186" t="s">
        <v>168</v>
      </c>
    </row>
    <row r="117" spans="1:65" s="2" customFormat="1" ht="33" customHeight="1">
      <c r="A117" s="36"/>
      <c r="B117" s="37"/>
      <c r="C117" s="175" t="s">
        <v>151</v>
      </c>
      <c r="D117" s="175" t="s">
        <v>127</v>
      </c>
      <c r="E117" s="176" t="s">
        <v>169</v>
      </c>
      <c r="F117" s="177" t="s">
        <v>170</v>
      </c>
      <c r="G117" s="178" t="s">
        <v>130</v>
      </c>
      <c r="H117" s="179">
        <v>12090</v>
      </c>
      <c r="I117" s="180"/>
      <c r="J117" s="181">
        <f>ROUND(I117*H117,2)</f>
        <v>0</v>
      </c>
      <c r="K117" s="177" t="s">
        <v>19</v>
      </c>
      <c r="L117" s="41"/>
      <c r="M117" s="182" t="s">
        <v>19</v>
      </c>
      <c r="N117" s="183" t="s">
        <v>45</v>
      </c>
      <c r="O117" s="66"/>
      <c r="P117" s="184">
        <f>O117*H117</f>
        <v>0</v>
      </c>
      <c r="Q117" s="184">
        <v>0</v>
      </c>
      <c r="R117" s="184">
        <f>Q117*H117</f>
        <v>0</v>
      </c>
      <c r="S117" s="184">
        <v>0</v>
      </c>
      <c r="T117" s="185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6" t="s">
        <v>131</v>
      </c>
      <c r="AT117" s="186" t="s">
        <v>127</v>
      </c>
      <c r="AU117" s="186" t="s">
        <v>84</v>
      </c>
      <c r="AY117" s="19" t="s">
        <v>124</v>
      </c>
      <c r="BE117" s="187">
        <f>IF(N117="základní",J117,0)</f>
        <v>0</v>
      </c>
      <c r="BF117" s="187">
        <f>IF(N117="snížená",J117,0)</f>
        <v>0</v>
      </c>
      <c r="BG117" s="187">
        <f>IF(N117="zákl. přenesená",J117,0)</f>
        <v>0</v>
      </c>
      <c r="BH117" s="187">
        <f>IF(N117="sníž. přenesená",J117,0)</f>
        <v>0</v>
      </c>
      <c r="BI117" s="187">
        <f>IF(N117="nulová",J117,0)</f>
        <v>0</v>
      </c>
      <c r="BJ117" s="19" t="s">
        <v>82</v>
      </c>
      <c r="BK117" s="187">
        <f>ROUND(I117*H117,2)</f>
        <v>0</v>
      </c>
      <c r="BL117" s="19" t="s">
        <v>131</v>
      </c>
      <c r="BM117" s="186" t="s">
        <v>171</v>
      </c>
    </row>
    <row r="118" spans="1:65" s="13" customFormat="1" ht="11.25">
      <c r="B118" s="188"/>
      <c r="C118" s="189"/>
      <c r="D118" s="190" t="s">
        <v>132</v>
      </c>
      <c r="E118" s="191" t="s">
        <v>19</v>
      </c>
      <c r="F118" s="192" t="s">
        <v>162</v>
      </c>
      <c r="G118" s="189"/>
      <c r="H118" s="193">
        <v>12090</v>
      </c>
      <c r="I118" s="194"/>
      <c r="J118" s="189"/>
      <c r="K118" s="189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132</v>
      </c>
      <c r="AU118" s="199" t="s">
        <v>84</v>
      </c>
      <c r="AV118" s="13" t="s">
        <v>84</v>
      </c>
      <c r="AW118" s="13" t="s">
        <v>35</v>
      </c>
      <c r="AX118" s="13" t="s">
        <v>74</v>
      </c>
      <c r="AY118" s="199" t="s">
        <v>124</v>
      </c>
    </row>
    <row r="119" spans="1:65" s="14" customFormat="1" ht="11.25">
      <c r="B119" s="200"/>
      <c r="C119" s="201"/>
      <c r="D119" s="190" t="s">
        <v>132</v>
      </c>
      <c r="E119" s="202" t="s">
        <v>19</v>
      </c>
      <c r="F119" s="203" t="s">
        <v>134</v>
      </c>
      <c r="G119" s="201"/>
      <c r="H119" s="204">
        <v>12090</v>
      </c>
      <c r="I119" s="205"/>
      <c r="J119" s="201"/>
      <c r="K119" s="201"/>
      <c r="L119" s="206"/>
      <c r="M119" s="207"/>
      <c r="N119" s="208"/>
      <c r="O119" s="208"/>
      <c r="P119" s="208"/>
      <c r="Q119" s="208"/>
      <c r="R119" s="208"/>
      <c r="S119" s="208"/>
      <c r="T119" s="209"/>
      <c r="AT119" s="210" t="s">
        <v>132</v>
      </c>
      <c r="AU119" s="210" t="s">
        <v>84</v>
      </c>
      <c r="AV119" s="14" t="s">
        <v>131</v>
      </c>
      <c r="AW119" s="14" t="s">
        <v>35</v>
      </c>
      <c r="AX119" s="14" t="s">
        <v>82</v>
      </c>
      <c r="AY119" s="210" t="s">
        <v>124</v>
      </c>
    </row>
    <row r="120" spans="1:65" s="2" customFormat="1" ht="24.2" customHeight="1">
      <c r="A120" s="36"/>
      <c r="B120" s="37"/>
      <c r="C120" s="175" t="s">
        <v>172</v>
      </c>
      <c r="D120" s="175" t="s">
        <v>127</v>
      </c>
      <c r="E120" s="176" t="s">
        <v>173</v>
      </c>
      <c r="F120" s="177" t="s">
        <v>174</v>
      </c>
      <c r="G120" s="178" t="s">
        <v>130</v>
      </c>
      <c r="H120" s="179">
        <v>201.5</v>
      </c>
      <c r="I120" s="180"/>
      <c r="J120" s="181">
        <f>ROUND(I120*H120,2)</f>
        <v>0</v>
      </c>
      <c r="K120" s="177" t="s">
        <v>19</v>
      </c>
      <c r="L120" s="41"/>
      <c r="M120" s="182" t="s">
        <v>19</v>
      </c>
      <c r="N120" s="183" t="s">
        <v>45</v>
      </c>
      <c r="O120" s="66"/>
      <c r="P120" s="184">
        <f>O120*H120</f>
        <v>0</v>
      </c>
      <c r="Q120" s="184">
        <v>0</v>
      </c>
      <c r="R120" s="184">
        <f>Q120*H120</f>
        <v>0</v>
      </c>
      <c r="S120" s="184">
        <v>0</v>
      </c>
      <c r="T120" s="185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6" t="s">
        <v>131</v>
      </c>
      <c r="AT120" s="186" t="s">
        <v>127</v>
      </c>
      <c r="AU120" s="186" t="s">
        <v>84</v>
      </c>
      <c r="AY120" s="19" t="s">
        <v>124</v>
      </c>
      <c r="BE120" s="187">
        <f>IF(N120="základní",J120,0)</f>
        <v>0</v>
      </c>
      <c r="BF120" s="187">
        <f>IF(N120="snížená",J120,0)</f>
        <v>0</v>
      </c>
      <c r="BG120" s="187">
        <f>IF(N120="zákl. přenesená",J120,0)</f>
        <v>0</v>
      </c>
      <c r="BH120" s="187">
        <f>IF(N120="sníž. přenesená",J120,0)</f>
        <v>0</v>
      </c>
      <c r="BI120" s="187">
        <f>IF(N120="nulová",J120,0)</f>
        <v>0</v>
      </c>
      <c r="BJ120" s="19" t="s">
        <v>82</v>
      </c>
      <c r="BK120" s="187">
        <f>ROUND(I120*H120,2)</f>
        <v>0</v>
      </c>
      <c r="BL120" s="19" t="s">
        <v>131</v>
      </c>
      <c r="BM120" s="186" t="s">
        <v>175</v>
      </c>
    </row>
    <row r="121" spans="1:65" s="12" customFormat="1" ht="22.9" customHeight="1">
      <c r="B121" s="159"/>
      <c r="C121" s="160"/>
      <c r="D121" s="161" t="s">
        <v>73</v>
      </c>
      <c r="E121" s="173" t="s">
        <v>176</v>
      </c>
      <c r="F121" s="173" t="s">
        <v>177</v>
      </c>
      <c r="G121" s="160"/>
      <c r="H121" s="160"/>
      <c r="I121" s="163"/>
      <c r="J121" s="174">
        <f>BK121</f>
        <v>0</v>
      </c>
      <c r="K121" s="160"/>
      <c r="L121" s="165"/>
      <c r="M121" s="166"/>
      <c r="N121" s="167"/>
      <c r="O121" s="167"/>
      <c r="P121" s="168">
        <f>SUM(P122:P125)</f>
        <v>0</v>
      </c>
      <c r="Q121" s="167"/>
      <c r="R121" s="168">
        <f>SUM(R122:R125)</f>
        <v>0</v>
      </c>
      <c r="S121" s="167"/>
      <c r="T121" s="169">
        <f>SUM(T122:T125)</f>
        <v>0</v>
      </c>
      <c r="AR121" s="170" t="s">
        <v>82</v>
      </c>
      <c r="AT121" s="171" t="s">
        <v>73</v>
      </c>
      <c r="AU121" s="171" t="s">
        <v>82</v>
      </c>
      <c r="AY121" s="170" t="s">
        <v>124</v>
      </c>
      <c r="BK121" s="172">
        <f>SUM(BK122:BK125)</f>
        <v>0</v>
      </c>
    </row>
    <row r="122" spans="1:65" s="2" customFormat="1" ht="49.15" customHeight="1">
      <c r="A122" s="36"/>
      <c r="B122" s="37"/>
      <c r="C122" s="175" t="s">
        <v>8</v>
      </c>
      <c r="D122" s="175" t="s">
        <v>127</v>
      </c>
      <c r="E122" s="176" t="s">
        <v>178</v>
      </c>
      <c r="F122" s="177" t="s">
        <v>179</v>
      </c>
      <c r="G122" s="178" t="s">
        <v>180</v>
      </c>
      <c r="H122" s="179">
        <v>29.84</v>
      </c>
      <c r="I122" s="180"/>
      <c r="J122" s="181">
        <f>ROUND(I122*H122,2)</f>
        <v>0</v>
      </c>
      <c r="K122" s="177" t="s">
        <v>19</v>
      </c>
      <c r="L122" s="41"/>
      <c r="M122" s="182" t="s">
        <v>19</v>
      </c>
      <c r="N122" s="183" t="s">
        <v>45</v>
      </c>
      <c r="O122" s="66"/>
      <c r="P122" s="184">
        <f>O122*H122</f>
        <v>0</v>
      </c>
      <c r="Q122" s="184">
        <v>0</v>
      </c>
      <c r="R122" s="184">
        <f>Q122*H122</f>
        <v>0</v>
      </c>
      <c r="S122" s="184">
        <v>0</v>
      </c>
      <c r="T122" s="185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6" t="s">
        <v>131</v>
      </c>
      <c r="AT122" s="186" t="s">
        <v>127</v>
      </c>
      <c r="AU122" s="186" t="s">
        <v>84</v>
      </c>
      <c r="AY122" s="19" t="s">
        <v>124</v>
      </c>
      <c r="BE122" s="187">
        <f>IF(N122="základní",J122,0)</f>
        <v>0</v>
      </c>
      <c r="BF122" s="187">
        <f>IF(N122="snížená",J122,0)</f>
        <v>0</v>
      </c>
      <c r="BG122" s="187">
        <f>IF(N122="zákl. přenesená",J122,0)</f>
        <v>0</v>
      </c>
      <c r="BH122" s="187">
        <f>IF(N122="sníž. přenesená",J122,0)</f>
        <v>0</v>
      </c>
      <c r="BI122" s="187">
        <f>IF(N122="nulová",J122,0)</f>
        <v>0</v>
      </c>
      <c r="BJ122" s="19" t="s">
        <v>82</v>
      </c>
      <c r="BK122" s="187">
        <f>ROUND(I122*H122,2)</f>
        <v>0</v>
      </c>
      <c r="BL122" s="19" t="s">
        <v>131</v>
      </c>
      <c r="BM122" s="186" t="s">
        <v>181</v>
      </c>
    </row>
    <row r="123" spans="1:65" s="15" customFormat="1" ht="11.25">
      <c r="B123" s="211"/>
      <c r="C123" s="212"/>
      <c r="D123" s="190" t="s">
        <v>132</v>
      </c>
      <c r="E123" s="213" t="s">
        <v>19</v>
      </c>
      <c r="F123" s="214" t="s">
        <v>182</v>
      </c>
      <c r="G123" s="212"/>
      <c r="H123" s="213" t="s">
        <v>19</v>
      </c>
      <c r="I123" s="215"/>
      <c r="J123" s="212"/>
      <c r="K123" s="212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132</v>
      </c>
      <c r="AU123" s="220" t="s">
        <v>84</v>
      </c>
      <c r="AV123" s="15" t="s">
        <v>82</v>
      </c>
      <c r="AW123" s="15" t="s">
        <v>35</v>
      </c>
      <c r="AX123" s="15" t="s">
        <v>74</v>
      </c>
      <c r="AY123" s="220" t="s">
        <v>124</v>
      </c>
    </row>
    <row r="124" spans="1:65" s="13" customFormat="1" ht="11.25">
      <c r="B124" s="188"/>
      <c r="C124" s="189"/>
      <c r="D124" s="190" t="s">
        <v>132</v>
      </c>
      <c r="E124" s="191" t="s">
        <v>19</v>
      </c>
      <c r="F124" s="192" t="s">
        <v>183</v>
      </c>
      <c r="G124" s="189"/>
      <c r="H124" s="193">
        <v>29.84</v>
      </c>
      <c r="I124" s="194"/>
      <c r="J124" s="189"/>
      <c r="K124" s="189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132</v>
      </c>
      <c r="AU124" s="199" t="s">
        <v>84</v>
      </c>
      <c r="AV124" s="13" t="s">
        <v>84</v>
      </c>
      <c r="AW124" s="13" t="s">
        <v>35</v>
      </c>
      <c r="AX124" s="13" t="s">
        <v>74</v>
      </c>
      <c r="AY124" s="199" t="s">
        <v>124</v>
      </c>
    </row>
    <row r="125" spans="1:65" s="14" customFormat="1" ht="11.25">
      <c r="B125" s="200"/>
      <c r="C125" s="201"/>
      <c r="D125" s="190" t="s">
        <v>132</v>
      </c>
      <c r="E125" s="202" t="s">
        <v>19</v>
      </c>
      <c r="F125" s="203" t="s">
        <v>134</v>
      </c>
      <c r="G125" s="201"/>
      <c r="H125" s="204">
        <v>29.84</v>
      </c>
      <c r="I125" s="205"/>
      <c r="J125" s="201"/>
      <c r="K125" s="201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132</v>
      </c>
      <c r="AU125" s="210" t="s">
        <v>84</v>
      </c>
      <c r="AV125" s="14" t="s">
        <v>131</v>
      </c>
      <c r="AW125" s="14" t="s">
        <v>35</v>
      </c>
      <c r="AX125" s="14" t="s">
        <v>82</v>
      </c>
      <c r="AY125" s="210" t="s">
        <v>124</v>
      </c>
    </row>
    <row r="126" spans="1:65" s="12" customFormat="1" ht="22.9" customHeight="1">
      <c r="B126" s="159"/>
      <c r="C126" s="160"/>
      <c r="D126" s="161" t="s">
        <v>73</v>
      </c>
      <c r="E126" s="173" t="s">
        <v>184</v>
      </c>
      <c r="F126" s="173" t="s">
        <v>185</v>
      </c>
      <c r="G126" s="160"/>
      <c r="H126" s="160"/>
      <c r="I126" s="163"/>
      <c r="J126" s="174">
        <f>BK126</f>
        <v>0</v>
      </c>
      <c r="K126" s="160"/>
      <c r="L126" s="165"/>
      <c r="M126" s="166"/>
      <c r="N126" s="167"/>
      <c r="O126" s="167"/>
      <c r="P126" s="168">
        <f>SUM(P127:P135)</f>
        <v>0</v>
      </c>
      <c r="Q126" s="167"/>
      <c r="R126" s="168">
        <f>SUM(R127:R135)</f>
        <v>0</v>
      </c>
      <c r="S126" s="167"/>
      <c r="T126" s="169">
        <f>SUM(T127:T135)</f>
        <v>0</v>
      </c>
      <c r="AR126" s="170" t="s">
        <v>82</v>
      </c>
      <c r="AT126" s="171" t="s">
        <v>73</v>
      </c>
      <c r="AU126" s="171" t="s">
        <v>82</v>
      </c>
      <c r="AY126" s="170" t="s">
        <v>124</v>
      </c>
      <c r="BK126" s="172">
        <f>SUM(BK127:BK135)</f>
        <v>0</v>
      </c>
    </row>
    <row r="127" spans="1:65" s="2" customFormat="1" ht="33" customHeight="1">
      <c r="A127" s="36"/>
      <c r="B127" s="37"/>
      <c r="C127" s="175" t="s">
        <v>186</v>
      </c>
      <c r="D127" s="175" t="s">
        <v>127</v>
      </c>
      <c r="E127" s="176" t="s">
        <v>187</v>
      </c>
      <c r="F127" s="177" t="s">
        <v>188</v>
      </c>
      <c r="G127" s="178" t="s">
        <v>189</v>
      </c>
      <c r="H127" s="179">
        <v>63.042999999999999</v>
      </c>
      <c r="I127" s="180"/>
      <c r="J127" s="181">
        <f>ROUND(I127*H127,2)</f>
        <v>0</v>
      </c>
      <c r="K127" s="177" t="s">
        <v>19</v>
      </c>
      <c r="L127" s="41"/>
      <c r="M127" s="182" t="s">
        <v>19</v>
      </c>
      <c r="N127" s="183" t="s">
        <v>45</v>
      </c>
      <c r="O127" s="66"/>
      <c r="P127" s="184">
        <f>O127*H127</f>
        <v>0</v>
      </c>
      <c r="Q127" s="184">
        <v>0</v>
      </c>
      <c r="R127" s="184">
        <f>Q127*H127</f>
        <v>0</v>
      </c>
      <c r="S127" s="184">
        <v>0</v>
      </c>
      <c r="T127" s="185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6" t="s">
        <v>131</v>
      </c>
      <c r="AT127" s="186" t="s">
        <v>127</v>
      </c>
      <c r="AU127" s="186" t="s">
        <v>84</v>
      </c>
      <c r="AY127" s="19" t="s">
        <v>124</v>
      </c>
      <c r="BE127" s="187">
        <f>IF(N127="základní",J127,0)</f>
        <v>0</v>
      </c>
      <c r="BF127" s="187">
        <f>IF(N127="snížená",J127,0)</f>
        <v>0</v>
      </c>
      <c r="BG127" s="187">
        <f>IF(N127="zákl. přenesená",J127,0)</f>
        <v>0</v>
      </c>
      <c r="BH127" s="187">
        <f>IF(N127="sníž. přenesená",J127,0)</f>
        <v>0</v>
      </c>
      <c r="BI127" s="187">
        <f>IF(N127="nulová",J127,0)</f>
        <v>0</v>
      </c>
      <c r="BJ127" s="19" t="s">
        <v>82</v>
      </c>
      <c r="BK127" s="187">
        <f>ROUND(I127*H127,2)</f>
        <v>0</v>
      </c>
      <c r="BL127" s="19" t="s">
        <v>131</v>
      </c>
      <c r="BM127" s="186" t="s">
        <v>190</v>
      </c>
    </row>
    <row r="128" spans="1:65" s="2" customFormat="1" ht="24.2" customHeight="1">
      <c r="A128" s="36"/>
      <c r="B128" s="37"/>
      <c r="C128" s="175" t="s">
        <v>161</v>
      </c>
      <c r="D128" s="175" t="s">
        <v>127</v>
      </c>
      <c r="E128" s="176" t="s">
        <v>191</v>
      </c>
      <c r="F128" s="177" t="s">
        <v>192</v>
      </c>
      <c r="G128" s="178" t="s">
        <v>189</v>
      </c>
      <c r="H128" s="179">
        <v>630.42999999999995</v>
      </c>
      <c r="I128" s="180"/>
      <c r="J128" s="181">
        <f>ROUND(I128*H128,2)</f>
        <v>0</v>
      </c>
      <c r="K128" s="177" t="s">
        <v>19</v>
      </c>
      <c r="L128" s="41"/>
      <c r="M128" s="182" t="s">
        <v>19</v>
      </c>
      <c r="N128" s="183" t="s">
        <v>45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131</v>
      </c>
      <c r="AT128" s="186" t="s">
        <v>127</v>
      </c>
      <c r="AU128" s="186" t="s">
        <v>84</v>
      </c>
      <c r="AY128" s="19" t="s">
        <v>124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82</v>
      </c>
      <c r="BK128" s="187">
        <f>ROUND(I128*H128,2)</f>
        <v>0</v>
      </c>
      <c r="BL128" s="19" t="s">
        <v>131</v>
      </c>
      <c r="BM128" s="186" t="s">
        <v>193</v>
      </c>
    </row>
    <row r="129" spans="1:65" s="2" customFormat="1" ht="29.25">
      <c r="A129" s="36"/>
      <c r="B129" s="37"/>
      <c r="C129" s="38"/>
      <c r="D129" s="190" t="s">
        <v>194</v>
      </c>
      <c r="E129" s="38"/>
      <c r="F129" s="221" t="s">
        <v>195</v>
      </c>
      <c r="G129" s="38"/>
      <c r="H129" s="38"/>
      <c r="I129" s="222"/>
      <c r="J129" s="38"/>
      <c r="K129" s="38"/>
      <c r="L129" s="41"/>
      <c r="M129" s="223"/>
      <c r="N129" s="22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194</v>
      </c>
      <c r="AU129" s="19" t="s">
        <v>84</v>
      </c>
    </row>
    <row r="130" spans="1:65" s="13" customFormat="1" ht="11.25">
      <c r="B130" s="188"/>
      <c r="C130" s="189"/>
      <c r="D130" s="190" t="s">
        <v>132</v>
      </c>
      <c r="E130" s="191" t="s">
        <v>19</v>
      </c>
      <c r="F130" s="192" t="s">
        <v>196</v>
      </c>
      <c r="G130" s="189"/>
      <c r="H130" s="193">
        <v>630.42999999999995</v>
      </c>
      <c r="I130" s="194"/>
      <c r="J130" s="189"/>
      <c r="K130" s="189"/>
      <c r="L130" s="195"/>
      <c r="M130" s="196"/>
      <c r="N130" s="197"/>
      <c r="O130" s="197"/>
      <c r="P130" s="197"/>
      <c r="Q130" s="197"/>
      <c r="R130" s="197"/>
      <c r="S130" s="197"/>
      <c r="T130" s="198"/>
      <c r="AT130" s="199" t="s">
        <v>132</v>
      </c>
      <c r="AU130" s="199" t="s">
        <v>84</v>
      </c>
      <c r="AV130" s="13" t="s">
        <v>84</v>
      </c>
      <c r="AW130" s="13" t="s">
        <v>35</v>
      </c>
      <c r="AX130" s="13" t="s">
        <v>74</v>
      </c>
      <c r="AY130" s="199" t="s">
        <v>124</v>
      </c>
    </row>
    <row r="131" spans="1:65" s="14" customFormat="1" ht="11.25">
      <c r="B131" s="200"/>
      <c r="C131" s="201"/>
      <c r="D131" s="190" t="s">
        <v>132</v>
      </c>
      <c r="E131" s="202" t="s">
        <v>19</v>
      </c>
      <c r="F131" s="203" t="s">
        <v>134</v>
      </c>
      <c r="G131" s="201"/>
      <c r="H131" s="204">
        <v>630.42999999999995</v>
      </c>
      <c r="I131" s="205"/>
      <c r="J131" s="201"/>
      <c r="K131" s="201"/>
      <c r="L131" s="206"/>
      <c r="M131" s="207"/>
      <c r="N131" s="208"/>
      <c r="O131" s="208"/>
      <c r="P131" s="208"/>
      <c r="Q131" s="208"/>
      <c r="R131" s="208"/>
      <c r="S131" s="208"/>
      <c r="T131" s="209"/>
      <c r="AT131" s="210" t="s">
        <v>132</v>
      </c>
      <c r="AU131" s="210" t="s">
        <v>84</v>
      </c>
      <c r="AV131" s="14" t="s">
        <v>131</v>
      </c>
      <c r="AW131" s="14" t="s">
        <v>35</v>
      </c>
      <c r="AX131" s="14" t="s">
        <v>82</v>
      </c>
      <c r="AY131" s="210" t="s">
        <v>124</v>
      </c>
    </row>
    <row r="132" spans="1:65" s="2" customFormat="1" ht="24.2" customHeight="1">
      <c r="A132" s="36"/>
      <c r="B132" s="37"/>
      <c r="C132" s="175" t="s">
        <v>197</v>
      </c>
      <c r="D132" s="175" t="s">
        <v>127</v>
      </c>
      <c r="E132" s="176" t="s">
        <v>198</v>
      </c>
      <c r="F132" s="177" t="s">
        <v>199</v>
      </c>
      <c r="G132" s="178" t="s">
        <v>200</v>
      </c>
      <c r="H132" s="179">
        <v>4</v>
      </c>
      <c r="I132" s="180"/>
      <c r="J132" s="181">
        <f>ROUND(I132*H132,2)</f>
        <v>0</v>
      </c>
      <c r="K132" s="177" t="s">
        <v>19</v>
      </c>
      <c r="L132" s="41"/>
      <c r="M132" s="182" t="s">
        <v>19</v>
      </c>
      <c r="N132" s="183" t="s">
        <v>45</v>
      </c>
      <c r="O132" s="66"/>
      <c r="P132" s="184">
        <f>O132*H132</f>
        <v>0</v>
      </c>
      <c r="Q132" s="184">
        <v>0</v>
      </c>
      <c r="R132" s="184">
        <f>Q132*H132</f>
        <v>0</v>
      </c>
      <c r="S132" s="184">
        <v>0</v>
      </c>
      <c r="T132" s="185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6" t="s">
        <v>131</v>
      </c>
      <c r="AT132" s="186" t="s">
        <v>127</v>
      </c>
      <c r="AU132" s="186" t="s">
        <v>84</v>
      </c>
      <c r="AY132" s="19" t="s">
        <v>124</v>
      </c>
      <c r="BE132" s="187">
        <f>IF(N132="základní",J132,0)</f>
        <v>0</v>
      </c>
      <c r="BF132" s="187">
        <f>IF(N132="snížená",J132,0)</f>
        <v>0</v>
      </c>
      <c r="BG132" s="187">
        <f>IF(N132="zákl. přenesená",J132,0)</f>
        <v>0</v>
      </c>
      <c r="BH132" s="187">
        <f>IF(N132="sníž. přenesená",J132,0)</f>
        <v>0</v>
      </c>
      <c r="BI132" s="187">
        <f>IF(N132="nulová",J132,0)</f>
        <v>0</v>
      </c>
      <c r="BJ132" s="19" t="s">
        <v>82</v>
      </c>
      <c r="BK132" s="187">
        <f>ROUND(I132*H132,2)</f>
        <v>0</v>
      </c>
      <c r="BL132" s="19" t="s">
        <v>131</v>
      </c>
      <c r="BM132" s="186" t="s">
        <v>201</v>
      </c>
    </row>
    <row r="133" spans="1:65" s="2" customFormat="1" ht="21.75" customHeight="1">
      <c r="A133" s="36"/>
      <c r="B133" s="37"/>
      <c r="C133" s="175" t="s">
        <v>165</v>
      </c>
      <c r="D133" s="175" t="s">
        <v>127</v>
      </c>
      <c r="E133" s="176" t="s">
        <v>202</v>
      </c>
      <c r="F133" s="177" t="s">
        <v>203</v>
      </c>
      <c r="G133" s="178" t="s">
        <v>189</v>
      </c>
      <c r="H133" s="179">
        <v>-1.175</v>
      </c>
      <c r="I133" s="180"/>
      <c r="J133" s="181">
        <f>ROUND(I133*H133,2)</f>
        <v>0</v>
      </c>
      <c r="K133" s="177" t="s">
        <v>19</v>
      </c>
      <c r="L133" s="41"/>
      <c r="M133" s="182" t="s">
        <v>19</v>
      </c>
      <c r="N133" s="183" t="s">
        <v>45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131</v>
      </c>
      <c r="AT133" s="186" t="s">
        <v>127</v>
      </c>
      <c r="AU133" s="186" t="s">
        <v>84</v>
      </c>
      <c r="AY133" s="19" t="s">
        <v>124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82</v>
      </c>
      <c r="BK133" s="187">
        <f>ROUND(I133*H133,2)</f>
        <v>0</v>
      </c>
      <c r="BL133" s="19" t="s">
        <v>131</v>
      </c>
      <c r="BM133" s="186" t="s">
        <v>204</v>
      </c>
    </row>
    <row r="134" spans="1:65" s="2" customFormat="1" ht="29.25">
      <c r="A134" s="36"/>
      <c r="B134" s="37"/>
      <c r="C134" s="38"/>
      <c r="D134" s="190" t="s">
        <v>194</v>
      </c>
      <c r="E134" s="38"/>
      <c r="F134" s="221" t="s">
        <v>205</v>
      </c>
      <c r="G134" s="38"/>
      <c r="H134" s="38"/>
      <c r="I134" s="222"/>
      <c r="J134" s="38"/>
      <c r="K134" s="38"/>
      <c r="L134" s="41"/>
      <c r="M134" s="223"/>
      <c r="N134" s="22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194</v>
      </c>
      <c r="AU134" s="19" t="s">
        <v>84</v>
      </c>
    </row>
    <row r="135" spans="1:65" s="2" customFormat="1" ht="49.15" customHeight="1">
      <c r="A135" s="36"/>
      <c r="B135" s="37"/>
      <c r="C135" s="175" t="s">
        <v>206</v>
      </c>
      <c r="D135" s="175" t="s">
        <v>127</v>
      </c>
      <c r="E135" s="176" t="s">
        <v>207</v>
      </c>
      <c r="F135" s="177" t="s">
        <v>208</v>
      </c>
      <c r="G135" s="178" t="s">
        <v>189</v>
      </c>
      <c r="H135" s="179">
        <v>63.042999999999999</v>
      </c>
      <c r="I135" s="180"/>
      <c r="J135" s="181">
        <f>ROUND(I135*H135,2)</f>
        <v>0</v>
      </c>
      <c r="K135" s="177" t="s">
        <v>19</v>
      </c>
      <c r="L135" s="41"/>
      <c r="M135" s="182" t="s">
        <v>19</v>
      </c>
      <c r="N135" s="183" t="s">
        <v>45</v>
      </c>
      <c r="O135" s="66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6" t="s">
        <v>131</v>
      </c>
      <c r="AT135" s="186" t="s">
        <v>127</v>
      </c>
      <c r="AU135" s="186" t="s">
        <v>84</v>
      </c>
      <c r="AY135" s="19" t="s">
        <v>124</v>
      </c>
      <c r="BE135" s="187">
        <f>IF(N135="základní",J135,0)</f>
        <v>0</v>
      </c>
      <c r="BF135" s="187">
        <f>IF(N135="snížená",J135,0)</f>
        <v>0</v>
      </c>
      <c r="BG135" s="187">
        <f>IF(N135="zákl. přenesená",J135,0)</f>
        <v>0</v>
      </c>
      <c r="BH135" s="187">
        <f>IF(N135="sníž. přenesená",J135,0)</f>
        <v>0</v>
      </c>
      <c r="BI135" s="187">
        <f>IF(N135="nulová",J135,0)</f>
        <v>0</v>
      </c>
      <c r="BJ135" s="19" t="s">
        <v>82</v>
      </c>
      <c r="BK135" s="187">
        <f>ROUND(I135*H135,2)</f>
        <v>0</v>
      </c>
      <c r="BL135" s="19" t="s">
        <v>131</v>
      </c>
      <c r="BM135" s="186" t="s">
        <v>209</v>
      </c>
    </row>
    <row r="136" spans="1:65" s="12" customFormat="1" ht="22.9" customHeight="1">
      <c r="B136" s="159"/>
      <c r="C136" s="160"/>
      <c r="D136" s="161" t="s">
        <v>73</v>
      </c>
      <c r="E136" s="173" t="s">
        <v>210</v>
      </c>
      <c r="F136" s="173" t="s">
        <v>211</v>
      </c>
      <c r="G136" s="160"/>
      <c r="H136" s="160"/>
      <c r="I136" s="163"/>
      <c r="J136" s="174">
        <f>BK136</f>
        <v>0</v>
      </c>
      <c r="K136" s="160"/>
      <c r="L136" s="165"/>
      <c r="M136" s="166"/>
      <c r="N136" s="167"/>
      <c r="O136" s="167"/>
      <c r="P136" s="168">
        <f>P137</f>
        <v>0</v>
      </c>
      <c r="Q136" s="167"/>
      <c r="R136" s="168">
        <f>R137</f>
        <v>0</v>
      </c>
      <c r="S136" s="167"/>
      <c r="T136" s="169">
        <f>T137</f>
        <v>0</v>
      </c>
      <c r="AR136" s="170" t="s">
        <v>82</v>
      </c>
      <c r="AT136" s="171" t="s">
        <v>73</v>
      </c>
      <c r="AU136" s="171" t="s">
        <v>82</v>
      </c>
      <c r="AY136" s="170" t="s">
        <v>124</v>
      </c>
      <c r="BK136" s="172">
        <f>BK137</f>
        <v>0</v>
      </c>
    </row>
    <row r="137" spans="1:65" s="2" customFormat="1" ht="21.75" customHeight="1">
      <c r="A137" s="36"/>
      <c r="B137" s="37"/>
      <c r="C137" s="175" t="s">
        <v>168</v>
      </c>
      <c r="D137" s="175" t="s">
        <v>127</v>
      </c>
      <c r="E137" s="176" t="s">
        <v>212</v>
      </c>
      <c r="F137" s="177" t="s">
        <v>213</v>
      </c>
      <c r="G137" s="178" t="s">
        <v>189</v>
      </c>
      <c r="H137" s="179">
        <v>63.042999999999999</v>
      </c>
      <c r="I137" s="180"/>
      <c r="J137" s="181">
        <f>ROUND(I137*H137,2)</f>
        <v>0</v>
      </c>
      <c r="K137" s="177" t="s">
        <v>19</v>
      </c>
      <c r="L137" s="41"/>
      <c r="M137" s="182" t="s">
        <v>19</v>
      </c>
      <c r="N137" s="183" t="s">
        <v>45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131</v>
      </c>
      <c r="AT137" s="186" t="s">
        <v>127</v>
      </c>
      <c r="AU137" s="186" t="s">
        <v>84</v>
      </c>
      <c r="AY137" s="19" t="s">
        <v>124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82</v>
      </c>
      <c r="BK137" s="187">
        <f>ROUND(I137*H137,2)</f>
        <v>0</v>
      </c>
      <c r="BL137" s="19" t="s">
        <v>131</v>
      </c>
      <c r="BM137" s="186" t="s">
        <v>214</v>
      </c>
    </row>
    <row r="138" spans="1:65" s="12" customFormat="1" ht="25.9" customHeight="1">
      <c r="B138" s="159"/>
      <c r="C138" s="160"/>
      <c r="D138" s="161" t="s">
        <v>73</v>
      </c>
      <c r="E138" s="162" t="s">
        <v>215</v>
      </c>
      <c r="F138" s="162" t="s">
        <v>216</v>
      </c>
      <c r="G138" s="160"/>
      <c r="H138" s="160"/>
      <c r="I138" s="163"/>
      <c r="J138" s="164">
        <f>BK138</f>
        <v>0</v>
      </c>
      <c r="K138" s="160"/>
      <c r="L138" s="165"/>
      <c r="M138" s="166"/>
      <c r="N138" s="167"/>
      <c r="O138" s="167"/>
      <c r="P138" s="168">
        <f>P139+P141+P144</f>
        <v>0</v>
      </c>
      <c r="Q138" s="167"/>
      <c r="R138" s="168">
        <f>R139+R141+R144</f>
        <v>0</v>
      </c>
      <c r="S138" s="167"/>
      <c r="T138" s="169">
        <f>T139+T141+T144</f>
        <v>0</v>
      </c>
      <c r="AR138" s="170" t="s">
        <v>84</v>
      </c>
      <c r="AT138" s="171" t="s">
        <v>73</v>
      </c>
      <c r="AU138" s="171" t="s">
        <v>74</v>
      </c>
      <c r="AY138" s="170" t="s">
        <v>124</v>
      </c>
      <c r="BK138" s="172">
        <f>BK139+BK141+BK144</f>
        <v>0</v>
      </c>
    </row>
    <row r="139" spans="1:65" s="12" customFormat="1" ht="22.9" customHeight="1">
      <c r="B139" s="159"/>
      <c r="C139" s="160"/>
      <c r="D139" s="161" t="s">
        <v>73</v>
      </c>
      <c r="E139" s="173" t="s">
        <v>217</v>
      </c>
      <c r="F139" s="173" t="s">
        <v>218</v>
      </c>
      <c r="G139" s="160"/>
      <c r="H139" s="160"/>
      <c r="I139" s="163"/>
      <c r="J139" s="174">
        <f>BK139</f>
        <v>0</v>
      </c>
      <c r="K139" s="160"/>
      <c r="L139" s="165"/>
      <c r="M139" s="166"/>
      <c r="N139" s="167"/>
      <c r="O139" s="167"/>
      <c r="P139" s="168">
        <f>P140</f>
        <v>0</v>
      </c>
      <c r="Q139" s="167"/>
      <c r="R139" s="168">
        <f>R140</f>
        <v>0</v>
      </c>
      <c r="S139" s="167"/>
      <c r="T139" s="169">
        <f>T140</f>
        <v>0</v>
      </c>
      <c r="AR139" s="170" t="s">
        <v>84</v>
      </c>
      <c r="AT139" s="171" t="s">
        <v>73</v>
      </c>
      <c r="AU139" s="171" t="s">
        <v>82</v>
      </c>
      <c r="AY139" s="170" t="s">
        <v>124</v>
      </c>
      <c r="BK139" s="172">
        <f>BK140</f>
        <v>0</v>
      </c>
    </row>
    <row r="140" spans="1:65" s="2" customFormat="1" ht="24.2" customHeight="1">
      <c r="A140" s="36"/>
      <c r="B140" s="37"/>
      <c r="C140" s="175" t="s">
        <v>219</v>
      </c>
      <c r="D140" s="175" t="s">
        <v>127</v>
      </c>
      <c r="E140" s="176" t="s">
        <v>220</v>
      </c>
      <c r="F140" s="177" t="s">
        <v>221</v>
      </c>
      <c r="G140" s="178" t="s">
        <v>222</v>
      </c>
      <c r="H140" s="179">
        <v>1</v>
      </c>
      <c r="I140" s="180"/>
      <c r="J140" s="181">
        <f>ROUND(I140*H140,2)</f>
        <v>0</v>
      </c>
      <c r="K140" s="177" t="s">
        <v>19</v>
      </c>
      <c r="L140" s="41"/>
      <c r="M140" s="182" t="s">
        <v>19</v>
      </c>
      <c r="N140" s="183" t="s">
        <v>45</v>
      </c>
      <c r="O140" s="66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165</v>
      </c>
      <c r="AT140" s="186" t="s">
        <v>127</v>
      </c>
      <c r="AU140" s="186" t="s">
        <v>84</v>
      </c>
      <c r="AY140" s="19" t="s">
        <v>124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82</v>
      </c>
      <c r="BK140" s="187">
        <f>ROUND(I140*H140,2)</f>
        <v>0</v>
      </c>
      <c r="BL140" s="19" t="s">
        <v>165</v>
      </c>
      <c r="BM140" s="186" t="s">
        <v>223</v>
      </c>
    </row>
    <row r="141" spans="1:65" s="12" customFormat="1" ht="22.9" customHeight="1">
      <c r="B141" s="159"/>
      <c r="C141" s="160"/>
      <c r="D141" s="161" t="s">
        <v>73</v>
      </c>
      <c r="E141" s="173" t="s">
        <v>224</v>
      </c>
      <c r="F141" s="173" t="s">
        <v>225</v>
      </c>
      <c r="G141" s="160"/>
      <c r="H141" s="160"/>
      <c r="I141" s="163"/>
      <c r="J141" s="174">
        <f>BK141</f>
        <v>0</v>
      </c>
      <c r="K141" s="160"/>
      <c r="L141" s="165"/>
      <c r="M141" s="166"/>
      <c r="N141" s="167"/>
      <c r="O141" s="167"/>
      <c r="P141" s="168">
        <f>SUM(P142:P143)</f>
        <v>0</v>
      </c>
      <c r="Q141" s="167"/>
      <c r="R141" s="168">
        <f>SUM(R142:R143)</f>
        <v>0</v>
      </c>
      <c r="S141" s="167"/>
      <c r="T141" s="169">
        <f>SUM(T142:T143)</f>
        <v>0</v>
      </c>
      <c r="AR141" s="170" t="s">
        <v>84</v>
      </c>
      <c r="AT141" s="171" t="s">
        <v>73</v>
      </c>
      <c r="AU141" s="171" t="s">
        <v>82</v>
      </c>
      <c r="AY141" s="170" t="s">
        <v>124</v>
      </c>
      <c r="BK141" s="172">
        <f>SUM(BK142:BK143)</f>
        <v>0</v>
      </c>
    </row>
    <row r="142" spans="1:65" s="2" customFormat="1" ht="24.2" customHeight="1">
      <c r="A142" s="36"/>
      <c r="B142" s="37"/>
      <c r="C142" s="175" t="s">
        <v>171</v>
      </c>
      <c r="D142" s="175" t="s">
        <v>127</v>
      </c>
      <c r="E142" s="176" t="s">
        <v>226</v>
      </c>
      <c r="F142" s="177" t="s">
        <v>227</v>
      </c>
      <c r="G142" s="178" t="s">
        <v>222</v>
      </c>
      <c r="H142" s="179">
        <v>1</v>
      </c>
      <c r="I142" s="180"/>
      <c r="J142" s="181">
        <f>ROUND(I142*H142,2)</f>
        <v>0</v>
      </c>
      <c r="K142" s="177" t="s">
        <v>19</v>
      </c>
      <c r="L142" s="41"/>
      <c r="M142" s="182" t="s">
        <v>19</v>
      </c>
      <c r="N142" s="183" t="s">
        <v>45</v>
      </c>
      <c r="O142" s="66"/>
      <c r="P142" s="184">
        <f>O142*H142</f>
        <v>0</v>
      </c>
      <c r="Q142" s="184">
        <v>0</v>
      </c>
      <c r="R142" s="184">
        <f>Q142*H142</f>
        <v>0</v>
      </c>
      <c r="S142" s="184">
        <v>0</v>
      </c>
      <c r="T142" s="185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6" t="s">
        <v>165</v>
      </c>
      <c r="AT142" s="186" t="s">
        <v>127</v>
      </c>
      <c r="AU142" s="186" t="s">
        <v>84</v>
      </c>
      <c r="AY142" s="19" t="s">
        <v>124</v>
      </c>
      <c r="BE142" s="187">
        <f>IF(N142="základní",J142,0)</f>
        <v>0</v>
      </c>
      <c r="BF142" s="187">
        <f>IF(N142="snížená",J142,0)</f>
        <v>0</v>
      </c>
      <c r="BG142" s="187">
        <f>IF(N142="zákl. přenesená",J142,0)</f>
        <v>0</v>
      </c>
      <c r="BH142" s="187">
        <f>IF(N142="sníž. přenesená",J142,0)</f>
        <v>0</v>
      </c>
      <c r="BI142" s="187">
        <f>IF(N142="nulová",J142,0)</f>
        <v>0</v>
      </c>
      <c r="BJ142" s="19" t="s">
        <v>82</v>
      </c>
      <c r="BK142" s="187">
        <f>ROUND(I142*H142,2)</f>
        <v>0</v>
      </c>
      <c r="BL142" s="19" t="s">
        <v>165</v>
      </c>
      <c r="BM142" s="186" t="s">
        <v>228</v>
      </c>
    </row>
    <row r="143" spans="1:65" s="2" customFormat="1" ht="39">
      <c r="A143" s="36"/>
      <c r="B143" s="37"/>
      <c r="C143" s="38"/>
      <c r="D143" s="190" t="s">
        <v>194</v>
      </c>
      <c r="E143" s="38"/>
      <c r="F143" s="221" t="s">
        <v>229</v>
      </c>
      <c r="G143" s="38"/>
      <c r="H143" s="38"/>
      <c r="I143" s="222"/>
      <c r="J143" s="38"/>
      <c r="K143" s="38"/>
      <c r="L143" s="41"/>
      <c r="M143" s="223"/>
      <c r="N143" s="22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194</v>
      </c>
      <c r="AU143" s="19" t="s">
        <v>84</v>
      </c>
    </row>
    <row r="144" spans="1:65" s="12" customFormat="1" ht="22.9" customHeight="1">
      <c r="B144" s="159"/>
      <c r="C144" s="160"/>
      <c r="D144" s="161" t="s">
        <v>73</v>
      </c>
      <c r="E144" s="173" t="s">
        <v>230</v>
      </c>
      <c r="F144" s="173" t="s">
        <v>231</v>
      </c>
      <c r="G144" s="160"/>
      <c r="H144" s="160"/>
      <c r="I144" s="163"/>
      <c r="J144" s="174">
        <f>BK144</f>
        <v>0</v>
      </c>
      <c r="K144" s="160"/>
      <c r="L144" s="165"/>
      <c r="M144" s="166"/>
      <c r="N144" s="167"/>
      <c r="O144" s="167"/>
      <c r="P144" s="168">
        <f>SUM(P145:P164)</f>
        <v>0</v>
      </c>
      <c r="Q144" s="167"/>
      <c r="R144" s="168">
        <f>SUM(R145:R164)</f>
        <v>0</v>
      </c>
      <c r="S144" s="167"/>
      <c r="T144" s="169">
        <f>SUM(T145:T164)</f>
        <v>0</v>
      </c>
      <c r="AR144" s="170" t="s">
        <v>84</v>
      </c>
      <c r="AT144" s="171" t="s">
        <v>73</v>
      </c>
      <c r="AU144" s="171" t="s">
        <v>82</v>
      </c>
      <c r="AY144" s="170" t="s">
        <v>124</v>
      </c>
      <c r="BK144" s="172">
        <f>SUM(BK145:BK164)</f>
        <v>0</v>
      </c>
    </row>
    <row r="145" spans="1:65" s="2" customFormat="1" ht="24.2" customHeight="1">
      <c r="A145" s="36"/>
      <c r="B145" s="37"/>
      <c r="C145" s="175" t="s">
        <v>7</v>
      </c>
      <c r="D145" s="175" t="s">
        <v>127</v>
      </c>
      <c r="E145" s="176" t="s">
        <v>232</v>
      </c>
      <c r="F145" s="177" t="s">
        <v>233</v>
      </c>
      <c r="G145" s="178" t="s">
        <v>130</v>
      </c>
      <c r="H145" s="179">
        <v>375</v>
      </c>
      <c r="I145" s="180"/>
      <c r="J145" s="181">
        <f>ROUND(I145*H145,2)</f>
        <v>0</v>
      </c>
      <c r="K145" s="177" t="s">
        <v>19</v>
      </c>
      <c r="L145" s="41"/>
      <c r="M145" s="182" t="s">
        <v>19</v>
      </c>
      <c r="N145" s="183" t="s">
        <v>45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165</v>
      </c>
      <c r="AT145" s="186" t="s">
        <v>127</v>
      </c>
      <c r="AU145" s="186" t="s">
        <v>84</v>
      </c>
      <c r="AY145" s="19" t="s">
        <v>124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82</v>
      </c>
      <c r="BK145" s="187">
        <f>ROUND(I145*H145,2)</f>
        <v>0</v>
      </c>
      <c r="BL145" s="19" t="s">
        <v>165</v>
      </c>
      <c r="BM145" s="186" t="s">
        <v>234</v>
      </c>
    </row>
    <row r="146" spans="1:65" s="15" customFormat="1" ht="11.25">
      <c r="B146" s="211"/>
      <c r="C146" s="212"/>
      <c r="D146" s="190" t="s">
        <v>132</v>
      </c>
      <c r="E146" s="213" t="s">
        <v>19</v>
      </c>
      <c r="F146" s="214" t="s">
        <v>235</v>
      </c>
      <c r="G146" s="212"/>
      <c r="H146" s="213" t="s">
        <v>19</v>
      </c>
      <c r="I146" s="215"/>
      <c r="J146" s="212"/>
      <c r="K146" s="212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132</v>
      </c>
      <c r="AU146" s="220" t="s">
        <v>84</v>
      </c>
      <c r="AV146" s="15" t="s">
        <v>82</v>
      </c>
      <c r="AW146" s="15" t="s">
        <v>35</v>
      </c>
      <c r="AX146" s="15" t="s">
        <v>74</v>
      </c>
      <c r="AY146" s="220" t="s">
        <v>124</v>
      </c>
    </row>
    <row r="147" spans="1:65" s="13" customFormat="1" ht="11.25">
      <c r="B147" s="188"/>
      <c r="C147" s="189"/>
      <c r="D147" s="190" t="s">
        <v>132</v>
      </c>
      <c r="E147" s="191" t="s">
        <v>19</v>
      </c>
      <c r="F147" s="192" t="s">
        <v>236</v>
      </c>
      <c r="G147" s="189"/>
      <c r="H147" s="193">
        <v>375</v>
      </c>
      <c r="I147" s="194"/>
      <c r="J147" s="189"/>
      <c r="K147" s="189"/>
      <c r="L147" s="195"/>
      <c r="M147" s="196"/>
      <c r="N147" s="197"/>
      <c r="O147" s="197"/>
      <c r="P147" s="197"/>
      <c r="Q147" s="197"/>
      <c r="R147" s="197"/>
      <c r="S147" s="197"/>
      <c r="T147" s="198"/>
      <c r="AT147" s="199" t="s">
        <v>132</v>
      </c>
      <c r="AU147" s="199" t="s">
        <v>84</v>
      </c>
      <c r="AV147" s="13" t="s">
        <v>84</v>
      </c>
      <c r="AW147" s="13" t="s">
        <v>35</v>
      </c>
      <c r="AX147" s="13" t="s">
        <v>74</v>
      </c>
      <c r="AY147" s="199" t="s">
        <v>124</v>
      </c>
    </row>
    <row r="148" spans="1:65" s="14" customFormat="1" ht="11.25">
      <c r="B148" s="200"/>
      <c r="C148" s="201"/>
      <c r="D148" s="190" t="s">
        <v>132</v>
      </c>
      <c r="E148" s="202" t="s">
        <v>19</v>
      </c>
      <c r="F148" s="203" t="s">
        <v>134</v>
      </c>
      <c r="G148" s="201"/>
      <c r="H148" s="204">
        <v>375</v>
      </c>
      <c r="I148" s="205"/>
      <c r="J148" s="201"/>
      <c r="K148" s="201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132</v>
      </c>
      <c r="AU148" s="210" t="s">
        <v>84</v>
      </c>
      <c r="AV148" s="14" t="s">
        <v>131</v>
      </c>
      <c r="AW148" s="14" t="s">
        <v>35</v>
      </c>
      <c r="AX148" s="14" t="s">
        <v>82</v>
      </c>
      <c r="AY148" s="210" t="s">
        <v>124</v>
      </c>
    </row>
    <row r="149" spans="1:65" s="2" customFormat="1" ht="24.2" customHeight="1">
      <c r="A149" s="36"/>
      <c r="B149" s="37"/>
      <c r="C149" s="175" t="s">
        <v>175</v>
      </c>
      <c r="D149" s="175" t="s">
        <v>127</v>
      </c>
      <c r="E149" s="176" t="s">
        <v>237</v>
      </c>
      <c r="F149" s="177" t="s">
        <v>238</v>
      </c>
      <c r="G149" s="178" t="s">
        <v>200</v>
      </c>
      <c r="H149" s="179">
        <v>34.1</v>
      </c>
      <c r="I149" s="180"/>
      <c r="J149" s="181">
        <f>ROUND(I149*H149,2)</f>
        <v>0</v>
      </c>
      <c r="K149" s="177" t="s">
        <v>19</v>
      </c>
      <c r="L149" s="41"/>
      <c r="M149" s="182" t="s">
        <v>19</v>
      </c>
      <c r="N149" s="183" t="s">
        <v>45</v>
      </c>
      <c r="O149" s="66"/>
      <c r="P149" s="184">
        <f>O149*H149</f>
        <v>0</v>
      </c>
      <c r="Q149" s="184">
        <v>0</v>
      </c>
      <c r="R149" s="184">
        <f>Q149*H149</f>
        <v>0</v>
      </c>
      <c r="S149" s="184">
        <v>0</v>
      </c>
      <c r="T149" s="185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6" t="s">
        <v>165</v>
      </c>
      <c r="AT149" s="186" t="s">
        <v>127</v>
      </c>
      <c r="AU149" s="186" t="s">
        <v>84</v>
      </c>
      <c r="AY149" s="19" t="s">
        <v>124</v>
      </c>
      <c r="BE149" s="187">
        <f>IF(N149="základní",J149,0)</f>
        <v>0</v>
      </c>
      <c r="BF149" s="187">
        <f>IF(N149="snížená",J149,0)</f>
        <v>0</v>
      </c>
      <c r="BG149" s="187">
        <f>IF(N149="zákl. přenesená",J149,0)</f>
        <v>0</v>
      </c>
      <c r="BH149" s="187">
        <f>IF(N149="sníž. přenesená",J149,0)</f>
        <v>0</v>
      </c>
      <c r="BI149" s="187">
        <f>IF(N149="nulová",J149,0)</f>
        <v>0</v>
      </c>
      <c r="BJ149" s="19" t="s">
        <v>82</v>
      </c>
      <c r="BK149" s="187">
        <f>ROUND(I149*H149,2)</f>
        <v>0</v>
      </c>
      <c r="BL149" s="19" t="s">
        <v>165</v>
      </c>
      <c r="BM149" s="186" t="s">
        <v>239</v>
      </c>
    </row>
    <row r="150" spans="1:65" s="13" customFormat="1" ht="11.25">
      <c r="B150" s="188"/>
      <c r="C150" s="189"/>
      <c r="D150" s="190" t="s">
        <v>132</v>
      </c>
      <c r="E150" s="191" t="s">
        <v>19</v>
      </c>
      <c r="F150" s="192" t="s">
        <v>240</v>
      </c>
      <c r="G150" s="189"/>
      <c r="H150" s="193">
        <v>34.1</v>
      </c>
      <c r="I150" s="194"/>
      <c r="J150" s="189"/>
      <c r="K150" s="189"/>
      <c r="L150" s="195"/>
      <c r="M150" s="196"/>
      <c r="N150" s="197"/>
      <c r="O150" s="197"/>
      <c r="P150" s="197"/>
      <c r="Q150" s="197"/>
      <c r="R150" s="197"/>
      <c r="S150" s="197"/>
      <c r="T150" s="198"/>
      <c r="AT150" s="199" t="s">
        <v>132</v>
      </c>
      <c r="AU150" s="199" t="s">
        <v>84</v>
      </c>
      <c r="AV150" s="13" t="s">
        <v>84</v>
      </c>
      <c r="AW150" s="13" t="s">
        <v>35</v>
      </c>
      <c r="AX150" s="13" t="s">
        <v>74</v>
      </c>
      <c r="AY150" s="199" t="s">
        <v>124</v>
      </c>
    </row>
    <row r="151" spans="1:65" s="14" customFormat="1" ht="11.25">
      <c r="B151" s="200"/>
      <c r="C151" s="201"/>
      <c r="D151" s="190" t="s">
        <v>132</v>
      </c>
      <c r="E151" s="202" t="s">
        <v>19</v>
      </c>
      <c r="F151" s="203" t="s">
        <v>134</v>
      </c>
      <c r="G151" s="201"/>
      <c r="H151" s="204">
        <v>34.1</v>
      </c>
      <c r="I151" s="205"/>
      <c r="J151" s="201"/>
      <c r="K151" s="201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132</v>
      </c>
      <c r="AU151" s="210" t="s">
        <v>84</v>
      </c>
      <c r="AV151" s="14" t="s">
        <v>131</v>
      </c>
      <c r="AW151" s="14" t="s">
        <v>35</v>
      </c>
      <c r="AX151" s="14" t="s">
        <v>82</v>
      </c>
      <c r="AY151" s="210" t="s">
        <v>124</v>
      </c>
    </row>
    <row r="152" spans="1:65" s="2" customFormat="1" ht="24.2" customHeight="1">
      <c r="A152" s="36"/>
      <c r="B152" s="37"/>
      <c r="C152" s="175" t="s">
        <v>241</v>
      </c>
      <c r="D152" s="175" t="s">
        <v>127</v>
      </c>
      <c r="E152" s="176" t="s">
        <v>242</v>
      </c>
      <c r="F152" s="177" t="s">
        <v>243</v>
      </c>
      <c r="G152" s="178" t="s">
        <v>200</v>
      </c>
      <c r="H152" s="179">
        <v>16.899999999999999</v>
      </c>
      <c r="I152" s="180"/>
      <c r="J152" s="181">
        <f>ROUND(I152*H152,2)</f>
        <v>0</v>
      </c>
      <c r="K152" s="177" t="s">
        <v>19</v>
      </c>
      <c r="L152" s="41"/>
      <c r="M152" s="182" t="s">
        <v>19</v>
      </c>
      <c r="N152" s="183" t="s">
        <v>45</v>
      </c>
      <c r="O152" s="66"/>
      <c r="P152" s="184">
        <f>O152*H152</f>
        <v>0</v>
      </c>
      <c r="Q152" s="184">
        <v>0</v>
      </c>
      <c r="R152" s="184">
        <f>Q152*H152</f>
        <v>0</v>
      </c>
      <c r="S152" s="184">
        <v>0</v>
      </c>
      <c r="T152" s="185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6" t="s">
        <v>165</v>
      </c>
      <c r="AT152" s="186" t="s">
        <v>127</v>
      </c>
      <c r="AU152" s="186" t="s">
        <v>84</v>
      </c>
      <c r="AY152" s="19" t="s">
        <v>124</v>
      </c>
      <c r="BE152" s="187">
        <f>IF(N152="základní",J152,0)</f>
        <v>0</v>
      </c>
      <c r="BF152" s="187">
        <f>IF(N152="snížená",J152,0)</f>
        <v>0</v>
      </c>
      <c r="BG152" s="187">
        <f>IF(N152="zákl. přenesená",J152,0)</f>
        <v>0</v>
      </c>
      <c r="BH152" s="187">
        <f>IF(N152="sníž. přenesená",J152,0)</f>
        <v>0</v>
      </c>
      <c r="BI152" s="187">
        <f>IF(N152="nulová",J152,0)</f>
        <v>0</v>
      </c>
      <c r="BJ152" s="19" t="s">
        <v>82</v>
      </c>
      <c r="BK152" s="187">
        <f>ROUND(I152*H152,2)</f>
        <v>0</v>
      </c>
      <c r="BL152" s="19" t="s">
        <v>165</v>
      </c>
      <c r="BM152" s="186" t="s">
        <v>244</v>
      </c>
    </row>
    <row r="153" spans="1:65" s="13" customFormat="1" ht="11.25">
      <c r="B153" s="188"/>
      <c r="C153" s="189"/>
      <c r="D153" s="190" t="s">
        <v>132</v>
      </c>
      <c r="E153" s="191" t="s">
        <v>19</v>
      </c>
      <c r="F153" s="192" t="s">
        <v>245</v>
      </c>
      <c r="G153" s="189"/>
      <c r="H153" s="193">
        <v>16.899999999999999</v>
      </c>
      <c r="I153" s="194"/>
      <c r="J153" s="189"/>
      <c r="K153" s="189"/>
      <c r="L153" s="195"/>
      <c r="M153" s="196"/>
      <c r="N153" s="197"/>
      <c r="O153" s="197"/>
      <c r="P153" s="197"/>
      <c r="Q153" s="197"/>
      <c r="R153" s="197"/>
      <c r="S153" s="197"/>
      <c r="T153" s="198"/>
      <c r="AT153" s="199" t="s">
        <v>132</v>
      </c>
      <c r="AU153" s="199" t="s">
        <v>84</v>
      </c>
      <c r="AV153" s="13" t="s">
        <v>84</v>
      </c>
      <c r="AW153" s="13" t="s">
        <v>35</v>
      </c>
      <c r="AX153" s="13" t="s">
        <v>74</v>
      </c>
      <c r="AY153" s="199" t="s">
        <v>124</v>
      </c>
    </row>
    <row r="154" spans="1:65" s="14" customFormat="1" ht="11.25">
      <c r="B154" s="200"/>
      <c r="C154" s="201"/>
      <c r="D154" s="190" t="s">
        <v>132</v>
      </c>
      <c r="E154" s="202" t="s">
        <v>19</v>
      </c>
      <c r="F154" s="203" t="s">
        <v>134</v>
      </c>
      <c r="G154" s="201"/>
      <c r="H154" s="204">
        <v>16.899999999999999</v>
      </c>
      <c r="I154" s="205"/>
      <c r="J154" s="201"/>
      <c r="K154" s="201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132</v>
      </c>
      <c r="AU154" s="210" t="s">
        <v>84</v>
      </c>
      <c r="AV154" s="14" t="s">
        <v>131</v>
      </c>
      <c r="AW154" s="14" t="s">
        <v>35</v>
      </c>
      <c r="AX154" s="14" t="s">
        <v>82</v>
      </c>
      <c r="AY154" s="210" t="s">
        <v>124</v>
      </c>
    </row>
    <row r="155" spans="1:65" s="2" customFormat="1" ht="21.75" customHeight="1">
      <c r="A155" s="36"/>
      <c r="B155" s="37"/>
      <c r="C155" s="175" t="s">
        <v>181</v>
      </c>
      <c r="D155" s="175" t="s">
        <v>127</v>
      </c>
      <c r="E155" s="176" t="s">
        <v>246</v>
      </c>
      <c r="F155" s="177" t="s">
        <v>247</v>
      </c>
      <c r="G155" s="178" t="s">
        <v>200</v>
      </c>
      <c r="H155" s="179">
        <v>26.443999999999999</v>
      </c>
      <c r="I155" s="180"/>
      <c r="J155" s="181">
        <f>ROUND(I155*H155,2)</f>
        <v>0</v>
      </c>
      <c r="K155" s="177" t="s">
        <v>19</v>
      </c>
      <c r="L155" s="41"/>
      <c r="M155" s="182" t="s">
        <v>19</v>
      </c>
      <c r="N155" s="183" t="s">
        <v>45</v>
      </c>
      <c r="O155" s="66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6" t="s">
        <v>165</v>
      </c>
      <c r="AT155" s="186" t="s">
        <v>127</v>
      </c>
      <c r="AU155" s="186" t="s">
        <v>84</v>
      </c>
      <c r="AY155" s="19" t="s">
        <v>124</v>
      </c>
      <c r="BE155" s="187">
        <f>IF(N155="základní",J155,0)</f>
        <v>0</v>
      </c>
      <c r="BF155" s="187">
        <f>IF(N155="snížená",J155,0)</f>
        <v>0</v>
      </c>
      <c r="BG155" s="187">
        <f>IF(N155="zákl. přenesená",J155,0)</f>
        <v>0</v>
      </c>
      <c r="BH155" s="187">
        <f>IF(N155="sníž. přenesená",J155,0)</f>
        <v>0</v>
      </c>
      <c r="BI155" s="187">
        <f>IF(N155="nulová",J155,0)</f>
        <v>0</v>
      </c>
      <c r="BJ155" s="19" t="s">
        <v>82</v>
      </c>
      <c r="BK155" s="187">
        <f>ROUND(I155*H155,2)</f>
        <v>0</v>
      </c>
      <c r="BL155" s="19" t="s">
        <v>165</v>
      </c>
      <c r="BM155" s="186" t="s">
        <v>248</v>
      </c>
    </row>
    <row r="156" spans="1:65" s="13" customFormat="1" ht="11.25">
      <c r="B156" s="188"/>
      <c r="C156" s="189"/>
      <c r="D156" s="190" t="s">
        <v>132</v>
      </c>
      <c r="E156" s="191" t="s">
        <v>19</v>
      </c>
      <c r="F156" s="192" t="s">
        <v>249</v>
      </c>
      <c r="G156" s="189"/>
      <c r="H156" s="193">
        <v>26.443999999999999</v>
      </c>
      <c r="I156" s="194"/>
      <c r="J156" s="189"/>
      <c r="K156" s="189"/>
      <c r="L156" s="195"/>
      <c r="M156" s="196"/>
      <c r="N156" s="197"/>
      <c r="O156" s="197"/>
      <c r="P156" s="197"/>
      <c r="Q156" s="197"/>
      <c r="R156" s="197"/>
      <c r="S156" s="197"/>
      <c r="T156" s="198"/>
      <c r="AT156" s="199" t="s">
        <v>132</v>
      </c>
      <c r="AU156" s="199" t="s">
        <v>84</v>
      </c>
      <c r="AV156" s="13" t="s">
        <v>84</v>
      </c>
      <c r="AW156" s="13" t="s">
        <v>35</v>
      </c>
      <c r="AX156" s="13" t="s">
        <v>74</v>
      </c>
      <c r="AY156" s="199" t="s">
        <v>124</v>
      </c>
    </row>
    <row r="157" spans="1:65" s="14" customFormat="1" ht="11.25">
      <c r="B157" s="200"/>
      <c r="C157" s="201"/>
      <c r="D157" s="190" t="s">
        <v>132</v>
      </c>
      <c r="E157" s="202" t="s">
        <v>19</v>
      </c>
      <c r="F157" s="203" t="s">
        <v>134</v>
      </c>
      <c r="G157" s="201"/>
      <c r="H157" s="204">
        <v>26.443999999999999</v>
      </c>
      <c r="I157" s="205"/>
      <c r="J157" s="201"/>
      <c r="K157" s="201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132</v>
      </c>
      <c r="AU157" s="210" t="s">
        <v>84</v>
      </c>
      <c r="AV157" s="14" t="s">
        <v>131</v>
      </c>
      <c r="AW157" s="14" t="s">
        <v>35</v>
      </c>
      <c r="AX157" s="14" t="s">
        <v>82</v>
      </c>
      <c r="AY157" s="210" t="s">
        <v>124</v>
      </c>
    </row>
    <row r="158" spans="1:65" s="2" customFormat="1" ht="24.2" customHeight="1">
      <c r="A158" s="36"/>
      <c r="B158" s="37"/>
      <c r="C158" s="175" t="s">
        <v>250</v>
      </c>
      <c r="D158" s="175" t="s">
        <v>127</v>
      </c>
      <c r="E158" s="176" t="s">
        <v>251</v>
      </c>
      <c r="F158" s="177" t="s">
        <v>252</v>
      </c>
      <c r="G158" s="178" t="s">
        <v>200</v>
      </c>
      <c r="H158" s="179">
        <v>78</v>
      </c>
      <c r="I158" s="180"/>
      <c r="J158" s="181">
        <f>ROUND(I158*H158,2)</f>
        <v>0</v>
      </c>
      <c r="K158" s="177" t="s">
        <v>19</v>
      </c>
      <c r="L158" s="41"/>
      <c r="M158" s="182" t="s">
        <v>19</v>
      </c>
      <c r="N158" s="183" t="s">
        <v>45</v>
      </c>
      <c r="O158" s="66"/>
      <c r="P158" s="184">
        <f>O158*H158</f>
        <v>0</v>
      </c>
      <c r="Q158" s="184">
        <v>0</v>
      </c>
      <c r="R158" s="184">
        <f>Q158*H158</f>
        <v>0</v>
      </c>
      <c r="S158" s="184">
        <v>0</v>
      </c>
      <c r="T158" s="185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6" t="s">
        <v>165</v>
      </c>
      <c r="AT158" s="186" t="s">
        <v>127</v>
      </c>
      <c r="AU158" s="186" t="s">
        <v>84</v>
      </c>
      <c r="AY158" s="19" t="s">
        <v>124</v>
      </c>
      <c r="BE158" s="187">
        <f>IF(N158="základní",J158,0)</f>
        <v>0</v>
      </c>
      <c r="BF158" s="187">
        <f>IF(N158="snížená",J158,0)</f>
        <v>0</v>
      </c>
      <c r="BG158" s="187">
        <f>IF(N158="zákl. přenesená",J158,0)</f>
        <v>0</v>
      </c>
      <c r="BH158" s="187">
        <f>IF(N158="sníž. přenesená",J158,0)</f>
        <v>0</v>
      </c>
      <c r="BI158" s="187">
        <f>IF(N158="nulová",J158,0)</f>
        <v>0</v>
      </c>
      <c r="BJ158" s="19" t="s">
        <v>82</v>
      </c>
      <c r="BK158" s="187">
        <f>ROUND(I158*H158,2)</f>
        <v>0</v>
      </c>
      <c r="BL158" s="19" t="s">
        <v>165</v>
      </c>
      <c r="BM158" s="186" t="s">
        <v>253</v>
      </c>
    </row>
    <row r="159" spans="1:65" s="15" customFormat="1" ht="11.25">
      <c r="B159" s="211"/>
      <c r="C159" s="212"/>
      <c r="D159" s="190" t="s">
        <v>132</v>
      </c>
      <c r="E159" s="213" t="s">
        <v>19</v>
      </c>
      <c r="F159" s="214" t="s">
        <v>254</v>
      </c>
      <c r="G159" s="212"/>
      <c r="H159" s="213" t="s">
        <v>19</v>
      </c>
      <c r="I159" s="215"/>
      <c r="J159" s="212"/>
      <c r="K159" s="212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132</v>
      </c>
      <c r="AU159" s="220" t="s">
        <v>84</v>
      </c>
      <c r="AV159" s="15" t="s">
        <v>82</v>
      </c>
      <c r="AW159" s="15" t="s">
        <v>35</v>
      </c>
      <c r="AX159" s="15" t="s">
        <v>74</v>
      </c>
      <c r="AY159" s="220" t="s">
        <v>124</v>
      </c>
    </row>
    <row r="160" spans="1:65" s="13" customFormat="1" ht="11.25">
      <c r="B160" s="188"/>
      <c r="C160" s="189"/>
      <c r="D160" s="190" t="s">
        <v>132</v>
      </c>
      <c r="E160" s="191" t="s">
        <v>19</v>
      </c>
      <c r="F160" s="192" t="s">
        <v>255</v>
      </c>
      <c r="G160" s="189"/>
      <c r="H160" s="193">
        <v>78</v>
      </c>
      <c r="I160" s="194"/>
      <c r="J160" s="189"/>
      <c r="K160" s="189"/>
      <c r="L160" s="195"/>
      <c r="M160" s="196"/>
      <c r="N160" s="197"/>
      <c r="O160" s="197"/>
      <c r="P160" s="197"/>
      <c r="Q160" s="197"/>
      <c r="R160" s="197"/>
      <c r="S160" s="197"/>
      <c r="T160" s="198"/>
      <c r="AT160" s="199" t="s">
        <v>132</v>
      </c>
      <c r="AU160" s="199" t="s">
        <v>84</v>
      </c>
      <c r="AV160" s="13" t="s">
        <v>84</v>
      </c>
      <c r="AW160" s="13" t="s">
        <v>35</v>
      </c>
      <c r="AX160" s="13" t="s">
        <v>74</v>
      </c>
      <c r="AY160" s="199" t="s">
        <v>124</v>
      </c>
    </row>
    <row r="161" spans="1:65" s="14" customFormat="1" ht="11.25">
      <c r="B161" s="200"/>
      <c r="C161" s="201"/>
      <c r="D161" s="190" t="s">
        <v>132</v>
      </c>
      <c r="E161" s="202" t="s">
        <v>19</v>
      </c>
      <c r="F161" s="203" t="s">
        <v>134</v>
      </c>
      <c r="G161" s="201"/>
      <c r="H161" s="204">
        <v>78</v>
      </c>
      <c r="I161" s="205"/>
      <c r="J161" s="201"/>
      <c r="K161" s="201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132</v>
      </c>
      <c r="AU161" s="210" t="s">
        <v>84</v>
      </c>
      <c r="AV161" s="14" t="s">
        <v>131</v>
      </c>
      <c r="AW161" s="14" t="s">
        <v>35</v>
      </c>
      <c r="AX161" s="14" t="s">
        <v>82</v>
      </c>
      <c r="AY161" s="210" t="s">
        <v>124</v>
      </c>
    </row>
    <row r="162" spans="1:65" s="2" customFormat="1" ht="16.5" customHeight="1">
      <c r="A162" s="36"/>
      <c r="B162" s="37"/>
      <c r="C162" s="175" t="s">
        <v>190</v>
      </c>
      <c r="D162" s="175" t="s">
        <v>127</v>
      </c>
      <c r="E162" s="176" t="s">
        <v>256</v>
      </c>
      <c r="F162" s="177" t="s">
        <v>257</v>
      </c>
      <c r="G162" s="178" t="s">
        <v>200</v>
      </c>
      <c r="H162" s="179">
        <v>14</v>
      </c>
      <c r="I162" s="180"/>
      <c r="J162" s="181">
        <f>ROUND(I162*H162,2)</f>
        <v>0</v>
      </c>
      <c r="K162" s="177" t="s">
        <v>19</v>
      </c>
      <c r="L162" s="41"/>
      <c r="M162" s="182" t="s">
        <v>19</v>
      </c>
      <c r="N162" s="183" t="s">
        <v>45</v>
      </c>
      <c r="O162" s="66"/>
      <c r="P162" s="184">
        <f>O162*H162</f>
        <v>0</v>
      </c>
      <c r="Q162" s="184">
        <v>0</v>
      </c>
      <c r="R162" s="184">
        <f>Q162*H162</f>
        <v>0</v>
      </c>
      <c r="S162" s="184">
        <v>0</v>
      </c>
      <c r="T162" s="185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6" t="s">
        <v>165</v>
      </c>
      <c r="AT162" s="186" t="s">
        <v>127</v>
      </c>
      <c r="AU162" s="186" t="s">
        <v>84</v>
      </c>
      <c r="AY162" s="19" t="s">
        <v>124</v>
      </c>
      <c r="BE162" s="187">
        <f>IF(N162="základní",J162,0)</f>
        <v>0</v>
      </c>
      <c r="BF162" s="187">
        <f>IF(N162="snížená",J162,0)</f>
        <v>0</v>
      </c>
      <c r="BG162" s="187">
        <f>IF(N162="zákl. přenesená",J162,0)</f>
        <v>0</v>
      </c>
      <c r="BH162" s="187">
        <f>IF(N162="sníž. přenesená",J162,0)</f>
        <v>0</v>
      </c>
      <c r="BI162" s="187">
        <f>IF(N162="nulová",J162,0)</f>
        <v>0</v>
      </c>
      <c r="BJ162" s="19" t="s">
        <v>82</v>
      </c>
      <c r="BK162" s="187">
        <f>ROUND(I162*H162,2)</f>
        <v>0</v>
      </c>
      <c r="BL162" s="19" t="s">
        <v>165</v>
      </c>
      <c r="BM162" s="186" t="s">
        <v>258</v>
      </c>
    </row>
    <row r="163" spans="1:65" s="13" customFormat="1" ht="11.25">
      <c r="B163" s="188"/>
      <c r="C163" s="189"/>
      <c r="D163" s="190" t="s">
        <v>132</v>
      </c>
      <c r="E163" s="191" t="s">
        <v>19</v>
      </c>
      <c r="F163" s="192" t="s">
        <v>259</v>
      </c>
      <c r="G163" s="189"/>
      <c r="H163" s="193">
        <v>14</v>
      </c>
      <c r="I163" s="194"/>
      <c r="J163" s="189"/>
      <c r="K163" s="189"/>
      <c r="L163" s="195"/>
      <c r="M163" s="196"/>
      <c r="N163" s="197"/>
      <c r="O163" s="197"/>
      <c r="P163" s="197"/>
      <c r="Q163" s="197"/>
      <c r="R163" s="197"/>
      <c r="S163" s="197"/>
      <c r="T163" s="198"/>
      <c r="AT163" s="199" t="s">
        <v>132</v>
      </c>
      <c r="AU163" s="199" t="s">
        <v>84</v>
      </c>
      <c r="AV163" s="13" t="s">
        <v>84</v>
      </c>
      <c r="AW163" s="13" t="s">
        <v>35</v>
      </c>
      <c r="AX163" s="13" t="s">
        <v>74</v>
      </c>
      <c r="AY163" s="199" t="s">
        <v>124</v>
      </c>
    </row>
    <row r="164" spans="1:65" s="14" customFormat="1" ht="11.25">
      <c r="B164" s="200"/>
      <c r="C164" s="201"/>
      <c r="D164" s="190" t="s">
        <v>132</v>
      </c>
      <c r="E164" s="202" t="s">
        <v>19</v>
      </c>
      <c r="F164" s="203" t="s">
        <v>134</v>
      </c>
      <c r="G164" s="201"/>
      <c r="H164" s="204">
        <v>14</v>
      </c>
      <c r="I164" s="205"/>
      <c r="J164" s="201"/>
      <c r="K164" s="201"/>
      <c r="L164" s="206"/>
      <c r="M164" s="207"/>
      <c r="N164" s="208"/>
      <c r="O164" s="208"/>
      <c r="P164" s="208"/>
      <c r="Q164" s="208"/>
      <c r="R164" s="208"/>
      <c r="S164" s="208"/>
      <c r="T164" s="209"/>
      <c r="AT164" s="210" t="s">
        <v>132</v>
      </c>
      <c r="AU164" s="210" t="s">
        <v>84</v>
      </c>
      <c r="AV164" s="14" t="s">
        <v>131</v>
      </c>
      <c r="AW164" s="14" t="s">
        <v>35</v>
      </c>
      <c r="AX164" s="14" t="s">
        <v>82</v>
      </c>
      <c r="AY164" s="210" t="s">
        <v>124</v>
      </c>
    </row>
    <row r="165" spans="1:65" s="12" customFormat="1" ht="25.9" customHeight="1">
      <c r="B165" s="159"/>
      <c r="C165" s="160"/>
      <c r="D165" s="161" t="s">
        <v>73</v>
      </c>
      <c r="E165" s="162" t="s">
        <v>260</v>
      </c>
      <c r="F165" s="162" t="s">
        <v>261</v>
      </c>
      <c r="G165" s="160"/>
      <c r="H165" s="160"/>
      <c r="I165" s="163"/>
      <c r="J165" s="164">
        <f>BK165</f>
        <v>0</v>
      </c>
      <c r="K165" s="160"/>
      <c r="L165" s="165"/>
      <c r="M165" s="166"/>
      <c r="N165" s="167"/>
      <c r="O165" s="167"/>
      <c r="P165" s="168">
        <f>SUM(P166:P170)</f>
        <v>0</v>
      </c>
      <c r="Q165" s="167"/>
      <c r="R165" s="168">
        <f>SUM(R166:R170)</f>
        <v>0</v>
      </c>
      <c r="S165" s="167"/>
      <c r="T165" s="169">
        <f>SUM(T166:T170)</f>
        <v>0</v>
      </c>
      <c r="AR165" s="170" t="s">
        <v>131</v>
      </c>
      <c r="AT165" s="171" t="s">
        <v>73</v>
      </c>
      <c r="AU165" s="171" t="s">
        <v>74</v>
      </c>
      <c r="AY165" s="170" t="s">
        <v>124</v>
      </c>
      <c r="BK165" s="172">
        <f>SUM(BK166:BK170)</f>
        <v>0</v>
      </c>
    </row>
    <row r="166" spans="1:65" s="2" customFormat="1" ht="24.2" customHeight="1">
      <c r="A166" s="36"/>
      <c r="B166" s="37"/>
      <c r="C166" s="175" t="s">
        <v>262</v>
      </c>
      <c r="D166" s="175" t="s">
        <v>127</v>
      </c>
      <c r="E166" s="176" t="s">
        <v>263</v>
      </c>
      <c r="F166" s="177" t="s">
        <v>264</v>
      </c>
      <c r="G166" s="178" t="s">
        <v>265</v>
      </c>
      <c r="H166" s="179">
        <v>40</v>
      </c>
      <c r="I166" s="180"/>
      <c r="J166" s="181">
        <f>ROUND(I166*H166,2)</f>
        <v>0</v>
      </c>
      <c r="K166" s="177" t="s">
        <v>19</v>
      </c>
      <c r="L166" s="41"/>
      <c r="M166" s="182" t="s">
        <v>19</v>
      </c>
      <c r="N166" s="183" t="s">
        <v>45</v>
      </c>
      <c r="O166" s="66"/>
      <c r="P166" s="184">
        <f>O166*H166</f>
        <v>0</v>
      </c>
      <c r="Q166" s="184">
        <v>0</v>
      </c>
      <c r="R166" s="184">
        <f>Q166*H166</f>
        <v>0</v>
      </c>
      <c r="S166" s="184">
        <v>0</v>
      </c>
      <c r="T166" s="185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6" t="s">
        <v>266</v>
      </c>
      <c r="AT166" s="186" t="s">
        <v>127</v>
      </c>
      <c r="AU166" s="186" t="s">
        <v>82</v>
      </c>
      <c r="AY166" s="19" t="s">
        <v>124</v>
      </c>
      <c r="BE166" s="187">
        <f>IF(N166="základní",J166,0)</f>
        <v>0</v>
      </c>
      <c r="BF166" s="187">
        <f>IF(N166="snížená",J166,0)</f>
        <v>0</v>
      </c>
      <c r="BG166" s="187">
        <f>IF(N166="zákl. přenesená",J166,0)</f>
        <v>0</v>
      </c>
      <c r="BH166" s="187">
        <f>IF(N166="sníž. přenesená",J166,0)</f>
        <v>0</v>
      </c>
      <c r="BI166" s="187">
        <f>IF(N166="nulová",J166,0)</f>
        <v>0</v>
      </c>
      <c r="BJ166" s="19" t="s">
        <v>82</v>
      </c>
      <c r="BK166" s="187">
        <f>ROUND(I166*H166,2)</f>
        <v>0</v>
      </c>
      <c r="BL166" s="19" t="s">
        <v>266</v>
      </c>
      <c r="BM166" s="186" t="s">
        <v>267</v>
      </c>
    </row>
    <row r="167" spans="1:65" s="2" customFormat="1" ht="19.5">
      <c r="A167" s="36"/>
      <c r="B167" s="37"/>
      <c r="C167" s="38"/>
      <c r="D167" s="190" t="s">
        <v>194</v>
      </c>
      <c r="E167" s="38"/>
      <c r="F167" s="221" t="s">
        <v>268</v>
      </c>
      <c r="G167" s="38"/>
      <c r="H167" s="38"/>
      <c r="I167" s="222"/>
      <c r="J167" s="38"/>
      <c r="K167" s="38"/>
      <c r="L167" s="41"/>
      <c r="M167" s="223"/>
      <c r="N167" s="22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194</v>
      </c>
      <c r="AU167" s="19" t="s">
        <v>82</v>
      </c>
    </row>
    <row r="168" spans="1:65" s="15" customFormat="1" ht="22.5">
      <c r="B168" s="211"/>
      <c r="C168" s="212"/>
      <c r="D168" s="190" t="s">
        <v>132</v>
      </c>
      <c r="E168" s="213" t="s">
        <v>19</v>
      </c>
      <c r="F168" s="214" t="s">
        <v>269</v>
      </c>
      <c r="G168" s="212"/>
      <c r="H168" s="213" t="s">
        <v>19</v>
      </c>
      <c r="I168" s="215"/>
      <c r="J168" s="212"/>
      <c r="K168" s="212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132</v>
      </c>
      <c r="AU168" s="220" t="s">
        <v>82</v>
      </c>
      <c r="AV168" s="15" t="s">
        <v>82</v>
      </c>
      <c r="AW168" s="15" t="s">
        <v>35</v>
      </c>
      <c r="AX168" s="15" t="s">
        <v>74</v>
      </c>
      <c r="AY168" s="220" t="s">
        <v>124</v>
      </c>
    </row>
    <row r="169" spans="1:65" s="13" customFormat="1" ht="11.25">
      <c r="B169" s="188"/>
      <c r="C169" s="189"/>
      <c r="D169" s="190" t="s">
        <v>132</v>
      </c>
      <c r="E169" s="191" t="s">
        <v>19</v>
      </c>
      <c r="F169" s="192" t="s">
        <v>270</v>
      </c>
      <c r="G169" s="189"/>
      <c r="H169" s="193">
        <v>40</v>
      </c>
      <c r="I169" s="194"/>
      <c r="J169" s="189"/>
      <c r="K169" s="189"/>
      <c r="L169" s="195"/>
      <c r="M169" s="196"/>
      <c r="N169" s="197"/>
      <c r="O169" s="197"/>
      <c r="P169" s="197"/>
      <c r="Q169" s="197"/>
      <c r="R169" s="197"/>
      <c r="S169" s="197"/>
      <c r="T169" s="198"/>
      <c r="AT169" s="199" t="s">
        <v>132</v>
      </c>
      <c r="AU169" s="199" t="s">
        <v>82</v>
      </c>
      <c r="AV169" s="13" t="s">
        <v>84</v>
      </c>
      <c r="AW169" s="13" t="s">
        <v>35</v>
      </c>
      <c r="AX169" s="13" t="s">
        <v>74</v>
      </c>
      <c r="AY169" s="199" t="s">
        <v>124</v>
      </c>
    </row>
    <row r="170" spans="1:65" s="14" customFormat="1" ht="11.25">
      <c r="B170" s="200"/>
      <c r="C170" s="201"/>
      <c r="D170" s="190" t="s">
        <v>132</v>
      </c>
      <c r="E170" s="202" t="s">
        <v>19</v>
      </c>
      <c r="F170" s="203" t="s">
        <v>134</v>
      </c>
      <c r="G170" s="201"/>
      <c r="H170" s="204">
        <v>40</v>
      </c>
      <c r="I170" s="205"/>
      <c r="J170" s="201"/>
      <c r="K170" s="201"/>
      <c r="L170" s="206"/>
      <c r="M170" s="225"/>
      <c r="N170" s="226"/>
      <c r="O170" s="226"/>
      <c r="P170" s="226"/>
      <c r="Q170" s="226"/>
      <c r="R170" s="226"/>
      <c r="S170" s="226"/>
      <c r="T170" s="227"/>
      <c r="AT170" s="210" t="s">
        <v>132</v>
      </c>
      <c r="AU170" s="210" t="s">
        <v>82</v>
      </c>
      <c r="AV170" s="14" t="s">
        <v>131</v>
      </c>
      <c r="AW170" s="14" t="s">
        <v>35</v>
      </c>
      <c r="AX170" s="14" t="s">
        <v>82</v>
      </c>
      <c r="AY170" s="210" t="s">
        <v>124</v>
      </c>
    </row>
    <row r="171" spans="1:65" s="2" customFormat="1" ht="6.95" customHeight="1">
      <c r="A171" s="36"/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41"/>
      <c r="M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</sheetData>
  <sheetProtection algorithmName="SHA-512" hashValue="rbBJFGjLvVLE82GdnXmOpy6LlJuNDx2j4M0AktR9edz3nxuiad5Ooa2/A6zaZ5wKaxqZipWImqNpjVkY/4jMkA==" saltValue="u3KnMRe5gNllypT2nSgyZguhWBPv4LJep1I8iW6SzlzbwEyV7ztpFR5+zKrJVzdm5dHzb6JFhOflrRkZg5ZH3w==" spinCount="100000" sheet="1" objects="1" scenarios="1" formatColumns="0" formatRows="0" autoFilter="0"/>
  <autoFilter ref="C89:K170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9" t="s">
        <v>87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91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0" t="str">
        <f>'Rekapitulace stavby'!K6</f>
        <v>Stavební úpravy Myslivny</v>
      </c>
      <c r="F7" s="371"/>
      <c r="G7" s="371"/>
      <c r="H7" s="371"/>
      <c r="L7" s="22"/>
    </row>
    <row r="8" spans="1:46" s="2" customFormat="1" ht="12" customHeight="1">
      <c r="A8" s="36"/>
      <c r="B8" s="41"/>
      <c r="C8" s="36"/>
      <c r="D8" s="107" t="s">
        <v>92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2" t="s">
        <v>271</v>
      </c>
      <c r="F9" s="373"/>
      <c r="G9" s="373"/>
      <c r="H9" s="373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37</v>
      </c>
      <c r="G12" s="36"/>
      <c r="H12" s="36"/>
      <c r="I12" s="107" t="s">
        <v>23</v>
      </c>
      <c r="J12" s="110" t="str">
        <f>'Rekapitulace stavby'!AN8</f>
        <v>2. 9. 2025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00262871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Město Chrastava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4" t="str">
        <f>'Rekapitulace stavby'!E14</f>
        <v>Vyplň údaj</v>
      </c>
      <c r="F18" s="375"/>
      <c r="G18" s="375"/>
      <c r="H18" s="375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>08517592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>Ing. Knébl</v>
      </c>
      <c r="F21" s="36"/>
      <c r="G21" s="36"/>
      <c r="H21" s="36"/>
      <c r="I21" s="107" t="s">
        <v>29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36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29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38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6" t="s">
        <v>19</v>
      </c>
      <c r="F27" s="376"/>
      <c r="G27" s="376"/>
      <c r="H27" s="376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40</v>
      </c>
      <c r="E30" s="36"/>
      <c r="F30" s="36"/>
      <c r="G30" s="36"/>
      <c r="H30" s="36"/>
      <c r="I30" s="36"/>
      <c r="J30" s="116">
        <f>ROUND(J92,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42</v>
      </c>
      <c r="G32" s="36"/>
      <c r="H32" s="36"/>
      <c r="I32" s="117" t="s">
        <v>41</v>
      </c>
      <c r="J32" s="117" t="s">
        <v>43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44</v>
      </c>
      <c r="E33" s="107" t="s">
        <v>45</v>
      </c>
      <c r="F33" s="119">
        <f>ROUND((SUM(BE92:BE290)),  2)</f>
        <v>0</v>
      </c>
      <c r="G33" s="36"/>
      <c r="H33" s="36"/>
      <c r="I33" s="120">
        <v>0.21</v>
      </c>
      <c r="J33" s="119">
        <f>ROUND(((SUM(BE92:BE290))*I33),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46</v>
      </c>
      <c r="F34" s="119">
        <f>ROUND((SUM(BF92:BF290)),  2)</f>
        <v>0</v>
      </c>
      <c r="G34" s="36"/>
      <c r="H34" s="36"/>
      <c r="I34" s="120">
        <v>0.12</v>
      </c>
      <c r="J34" s="119">
        <f>ROUND(((SUM(BF92:BF290))*I34),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47</v>
      </c>
      <c r="F35" s="119">
        <f>ROUND((SUM(BG92:BG290)),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48</v>
      </c>
      <c r="F36" s="119">
        <f>ROUND((SUM(BH92:BH290)),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49</v>
      </c>
      <c r="F37" s="119">
        <f>ROUND((SUM(BI92:BI290)),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50</v>
      </c>
      <c r="E39" s="123"/>
      <c r="F39" s="123"/>
      <c r="G39" s="124" t="s">
        <v>51</v>
      </c>
      <c r="H39" s="125" t="s">
        <v>52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7" t="str">
        <f>E7</f>
        <v>Stavební úpravy Myslivny</v>
      </c>
      <c r="F48" s="378"/>
      <c r="G48" s="378"/>
      <c r="H48" s="378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02 - Rekonstrukce</v>
      </c>
      <c r="F50" s="379"/>
      <c r="G50" s="379"/>
      <c r="H50" s="379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2. 9. 2025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Chrastava</v>
      </c>
      <c r="G54" s="38"/>
      <c r="H54" s="38"/>
      <c r="I54" s="31" t="s">
        <v>32</v>
      </c>
      <c r="J54" s="34" t="str">
        <f>E21</f>
        <v>Ing. Knébl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95</v>
      </c>
      <c r="D57" s="133"/>
      <c r="E57" s="133"/>
      <c r="F57" s="133"/>
      <c r="G57" s="133"/>
      <c r="H57" s="133"/>
      <c r="I57" s="133"/>
      <c r="J57" s="134" t="s">
        <v>96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72</v>
      </c>
      <c r="D59" s="38"/>
      <c r="E59" s="38"/>
      <c r="F59" s="38"/>
      <c r="G59" s="38"/>
      <c r="H59" s="38"/>
      <c r="I59" s="38"/>
      <c r="J59" s="79">
        <f>J92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97</v>
      </c>
    </row>
    <row r="60" spans="1:47" s="9" customFormat="1" ht="24.95" customHeight="1">
      <c r="B60" s="136"/>
      <c r="C60" s="137"/>
      <c r="D60" s="138" t="s">
        <v>98</v>
      </c>
      <c r="E60" s="139"/>
      <c r="F60" s="139"/>
      <c r="G60" s="139"/>
      <c r="H60" s="139"/>
      <c r="I60" s="139"/>
      <c r="J60" s="140">
        <f>J93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272</v>
      </c>
      <c r="E61" s="145"/>
      <c r="F61" s="145"/>
      <c r="G61" s="145"/>
      <c r="H61" s="145"/>
      <c r="I61" s="145"/>
      <c r="J61" s="146">
        <f>J94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273</v>
      </c>
      <c r="E62" s="145"/>
      <c r="F62" s="145"/>
      <c r="G62" s="145"/>
      <c r="H62" s="145"/>
      <c r="I62" s="145"/>
      <c r="J62" s="146">
        <f>J107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274</v>
      </c>
      <c r="E63" s="145"/>
      <c r="F63" s="145"/>
      <c r="G63" s="145"/>
      <c r="H63" s="145"/>
      <c r="I63" s="145"/>
      <c r="J63" s="146">
        <f>J128</f>
        <v>0</v>
      </c>
      <c r="K63" s="143"/>
      <c r="L63" s="147"/>
    </row>
    <row r="64" spans="1:47" s="10" customFormat="1" ht="14.85" customHeight="1">
      <c r="B64" s="142"/>
      <c r="C64" s="143"/>
      <c r="D64" s="144" t="s">
        <v>275</v>
      </c>
      <c r="E64" s="145"/>
      <c r="F64" s="145"/>
      <c r="G64" s="145"/>
      <c r="H64" s="145"/>
      <c r="I64" s="145"/>
      <c r="J64" s="146">
        <f>J143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103</v>
      </c>
      <c r="E65" s="145"/>
      <c r="F65" s="145"/>
      <c r="G65" s="145"/>
      <c r="H65" s="145"/>
      <c r="I65" s="145"/>
      <c r="J65" s="146">
        <f>J146</f>
        <v>0</v>
      </c>
      <c r="K65" s="143"/>
      <c r="L65" s="147"/>
    </row>
    <row r="66" spans="1:31" s="9" customFormat="1" ht="24.95" customHeight="1">
      <c r="B66" s="136"/>
      <c r="C66" s="137"/>
      <c r="D66" s="138" t="s">
        <v>104</v>
      </c>
      <c r="E66" s="139"/>
      <c r="F66" s="139"/>
      <c r="G66" s="139"/>
      <c r="H66" s="139"/>
      <c r="I66" s="139"/>
      <c r="J66" s="140">
        <f>J148</f>
        <v>0</v>
      </c>
      <c r="K66" s="137"/>
      <c r="L66" s="141"/>
    </row>
    <row r="67" spans="1:31" s="10" customFormat="1" ht="19.899999999999999" customHeight="1">
      <c r="B67" s="142"/>
      <c r="C67" s="143"/>
      <c r="D67" s="144" t="s">
        <v>276</v>
      </c>
      <c r="E67" s="145"/>
      <c r="F67" s="145"/>
      <c r="G67" s="145"/>
      <c r="H67" s="145"/>
      <c r="I67" s="145"/>
      <c r="J67" s="146">
        <f>J149</f>
        <v>0</v>
      </c>
      <c r="K67" s="143"/>
      <c r="L67" s="147"/>
    </row>
    <row r="68" spans="1:31" s="10" customFormat="1" ht="19.899999999999999" customHeight="1">
      <c r="B68" s="142"/>
      <c r="C68" s="143"/>
      <c r="D68" s="144" t="s">
        <v>106</v>
      </c>
      <c r="E68" s="145"/>
      <c r="F68" s="145"/>
      <c r="G68" s="145"/>
      <c r="H68" s="145"/>
      <c r="I68" s="145"/>
      <c r="J68" s="146">
        <f>J150</f>
        <v>0</v>
      </c>
      <c r="K68" s="143"/>
      <c r="L68" s="147"/>
    </row>
    <row r="69" spans="1:31" s="10" customFormat="1" ht="19.899999999999999" customHeight="1">
      <c r="B69" s="142"/>
      <c r="C69" s="143"/>
      <c r="D69" s="144" t="s">
        <v>107</v>
      </c>
      <c r="E69" s="145"/>
      <c r="F69" s="145"/>
      <c r="G69" s="145"/>
      <c r="H69" s="145"/>
      <c r="I69" s="145"/>
      <c r="J69" s="146">
        <f>J214</f>
        <v>0</v>
      </c>
      <c r="K69" s="143"/>
      <c r="L69" s="147"/>
    </row>
    <row r="70" spans="1:31" s="10" customFormat="1" ht="19.899999999999999" customHeight="1">
      <c r="B70" s="142"/>
      <c r="C70" s="143"/>
      <c r="D70" s="144" t="s">
        <v>277</v>
      </c>
      <c r="E70" s="145"/>
      <c r="F70" s="145"/>
      <c r="G70" s="145"/>
      <c r="H70" s="145"/>
      <c r="I70" s="145"/>
      <c r="J70" s="146">
        <f>J251</f>
        <v>0</v>
      </c>
      <c r="K70" s="143"/>
      <c r="L70" s="147"/>
    </row>
    <row r="71" spans="1:31" s="10" customFormat="1" ht="19.899999999999999" customHeight="1">
      <c r="B71" s="142"/>
      <c r="C71" s="143"/>
      <c r="D71" s="144" t="s">
        <v>278</v>
      </c>
      <c r="E71" s="145"/>
      <c r="F71" s="145"/>
      <c r="G71" s="145"/>
      <c r="H71" s="145"/>
      <c r="I71" s="145"/>
      <c r="J71" s="146">
        <f>J272</f>
        <v>0</v>
      </c>
      <c r="K71" s="143"/>
      <c r="L71" s="147"/>
    </row>
    <row r="72" spans="1:31" s="9" customFormat="1" ht="24.95" customHeight="1">
      <c r="B72" s="136"/>
      <c r="C72" s="137"/>
      <c r="D72" s="138" t="s">
        <v>108</v>
      </c>
      <c r="E72" s="139"/>
      <c r="F72" s="139"/>
      <c r="G72" s="139"/>
      <c r="H72" s="139"/>
      <c r="I72" s="139"/>
      <c r="J72" s="140">
        <f>J285</f>
        <v>0</v>
      </c>
      <c r="K72" s="137"/>
      <c r="L72" s="141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109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77" t="str">
        <f>E7</f>
        <v>Stavební úpravy Myslivny</v>
      </c>
      <c r="F82" s="378"/>
      <c r="G82" s="378"/>
      <c r="H82" s="378"/>
      <c r="I82" s="38"/>
      <c r="J82" s="38"/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92</v>
      </c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6.5" customHeight="1">
      <c r="A84" s="36"/>
      <c r="B84" s="37"/>
      <c r="C84" s="38"/>
      <c r="D84" s="38"/>
      <c r="E84" s="349" t="str">
        <f>E9</f>
        <v>02 - Rekonstrukce</v>
      </c>
      <c r="F84" s="379"/>
      <c r="G84" s="379"/>
      <c r="H84" s="379"/>
      <c r="I84" s="38"/>
      <c r="J84" s="38"/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2" customHeight="1">
      <c r="A86" s="36"/>
      <c r="B86" s="37"/>
      <c r="C86" s="31" t="s">
        <v>21</v>
      </c>
      <c r="D86" s="38"/>
      <c r="E86" s="38"/>
      <c r="F86" s="29" t="str">
        <f>F12</f>
        <v xml:space="preserve"> </v>
      </c>
      <c r="G86" s="38"/>
      <c r="H86" s="38"/>
      <c r="I86" s="31" t="s">
        <v>23</v>
      </c>
      <c r="J86" s="61" t="str">
        <f>IF(J12="","",J12)</f>
        <v>2. 9. 2025</v>
      </c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5.2" customHeight="1">
      <c r="A88" s="36"/>
      <c r="B88" s="37"/>
      <c r="C88" s="31" t="s">
        <v>25</v>
      </c>
      <c r="D88" s="38"/>
      <c r="E88" s="38"/>
      <c r="F88" s="29" t="str">
        <f>E15</f>
        <v>Město Chrastava</v>
      </c>
      <c r="G88" s="38"/>
      <c r="H88" s="38"/>
      <c r="I88" s="31" t="s">
        <v>32</v>
      </c>
      <c r="J88" s="34" t="str">
        <f>E21</f>
        <v>Ing. Knébl</v>
      </c>
      <c r="K88" s="38"/>
      <c r="L88" s="10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15.2" customHeight="1">
      <c r="A89" s="36"/>
      <c r="B89" s="37"/>
      <c r="C89" s="31" t="s">
        <v>30</v>
      </c>
      <c r="D89" s="38"/>
      <c r="E89" s="38"/>
      <c r="F89" s="29" t="str">
        <f>IF(E18="","",E18)</f>
        <v>Vyplň údaj</v>
      </c>
      <c r="G89" s="38"/>
      <c r="H89" s="38"/>
      <c r="I89" s="31" t="s">
        <v>36</v>
      </c>
      <c r="J89" s="34" t="str">
        <f>E24</f>
        <v xml:space="preserve"> </v>
      </c>
      <c r="K89" s="38"/>
      <c r="L89" s="10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10.35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0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11" customFormat="1" ht="29.25" customHeight="1">
      <c r="A91" s="148"/>
      <c r="B91" s="149"/>
      <c r="C91" s="150" t="s">
        <v>110</v>
      </c>
      <c r="D91" s="151" t="s">
        <v>59</v>
      </c>
      <c r="E91" s="151" t="s">
        <v>55</v>
      </c>
      <c r="F91" s="151" t="s">
        <v>56</v>
      </c>
      <c r="G91" s="151" t="s">
        <v>111</v>
      </c>
      <c r="H91" s="151" t="s">
        <v>112</v>
      </c>
      <c r="I91" s="151" t="s">
        <v>113</v>
      </c>
      <c r="J91" s="151" t="s">
        <v>96</v>
      </c>
      <c r="K91" s="152" t="s">
        <v>114</v>
      </c>
      <c r="L91" s="153"/>
      <c r="M91" s="70" t="s">
        <v>19</v>
      </c>
      <c r="N91" s="71" t="s">
        <v>44</v>
      </c>
      <c r="O91" s="71" t="s">
        <v>115</v>
      </c>
      <c r="P91" s="71" t="s">
        <v>116</v>
      </c>
      <c r="Q91" s="71" t="s">
        <v>117</v>
      </c>
      <c r="R91" s="71" t="s">
        <v>118</v>
      </c>
      <c r="S91" s="71" t="s">
        <v>119</v>
      </c>
      <c r="T91" s="72" t="s">
        <v>120</v>
      </c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65" s="2" customFormat="1" ht="22.9" customHeight="1">
      <c r="A92" s="36"/>
      <c r="B92" s="37"/>
      <c r="C92" s="77" t="s">
        <v>121</v>
      </c>
      <c r="D92" s="38"/>
      <c r="E92" s="38"/>
      <c r="F92" s="38"/>
      <c r="G92" s="38"/>
      <c r="H92" s="38"/>
      <c r="I92" s="38"/>
      <c r="J92" s="154">
        <f>BK92</f>
        <v>0</v>
      </c>
      <c r="K92" s="38"/>
      <c r="L92" s="41"/>
      <c r="M92" s="73"/>
      <c r="N92" s="155"/>
      <c r="O92" s="74"/>
      <c r="P92" s="156">
        <f>P93+P148+P285</f>
        <v>0</v>
      </c>
      <c r="Q92" s="74"/>
      <c r="R92" s="156">
        <f>R93+R148+R285</f>
        <v>0</v>
      </c>
      <c r="S92" s="74"/>
      <c r="T92" s="157">
        <f>T93+T148+T285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73</v>
      </c>
      <c r="AU92" s="19" t="s">
        <v>97</v>
      </c>
      <c r="BK92" s="158">
        <f>BK93+BK148+BK285</f>
        <v>0</v>
      </c>
    </row>
    <row r="93" spans="1:65" s="12" customFormat="1" ht="25.9" customHeight="1">
      <c r="B93" s="159"/>
      <c r="C93" s="160"/>
      <c r="D93" s="161" t="s">
        <v>73</v>
      </c>
      <c r="E93" s="162" t="s">
        <v>122</v>
      </c>
      <c r="F93" s="162" t="s">
        <v>123</v>
      </c>
      <c r="G93" s="160"/>
      <c r="H93" s="160"/>
      <c r="I93" s="163"/>
      <c r="J93" s="164">
        <f>BK93</f>
        <v>0</v>
      </c>
      <c r="K93" s="160"/>
      <c r="L93" s="165"/>
      <c r="M93" s="166"/>
      <c r="N93" s="167"/>
      <c r="O93" s="167"/>
      <c r="P93" s="168">
        <f>P94+P107+P128+P146</f>
        <v>0</v>
      </c>
      <c r="Q93" s="167"/>
      <c r="R93" s="168">
        <f>R94+R107+R128+R146</f>
        <v>0</v>
      </c>
      <c r="S93" s="167"/>
      <c r="T93" s="169">
        <f>T94+T107+T128+T146</f>
        <v>0</v>
      </c>
      <c r="AR93" s="170" t="s">
        <v>82</v>
      </c>
      <c r="AT93" s="171" t="s">
        <v>73</v>
      </c>
      <c r="AU93" s="171" t="s">
        <v>74</v>
      </c>
      <c r="AY93" s="170" t="s">
        <v>124</v>
      </c>
      <c r="BK93" s="172">
        <f>BK94+BK107+BK128+BK146</f>
        <v>0</v>
      </c>
    </row>
    <row r="94" spans="1:65" s="12" customFormat="1" ht="22.9" customHeight="1">
      <c r="B94" s="159"/>
      <c r="C94" s="160"/>
      <c r="D94" s="161" t="s">
        <v>73</v>
      </c>
      <c r="E94" s="173" t="s">
        <v>140</v>
      </c>
      <c r="F94" s="173" t="s">
        <v>279</v>
      </c>
      <c r="G94" s="160"/>
      <c r="H94" s="160"/>
      <c r="I94" s="163"/>
      <c r="J94" s="174">
        <f>BK94</f>
        <v>0</v>
      </c>
      <c r="K94" s="160"/>
      <c r="L94" s="165"/>
      <c r="M94" s="166"/>
      <c r="N94" s="167"/>
      <c r="O94" s="167"/>
      <c r="P94" s="168">
        <f>SUM(P95:P106)</f>
        <v>0</v>
      </c>
      <c r="Q94" s="167"/>
      <c r="R94" s="168">
        <f>SUM(R95:R106)</f>
        <v>0</v>
      </c>
      <c r="S94" s="167"/>
      <c r="T94" s="169">
        <f>SUM(T95:T106)</f>
        <v>0</v>
      </c>
      <c r="AR94" s="170" t="s">
        <v>82</v>
      </c>
      <c r="AT94" s="171" t="s">
        <v>73</v>
      </c>
      <c r="AU94" s="171" t="s">
        <v>82</v>
      </c>
      <c r="AY94" s="170" t="s">
        <v>124</v>
      </c>
      <c r="BK94" s="172">
        <f>SUM(BK95:BK106)</f>
        <v>0</v>
      </c>
    </row>
    <row r="95" spans="1:65" s="2" customFormat="1" ht="37.9" customHeight="1">
      <c r="A95" s="36"/>
      <c r="B95" s="37"/>
      <c r="C95" s="175" t="s">
        <v>82</v>
      </c>
      <c r="D95" s="175" t="s">
        <v>127</v>
      </c>
      <c r="E95" s="176" t="s">
        <v>280</v>
      </c>
      <c r="F95" s="177" t="s">
        <v>281</v>
      </c>
      <c r="G95" s="178" t="s">
        <v>180</v>
      </c>
      <c r="H95" s="179">
        <v>0.4</v>
      </c>
      <c r="I95" s="180"/>
      <c r="J95" s="181">
        <f>ROUND(I95*H95,2)</f>
        <v>0</v>
      </c>
      <c r="K95" s="177" t="s">
        <v>19</v>
      </c>
      <c r="L95" s="41"/>
      <c r="M95" s="182" t="s">
        <v>19</v>
      </c>
      <c r="N95" s="183" t="s">
        <v>45</v>
      </c>
      <c r="O95" s="66"/>
      <c r="P95" s="184">
        <f>O95*H95</f>
        <v>0</v>
      </c>
      <c r="Q95" s="184">
        <v>0</v>
      </c>
      <c r="R95" s="184">
        <f>Q95*H95</f>
        <v>0</v>
      </c>
      <c r="S95" s="184">
        <v>0</v>
      </c>
      <c r="T95" s="185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6" t="s">
        <v>131</v>
      </c>
      <c r="AT95" s="186" t="s">
        <v>127</v>
      </c>
      <c r="AU95" s="186" t="s">
        <v>84</v>
      </c>
      <c r="AY95" s="19" t="s">
        <v>124</v>
      </c>
      <c r="BE95" s="187">
        <f>IF(N95="základní",J95,0)</f>
        <v>0</v>
      </c>
      <c r="BF95" s="187">
        <f>IF(N95="snížená",J95,0)</f>
        <v>0</v>
      </c>
      <c r="BG95" s="187">
        <f>IF(N95="zákl. přenesená",J95,0)</f>
        <v>0</v>
      </c>
      <c r="BH95" s="187">
        <f>IF(N95="sníž. přenesená",J95,0)</f>
        <v>0</v>
      </c>
      <c r="BI95" s="187">
        <f>IF(N95="nulová",J95,0)</f>
        <v>0</v>
      </c>
      <c r="BJ95" s="19" t="s">
        <v>82</v>
      </c>
      <c r="BK95" s="187">
        <f>ROUND(I95*H95,2)</f>
        <v>0</v>
      </c>
      <c r="BL95" s="19" t="s">
        <v>131</v>
      </c>
      <c r="BM95" s="186" t="s">
        <v>143</v>
      </c>
    </row>
    <row r="96" spans="1:65" s="13" customFormat="1" ht="11.25">
      <c r="B96" s="188"/>
      <c r="C96" s="189"/>
      <c r="D96" s="190" t="s">
        <v>132</v>
      </c>
      <c r="E96" s="191" t="s">
        <v>19</v>
      </c>
      <c r="F96" s="192" t="s">
        <v>282</v>
      </c>
      <c r="G96" s="189"/>
      <c r="H96" s="193">
        <v>0.4</v>
      </c>
      <c r="I96" s="194"/>
      <c r="J96" s="189"/>
      <c r="K96" s="189"/>
      <c r="L96" s="195"/>
      <c r="M96" s="196"/>
      <c r="N96" s="197"/>
      <c r="O96" s="197"/>
      <c r="P96" s="197"/>
      <c r="Q96" s="197"/>
      <c r="R96" s="197"/>
      <c r="S96" s="197"/>
      <c r="T96" s="198"/>
      <c r="AT96" s="199" t="s">
        <v>132</v>
      </c>
      <c r="AU96" s="199" t="s">
        <v>84</v>
      </c>
      <c r="AV96" s="13" t="s">
        <v>84</v>
      </c>
      <c r="AW96" s="13" t="s">
        <v>35</v>
      </c>
      <c r="AX96" s="13" t="s">
        <v>74</v>
      </c>
      <c r="AY96" s="199" t="s">
        <v>124</v>
      </c>
    </row>
    <row r="97" spans="1:65" s="14" customFormat="1" ht="11.25">
      <c r="B97" s="200"/>
      <c r="C97" s="201"/>
      <c r="D97" s="190" t="s">
        <v>132</v>
      </c>
      <c r="E97" s="202" t="s">
        <v>19</v>
      </c>
      <c r="F97" s="203" t="s">
        <v>134</v>
      </c>
      <c r="G97" s="201"/>
      <c r="H97" s="204">
        <v>0.4</v>
      </c>
      <c r="I97" s="205"/>
      <c r="J97" s="201"/>
      <c r="K97" s="201"/>
      <c r="L97" s="206"/>
      <c r="M97" s="207"/>
      <c r="N97" s="208"/>
      <c r="O97" s="208"/>
      <c r="P97" s="208"/>
      <c r="Q97" s="208"/>
      <c r="R97" s="208"/>
      <c r="S97" s="208"/>
      <c r="T97" s="209"/>
      <c r="AT97" s="210" t="s">
        <v>132</v>
      </c>
      <c r="AU97" s="210" t="s">
        <v>84</v>
      </c>
      <c r="AV97" s="14" t="s">
        <v>131</v>
      </c>
      <c r="AW97" s="14" t="s">
        <v>35</v>
      </c>
      <c r="AX97" s="14" t="s">
        <v>82</v>
      </c>
      <c r="AY97" s="210" t="s">
        <v>124</v>
      </c>
    </row>
    <row r="98" spans="1:65" s="2" customFormat="1" ht="49.15" customHeight="1">
      <c r="A98" s="36"/>
      <c r="B98" s="37"/>
      <c r="C98" s="175" t="s">
        <v>84</v>
      </c>
      <c r="D98" s="175" t="s">
        <v>127</v>
      </c>
      <c r="E98" s="176" t="s">
        <v>283</v>
      </c>
      <c r="F98" s="177" t="s">
        <v>284</v>
      </c>
      <c r="G98" s="178" t="s">
        <v>130</v>
      </c>
      <c r="H98" s="179">
        <v>19.965</v>
      </c>
      <c r="I98" s="180"/>
      <c r="J98" s="181">
        <f>ROUND(I98*H98,2)</f>
        <v>0</v>
      </c>
      <c r="K98" s="177" t="s">
        <v>19</v>
      </c>
      <c r="L98" s="41"/>
      <c r="M98" s="182" t="s">
        <v>19</v>
      </c>
      <c r="N98" s="183" t="s">
        <v>45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131</v>
      </c>
      <c r="AT98" s="186" t="s">
        <v>127</v>
      </c>
      <c r="AU98" s="186" t="s">
        <v>84</v>
      </c>
      <c r="AY98" s="19" t="s">
        <v>124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82</v>
      </c>
      <c r="BK98" s="187">
        <f>ROUND(I98*H98,2)</f>
        <v>0</v>
      </c>
      <c r="BL98" s="19" t="s">
        <v>131</v>
      </c>
      <c r="BM98" s="186" t="s">
        <v>147</v>
      </c>
    </row>
    <row r="99" spans="1:65" s="15" customFormat="1" ht="11.25">
      <c r="B99" s="211"/>
      <c r="C99" s="212"/>
      <c r="D99" s="190" t="s">
        <v>132</v>
      </c>
      <c r="E99" s="213" t="s">
        <v>19</v>
      </c>
      <c r="F99" s="214" t="s">
        <v>285</v>
      </c>
      <c r="G99" s="212"/>
      <c r="H99" s="213" t="s">
        <v>19</v>
      </c>
      <c r="I99" s="215"/>
      <c r="J99" s="212"/>
      <c r="K99" s="212"/>
      <c r="L99" s="216"/>
      <c r="M99" s="217"/>
      <c r="N99" s="218"/>
      <c r="O99" s="218"/>
      <c r="P99" s="218"/>
      <c r="Q99" s="218"/>
      <c r="R99" s="218"/>
      <c r="S99" s="218"/>
      <c r="T99" s="219"/>
      <c r="AT99" s="220" t="s">
        <v>132</v>
      </c>
      <c r="AU99" s="220" t="s">
        <v>84</v>
      </c>
      <c r="AV99" s="15" t="s">
        <v>82</v>
      </c>
      <c r="AW99" s="15" t="s">
        <v>35</v>
      </c>
      <c r="AX99" s="15" t="s">
        <v>74</v>
      </c>
      <c r="AY99" s="220" t="s">
        <v>124</v>
      </c>
    </row>
    <row r="100" spans="1:65" s="13" customFormat="1" ht="11.25">
      <c r="B100" s="188"/>
      <c r="C100" s="189"/>
      <c r="D100" s="190" t="s">
        <v>132</v>
      </c>
      <c r="E100" s="191" t="s">
        <v>19</v>
      </c>
      <c r="F100" s="192" t="s">
        <v>286</v>
      </c>
      <c r="G100" s="189"/>
      <c r="H100" s="193">
        <v>19.965</v>
      </c>
      <c r="I100" s="194"/>
      <c r="J100" s="189"/>
      <c r="K100" s="189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132</v>
      </c>
      <c r="AU100" s="199" t="s">
        <v>84</v>
      </c>
      <c r="AV100" s="13" t="s">
        <v>84</v>
      </c>
      <c r="AW100" s="13" t="s">
        <v>35</v>
      </c>
      <c r="AX100" s="13" t="s">
        <v>74</v>
      </c>
      <c r="AY100" s="199" t="s">
        <v>124</v>
      </c>
    </row>
    <row r="101" spans="1:65" s="14" customFormat="1" ht="11.25">
      <c r="B101" s="200"/>
      <c r="C101" s="201"/>
      <c r="D101" s="190" t="s">
        <v>132</v>
      </c>
      <c r="E101" s="202" t="s">
        <v>19</v>
      </c>
      <c r="F101" s="203" t="s">
        <v>134</v>
      </c>
      <c r="G101" s="201"/>
      <c r="H101" s="204">
        <v>19.965</v>
      </c>
      <c r="I101" s="205"/>
      <c r="J101" s="201"/>
      <c r="K101" s="201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132</v>
      </c>
      <c r="AU101" s="210" t="s">
        <v>84</v>
      </c>
      <c r="AV101" s="14" t="s">
        <v>131</v>
      </c>
      <c r="AW101" s="14" t="s">
        <v>35</v>
      </c>
      <c r="AX101" s="14" t="s">
        <v>82</v>
      </c>
      <c r="AY101" s="210" t="s">
        <v>124</v>
      </c>
    </row>
    <row r="102" spans="1:65" s="2" customFormat="1" ht="37.9" customHeight="1">
      <c r="A102" s="36"/>
      <c r="B102" s="37"/>
      <c r="C102" s="175" t="s">
        <v>140</v>
      </c>
      <c r="D102" s="175" t="s">
        <v>127</v>
      </c>
      <c r="E102" s="176" t="s">
        <v>287</v>
      </c>
      <c r="F102" s="177" t="s">
        <v>288</v>
      </c>
      <c r="G102" s="178" t="s">
        <v>289</v>
      </c>
      <c r="H102" s="179">
        <v>1</v>
      </c>
      <c r="I102" s="180"/>
      <c r="J102" s="181">
        <f>ROUND(I102*H102,2)</f>
        <v>0</v>
      </c>
      <c r="K102" s="177" t="s">
        <v>19</v>
      </c>
      <c r="L102" s="41"/>
      <c r="M102" s="182" t="s">
        <v>19</v>
      </c>
      <c r="N102" s="183" t="s">
        <v>45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131</v>
      </c>
      <c r="AT102" s="186" t="s">
        <v>127</v>
      </c>
      <c r="AU102" s="186" t="s">
        <v>84</v>
      </c>
      <c r="AY102" s="19" t="s">
        <v>124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82</v>
      </c>
      <c r="BK102" s="187">
        <f>ROUND(I102*H102,2)</f>
        <v>0</v>
      </c>
      <c r="BL102" s="19" t="s">
        <v>131</v>
      </c>
      <c r="BM102" s="186" t="s">
        <v>151</v>
      </c>
    </row>
    <row r="103" spans="1:65" s="2" customFormat="1" ht="37.9" customHeight="1">
      <c r="A103" s="36"/>
      <c r="B103" s="37"/>
      <c r="C103" s="175" t="s">
        <v>131</v>
      </c>
      <c r="D103" s="175" t="s">
        <v>127</v>
      </c>
      <c r="E103" s="176" t="s">
        <v>290</v>
      </c>
      <c r="F103" s="177" t="s">
        <v>291</v>
      </c>
      <c r="G103" s="178" t="s">
        <v>130</v>
      </c>
      <c r="H103" s="179">
        <v>1.44</v>
      </c>
      <c r="I103" s="180"/>
      <c r="J103" s="181">
        <f>ROUND(I103*H103,2)</f>
        <v>0</v>
      </c>
      <c r="K103" s="177" t="s">
        <v>19</v>
      </c>
      <c r="L103" s="41"/>
      <c r="M103" s="182" t="s">
        <v>19</v>
      </c>
      <c r="N103" s="183" t="s">
        <v>45</v>
      </c>
      <c r="O103" s="66"/>
      <c r="P103" s="184">
        <f>O103*H103</f>
        <v>0</v>
      </c>
      <c r="Q103" s="184">
        <v>0</v>
      </c>
      <c r="R103" s="184">
        <f>Q103*H103</f>
        <v>0</v>
      </c>
      <c r="S103" s="184">
        <v>0</v>
      </c>
      <c r="T103" s="185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6" t="s">
        <v>131</v>
      </c>
      <c r="AT103" s="186" t="s">
        <v>127</v>
      </c>
      <c r="AU103" s="186" t="s">
        <v>84</v>
      </c>
      <c r="AY103" s="19" t="s">
        <v>124</v>
      </c>
      <c r="BE103" s="187">
        <f>IF(N103="základní",J103,0)</f>
        <v>0</v>
      </c>
      <c r="BF103" s="187">
        <f>IF(N103="snížená",J103,0)</f>
        <v>0</v>
      </c>
      <c r="BG103" s="187">
        <f>IF(N103="zákl. přenesená",J103,0)</f>
        <v>0</v>
      </c>
      <c r="BH103" s="187">
        <f>IF(N103="sníž. přenesená",J103,0)</f>
        <v>0</v>
      </c>
      <c r="BI103" s="187">
        <f>IF(N103="nulová",J103,0)</f>
        <v>0</v>
      </c>
      <c r="BJ103" s="19" t="s">
        <v>82</v>
      </c>
      <c r="BK103" s="187">
        <f>ROUND(I103*H103,2)</f>
        <v>0</v>
      </c>
      <c r="BL103" s="19" t="s">
        <v>131</v>
      </c>
      <c r="BM103" s="186" t="s">
        <v>8</v>
      </c>
    </row>
    <row r="104" spans="1:65" s="15" customFormat="1" ht="11.25">
      <c r="B104" s="211"/>
      <c r="C104" s="212"/>
      <c r="D104" s="190" t="s">
        <v>132</v>
      </c>
      <c r="E104" s="213" t="s">
        <v>19</v>
      </c>
      <c r="F104" s="214" t="s">
        <v>292</v>
      </c>
      <c r="G104" s="212"/>
      <c r="H104" s="213" t="s">
        <v>19</v>
      </c>
      <c r="I104" s="215"/>
      <c r="J104" s="212"/>
      <c r="K104" s="212"/>
      <c r="L104" s="216"/>
      <c r="M104" s="217"/>
      <c r="N104" s="218"/>
      <c r="O104" s="218"/>
      <c r="P104" s="218"/>
      <c r="Q104" s="218"/>
      <c r="R104" s="218"/>
      <c r="S104" s="218"/>
      <c r="T104" s="219"/>
      <c r="AT104" s="220" t="s">
        <v>132</v>
      </c>
      <c r="AU104" s="220" t="s">
        <v>84</v>
      </c>
      <c r="AV104" s="15" t="s">
        <v>82</v>
      </c>
      <c r="AW104" s="15" t="s">
        <v>35</v>
      </c>
      <c r="AX104" s="15" t="s">
        <v>74</v>
      </c>
      <c r="AY104" s="220" t="s">
        <v>124</v>
      </c>
    </row>
    <row r="105" spans="1:65" s="13" customFormat="1" ht="11.25">
      <c r="B105" s="188"/>
      <c r="C105" s="189"/>
      <c r="D105" s="190" t="s">
        <v>132</v>
      </c>
      <c r="E105" s="191" t="s">
        <v>19</v>
      </c>
      <c r="F105" s="192" t="s">
        <v>293</v>
      </c>
      <c r="G105" s="189"/>
      <c r="H105" s="193">
        <v>1.44</v>
      </c>
      <c r="I105" s="194"/>
      <c r="J105" s="189"/>
      <c r="K105" s="189"/>
      <c r="L105" s="195"/>
      <c r="M105" s="196"/>
      <c r="N105" s="197"/>
      <c r="O105" s="197"/>
      <c r="P105" s="197"/>
      <c r="Q105" s="197"/>
      <c r="R105" s="197"/>
      <c r="S105" s="197"/>
      <c r="T105" s="198"/>
      <c r="AT105" s="199" t="s">
        <v>132</v>
      </c>
      <c r="AU105" s="199" t="s">
        <v>84</v>
      </c>
      <c r="AV105" s="13" t="s">
        <v>84</v>
      </c>
      <c r="AW105" s="13" t="s">
        <v>35</v>
      </c>
      <c r="AX105" s="13" t="s">
        <v>74</v>
      </c>
      <c r="AY105" s="199" t="s">
        <v>124</v>
      </c>
    </row>
    <row r="106" spans="1:65" s="14" customFormat="1" ht="11.25">
      <c r="B106" s="200"/>
      <c r="C106" s="201"/>
      <c r="D106" s="190" t="s">
        <v>132</v>
      </c>
      <c r="E106" s="202" t="s">
        <v>19</v>
      </c>
      <c r="F106" s="203" t="s">
        <v>134</v>
      </c>
      <c r="G106" s="201"/>
      <c r="H106" s="204">
        <v>1.44</v>
      </c>
      <c r="I106" s="205"/>
      <c r="J106" s="201"/>
      <c r="K106" s="201"/>
      <c r="L106" s="206"/>
      <c r="M106" s="207"/>
      <c r="N106" s="208"/>
      <c r="O106" s="208"/>
      <c r="P106" s="208"/>
      <c r="Q106" s="208"/>
      <c r="R106" s="208"/>
      <c r="S106" s="208"/>
      <c r="T106" s="209"/>
      <c r="AT106" s="210" t="s">
        <v>132</v>
      </c>
      <c r="AU106" s="210" t="s">
        <v>84</v>
      </c>
      <c r="AV106" s="14" t="s">
        <v>131</v>
      </c>
      <c r="AW106" s="14" t="s">
        <v>35</v>
      </c>
      <c r="AX106" s="14" t="s">
        <v>82</v>
      </c>
      <c r="AY106" s="210" t="s">
        <v>124</v>
      </c>
    </row>
    <row r="107" spans="1:65" s="12" customFormat="1" ht="22.9" customHeight="1">
      <c r="B107" s="159"/>
      <c r="C107" s="160"/>
      <c r="D107" s="161" t="s">
        <v>73</v>
      </c>
      <c r="E107" s="173" t="s">
        <v>131</v>
      </c>
      <c r="F107" s="173" t="s">
        <v>294</v>
      </c>
      <c r="G107" s="160"/>
      <c r="H107" s="160"/>
      <c r="I107" s="163"/>
      <c r="J107" s="174">
        <f>BK107</f>
        <v>0</v>
      </c>
      <c r="K107" s="160"/>
      <c r="L107" s="165"/>
      <c r="M107" s="166"/>
      <c r="N107" s="167"/>
      <c r="O107" s="167"/>
      <c r="P107" s="168">
        <f>SUM(P108:P127)</f>
        <v>0</v>
      </c>
      <c r="Q107" s="167"/>
      <c r="R107" s="168">
        <f>SUM(R108:R127)</f>
        <v>0</v>
      </c>
      <c r="S107" s="167"/>
      <c r="T107" s="169">
        <f>SUM(T108:T127)</f>
        <v>0</v>
      </c>
      <c r="AR107" s="170" t="s">
        <v>82</v>
      </c>
      <c r="AT107" s="171" t="s">
        <v>73</v>
      </c>
      <c r="AU107" s="171" t="s">
        <v>82</v>
      </c>
      <c r="AY107" s="170" t="s">
        <v>124</v>
      </c>
      <c r="BK107" s="172">
        <f>SUM(BK108:BK127)</f>
        <v>0</v>
      </c>
    </row>
    <row r="108" spans="1:65" s="2" customFormat="1" ht="37.9" customHeight="1">
      <c r="A108" s="36"/>
      <c r="B108" s="37"/>
      <c r="C108" s="175" t="s">
        <v>148</v>
      </c>
      <c r="D108" s="175" t="s">
        <v>127</v>
      </c>
      <c r="E108" s="176" t="s">
        <v>295</v>
      </c>
      <c r="F108" s="177" t="s">
        <v>296</v>
      </c>
      <c r="G108" s="178" t="s">
        <v>189</v>
      </c>
      <c r="H108" s="179">
        <v>0.125</v>
      </c>
      <c r="I108" s="180"/>
      <c r="J108" s="181">
        <f>ROUND(I108*H108,2)</f>
        <v>0</v>
      </c>
      <c r="K108" s="177" t="s">
        <v>19</v>
      </c>
      <c r="L108" s="41"/>
      <c r="M108" s="182" t="s">
        <v>19</v>
      </c>
      <c r="N108" s="183" t="s">
        <v>45</v>
      </c>
      <c r="O108" s="66"/>
      <c r="P108" s="184">
        <f>O108*H108</f>
        <v>0</v>
      </c>
      <c r="Q108" s="184">
        <v>0</v>
      </c>
      <c r="R108" s="184">
        <f>Q108*H108</f>
        <v>0</v>
      </c>
      <c r="S108" s="184">
        <v>0</v>
      </c>
      <c r="T108" s="185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6" t="s">
        <v>131</v>
      </c>
      <c r="AT108" s="186" t="s">
        <v>127</v>
      </c>
      <c r="AU108" s="186" t="s">
        <v>84</v>
      </c>
      <c r="AY108" s="19" t="s">
        <v>124</v>
      </c>
      <c r="BE108" s="187">
        <f>IF(N108="základní",J108,0)</f>
        <v>0</v>
      </c>
      <c r="BF108" s="187">
        <f>IF(N108="snížená",J108,0)</f>
        <v>0</v>
      </c>
      <c r="BG108" s="187">
        <f>IF(N108="zákl. přenesená",J108,0)</f>
        <v>0</v>
      </c>
      <c r="BH108" s="187">
        <f>IF(N108="sníž. přenesená",J108,0)</f>
        <v>0</v>
      </c>
      <c r="BI108" s="187">
        <f>IF(N108="nulová",J108,0)</f>
        <v>0</v>
      </c>
      <c r="BJ108" s="19" t="s">
        <v>82</v>
      </c>
      <c r="BK108" s="187">
        <f>ROUND(I108*H108,2)</f>
        <v>0</v>
      </c>
      <c r="BL108" s="19" t="s">
        <v>131</v>
      </c>
      <c r="BM108" s="186" t="s">
        <v>161</v>
      </c>
    </row>
    <row r="109" spans="1:65" s="15" customFormat="1" ht="11.25">
      <c r="B109" s="211"/>
      <c r="C109" s="212"/>
      <c r="D109" s="190" t="s">
        <v>132</v>
      </c>
      <c r="E109" s="213" t="s">
        <v>19</v>
      </c>
      <c r="F109" s="214" t="s">
        <v>297</v>
      </c>
      <c r="G109" s="212"/>
      <c r="H109" s="213" t="s">
        <v>19</v>
      </c>
      <c r="I109" s="215"/>
      <c r="J109" s="212"/>
      <c r="K109" s="212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132</v>
      </c>
      <c r="AU109" s="220" t="s">
        <v>84</v>
      </c>
      <c r="AV109" s="15" t="s">
        <v>82</v>
      </c>
      <c r="AW109" s="15" t="s">
        <v>35</v>
      </c>
      <c r="AX109" s="15" t="s">
        <v>74</v>
      </c>
      <c r="AY109" s="220" t="s">
        <v>124</v>
      </c>
    </row>
    <row r="110" spans="1:65" s="13" customFormat="1" ht="11.25">
      <c r="B110" s="188"/>
      <c r="C110" s="189"/>
      <c r="D110" s="190" t="s">
        <v>132</v>
      </c>
      <c r="E110" s="191" t="s">
        <v>19</v>
      </c>
      <c r="F110" s="192" t="s">
        <v>298</v>
      </c>
      <c r="G110" s="189"/>
      <c r="H110" s="193">
        <v>0.125</v>
      </c>
      <c r="I110" s="194"/>
      <c r="J110" s="189"/>
      <c r="K110" s="189"/>
      <c r="L110" s="195"/>
      <c r="M110" s="196"/>
      <c r="N110" s="197"/>
      <c r="O110" s="197"/>
      <c r="P110" s="197"/>
      <c r="Q110" s="197"/>
      <c r="R110" s="197"/>
      <c r="S110" s="197"/>
      <c r="T110" s="198"/>
      <c r="AT110" s="199" t="s">
        <v>132</v>
      </c>
      <c r="AU110" s="199" t="s">
        <v>84</v>
      </c>
      <c r="AV110" s="13" t="s">
        <v>84</v>
      </c>
      <c r="AW110" s="13" t="s">
        <v>35</v>
      </c>
      <c r="AX110" s="13" t="s">
        <v>74</v>
      </c>
      <c r="AY110" s="199" t="s">
        <v>124</v>
      </c>
    </row>
    <row r="111" spans="1:65" s="14" customFormat="1" ht="11.25">
      <c r="B111" s="200"/>
      <c r="C111" s="201"/>
      <c r="D111" s="190" t="s">
        <v>132</v>
      </c>
      <c r="E111" s="202" t="s">
        <v>19</v>
      </c>
      <c r="F111" s="203" t="s">
        <v>134</v>
      </c>
      <c r="G111" s="201"/>
      <c r="H111" s="204">
        <v>0.125</v>
      </c>
      <c r="I111" s="205"/>
      <c r="J111" s="201"/>
      <c r="K111" s="201"/>
      <c r="L111" s="206"/>
      <c r="M111" s="207"/>
      <c r="N111" s="208"/>
      <c r="O111" s="208"/>
      <c r="P111" s="208"/>
      <c r="Q111" s="208"/>
      <c r="R111" s="208"/>
      <c r="S111" s="208"/>
      <c r="T111" s="209"/>
      <c r="AT111" s="210" t="s">
        <v>132</v>
      </c>
      <c r="AU111" s="210" t="s">
        <v>84</v>
      </c>
      <c r="AV111" s="14" t="s">
        <v>131</v>
      </c>
      <c r="AW111" s="14" t="s">
        <v>35</v>
      </c>
      <c r="AX111" s="14" t="s">
        <v>82</v>
      </c>
      <c r="AY111" s="210" t="s">
        <v>124</v>
      </c>
    </row>
    <row r="112" spans="1:65" s="2" customFormat="1" ht="24.2" customHeight="1">
      <c r="A112" s="36"/>
      <c r="B112" s="37"/>
      <c r="C112" s="228" t="s">
        <v>143</v>
      </c>
      <c r="D112" s="228" t="s">
        <v>299</v>
      </c>
      <c r="E112" s="229" t="s">
        <v>300</v>
      </c>
      <c r="F112" s="230" t="s">
        <v>301</v>
      </c>
      <c r="G112" s="231" t="s">
        <v>189</v>
      </c>
      <c r="H112" s="232">
        <v>0.13800000000000001</v>
      </c>
      <c r="I112" s="233"/>
      <c r="J112" s="234">
        <f>ROUND(I112*H112,2)</f>
        <v>0</v>
      </c>
      <c r="K112" s="230" t="s">
        <v>19</v>
      </c>
      <c r="L112" s="235"/>
      <c r="M112" s="236" t="s">
        <v>19</v>
      </c>
      <c r="N112" s="237" t="s">
        <v>45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147</v>
      </c>
      <c r="AT112" s="186" t="s">
        <v>299</v>
      </c>
      <c r="AU112" s="186" t="s">
        <v>84</v>
      </c>
      <c r="AY112" s="19" t="s">
        <v>124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82</v>
      </c>
      <c r="BK112" s="187">
        <f>ROUND(I112*H112,2)</f>
        <v>0</v>
      </c>
      <c r="BL112" s="19" t="s">
        <v>131</v>
      </c>
      <c r="BM112" s="186" t="s">
        <v>165</v>
      </c>
    </row>
    <row r="113" spans="1:65" s="13" customFormat="1" ht="11.25">
      <c r="B113" s="188"/>
      <c r="C113" s="189"/>
      <c r="D113" s="190" t="s">
        <v>132</v>
      </c>
      <c r="E113" s="191" t="s">
        <v>19</v>
      </c>
      <c r="F113" s="192" t="s">
        <v>302</v>
      </c>
      <c r="G113" s="189"/>
      <c r="H113" s="193">
        <v>0.13800000000000001</v>
      </c>
      <c r="I113" s="194"/>
      <c r="J113" s="189"/>
      <c r="K113" s="189"/>
      <c r="L113" s="195"/>
      <c r="M113" s="196"/>
      <c r="N113" s="197"/>
      <c r="O113" s="197"/>
      <c r="P113" s="197"/>
      <c r="Q113" s="197"/>
      <c r="R113" s="197"/>
      <c r="S113" s="197"/>
      <c r="T113" s="198"/>
      <c r="AT113" s="199" t="s">
        <v>132</v>
      </c>
      <c r="AU113" s="199" t="s">
        <v>84</v>
      </c>
      <c r="AV113" s="13" t="s">
        <v>84</v>
      </c>
      <c r="AW113" s="13" t="s">
        <v>35</v>
      </c>
      <c r="AX113" s="13" t="s">
        <v>74</v>
      </c>
      <c r="AY113" s="199" t="s">
        <v>124</v>
      </c>
    </row>
    <row r="114" spans="1:65" s="14" customFormat="1" ht="11.25">
      <c r="B114" s="200"/>
      <c r="C114" s="201"/>
      <c r="D114" s="190" t="s">
        <v>132</v>
      </c>
      <c r="E114" s="202" t="s">
        <v>19</v>
      </c>
      <c r="F114" s="203" t="s">
        <v>134</v>
      </c>
      <c r="G114" s="201"/>
      <c r="H114" s="204">
        <v>0.13800000000000001</v>
      </c>
      <c r="I114" s="205"/>
      <c r="J114" s="201"/>
      <c r="K114" s="201"/>
      <c r="L114" s="206"/>
      <c r="M114" s="207"/>
      <c r="N114" s="208"/>
      <c r="O114" s="208"/>
      <c r="P114" s="208"/>
      <c r="Q114" s="208"/>
      <c r="R114" s="208"/>
      <c r="S114" s="208"/>
      <c r="T114" s="209"/>
      <c r="AT114" s="210" t="s">
        <v>132</v>
      </c>
      <c r="AU114" s="210" t="s">
        <v>84</v>
      </c>
      <c r="AV114" s="14" t="s">
        <v>131</v>
      </c>
      <c r="AW114" s="14" t="s">
        <v>35</v>
      </c>
      <c r="AX114" s="14" t="s">
        <v>82</v>
      </c>
      <c r="AY114" s="210" t="s">
        <v>124</v>
      </c>
    </row>
    <row r="115" spans="1:65" s="2" customFormat="1" ht="24.2" customHeight="1">
      <c r="A115" s="36"/>
      <c r="B115" s="37"/>
      <c r="C115" s="175" t="s">
        <v>158</v>
      </c>
      <c r="D115" s="175" t="s">
        <v>127</v>
      </c>
      <c r="E115" s="176" t="s">
        <v>303</v>
      </c>
      <c r="F115" s="177" t="s">
        <v>304</v>
      </c>
      <c r="G115" s="178" t="s">
        <v>180</v>
      </c>
      <c r="H115" s="179">
        <v>8.2159999999999993</v>
      </c>
      <c r="I115" s="180"/>
      <c r="J115" s="181">
        <f>ROUND(I115*H115,2)</f>
        <v>0</v>
      </c>
      <c r="K115" s="177" t="s">
        <v>19</v>
      </c>
      <c r="L115" s="41"/>
      <c r="M115" s="182" t="s">
        <v>19</v>
      </c>
      <c r="N115" s="183" t="s">
        <v>45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131</v>
      </c>
      <c r="AT115" s="186" t="s">
        <v>127</v>
      </c>
      <c r="AU115" s="186" t="s">
        <v>84</v>
      </c>
      <c r="AY115" s="19" t="s">
        <v>124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82</v>
      </c>
      <c r="BK115" s="187">
        <f>ROUND(I115*H115,2)</f>
        <v>0</v>
      </c>
      <c r="BL115" s="19" t="s">
        <v>131</v>
      </c>
      <c r="BM115" s="186" t="s">
        <v>168</v>
      </c>
    </row>
    <row r="116" spans="1:65" s="15" customFormat="1" ht="11.25">
      <c r="B116" s="211"/>
      <c r="C116" s="212"/>
      <c r="D116" s="190" t="s">
        <v>132</v>
      </c>
      <c r="E116" s="213" t="s">
        <v>19</v>
      </c>
      <c r="F116" s="214" t="s">
        <v>305</v>
      </c>
      <c r="G116" s="212"/>
      <c r="H116" s="213" t="s">
        <v>19</v>
      </c>
      <c r="I116" s="215"/>
      <c r="J116" s="212"/>
      <c r="K116" s="212"/>
      <c r="L116" s="216"/>
      <c r="M116" s="217"/>
      <c r="N116" s="218"/>
      <c r="O116" s="218"/>
      <c r="P116" s="218"/>
      <c r="Q116" s="218"/>
      <c r="R116" s="218"/>
      <c r="S116" s="218"/>
      <c r="T116" s="219"/>
      <c r="AT116" s="220" t="s">
        <v>132</v>
      </c>
      <c r="AU116" s="220" t="s">
        <v>84</v>
      </c>
      <c r="AV116" s="15" t="s">
        <v>82</v>
      </c>
      <c r="AW116" s="15" t="s">
        <v>35</v>
      </c>
      <c r="AX116" s="15" t="s">
        <v>74</v>
      </c>
      <c r="AY116" s="220" t="s">
        <v>124</v>
      </c>
    </row>
    <row r="117" spans="1:65" s="13" customFormat="1" ht="11.25">
      <c r="B117" s="188"/>
      <c r="C117" s="189"/>
      <c r="D117" s="190" t="s">
        <v>132</v>
      </c>
      <c r="E117" s="191" t="s">
        <v>19</v>
      </c>
      <c r="F117" s="192" t="s">
        <v>306</v>
      </c>
      <c r="G117" s="189"/>
      <c r="H117" s="193">
        <v>8.2159999999999993</v>
      </c>
      <c r="I117" s="194"/>
      <c r="J117" s="189"/>
      <c r="K117" s="189"/>
      <c r="L117" s="195"/>
      <c r="M117" s="196"/>
      <c r="N117" s="197"/>
      <c r="O117" s="197"/>
      <c r="P117" s="197"/>
      <c r="Q117" s="197"/>
      <c r="R117" s="197"/>
      <c r="S117" s="197"/>
      <c r="T117" s="198"/>
      <c r="AT117" s="199" t="s">
        <v>132</v>
      </c>
      <c r="AU117" s="199" t="s">
        <v>84</v>
      </c>
      <c r="AV117" s="13" t="s">
        <v>84</v>
      </c>
      <c r="AW117" s="13" t="s">
        <v>35</v>
      </c>
      <c r="AX117" s="13" t="s">
        <v>74</v>
      </c>
      <c r="AY117" s="199" t="s">
        <v>124</v>
      </c>
    </row>
    <row r="118" spans="1:65" s="14" customFormat="1" ht="11.25">
      <c r="B118" s="200"/>
      <c r="C118" s="201"/>
      <c r="D118" s="190" t="s">
        <v>132</v>
      </c>
      <c r="E118" s="202" t="s">
        <v>19</v>
      </c>
      <c r="F118" s="203" t="s">
        <v>134</v>
      </c>
      <c r="G118" s="201"/>
      <c r="H118" s="204">
        <v>8.2159999999999993</v>
      </c>
      <c r="I118" s="205"/>
      <c r="J118" s="201"/>
      <c r="K118" s="201"/>
      <c r="L118" s="206"/>
      <c r="M118" s="207"/>
      <c r="N118" s="208"/>
      <c r="O118" s="208"/>
      <c r="P118" s="208"/>
      <c r="Q118" s="208"/>
      <c r="R118" s="208"/>
      <c r="S118" s="208"/>
      <c r="T118" s="209"/>
      <c r="AT118" s="210" t="s">
        <v>132</v>
      </c>
      <c r="AU118" s="210" t="s">
        <v>84</v>
      </c>
      <c r="AV118" s="14" t="s">
        <v>131</v>
      </c>
      <c r="AW118" s="14" t="s">
        <v>35</v>
      </c>
      <c r="AX118" s="14" t="s">
        <v>82</v>
      </c>
      <c r="AY118" s="210" t="s">
        <v>124</v>
      </c>
    </row>
    <row r="119" spans="1:65" s="2" customFormat="1" ht="24.2" customHeight="1">
      <c r="A119" s="36"/>
      <c r="B119" s="37"/>
      <c r="C119" s="175" t="s">
        <v>147</v>
      </c>
      <c r="D119" s="175" t="s">
        <v>127</v>
      </c>
      <c r="E119" s="176" t="s">
        <v>307</v>
      </c>
      <c r="F119" s="177" t="s">
        <v>308</v>
      </c>
      <c r="G119" s="178" t="s">
        <v>130</v>
      </c>
      <c r="H119" s="179">
        <v>23.7</v>
      </c>
      <c r="I119" s="180"/>
      <c r="J119" s="181">
        <f>ROUND(I119*H119,2)</f>
        <v>0</v>
      </c>
      <c r="K119" s="177" t="s">
        <v>19</v>
      </c>
      <c r="L119" s="41"/>
      <c r="M119" s="182" t="s">
        <v>19</v>
      </c>
      <c r="N119" s="183" t="s">
        <v>45</v>
      </c>
      <c r="O119" s="66"/>
      <c r="P119" s="184">
        <f>O119*H119</f>
        <v>0</v>
      </c>
      <c r="Q119" s="184">
        <v>0</v>
      </c>
      <c r="R119" s="184">
        <f>Q119*H119</f>
        <v>0</v>
      </c>
      <c r="S119" s="184">
        <v>0</v>
      </c>
      <c r="T119" s="185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6" t="s">
        <v>131</v>
      </c>
      <c r="AT119" s="186" t="s">
        <v>127</v>
      </c>
      <c r="AU119" s="186" t="s">
        <v>84</v>
      </c>
      <c r="AY119" s="19" t="s">
        <v>124</v>
      </c>
      <c r="BE119" s="187">
        <f>IF(N119="základní",J119,0)</f>
        <v>0</v>
      </c>
      <c r="BF119" s="187">
        <f>IF(N119="snížená",J119,0)</f>
        <v>0</v>
      </c>
      <c r="BG119" s="187">
        <f>IF(N119="zákl. přenesená",J119,0)</f>
        <v>0</v>
      </c>
      <c r="BH119" s="187">
        <f>IF(N119="sníž. přenesená",J119,0)</f>
        <v>0</v>
      </c>
      <c r="BI119" s="187">
        <f>IF(N119="nulová",J119,0)</f>
        <v>0</v>
      </c>
      <c r="BJ119" s="19" t="s">
        <v>82</v>
      </c>
      <c r="BK119" s="187">
        <f>ROUND(I119*H119,2)</f>
        <v>0</v>
      </c>
      <c r="BL119" s="19" t="s">
        <v>131</v>
      </c>
      <c r="BM119" s="186" t="s">
        <v>171</v>
      </c>
    </row>
    <row r="120" spans="1:65" s="15" customFormat="1" ht="11.25">
      <c r="B120" s="211"/>
      <c r="C120" s="212"/>
      <c r="D120" s="190" t="s">
        <v>132</v>
      </c>
      <c r="E120" s="213" t="s">
        <v>19</v>
      </c>
      <c r="F120" s="214" t="s">
        <v>309</v>
      </c>
      <c r="G120" s="212"/>
      <c r="H120" s="213" t="s">
        <v>19</v>
      </c>
      <c r="I120" s="215"/>
      <c r="J120" s="212"/>
      <c r="K120" s="212"/>
      <c r="L120" s="216"/>
      <c r="M120" s="217"/>
      <c r="N120" s="218"/>
      <c r="O120" s="218"/>
      <c r="P120" s="218"/>
      <c r="Q120" s="218"/>
      <c r="R120" s="218"/>
      <c r="S120" s="218"/>
      <c r="T120" s="219"/>
      <c r="AT120" s="220" t="s">
        <v>132</v>
      </c>
      <c r="AU120" s="220" t="s">
        <v>84</v>
      </c>
      <c r="AV120" s="15" t="s">
        <v>82</v>
      </c>
      <c r="AW120" s="15" t="s">
        <v>35</v>
      </c>
      <c r="AX120" s="15" t="s">
        <v>74</v>
      </c>
      <c r="AY120" s="220" t="s">
        <v>124</v>
      </c>
    </row>
    <row r="121" spans="1:65" s="13" customFormat="1" ht="11.25">
      <c r="B121" s="188"/>
      <c r="C121" s="189"/>
      <c r="D121" s="190" t="s">
        <v>132</v>
      </c>
      <c r="E121" s="191" t="s">
        <v>19</v>
      </c>
      <c r="F121" s="192" t="s">
        <v>310</v>
      </c>
      <c r="G121" s="189"/>
      <c r="H121" s="193">
        <v>23.7</v>
      </c>
      <c r="I121" s="194"/>
      <c r="J121" s="189"/>
      <c r="K121" s="189"/>
      <c r="L121" s="195"/>
      <c r="M121" s="196"/>
      <c r="N121" s="197"/>
      <c r="O121" s="197"/>
      <c r="P121" s="197"/>
      <c r="Q121" s="197"/>
      <c r="R121" s="197"/>
      <c r="S121" s="197"/>
      <c r="T121" s="198"/>
      <c r="AT121" s="199" t="s">
        <v>132</v>
      </c>
      <c r="AU121" s="199" t="s">
        <v>84</v>
      </c>
      <c r="AV121" s="13" t="s">
        <v>84</v>
      </c>
      <c r="AW121" s="13" t="s">
        <v>35</v>
      </c>
      <c r="AX121" s="13" t="s">
        <v>74</v>
      </c>
      <c r="AY121" s="199" t="s">
        <v>124</v>
      </c>
    </row>
    <row r="122" spans="1:65" s="14" customFormat="1" ht="11.25">
      <c r="B122" s="200"/>
      <c r="C122" s="201"/>
      <c r="D122" s="190" t="s">
        <v>132</v>
      </c>
      <c r="E122" s="202" t="s">
        <v>19</v>
      </c>
      <c r="F122" s="203" t="s">
        <v>134</v>
      </c>
      <c r="G122" s="201"/>
      <c r="H122" s="204">
        <v>23.7</v>
      </c>
      <c r="I122" s="205"/>
      <c r="J122" s="201"/>
      <c r="K122" s="201"/>
      <c r="L122" s="206"/>
      <c r="M122" s="207"/>
      <c r="N122" s="208"/>
      <c r="O122" s="208"/>
      <c r="P122" s="208"/>
      <c r="Q122" s="208"/>
      <c r="R122" s="208"/>
      <c r="S122" s="208"/>
      <c r="T122" s="209"/>
      <c r="AT122" s="210" t="s">
        <v>132</v>
      </c>
      <c r="AU122" s="210" t="s">
        <v>84</v>
      </c>
      <c r="AV122" s="14" t="s">
        <v>131</v>
      </c>
      <c r="AW122" s="14" t="s">
        <v>35</v>
      </c>
      <c r="AX122" s="14" t="s">
        <v>82</v>
      </c>
      <c r="AY122" s="210" t="s">
        <v>124</v>
      </c>
    </row>
    <row r="123" spans="1:65" s="2" customFormat="1" ht="24.2" customHeight="1">
      <c r="A123" s="36"/>
      <c r="B123" s="37"/>
      <c r="C123" s="175" t="s">
        <v>125</v>
      </c>
      <c r="D123" s="175" t="s">
        <v>127</v>
      </c>
      <c r="E123" s="176" t="s">
        <v>311</v>
      </c>
      <c r="F123" s="177" t="s">
        <v>312</v>
      </c>
      <c r="G123" s="178" t="s">
        <v>130</v>
      </c>
      <c r="H123" s="179">
        <v>23.7</v>
      </c>
      <c r="I123" s="180"/>
      <c r="J123" s="181">
        <f>ROUND(I123*H123,2)</f>
        <v>0</v>
      </c>
      <c r="K123" s="177" t="s">
        <v>19</v>
      </c>
      <c r="L123" s="41"/>
      <c r="M123" s="182" t="s">
        <v>19</v>
      </c>
      <c r="N123" s="183" t="s">
        <v>45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131</v>
      </c>
      <c r="AT123" s="186" t="s">
        <v>127</v>
      </c>
      <c r="AU123" s="186" t="s">
        <v>84</v>
      </c>
      <c r="AY123" s="19" t="s">
        <v>124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82</v>
      </c>
      <c r="BK123" s="187">
        <f>ROUND(I123*H123,2)</f>
        <v>0</v>
      </c>
      <c r="BL123" s="19" t="s">
        <v>131</v>
      </c>
      <c r="BM123" s="186" t="s">
        <v>175</v>
      </c>
    </row>
    <row r="124" spans="1:65" s="2" customFormat="1" ht="24.2" customHeight="1">
      <c r="A124" s="36"/>
      <c r="B124" s="37"/>
      <c r="C124" s="175" t="s">
        <v>151</v>
      </c>
      <c r="D124" s="175" t="s">
        <v>127</v>
      </c>
      <c r="E124" s="176" t="s">
        <v>313</v>
      </c>
      <c r="F124" s="177" t="s">
        <v>314</v>
      </c>
      <c r="G124" s="178" t="s">
        <v>189</v>
      </c>
      <c r="H124" s="179">
        <v>1.643</v>
      </c>
      <c r="I124" s="180"/>
      <c r="J124" s="181">
        <f>ROUND(I124*H124,2)</f>
        <v>0</v>
      </c>
      <c r="K124" s="177" t="s">
        <v>19</v>
      </c>
      <c r="L124" s="41"/>
      <c r="M124" s="182" t="s">
        <v>19</v>
      </c>
      <c r="N124" s="183" t="s">
        <v>45</v>
      </c>
      <c r="O124" s="66"/>
      <c r="P124" s="184">
        <f>O124*H124</f>
        <v>0</v>
      </c>
      <c r="Q124" s="184">
        <v>0</v>
      </c>
      <c r="R124" s="184">
        <f>Q124*H124</f>
        <v>0</v>
      </c>
      <c r="S124" s="184">
        <v>0</v>
      </c>
      <c r="T124" s="185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6" t="s">
        <v>131</v>
      </c>
      <c r="AT124" s="186" t="s">
        <v>127</v>
      </c>
      <c r="AU124" s="186" t="s">
        <v>84</v>
      </c>
      <c r="AY124" s="19" t="s">
        <v>124</v>
      </c>
      <c r="BE124" s="187">
        <f>IF(N124="základní",J124,0)</f>
        <v>0</v>
      </c>
      <c r="BF124" s="187">
        <f>IF(N124="snížená",J124,0)</f>
        <v>0</v>
      </c>
      <c r="BG124" s="187">
        <f>IF(N124="zákl. přenesená",J124,0)</f>
        <v>0</v>
      </c>
      <c r="BH124" s="187">
        <f>IF(N124="sníž. přenesená",J124,0)</f>
        <v>0</v>
      </c>
      <c r="BI124" s="187">
        <f>IF(N124="nulová",J124,0)</f>
        <v>0</v>
      </c>
      <c r="BJ124" s="19" t="s">
        <v>82</v>
      </c>
      <c r="BK124" s="187">
        <f>ROUND(I124*H124,2)</f>
        <v>0</v>
      </c>
      <c r="BL124" s="19" t="s">
        <v>131</v>
      </c>
      <c r="BM124" s="186" t="s">
        <v>181</v>
      </c>
    </row>
    <row r="125" spans="1:65" s="15" customFormat="1" ht="11.25">
      <c r="B125" s="211"/>
      <c r="C125" s="212"/>
      <c r="D125" s="190" t="s">
        <v>132</v>
      </c>
      <c r="E125" s="213" t="s">
        <v>19</v>
      </c>
      <c r="F125" s="214" t="s">
        <v>315</v>
      </c>
      <c r="G125" s="212"/>
      <c r="H125" s="213" t="s">
        <v>19</v>
      </c>
      <c r="I125" s="215"/>
      <c r="J125" s="212"/>
      <c r="K125" s="212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132</v>
      </c>
      <c r="AU125" s="220" t="s">
        <v>84</v>
      </c>
      <c r="AV125" s="15" t="s">
        <v>82</v>
      </c>
      <c r="AW125" s="15" t="s">
        <v>35</v>
      </c>
      <c r="AX125" s="15" t="s">
        <v>74</v>
      </c>
      <c r="AY125" s="220" t="s">
        <v>124</v>
      </c>
    </row>
    <row r="126" spans="1:65" s="13" customFormat="1" ht="11.25">
      <c r="B126" s="188"/>
      <c r="C126" s="189"/>
      <c r="D126" s="190" t="s">
        <v>132</v>
      </c>
      <c r="E126" s="191" t="s">
        <v>19</v>
      </c>
      <c r="F126" s="192" t="s">
        <v>316</v>
      </c>
      <c r="G126" s="189"/>
      <c r="H126" s="193">
        <v>1.643</v>
      </c>
      <c r="I126" s="194"/>
      <c r="J126" s="189"/>
      <c r="K126" s="189"/>
      <c r="L126" s="195"/>
      <c r="M126" s="196"/>
      <c r="N126" s="197"/>
      <c r="O126" s="197"/>
      <c r="P126" s="197"/>
      <c r="Q126" s="197"/>
      <c r="R126" s="197"/>
      <c r="S126" s="197"/>
      <c r="T126" s="198"/>
      <c r="AT126" s="199" t="s">
        <v>132</v>
      </c>
      <c r="AU126" s="199" t="s">
        <v>84</v>
      </c>
      <c r="AV126" s="13" t="s">
        <v>84</v>
      </c>
      <c r="AW126" s="13" t="s">
        <v>35</v>
      </c>
      <c r="AX126" s="13" t="s">
        <v>74</v>
      </c>
      <c r="AY126" s="199" t="s">
        <v>124</v>
      </c>
    </row>
    <row r="127" spans="1:65" s="14" customFormat="1" ht="11.25">
      <c r="B127" s="200"/>
      <c r="C127" s="201"/>
      <c r="D127" s="190" t="s">
        <v>132</v>
      </c>
      <c r="E127" s="202" t="s">
        <v>19</v>
      </c>
      <c r="F127" s="203" t="s">
        <v>134</v>
      </c>
      <c r="G127" s="201"/>
      <c r="H127" s="204">
        <v>1.643</v>
      </c>
      <c r="I127" s="205"/>
      <c r="J127" s="201"/>
      <c r="K127" s="201"/>
      <c r="L127" s="206"/>
      <c r="M127" s="207"/>
      <c r="N127" s="208"/>
      <c r="O127" s="208"/>
      <c r="P127" s="208"/>
      <c r="Q127" s="208"/>
      <c r="R127" s="208"/>
      <c r="S127" s="208"/>
      <c r="T127" s="209"/>
      <c r="AT127" s="210" t="s">
        <v>132</v>
      </c>
      <c r="AU127" s="210" t="s">
        <v>84</v>
      </c>
      <c r="AV127" s="14" t="s">
        <v>131</v>
      </c>
      <c r="AW127" s="14" t="s">
        <v>35</v>
      </c>
      <c r="AX127" s="14" t="s">
        <v>82</v>
      </c>
      <c r="AY127" s="210" t="s">
        <v>124</v>
      </c>
    </row>
    <row r="128" spans="1:65" s="12" customFormat="1" ht="22.9" customHeight="1">
      <c r="B128" s="159"/>
      <c r="C128" s="160"/>
      <c r="D128" s="161" t="s">
        <v>73</v>
      </c>
      <c r="E128" s="173" t="s">
        <v>143</v>
      </c>
      <c r="F128" s="173" t="s">
        <v>317</v>
      </c>
      <c r="G128" s="160"/>
      <c r="H128" s="160"/>
      <c r="I128" s="163"/>
      <c r="J128" s="174">
        <f>BK128</f>
        <v>0</v>
      </c>
      <c r="K128" s="160"/>
      <c r="L128" s="165"/>
      <c r="M128" s="166"/>
      <c r="N128" s="167"/>
      <c r="O128" s="167"/>
      <c r="P128" s="168">
        <f>P129+SUM(P130:P143)</f>
        <v>0</v>
      </c>
      <c r="Q128" s="167"/>
      <c r="R128" s="168">
        <f>R129+SUM(R130:R143)</f>
        <v>0</v>
      </c>
      <c r="S128" s="167"/>
      <c r="T128" s="169">
        <f>T129+SUM(T130:T143)</f>
        <v>0</v>
      </c>
      <c r="AR128" s="170" t="s">
        <v>82</v>
      </c>
      <c r="AT128" s="171" t="s">
        <v>73</v>
      </c>
      <c r="AU128" s="171" t="s">
        <v>82</v>
      </c>
      <c r="AY128" s="170" t="s">
        <v>124</v>
      </c>
      <c r="BK128" s="172">
        <f>BK129+SUM(BK130:BK143)</f>
        <v>0</v>
      </c>
    </row>
    <row r="129" spans="1:65" s="2" customFormat="1" ht="37.9" customHeight="1">
      <c r="A129" s="36"/>
      <c r="B129" s="37"/>
      <c r="C129" s="175" t="s">
        <v>172</v>
      </c>
      <c r="D129" s="175" t="s">
        <v>127</v>
      </c>
      <c r="E129" s="176" t="s">
        <v>318</v>
      </c>
      <c r="F129" s="177" t="s">
        <v>319</v>
      </c>
      <c r="G129" s="178" t="s">
        <v>130</v>
      </c>
      <c r="H129" s="179">
        <v>60</v>
      </c>
      <c r="I129" s="180"/>
      <c r="J129" s="181">
        <f>ROUND(I129*H129,2)</f>
        <v>0</v>
      </c>
      <c r="K129" s="177" t="s">
        <v>19</v>
      </c>
      <c r="L129" s="41"/>
      <c r="M129" s="182" t="s">
        <v>19</v>
      </c>
      <c r="N129" s="183" t="s">
        <v>45</v>
      </c>
      <c r="O129" s="66"/>
      <c r="P129" s="184">
        <f>O129*H129</f>
        <v>0</v>
      </c>
      <c r="Q129" s="184">
        <v>0</v>
      </c>
      <c r="R129" s="184">
        <f>Q129*H129</f>
        <v>0</v>
      </c>
      <c r="S129" s="184">
        <v>0</v>
      </c>
      <c r="T129" s="185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6" t="s">
        <v>131</v>
      </c>
      <c r="AT129" s="186" t="s">
        <v>127</v>
      </c>
      <c r="AU129" s="186" t="s">
        <v>84</v>
      </c>
      <c r="AY129" s="19" t="s">
        <v>124</v>
      </c>
      <c r="BE129" s="187">
        <f>IF(N129="základní",J129,0)</f>
        <v>0</v>
      </c>
      <c r="BF129" s="187">
        <f>IF(N129="snížená",J129,0)</f>
        <v>0</v>
      </c>
      <c r="BG129" s="187">
        <f>IF(N129="zákl. přenesená",J129,0)</f>
        <v>0</v>
      </c>
      <c r="BH129" s="187">
        <f>IF(N129="sníž. přenesená",J129,0)</f>
        <v>0</v>
      </c>
      <c r="BI129" s="187">
        <f>IF(N129="nulová",J129,0)</f>
        <v>0</v>
      </c>
      <c r="BJ129" s="19" t="s">
        <v>82</v>
      </c>
      <c r="BK129" s="187">
        <f>ROUND(I129*H129,2)</f>
        <v>0</v>
      </c>
      <c r="BL129" s="19" t="s">
        <v>131</v>
      </c>
      <c r="BM129" s="186" t="s">
        <v>190</v>
      </c>
    </row>
    <row r="130" spans="1:65" s="15" customFormat="1" ht="11.25">
      <c r="B130" s="211"/>
      <c r="C130" s="212"/>
      <c r="D130" s="190" t="s">
        <v>132</v>
      </c>
      <c r="E130" s="213" t="s">
        <v>19</v>
      </c>
      <c r="F130" s="214" t="s">
        <v>320</v>
      </c>
      <c r="G130" s="212"/>
      <c r="H130" s="213" t="s">
        <v>19</v>
      </c>
      <c r="I130" s="215"/>
      <c r="J130" s="212"/>
      <c r="K130" s="212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132</v>
      </c>
      <c r="AU130" s="220" t="s">
        <v>84</v>
      </c>
      <c r="AV130" s="15" t="s">
        <v>82</v>
      </c>
      <c r="AW130" s="15" t="s">
        <v>35</v>
      </c>
      <c r="AX130" s="15" t="s">
        <v>74</v>
      </c>
      <c r="AY130" s="220" t="s">
        <v>124</v>
      </c>
    </row>
    <row r="131" spans="1:65" s="13" customFormat="1" ht="11.25">
      <c r="B131" s="188"/>
      <c r="C131" s="189"/>
      <c r="D131" s="190" t="s">
        <v>132</v>
      </c>
      <c r="E131" s="191" t="s">
        <v>19</v>
      </c>
      <c r="F131" s="192" t="s">
        <v>321</v>
      </c>
      <c r="G131" s="189"/>
      <c r="H131" s="193">
        <v>60</v>
      </c>
      <c r="I131" s="194"/>
      <c r="J131" s="189"/>
      <c r="K131" s="189"/>
      <c r="L131" s="195"/>
      <c r="M131" s="196"/>
      <c r="N131" s="197"/>
      <c r="O131" s="197"/>
      <c r="P131" s="197"/>
      <c r="Q131" s="197"/>
      <c r="R131" s="197"/>
      <c r="S131" s="197"/>
      <c r="T131" s="198"/>
      <c r="AT131" s="199" t="s">
        <v>132</v>
      </c>
      <c r="AU131" s="199" t="s">
        <v>84</v>
      </c>
      <c r="AV131" s="13" t="s">
        <v>84</v>
      </c>
      <c r="AW131" s="13" t="s">
        <v>35</v>
      </c>
      <c r="AX131" s="13" t="s">
        <v>74</v>
      </c>
      <c r="AY131" s="199" t="s">
        <v>124</v>
      </c>
    </row>
    <row r="132" spans="1:65" s="14" customFormat="1" ht="11.25">
      <c r="B132" s="200"/>
      <c r="C132" s="201"/>
      <c r="D132" s="190" t="s">
        <v>132</v>
      </c>
      <c r="E132" s="202" t="s">
        <v>19</v>
      </c>
      <c r="F132" s="203" t="s">
        <v>134</v>
      </c>
      <c r="G132" s="201"/>
      <c r="H132" s="204">
        <v>60</v>
      </c>
      <c r="I132" s="205"/>
      <c r="J132" s="201"/>
      <c r="K132" s="201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132</v>
      </c>
      <c r="AU132" s="210" t="s">
        <v>84</v>
      </c>
      <c r="AV132" s="14" t="s">
        <v>131</v>
      </c>
      <c r="AW132" s="14" t="s">
        <v>35</v>
      </c>
      <c r="AX132" s="14" t="s">
        <v>82</v>
      </c>
      <c r="AY132" s="210" t="s">
        <v>124</v>
      </c>
    </row>
    <row r="133" spans="1:65" s="2" customFormat="1" ht="49.15" customHeight="1">
      <c r="A133" s="36"/>
      <c r="B133" s="37"/>
      <c r="C133" s="175" t="s">
        <v>8</v>
      </c>
      <c r="D133" s="175" t="s">
        <v>127</v>
      </c>
      <c r="E133" s="176" t="s">
        <v>322</v>
      </c>
      <c r="F133" s="177" t="s">
        <v>323</v>
      </c>
      <c r="G133" s="178" t="s">
        <v>130</v>
      </c>
      <c r="H133" s="179">
        <v>11.06</v>
      </c>
      <c r="I133" s="180"/>
      <c r="J133" s="181">
        <f>ROUND(I133*H133,2)</f>
        <v>0</v>
      </c>
      <c r="K133" s="177" t="s">
        <v>19</v>
      </c>
      <c r="L133" s="41"/>
      <c r="M133" s="182" t="s">
        <v>19</v>
      </c>
      <c r="N133" s="183" t="s">
        <v>45</v>
      </c>
      <c r="O133" s="66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6" t="s">
        <v>131</v>
      </c>
      <c r="AT133" s="186" t="s">
        <v>127</v>
      </c>
      <c r="AU133" s="186" t="s">
        <v>84</v>
      </c>
      <c r="AY133" s="19" t="s">
        <v>124</v>
      </c>
      <c r="BE133" s="187">
        <f>IF(N133="základní",J133,0)</f>
        <v>0</v>
      </c>
      <c r="BF133" s="187">
        <f>IF(N133="snížená",J133,0)</f>
        <v>0</v>
      </c>
      <c r="BG133" s="187">
        <f>IF(N133="zákl. přenesená",J133,0)</f>
        <v>0</v>
      </c>
      <c r="BH133" s="187">
        <f>IF(N133="sníž. přenesená",J133,0)</f>
        <v>0</v>
      </c>
      <c r="BI133" s="187">
        <f>IF(N133="nulová",J133,0)</f>
        <v>0</v>
      </c>
      <c r="BJ133" s="19" t="s">
        <v>82</v>
      </c>
      <c r="BK133" s="187">
        <f>ROUND(I133*H133,2)</f>
        <v>0</v>
      </c>
      <c r="BL133" s="19" t="s">
        <v>131</v>
      </c>
      <c r="BM133" s="186" t="s">
        <v>193</v>
      </c>
    </row>
    <row r="134" spans="1:65" s="15" customFormat="1" ht="11.25">
      <c r="B134" s="211"/>
      <c r="C134" s="212"/>
      <c r="D134" s="190" t="s">
        <v>132</v>
      </c>
      <c r="E134" s="213" t="s">
        <v>19</v>
      </c>
      <c r="F134" s="214" t="s">
        <v>324</v>
      </c>
      <c r="G134" s="212"/>
      <c r="H134" s="213" t="s">
        <v>19</v>
      </c>
      <c r="I134" s="215"/>
      <c r="J134" s="212"/>
      <c r="K134" s="212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132</v>
      </c>
      <c r="AU134" s="220" t="s">
        <v>84</v>
      </c>
      <c r="AV134" s="15" t="s">
        <v>82</v>
      </c>
      <c r="AW134" s="15" t="s">
        <v>35</v>
      </c>
      <c r="AX134" s="15" t="s">
        <v>74</v>
      </c>
      <c r="AY134" s="220" t="s">
        <v>124</v>
      </c>
    </row>
    <row r="135" spans="1:65" s="13" customFormat="1" ht="11.25">
      <c r="B135" s="188"/>
      <c r="C135" s="189"/>
      <c r="D135" s="190" t="s">
        <v>132</v>
      </c>
      <c r="E135" s="191" t="s">
        <v>19</v>
      </c>
      <c r="F135" s="192" t="s">
        <v>325</v>
      </c>
      <c r="G135" s="189"/>
      <c r="H135" s="193">
        <v>3.9</v>
      </c>
      <c r="I135" s="194"/>
      <c r="J135" s="189"/>
      <c r="K135" s="189"/>
      <c r="L135" s="195"/>
      <c r="M135" s="196"/>
      <c r="N135" s="197"/>
      <c r="O135" s="197"/>
      <c r="P135" s="197"/>
      <c r="Q135" s="197"/>
      <c r="R135" s="197"/>
      <c r="S135" s="197"/>
      <c r="T135" s="198"/>
      <c r="AT135" s="199" t="s">
        <v>132</v>
      </c>
      <c r="AU135" s="199" t="s">
        <v>84</v>
      </c>
      <c r="AV135" s="13" t="s">
        <v>84</v>
      </c>
      <c r="AW135" s="13" t="s">
        <v>35</v>
      </c>
      <c r="AX135" s="13" t="s">
        <v>74</v>
      </c>
      <c r="AY135" s="199" t="s">
        <v>124</v>
      </c>
    </row>
    <row r="136" spans="1:65" s="15" customFormat="1" ht="11.25">
      <c r="B136" s="211"/>
      <c r="C136" s="212"/>
      <c r="D136" s="190" t="s">
        <v>132</v>
      </c>
      <c r="E136" s="213" t="s">
        <v>19</v>
      </c>
      <c r="F136" s="214" t="s">
        <v>326</v>
      </c>
      <c r="G136" s="212"/>
      <c r="H136" s="213" t="s">
        <v>19</v>
      </c>
      <c r="I136" s="215"/>
      <c r="J136" s="212"/>
      <c r="K136" s="212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132</v>
      </c>
      <c r="AU136" s="220" t="s">
        <v>84</v>
      </c>
      <c r="AV136" s="15" t="s">
        <v>82</v>
      </c>
      <c r="AW136" s="15" t="s">
        <v>35</v>
      </c>
      <c r="AX136" s="15" t="s">
        <v>74</v>
      </c>
      <c r="AY136" s="220" t="s">
        <v>124</v>
      </c>
    </row>
    <row r="137" spans="1:65" s="13" customFormat="1" ht="11.25">
      <c r="B137" s="188"/>
      <c r="C137" s="189"/>
      <c r="D137" s="190" t="s">
        <v>132</v>
      </c>
      <c r="E137" s="191" t="s">
        <v>19</v>
      </c>
      <c r="F137" s="192" t="s">
        <v>327</v>
      </c>
      <c r="G137" s="189"/>
      <c r="H137" s="193">
        <v>1.84</v>
      </c>
      <c r="I137" s="194"/>
      <c r="J137" s="189"/>
      <c r="K137" s="189"/>
      <c r="L137" s="195"/>
      <c r="M137" s="196"/>
      <c r="N137" s="197"/>
      <c r="O137" s="197"/>
      <c r="P137" s="197"/>
      <c r="Q137" s="197"/>
      <c r="R137" s="197"/>
      <c r="S137" s="197"/>
      <c r="T137" s="198"/>
      <c r="AT137" s="199" t="s">
        <v>132</v>
      </c>
      <c r="AU137" s="199" t="s">
        <v>84</v>
      </c>
      <c r="AV137" s="13" t="s">
        <v>84</v>
      </c>
      <c r="AW137" s="13" t="s">
        <v>35</v>
      </c>
      <c r="AX137" s="13" t="s">
        <v>74</v>
      </c>
      <c r="AY137" s="199" t="s">
        <v>124</v>
      </c>
    </row>
    <row r="138" spans="1:65" s="15" customFormat="1" ht="11.25">
      <c r="B138" s="211"/>
      <c r="C138" s="212"/>
      <c r="D138" s="190" t="s">
        <v>132</v>
      </c>
      <c r="E138" s="213" t="s">
        <v>19</v>
      </c>
      <c r="F138" s="214" t="s">
        <v>328</v>
      </c>
      <c r="G138" s="212"/>
      <c r="H138" s="213" t="s">
        <v>19</v>
      </c>
      <c r="I138" s="215"/>
      <c r="J138" s="212"/>
      <c r="K138" s="212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132</v>
      </c>
      <c r="AU138" s="220" t="s">
        <v>84</v>
      </c>
      <c r="AV138" s="15" t="s">
        <v>82</v>
      </c>
      <c r="AW138" s="15" t="s">
        <v>35</v>
      </c>
      <c r="AX138" s="15" t="s">
        <v>74</v>
      </c>
      <c r="AY138" s="220" t="s">
        <v>124</v>
      </c>
    </row>
    <row r="139" spans="1:65" s="13" customFormat="1" ht="11.25">
      <c r="B139" s="188"/>
      <c r="C139" s="189"/>
      <c r="D139" s="190" t="s">
        <v>132</v>
      </c>
      <c r="E139" s="191" t="s">
        <v>19</v>
      </c>
      <c r="F139" s="192" t="s">
        <v>329</v>
      </c>
      <c r="G139" s="189"/>
      <c r="H139" s="193">
        <v>5.32</v>
      </c>
      <c r="I139" s="194"/>
      <c r="J139" s="189"/>
      <c r="K139" s="189"/>
      <c r="L139" s="195"/>
      <c r="M139" s="196"/>
      <c r="N139" s="197"/>
      <c r="O139" s="197"/>
      <c r="P139" s="197"/>
      <c r="Q139" s="197"/>
      <c r="R139" s="197"/>
      <c r="S139" s="197"/>
      <c r="T139" s="198"/>
      <c r="AT139" s="199" t="s">
        <v>132</v>
      </c>
      <c r="AU139" s="199" t="s">
        <v>84</v>
      </c>
      <c r="AV139" s="13" t="s">
        <v>84</v>
      </c>
      <c r="AW139" s="13" t="s">
        <v>35</v>
      </c>
      <c r="AX139" s="13" t="s">
        <v>74</v>
      </c>
      <c r="AY139" s="199" t="s">
        <v>124</v>
      </c>
    </row>
    <row r="140" spans="1:65" s="14" customFormat="1" ht="11.25">
      <c r="B140" s="200"/>
      <c r="C140" s="201"/>
      <c r="D140" s="190" t="s">
        <v>132</v>
      </c>
      <c r="E140" s="202" t="s">
        <v>19</v>
      </c>
      <c r="F140" s="203" t="s">
        <v>134</v>
      </c>
      <c r="G140" s="201"/>
      <c r="H140" s="204">
        <v>11.06</v>
      </c>
      <c r="I140" s="205"/>
      <c r="J140" s="201"/>
      <c r="K140" s="201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132</v>
      </c>
      <c r="AU140" s="210" t="s">
        <v>84</v>
      </c>
      <c r="AV140" s="14" t="s">
        <v>131</v>
      </c>
      <c r="AW140" s="14" t="s">
        <v>35</v>
      </c>
      <c r="AX140" s="14" t="s">
        <v>82</v>
      </c>
      <c r="AY140" s="210" t="s">
        <v>124</v>
      </c>
    </row>
    <row r="141" spans="1:65" s="2" customFormat="1" ht="24.2" customHeight="1">
      <c r="A141" s="36"/>
      <c r="B141" s="37"/>
      <c r="C141" s="175" t="s">
        <v>186</v>
      </c>
      <c r="D141" s="175" t="s">
        <v>127</v>
      </c>
      <c r="E141" s="176" t="s">
        <v>330</v>
      </c>
      <c r="F141" s="177" t="s">
        <v>331</v>
      </c>
      <c r="G141" s="178" t="s">
        <v>222</v>
      </c>
      <c r="H141" s="179">
        <v>1</v>
      </c>
      <c r="I141" s="180"/>
      <c r="J141" s="181">
        <f>ROUND(I141*H141,2)</f>
        <v>0</v>
      </c>
      <c r="K141" s="177" t="s">
        <v>19</v>
      </c>
      <c r="L141" s="41"/>
      <c r="M141" s="182" t="s">
        <v>19</v>
      </c>
      <c r="N141" s="183" t="s">
        <v>45</v>
      </c>
      <c r="O141" s="66"/>
      <c r="P141" s="184">
        <f>O141*H141</f>
        <v>0</v>
      </c>
      <c r="Q141" s="184">
        <v>0</v>
      </c>
      <c r="R141" s="184">
        <f>Q141*H141</f>
        <v>0</v>
      </c>
      <c r="S141" s="184">
        <v>0</v>
      </c>
      <c r="T141" s="185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6" t="s">
        <v>131</v>
      </c>
      <c r="AT141" s="186" t="s">
        <v>127</v>
      </c>
      <c r="AU141" s="186" t="s">
        <v>84</v>
      </c>
      <c r="AY141" s="19" t="s">
        <v>124</v>
      </c>
      <c r="BE141" s="187">
        <f>IF(N141="základní",J141,0)</f>
        <v>0</v>
      </c>
      <c r="BF141" s="187">
        <f>IF(N141="snížená",J141,0)</f>
        <v>0</v>
      </c>
      <c r="BG141" s="187">
        <f>IF(N141="zákl. přenesená",J141,0)</f>
        <v>0</v>
      </c>
      <c r="BH141" s="187">
        <f>IF(N141="sníž. přenesená",J141,0)</f>
        <v>0</v>
      </c>
      <c r="BI141" s="187">
        <f>IF(N141="nulová",J141,0)</f>
        <v>0</v>
      </c>
      <c r="BJ141" s="19" t="s">
        <v>82</v>
      </c>
      <c r="BK141" s="187">
        <f>ROUND(I141*H141,2)</f>
        <v>0</v>
      </c>
      <c r="BL141" s="19" t="s">
        <v>131</v>
      </c>
      <c r="BM141" s="186" t="s">
        <v>201</v>
      </c>
    </row>
    <row r="142" spans="1:65" s="2" customFormat="1" ht="29.25">
      <c r="A142" s="36"/>
      <c r="B142" s="37"/>
      <c r="C142" s="38"/>
      <c r="D142" s="190" t="s">
        <v>194</v>
      </c>
      <c r="E142" s="38"/>
      <c r="F142" s="221" t="s">
        <v>332</v>
      </c>
      <c r="G142" s="38"/>
      <c r="H142" s="38"/>
      <c r="I142" s="222"/>
      <c r="J142" s="38"/>
      <c r="K142" s="38"/>
      <c r="L142" s="41"/>
      <c r="M142" s="223"/>
      <c r="N142" s="22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194</v>
      </c>
      <c r="AU142" s="19" t="s">
        <v>84</v>
      </c>
    </row>
    <row r="143" spans="1:65" s="12" customFormat="1" ht="20.85" customHeight="1">
      <c r="B143" s="159"/>
      <c r="C143" s="160"/>
      <c r="D143" s="161" t="s">
        <v>73</v>
      </c>
      <c r="E143" s="173" t="s">
        <v>147</v>
      </c>
      <c r="F143" s="173" t="s">
        <v>333</v>
      </c>
      <c r="G143" s="160"/>
      <c r="H143" s="160"/>
      <c r="I143" s="163"/>
      <c r="J143" s="174">
        <f>BK143</f>
        <v>0</v>
      </c>
      <c r="K143" s="160"/>
      <c r="L143" s="165"/>
      <c r="M143" s="166"/>
      <c r="N143" s="167"/>
      <c r="O143" s="167"/>
      <c r="P143" s="168">
        <f>SUM(P144:P145)</f>
        <v>0</v>
      </c>
      <c r="Q143" s="167"/>
      <c r="R143" s="168">
        <f>SUM(R144:R145)</f>
        <v>0</v>
      </c>
      <c r="S143" s="167"/>
      <c r="T143" s="169">
        <f>SUM(T144:T145)</f>
        <v>0</v>
      </c>
      <c r="AR143" s="170" t="s">
        <v>82</v>
      </c>
      <c r="AT143" s="171" t="s">
        <v>73</v>
      </c>
      <c r="AU143" s="171" t="s">
        <v>84</v>
      </c>
      <c r="AY143" s="170" t="s">
        <v>124</v>
      </c>
      <c r="BK143" s="172">
        <f>SUM(BK144:BK145)</f>
        <v>0</v>
      </c>
    </row>
    <row r="144" spans="1:65" s="2" customFormat="1" ht="37.9" customHeight="1">
      <c r="A144" s="36"/>
      <c r="B144" s="37"/>
      <c r="C144" s="175" t="s">
        <v>161</v>
      </c>
      <c r="D144" s="175" t="s">
        <v>127</v>
      </c>
      <c r="E144" s="176" t="s">
        <v>334</v>
      </c>
      <c r="F144" s="177" t="s">
        <v>335</v>
      </c>
      <c r="G144" s="178" t="s">
        <v>289</v>
      </c>
      <c r="H144" s="179">
        <v>6</v>
      </c>
      <c r="I144" s="180"/>
      <c r="J144" s="181">
        <f>ROUND(I144*H144,2)</f>
        <v>0</v>
      </c>
      <c r="K144" s="177" t="s">
        <v>19</v>
      </c>
      <c r="L144" s="41"/>
      <c r="M144" s="182" t="s">
        <v>19</v>
      </c>
      <c r="N144" s="183" t="s">
        <v>45</v>
      </c>
      <c r="O144" s="66"/>
      <c r="P144" s="184">
        <f>O144*H144</f>
        <v>0</v>
      </c>
      <c r="Q144" s="184">
        <v>0</v>
      </c>
      <c r="R144" s="184">
        <f>Q144*H144</f>
        <v>0</v>
      </c>
      <c r="S144" s="184">
        <v>0</v>
      </c>
      <c r="T144" s="185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6" t="s">
        <v>131</v>
      </c>
      <c r="AT144" s="186" t="s">
        <v>127</v>
      </c>
      <c r="AU144" s="186" t="s">
        <v>140</v>
      </c>
      <c r="AY144" s="19" t="s">
        <v>124</v>
      </c>
      <c r="BE144" s="187">
        <f>IF(N144="základní",J144,0)</f>
        <v>0</v>
      </c>
      <c r="BF144" s="187">
        <f>IF(N144="snížená",J144,0)</f>
        <v>0</v>
      </c>
      <c r="BG144" s="187">
        <f>IF(N144="zákl. přenesená",J144,0)</f>
        <v>0</v>
      </c>
      <c r="BH144" s="187">
        <f>IF(N144="sníž. přenesená",J144,0)</f>
        <v>0</v>
      </c>
      <c r="BI144" s="187">
        <f>IF(N144="nulová",J144,0)</f>
        <v>0</v>
      </c>
      <c r="BJ144" s="19" t="s">
        <v>82</v>
      </c>
      <c r="BK144" s="187">
        <f>ROUND(I144*H144,2)</f>
        <v>0</v>
      </c>
      <c r="BL144" s="19" t="s">
        <v>131</v>
      </c>
      <c r="BM144" s="186" t="s">
        <v>336</v>
      </c>
    </row>
    <row r="145" spans="1:65" s="2" customFormat="1" ht="24.2" customHeight="1">
      <c r="A145" s="36"/>
      <c r="B145" s="37"/>
      <c r="C145" s="228" t="s">
        <v>197</v>
      </c>
      <c r="D145" s="228" t="s">
        <v>299</v>
      </c>
      <c r="E145" s="229" t="s">
        <v>337</v>
      </c>
      <c r="F145" s="230" t="s">
        <v>338</v>
      </c>
      <c r="G145" s="231" t="s">
        <v>289</v>
      </c>
      <c r="H145" s="232">
        <v>6</v>
      </c>
      <c r="I145" s="233"/>
      <c r="J145" s="234">
        <f>ROUND(I145*H145,2)</f>
        <v>0</v>
      </c>
      <c r="K145" s="230" t="s">
        <v>19</v>
      </c>
      <c r="L145" s="235"/>
      <c r="M145" s="236" t="s">
        <v>19</v>
      </c>
      <c r="N145" s="237" t="s">
        <v>45</v>
      </c>
      <c r="O145" s="66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6" t="s">
        <v>147</v>
      </c>
      <c r="AT145" s="186" t="s">
        <v>299</v>
      </c>
      <c r="AU145" s="186" t="s">
        <v>140</v>
      </c>
      <c r="AY145" s="19" t="s">
        <v>124</v>
      </c>
      <c r="BE145" s="187">
        <f>IF(N145="základní",J145,0)</f>
        <v>0</v>
      </c>
      <c r="BF145" s="187">
        <f>IF(N145="snížená",J145,0)</f>
        <v>0</v>
      </c>
      <c r="BG145" s="187">
        <f>IF(N145="zákl. přenesená",J145,0)</f>
        <v>0</v>
      </c>
      <c r="BH145" s="187">
        <f>IF(N145="sníž. přenesená",J145,0)</f>
        <v>0</v>
      </c>
      <c r="BI145" s="187">
        <f>IF(N145="nulová",J145,0)</f>
        <v>0</v>
      </c>
      <c r="BJ145" s="19" t="s">
        <v>82</v>
      </c>
      <c r="BK145" s="187">
        <f>ROUND(I145*H145,2)</f>
        <v>0</v>
      </c>
      <c r="BL145" s="19" t="s">
        <v>131</v>
      </c>
      <c r="BM145" s="186" t="s">
        <v>339</v>
      </c>
    </row>
    <row r="146" spans="1:65" s="12" customFormat="1" ht="22.9" customHeight="1">
      <c r="B146" s="159"/>
      <c r="C146" s="160"/>
      <c r="D146" s="161" t="s">
        <v>73</v>
      </c>
      <c r="E146" s="173" t="s">
        <v>210</v>
      </c>
      <c r="F146" s="173" t="s">
        <v>211</v>
      </c>
      <c r="G146" s="160"/>
      <c r="H146" s="160"/>
      <c r="I146" s="163"/>
      <c r="J146" s="174">
        <f>BK146</f>
        <v>0</v>
      </c>
      <c r="K146" s="160"/>
      <c r="L146" s="165"/>
      <c r="M146" s="166"/>
      <c r="N146" s="167"/>
      <c r="O146" s="167"/>
      <c r="P146" s="168">
        <f>P147</f>
        <v>0</v>
      </c>
      <c r="Q146" s="167"/>
      <c r="R146" s="168">
        <f>R147</f>
        <v>0</v>
      </c>
      <c r="S146" s="167"/>
      <c r="T146" s="169">
        <f>T147</f>
        <v>0</v>
      </c>
      <c r="AR146" s="170" t="s">
        <v>82</v>
      </c>
      <c r="AT146" s="171" t="s">
        <v>73</v>
      </c>
      <c r="AU146" s="171" t="s">
        <v>82</v>
      </c>
      <c r="AY146" s="170" t="s">
        <v>124</v>
      </c>
      <c r="BK146" s="172">
        <f>BK147</f>
        <v>0</v>
      </c>
    </row>
    <row r="147" spans="1:65" s="2" customFormat="1" ht="62.65" customHeight="1">
      <c r="A147" s="36"/>
      <c r="B147" s="37"/>
      <c r="C147" s="175" t="s">
        <v>165</v>
      </c>
      <c r="D147" s="175" t="s">
        <v>127</v>
      </c>
      <c r="E147" s="176" t="s">
        <v>340</v>
      </c>
      <c r="F147" s="177" t="s">
        <v>341</v>
      </c>
      <c r="G147" s="178" t="s">
        <v>189</v>
      </c>
      <c r="H147" s="179">
        <v>78.704999999999998</v>
      </c>
      <c r="I147" s="180"/>
      <c r="J147" s="181">
        <f>ROUND(I147*H147,2)</f>
        <v>0</v>
      </c>
      <c r="K147" s="177" t="s">
        <v>19</v>
      </c>
      <c r="L147" s="41"/>
      <c r="M147" s="182" t="s">
        <v>19</v>
      </c>
      <c r="N147" s="183" t="s">
        <v>45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131</v>
      </c>
      <c r="AT147" s="186" t="s">
        <v>127</v>
      </c>
      <c r="AU147" s="186" t="s">
        <v>84</v>
      </c>
      <c r="AY147" s="19" t="s">
        <v>124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82</v>
      </c>
      <c r="BK147" s="187">
        <f>ROUND(I147*H147,2)</f>
        <v>0</v>
      </c>
      <c r="BL147" s="19" t="s">
        <v>131</v>
      </c>
      <c r="BM147" s="186" t="s">
        <v>214</v>
      </c>
    </row>
    <row r="148" spans="1:65" s="12" customFormat="1" ht="25.9" customHeight="1">
      <c r="B148" s="159"/>
      <c r="C148" s="160"/>
      <c r="D148" s="161" t="s">
        <v>73</v>
      </c>
      <c r="E148" s="162" t="s">
        <v>215</v>
      </c>
      <c r="F148" s="162" t="s">
        <v>216</v>
      </c>
      <c r="G148" s="160"/>
      <c r="H148" s="160"/>
      <c r="I148" s="163"/>
      <c r="J148" s="164">
        <f>BK148</f>
        <v>0</v>
      </c>
      <c r="K148" s="160"/>
      <c r="L148" s="165"/>
      <c r="M148" s="166"/>
      <c r="N148" s="167"/>
      <c r="O148" s="167"/>
      <c r="P148" s="168">
        <f>P149+P150+P214+P251+P272</f>
        <v>0</v>
      </c>
      <c r="Q148" s="167"/>
      <c r="R148" s="168">
        <f>R149+R150+R214+R251+R272</f>
        <v>0</v>
      </c>
      <c r="S148" s="167"/>
      <c r="T148" s="169">
        <f>T149+T150+T214+T251+T272</f>
        <v>0</v>
      </c>
      <c r="AR148" s="170" t="s">
        <v>84</v>
      </c>
      <c r="AT148" s="171" t="s">
        <v>73</v>
      </c>
      <c r="AU148" s="171" t="s">
        <v>74</v>
      </c>
      <c r="AY148" s="170" t="s">
        <v>124</v>
      </c>
      <c r="BK148" s="172">
        <f>BK149+BK150+BK214+BK251+BK272</f>
        <v>0</v>
      </c>
    </row>
    <row r="149" spans="1:65" s="12" customFormat="1" ht="22.9" customHeight="1">
      <c r="B149" s="159"/>
      <c r="C149" s="160"/>
      <c r="D149" s="161" t="s">
        <v>73</v>
      </c>
      <c r="E149" s="173" t="s">
        <v>342</v>
      </c>
      <c r="F149" s="173" t="s">
        <v>343</v>
      </c>
      <c r="G149" s="160"/>
      <c r="H149" s="160"/>
      <c r="I149" s="163"/>
      <c r="J149" s="174">
        <f>BK149</f>
        <v>0</v>
      </c>
      <c r="K149" s="160"/>
      <c r="L149" s="165"/>
      <c r="M149" s="166"/>
      <c r="N149" s="167"/>
      <c r="O149" s="167"/>
      <c r="P149" s="168">
        <v>0</v>
      </c>
      <c r="Q149" s="167"/>
      <c r="R149" s="168">
        <v>0</v>
      </c>
      <c r="S149" s="167"/>
      <c r="T149" s="169">
        <v>0</v>
      </c>
      <c r="AR149" s="170" t="s">
        <v>84</v>
      </c>
      <c r="AT149" s="171" t="s">
        <v>73</v>
      </c>
      <c r="AU149" s="171" t="s">
        <v>82</v>
      </c>
      <c r="AY149" s="170" t="s">
        <v>124</v>
      </c>
      <c r="BK149" s="172">
        <v>0</v>
      </c>
    </row>
    <row r="150" spans="1:65" s="12" customFormat="1" ht="22.9" customHeight="1">
      <c r="B150" s="159"/>
      <c r="C150" s="160"/>
      <c r="D150" s="161" t="s">
        <v>73</v>
      </c>
      <c r="E150" s="173" t="s">
        <v>224</v>
      </c>
      <c r="F150" s="173" t="s">
        <v>225</v>
      </c>
      <c r="G150" s="160"/>
      <c r="H150" s="160"/>
      <c r="I150" s="163"/>
      <c r="J150" s="174">
        <f>BK150</f>
        <v>0</v>
      </c>
      <c r="K150" s="160"/>
      <c r="L150" s="165"/>
      <c r="M150" s="166"/>
      <c r="N150" s="167"/>
      <c r="O150" s="167"/>
      <c r="P150" s="168">
        <f>SUM(P151:P213)</f>
        <v>0</v>
      </c>
      <c r="Q150" s="167"/>
      <c r="R150" s="168">
        <f>SUM(R151:R213)</f>
        <v>0</v>
      </c>
      <c r="S150" s="167"/>
      <c r="T150" s="169">
        <f>SUM(T151:T213)</f>
        <v>0</v>
      </c>
      <c r="AR150" s="170" t="s">
        <v>84</v>
      </c>
      <c r="AT150" s="171" t="s">
        <v>73</v>
      </c>
      <c r="AU150" s="171" t="s">
        <v>82</v>
      </c>
      <c r="AY150" s="170" t="s">
        <v>124</v>
      </c>
      <c r="BK150" s="172">
        <f>SUM(BK151:BK213)</f>
        <v>0</v>
      </c>
    </row>
    <row r="151" spans="1:65" s="2" customFormat="1" ht="37.9" customHeight="1">
      <c r="A151" s="36"/>
      <c r="B151" s="37"/>
      <c r="C151" s="175" t="s">
        <v>206</v>
      </c>
      <c r="D151" s="175" t="s">
        <v>127</v>
      </c>
      <c r="E151" s="176" t="s">
        <v>344</v>
      </c>
      <c r="F151" s="177" t="s">
        <v>345</v>
      </c>
      <c r="G151" s="178" t="s">
        <v>180</v>
      </c>
      <c r="H151" s="179">
        <v>35.335000000000001</v>
      </c>
      <c r="I151" s="180"/>
      <c r="J151" s="181">
        <f>ROUND(I151*H151,2)</f>
        <v>0</v>
      </c>
      <c r="K151" s="177" t="s">
        <v>19</v>
      </c>
      <c r="L151" s="41"/>
      <c r="M151" s="182" t="s">
        <v>19</v>
      </c>
      <c r="N151" s="183" t="s">
        <v>45</v>
      </c>
      <c r="O151" s="66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6" t="s">
        <v>165</v>
      </c>
      <c r="AT151" s="186" t="s">
        <v>127</v>
      </c>
      <c r="AU151" s="186" t="s">
        <v>84</v>
      </c>
      <c r="AY151" s="19" t="s">
        <v>124</v>
      </c>
      <c r="BE151" s="187">
        <f>IF(N151="základní",J151,0)</f>
        <v>0</v>
      </c>
      <c r="BF151" s="187">
        <f>IF(N151="snížená",J151,0)</f>
        <v>0</v>
      </c>
      <c r="BG151" s="187">
        <f>IF(N151="zákl. přenesená",J151,0)</f>
        <v>0</v>
      </c>
      <c r="BH151" s="187">
        <f>IF(N151="sníž. přenesená",J151,0)</f>
        <v>0</v>
      </c>
      <c r="BI151" s="187">
        <f>IF(N151="nulová",J151,0)</f>
        <v>0</v>
      </c>
      <c r="BJ151" s="19" t="s">
        <v>82</v>
      </c>
      <c r="BK151" s="187">
        <f>ROUND(I151*H151,2)</f>
        <v>0</v>
      </c>
      <c r="BL151" s="19" t="s">
        <v>165</v>
      </c>
      <c r="BM151" s="186" t="s">
        <v>244</v>
      </c>
    </row>
    <row r="152" spans="1:65" s="13" customFormat="1" ht="11.25">
      <c r="B152" s="188"/>
      <c r="C152" s="189"/>
      <c r="D152" s="190" t="s">
        <v>132</v>
      </c>
      <c r="E152" s="191" t="s">
        <v>19</v>
      </c>
      <c r="F152" s="192" t="s">
        <v>346</v>
      </c>
      <c r="G152" s="189"/>
      <c r="H152" s="193">
        <v>35.335000000000001</v>
      </c>
      <c r="I152" s="194"/>
      <c r="J152" s="189"/>
      <c r="K152" s="189"/>
      <c r="L152" s="195"/>
      <c r="M152" s="196"/>
      <c r="N152" s="197"/>
      <c r="O152" s="197"/>
      <c r="P152" s="197"/>
      <c r="Q152" s="197"/>
      <c r="R152" s="197"/>
      <c r="S152" s="197"/>
      <c r="T152" s="198"/>
      <c r="AT152" s="199" t="s">
        <v>132</v>
      </c>
      <c r="AU152" s="199" t="s">
        <v>84</v>
      </c>
      <c r="AV152" s="13" t="s">
        <v>84</v>
      </c>
      <c r="AW152" s="13" t="s">
        <v>35</v>
      </c>
      <c r="AX152" s="13" t="s">
        <v>74</v>
      </c>
      <c r="AY152" s="199" t="s">
        <v>124</v>
      </c>
    </row>
    <row r="153" spans="1:65" s="14" customFormat="1" ht="11.25">
      <c r="B153" s="200"/>
      <c r="C153" s="201"/>
      <c r="D153" s="190" t="s">
        <v>132</v>
      </c>
      <c r="E153" s="202" t="s">
        <v>19</v>
      </c>
      <c r="F153" s="203" t="s">
        <v>134</v>
      </c>
      <c r="G153" s="201"/>
      <c r="H153" s="204">
        <v>35.335000000000001</v>
      </c>
      <c r="I153" s="205"/>
      <c r="J153" s="201"/>
      <c r="K153" s="201"/>
      <c r="L153" s="206"/>
      <c r="M153" s="207"/>
      <c r="N153" s="208"/>
      <c r="O153" s="208"/>
      <c r="P153" s="208"/>
      <c r="Q153" s="208"/>
      <c r="R153" s="208"/>
      <c r="S153" s="208"/>
      <c r="T153" s="209"/>
      <c r="AT153" s="210" t="s">
        <v>132</v>
      </c>
      <c r="AU153" s="210" t="s">
        <v>84</v>
      </c>
      <c r="AV153" s="14" t="s">
        <v>131</v>
      </c>
      <c r="AW153" s="14" t="s">
        <v>35</v>
      </c>
      <c r="AX153" s="14" t="s">
        <v>82</v>
      </c>
      <c r="AY153" s="210" t="s">
        <v>124</v>
      </c>
    </row>
    <row r="154" spans="1:65" s="2" customFormat="1" ht="55.5" customHeight="1">
      <c r="A154" s="36"/>
      <c r="B154" s="37"/>
      <c r="C154" s="175" t="s">
        <v>168</v>
      </c>
      <c r="D154" s="175" t="s">
        <v>127</v>
      </c>
      <c r="E154" s="176" t="s">
        <v>347</v>
      </c>
      <c r="F154" s="177" t="s">
        <v>348</v>
      </c>
      <c r="G154" s="178" t="s">
        <v>200</v>
      </c>
      <c r="H154" s="179">
        <v>788.2</v>
      </c>
      <c r="I154" s="180"/>
      <c r="J154" s="181">
        <f>ROUND(I154*H154,2)</f>
        <v>0</v>
      </c>
      <c r="K154" s="177" t="s">
        <v>19</v>
      </c>
      <c r="L154" s="41"/>
      <c r="M154" s="182" t="s">
        <v>19</v>
      </c>
      <c r="N154" s="183" t="s">
        <v>45</v>
      </c>
      <c r="O154" s="66"/>
      <c r="P154" s="184">
        <f>O154*H154</f>
        <v>0</v>
      </c>
      <c r="Q154" s="184">
        <v>0</v>
      </c>
      <c r="R154" s="184">
        <f>Q154*H154</f>
        <v>0</v>
      </c>
      <c r="S154" s="184">
        <v>0</v>
      </c>
      <c r="T154" s="185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6" t="s">
        <v>165</v>
      </c>
      <c r="AT154" s="186" t="s">
        <v>127</v>
      </c>
      <c r="AU154" s="186" t="s">
        <v>84</v>
      </c>
      <c r="AY154" s="19" t="s">
        <v>124</v>
      </c>
      <c r="BE154" s="187">
        <f>IF(N154="základní",J154,0)</f>
        <v>0</v>
      </c>
      <c r="BF154" s="187">
        <f>IF(N154="snížená",J154,0)</f>
        <v>0</v>
      </c>
      <c r="BG154" s="187">
        <f>IF(N154="zákl. přenesená",J154,0)</f>
        <v>0</v>
      </c>
      <c r="BH154" s="187">
        <f>IF(N154="sníž. přenesená",J154,0)</f>
        <v>0</v>
      </c>
      <c r="BI154" s="187">
        <f>IF(N154="nulová",J154,0)</f>
        <v>0</v>
      </c>
      <c r="BJ154" s="19" t="s">
        <v>82</v>
      </c>
      <c r="BK154" s="187">
        <f>ROUND(I154*H154,2)</f>
        <v>0</v>
      </c>
      <c r="BL154" s="19" t="s">
        <v>165</v>
      </c>
      <c r="BM154" s="186" t="s">
        <v>248</v>
      </c>
    </row>
    <row r="155" spans="1:65" s="15" customFormat="1" ht="11.25">
      <c r="B155" s="211"/>
      <c r="C155" s="212"/>
      <c r="D155" s="190" t="s">
        <v>132</v>
      </c>
      <c r="E155" s="213" t="s">
        <v>19</v>
      </c>
      <c r="F155" s="214" t="s">
        <v>349</v>
      </c>
      <c r="G155" s="212"/>
      <c r="H155" s="213" t="s">
        <v>19</v>
      </c>
      <c r="I155" s="215"/>
      <c r="J155" s="212"/>
      <c r="K155" s="212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132</v>
      </c>
      <c r="AU155" s="220" t="s">
        <v>84</v>
      </c>
      <c r="AV155" s="15" t="s">
        <v>82</v>
      </c>
      <c r="AW155" s="15" t="s">
        <v>35</v>
      </c>
      <c r="AX155" s="15" t="s">
        <v>74</v>
      </c>
      <c r="AY155" s="220" t="s">
        <v>124</v>
      </c>
    </row>
    <row r="156" spans="1:65" s="13" customFormat="1" ht="11.25">
      <c r="B156" s="188"/>
      <c r="C156" s="189"/>
      <c r="D156" s="190" t="s">
        <v>132</v>
      </c>
      <c r="E156" s="191" t="s">
        <v>19</v>
      </c>
      <c r="F156" s="192" t="s">
        <v>350</v>
      </c>
      <c r="G156" s="189"/>
      <c r="H156" s="193">
        <v>236.5</v>
      </c>
      <c r="I156" s="194"/>
      <c r="J156" s="189"/>
      <c r="K156" s="189"/>
      <c r="L156" s="195"/>
      <c r="M156" s="196"/>
      <c r="N156" s="197"/>
      <c r="O156" s="197"/>
      <c r="P156" s="197"/>
      <c r="Q156" s="197"/>
      <c r="R156" s="197"/>
      <c r="S156" s="197"/>
      <c r="T156" s="198"/>
      <c r="AT156" s="199" t="s">
        <v>132</v>
      </c>
      <c r="AU156" s="199" t="s">
        <v>84</v>
      </c>
      <c r="AV156" s="13" t="s">
        <v>84</v>
      </c>
      <c r="AW156" s="13" t="s">
        <v>35</v>
      </c>
      <c r="AX156" s="13" t="s">
        <v>74</v>
      </c>
      <c r="AY156" s="199" t="s">
        <v>124</v>
      </c>
    </row>
    <row r="157" spans="1:65" s="15" customFormat="1" ht="11.25">
      <c r="B157" s="211"/>
      <c r="C157" s="212"/>
      <c r="D157" s="190" t="s">
        <v>132</v>
      </c>
      <c r="E157" s="213" t="s">
        <v>19</v>
      </c>
      <c r="F157" s="214" t="s">
        <v>351</v>
      </c>
      <c r="G157" s="212"/>
      <c r="H157" s="213" t="s">
        <v>19</v>
      </c>
      <c r="I157" s="215"/>
      <c r="J157" s="212"/>
      <c r="K157" s="212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132</v>
      </c>
      <c r="AU157" s="220" t="s">
        <v>84</v>
      </c>
      <c r="AV157" s="15" t="s">
        <v>82</v>
      </c>
      <c r="AW157" s="15" t="s">
        <v>35</v>
      </c>
      <c r="AX157" s="15" t="s">
        <v>74</v>
      </c>
      <c r="AY157" s="220" t="s">
        <v>124</v>
      </c>
    </row>
    <row r="158" spans="1:65" s="13" customFormat="1" ht="11.25">
      <c r="B158" s="188"/>
      <c r="C158" s="189"/>
      <c r="D158" s="190" t="s">
        <v>132</v>
      </c>
      <c r="E158" s="191" t="s">
        <v>19</v>
      </c>
      <c r="F158" s="192" t="s">
        <v>352</v>
      </c>
      <c r="G158" s="189"/>
      <c r="H158" s="193">
        <v>292.60000000000002</v>
      </c>
      <c r="I158" s="194"/>
      <c r="J158" s="189"/>
      <c r="K158" s="189"/>
      <c r="L158" s="195"/>
      <c r="M158" s="196"/>
      <c r="N158" s="197"/>
      <c r="O158" s="197"/>
      <c r="P158" s="197"/>
      <c r="Q158" s="197"/>
      <c r="R158" s="197"/>
      <c r="S158" s="197"/>
      <c r="T158" s="198"/>
      <c r="AT158" s="199" t="s">
        <v>132</v>
      </c>
      <c r="AU158" s="199" t="s">
        <v>84</v>
      </c>
      <c r="AV158" s="13" t="s">
        <v>84</v>
      </c>
      <c r="AW158" s="13" t="s">
        <v>35</v>
      </c>
      <c r="AX158" s="13" t="s">
        <v>74</v>
      </c>
      <c r="AY158" s="199" t="s">
        <v>124</v>
      </c>
    </row>
    <row r="159" spans="1:65" s="15" customFormat="1" ht="11.25">
      <c r="B159" s="211"/>
      <c r="C159" s="212"/>
      <c r="D159" s="190" t="s">
        <v>132</v>
      </c>
      <c r="E159" s="213" t="s">
        <v>19</v>
      </c>
      <c r="F159" s="214" t="s">
        <v>353</v>
      </c>
      <c r="G159" s="212"/>
      <c r="H159" s="213" t="s">
        <v>19</v>
      </c>
      <c r="I159" s="215"/>
      <c r="J159" s="212"/>
      <c r="K159" s="212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132</v>
      </c>
      <c r="AU159" s="220" t="s">
        <v>84</v>
      </c>
      <c r="AV159" s="15" t="s">
        <v>82</v>
      </c>
      <c r="AW159" s="15" t="s">
        <v>35</v>
      </c>
      <c r="AX159" s="15" t="s">
        <v>74</v>
      </c>
      <c r="AY159" s="220" t="s">
        <v>124</v>
      </c>
    </row>
    <row r="160" spans="1:65" s="13" customFormat="1" ht="11.25">
      <c r="B160" s="188"/>
      <c r="C160" s="189"/>
      <c r="D160" s="190" t="s">
        <v>132</v>
      </c>
      <c r="E160" s="191" t="s">
        <v>19</v>
      </c>
      <c r="F160" s="192" t="s">
        <v>354</v>
      </c>
      <c r="G160" s="189"/>
      <c r="H160" s="193">
        <v>11.8</v>
      </c>
      <c r="I160" s="194"/>
      <c r="J160" s="189"/>
      <c r="K160" s="189"/>
      <c r="L160" s="195"/>
      <c r="M160" s="196"/>
      <c r="N160" s="197"/>
      <c r="O160" s="197"/>
      <c r="P160" s="197"/>
      <c r="Q160" s="197"/>
      <c r="R160" s="197"/>
      <c r="S160" s="197"/>
      <c r="T160" s="198"/>
      <c r="AT160" s="199" t="s">
        <v>132</v>
      </c>
      <c r="AU160" s="199" t="s">
        <v>84</v>
      </c>
      <c r="AV160" s="13" t="s">
        <v>84</v>
      </c>
      <c r="AW160" s="13" t="s">
        <v>35</v>
      </c>
      <c r="AX160" s="13" t="s">
        <v>74</v>
      </c>
      <c r="AY160" s="199" t="s">
        <v>124</v>
      </c>
    </row>
    <row r="161" spans="2:51" s="15" customFormat="1" ht="11.25">
      <c r="B161" s="211"/>
      <c r="C161" s="212"/>
      <c r="D161" s="190" t="s">
        <v>132</v>
      </c>
      <c r="E161" s="213" t="s">
        <v>19</v>
      </c>
      <c r="F161" s="214" t="s">
        <v>355</v>
      </c>
      <c r="G161" s="212"/>
      <c r="H161" s="213" t="s">
        <v>19</v>
      </c>
      <c r="I161" s="215"/>
      <c r="J161" s="212"/>
      <c r="K161" s="212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132</v>
      </c>
      <c r="AU161" s="220" t="s">
        <v>84</v>
      </c>
      <c r="AV161" s="15" t="s">
        <v>82</v>
      </c>
      <c r="AW161" s="15" t="s">
        <v>35</v>
      </c>
      <c r="AX161" s="15" t="s">
        <v>74</v>
      </c>
      <c r="AY161" s="220" t="s">
        <v>124</v>
      </c>
    </row>
    <row r="162" spans="2:51" s="13" customFormat="1" ht="11.25">
      <c r="B162" s="188"/>
      <c r="C162" s="189"/>
      <c r="D162" s="190" t="s">
        <v>132</v>
      </c>
      <c r="E162" s="191" t="s">
        <v>19</v>
      </c>
      <c r="F162" s="192" t="s">
        <v>356</v>
      </c>
      <c r="G162" s="189"/>
      <c r="H162" s="193">
        <v>9</v>
      </c>
      <c r="I162" s="194"/>
      <c r="J162" s="189"/>
      <c r="K162" s="189"/>
      <c r="L162" s="195"/>
      <c r="M162" s="196"/>
      <c r="N162" s="197"/>
      <c r="O162" s="197"/>
      <c r="P162" s="197"/>
      <c r="Q162" s="197"/>
      <c r="R162" s="197"/>
      <c r="S162" s="197"/>
      <c r="T162" s="198"/>
      <c r="AT162" s="199" t="s">
        <v>132</v>
      </c>
      <c r="AU162" s="199" t="s">
        <v>84</v>
      </c>
      <c r="AV162" s="13" t="s">
        <v>84</v>
      </c>
      <c r="AW162" s="13" t="s">
        <v>35</v>
      </c>
      <c r="AX162" s="13" t="s">
        <v>74</v>
      </c>
      <c r="AY162" s="199" t="s">
        <v>124</v>
      </c>
    </row>
    <row r="163" spans="2:51" s="15" customFormat="1" ht="11.25">
      <c r="B163" s="211"/>
      <c r="C163" s="212"/>
      <c r="D163" s="190" t="s">
        <v>132</v>
      </c>
      <c r="E163" s="213" t="s">
        <v>19</v>
      </c>
      <c r="F163" s="214" t="s">
        <v>357</v>
      </c>
      <c r="G163" s="212"/>
      <c r="H163" s="213" t="s">
        <v>19</v>
      </c>
      <c r="I163" s="215"/>
      <c r="J163" s="212"/>
      <c r="K163" s="212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132</v>
      </c>
      <c r="AU163" s="220" t="s">
        <v>84</v>
      </c>
      <c r="AV163" s="15" t="s">
        <v>82</v>
      </c>
      <c r="AW163" s="15" t="s">
        <v>35</v>
      </c>
      <c r="AX163" s="15" t="s">
        <v>74</v>
      </c>
      <c r="AY163" s="220" t="s">
        <v>124</v>
      </c>
    </row>
    <row r="164" spans="2:51" s="13" customFormat="1" ht="11.25">
      <c r="B164" s="188"/>
      <c r="C164" s="189"/>
      <c r="D164" s="190" t="s">
        <v>132</v>
      </c>
      <c r="E164" s="191" t="s">
        <v>19</v>
      </c>
      <c r="F164" s="192" t="s">
        <v>358</v>
      </c>
      <c r="G164" s="189"/>
      <c r="H164" s="193">
        <v>6</v>
      </c>
      <c r="I164" s="194"/>
      <c r="J164" s="189"/>
      <c r="K164" s="189"/>
      <c r="L164" s="195"/>
      <c r="M164" s="196"/>
      <c r="N164" s="197"/>
      <c r="O164" s="197"/>
      <c r="P164" s="197"/>
      <c r="Q164" s="197"/>
      <c r="R164" s="197"/>
      <c r="S164" s="197"/>
      <c r="T164" s="198"/>
      <c r="AT164" s="199" t="s">
        <v>132</v>
      </c>
      <c r="AU164" s="199" t="s">
        <v>84</v>
      </c>
      <c r="AV164" s="13" t="s">
        <v>84</v>
      </c>
      <c r="AW164" s="13" t="s">
        <v>35</v>
      </c>
      <c r="AX164" s="13" t="s">
        <v>74</v>
      </c>
      <c r="AY164" s="199" t="s">
        <v>124</v>
      </c>
    </row>
    <row r="165" spans="2:51" s="15" customFormat="1" ht="11.25">
      <c r="B165" s="211"/>
      <c r="C165" s="212"/>
      <c r="D165" s="190" t="s">
        <v>132</v>
      </c>
      <c r="E165" s="213" t="s">
        <v>19</v>
      </c>
      <c r="F165" s="214" t="s">
        <v>359</v>
      </c>
      <c r="G165" s="212"/>
      <c r="H165" s="213" t="s">
        <v>19</v>
      </c>
      <c r="I165" s="215"/>
      <c r="J165" s="212"/>
      <c r="K165" s="212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132</v>
      </c>
      <c r="AU165" s="220" t="s">
        <v>84</v>
      </c>
      <c r="AV165" s="15" t="s">
        <v>82</v>
      </c>
      <c r="AW165" s="15" t="s">
        <v>35</v>
      </c>
      <c r="AX165" s="15" t="s">
        <v>74</v>
      </c>
      <c r="AY165" s="220" t="s">
        <v>124</v>
      </c>
    </row>
    <row r="166" spans="2:51" s="13" customFormat="1" ht="11.25">
      <c r="B166" s="188"/>
      <c r="C166" s="189"/>
      <c r="D166" s="190" t="s">
        <v>132</v>
      </c>
      <c r="E166" s="191" t="s">
        <v>19</v>
      </c>
      <c r="F166" s="192" t="s">
        <v>360</v>
      </c>
      <c r="G166" s="189"/>
      <c r="H166" s="193">
        <v>3.3</v>
      </c>
      <c r="I166" s="194"/>
      <c r="J166" s="189"/>
      <c r="K166" s="189"/>
      <c r="L166" s="195"/>
      <c r="M166" s="196"/>
      <c r="N166" s="197"/>
      <c r="O166" s="197"/>
      <c r="P166" s="197"/>
      <c r="Q166" s="197"/>
      <c r="R166" s="197"/>
      <c r="S166" s="197"/>
      <c r="T166" s="198"/>
      <c r="AT166" s="199" t="s">
        <v>132</v>
      </c>
      <c r="AU166" s="199" t="s">
        <v>84</v>
      </c>
      <c r="AV166" s="13" t="s">
        <v>84</v>
      </c>
      <c r="AW166" s="13" t="s">
        <v>35</v>
      </c>
      <c r="AX166" s="13" t="s">
        <v>74</v>
      </c>
      <c r="AY166" s="199" t="s">
        <v>124</v>
      </c>
    </row>
    <row r="167" spans="2:51" s="15" customFormat="1" ht="11.25">
      <c r="B167" s="211"/>
      <c r="C167" s="212"/>
      <c r="D167" s="190" t="s">
        <v>132</v>
      </c>
      <c r="E167" s="213" t="s">
        <v>19</v>
      </c>
      <c r="F167" s="214" t="s">
        <v>361</v>
      </c>
      <c r="G167" s="212"/>
      <c r="H167" s="213" t="s">
        <v>19</v>
      </c>
      <c r="I167" s="215"/>
      <c r="J167" s="212"/>
      <c r="K167" s="212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132</v>
      </c>
      <c r="AU167" s="220" t="s">
        <v>84</v>
      </c>
      <c r="AV167" s="15" t="s">
        <v>82</v>
      </c>
      <c r="AW167" s="15" t="s">
        <v>35</v>
      </c>
      <c r="AX167" s="15" t="s">
        <v>74</v>
      </c>
      <c r="AY167" s="220" t="s">
        <v>124</v>
      </c>
    </row>
    <row r="168" spans="2:51" s="13" customFormat="1" ht="11.25">
      <c r="B168" s="188"/>
      <c r="C168" s="189"/>
      <c r="D168" s="190" t="s">
        <v>132</v>
      </c>
      <c r="E168" s="191" t="s">
        <v>19</v>
      </c>
      <c r="F168" s="192" t="s">
        <v>362</v>
      </c>
      <c r="G168" s="189"/>
      <c r="H168" s="193">
        <v>3.2</v>
      </c>
      <c r="I168" s="194"/>
      <c r="J168" s="189"/>
      <c r="K168" s="189"/>
      <c r="L168" s="195"/>
      <c r="M168" s="196"/>
      <c r="N168" s="197"/>
      <c r="O168" s="197"/>
      <c r="P168" s="197"/>
      <c r="Q168" s="197"/>
      <c r="R168" s="197"/>
      <c r="S168" s="197"/>
      <c r="T168" s="198"/>
      <c r="AT168" s="199" t="s">
        <v>132</v>
      </c>
      <c r="AU168" s="199" t="s">
        <v>84</v>
      </c>
      <c r="AV168" s="13" t="s">
        <v>84</v>
      </c>
      <c r="AW168" s="13" t="s">
        <v>35</v>
      </c>
      <c r="AX168" s="13" t="s">
        <v>74</v>
      </c>
      <c r="AY168" s="199" t="s">
        <v>124</v>
      </c>
    </row>
    <row r="169" spans="2:51" s="15" customFormat="1" ht="11.25">
      <c r="B169" s="211"/>
      <c r="C169" s="212"/>
      <c r="D169" s="190" t="s">
        <v>132</v>
      </c>
      <c r="E169" s="213" t="s">
        <v>19</v>
      </c>
      <c r="F169" s="214" t="s">
        <v>363</v>
      </c>
      <c r="G169" s="212"/>
      <c r="H169" s="213" t="s">
        <v>19</v>
      </c>
      <c r="I169" s="215"/>
      <c r="J169" s="212"/>
      <c r="K169" s="212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132</v>
      </c>
      <c r="AU169" s="220" t="s">
        <v>84</v>
      </c>
      <c r="AV169" s="15" t="s">
        <v>82</v>
      </c>
      <c r="AW169" s="15" t="s">
        <v>35</v>
      </c>
      <c r="AX169" s="15" t="s">
        <v>74</v>
      </c>
      <c r="AY169" s="220" t="s">
        <v>124</v>
      </c>
    </row>
    <row r="170" spans="2:51" s="13" customFormat="1" ht="11.25">
      <c r="B170" s="188"/>
      <c r="C170" s="189"/>
      <c r="D170" s="190" t="s">
        <v>132</v>
      </c>
      <c r="E170" s="191" t="s">
        <v>19</v>
      </c>
      <c r="F170" s="192" t="s">
        <v>364</v>
      </c>
      <c r="G170" s="189"/>
      <c r="H170" s="193">
        <v>5.9</v>
      </c>
      <c r="I170" s="194"/>
      <c r="J170" s="189"/>
      <c r="K170" s="189"/>
      <c r="L170" s="195"/>
      <c r="M170" s="196"/>
      <c r="N170" s="197"/>
      <c r="O170" s="197"/>
      <c r="P170" s="197"/>
      <c r="Q170" s="197"/>
      <c r="R170" s="197"/>
      <c r="S170" s="197"/>
      <c r="T170" s="198"/>
      <c r="AT170" s="199" t="s">
        <v>132</v>
      </c>
      <c r="AU170" s="199" t="s">
        <v>84</v>
      </c>
      <c r="AV170" s="13" t="s">
        <v>84</v>
      </c>
      <c r="AW170" s="13" t="s">
        <v>35</v>
      </c>
      <c r="AX170" s="13" t="s">
        <v>74</v>
      </c>
      <c r="AY170" s="199" t="s">
        <v>124</v>
      </c>
    </row>
    <row r="171" spans="2:51" s="15" customFormat="1" ht="11.25">
      <c r="B171" s="211"/>
      <c r="C171" s="212"/>
      <c r="D171" s="190" t="s">
        <v>132</v>
      </c>
      <c r="E171" s="213" t="s">
        <v>19</v>
      </c>
      <c r="F171" s="214" t="s">
        <v>365</v>
      </c>
      <c r="G171" s="212"/>
      <c r="H171" s="213" t="s">
        <v>19</v>
      </c>
      <c r="I171" s="215"/>
      <c r="J171" s="212"/>
      <c r="K171" s="212"/>
      <c r="L171" s="216"/>
      <c r="M171" s="217"/>
      <c r="N171" s="218"/>
      <c r="O171" s="218"/>
      <c r="P171" s="218"/>
      <c r="Q171" s="218"/>
      <c r="R171" s="218"/>
      <c r="S171" s="218"/>
      <c r="T171" s="219"/>
      <c r="AT171" s="220" t="s">
        <v>132</v>
      </c>
      <c r="AU171" s="220" t="s">
        <v>84</v>
      </c>
      <c r="AV171" s="15" t="s">
        <v>82</v>
      </c>
      <c r="AW171" s="15" t="s">
        <v>35</v>
      </c>
      <c r="AX171" s="15" t="s">
        <v>74</v>
      </c>
      <c r="AY171" s="220" t="s">
        <v>124</v>
      </c>
    </row>
    <row r="172" spans="2:51" s="13" customFormat="1" ht="11.25">
      <c r="B172" s="188"/>
      <c r="C172" s="189"/>
      <c r="D172" s="190" t="s">
        <v>132</v>
      </c>
      <c r="E172" s="191" t="s">
        <v>19</v>
      </c>
      <c r="F172" s="192" t="s">
        <v>356</v>
      </c>
      <c r="G172" s="189"/>
      <c r="H172" s="193">
        <v>9</v>
      </c>
      <c r="I172" s="194"/>
      <c r="J172" s="189"/>
      <c r="K172" s="189"/>
      <c r="L172" s="195"/>
      <c r="M172" s="196"/>
      <c r="N172" s="197"/>
      <c r="O172" s="197"/>
      <c r="P172" s="197"/>
      <c r="Q172" s="197"/>
      <c r="R172" s="197"/>
      <c r="S172" s="197"/>
      <c r="T172" s="198"/>
      <c r="AT172" s="199" t="s">
        <v>132</v>
      </c>
      <c r="AU172" s="199" t="s">
        <v>84</v>
      </c>
      <c r="AV172" s="13" t="s">
        <v>84</v>
      </c>
      <c r="AW172" s="13" t="s">
        <v>35</v>
      </c>
      <c r="AX172" s="13" t="s">
        <v>74</v>
      </c>
      <c r="AY172" s="199" t="s">
        <v>124</v>
      </c>
    </row>
    <row r="173" spans="2:51" s="15" customFormat="1" ht="11.25">
      <c r="B173" s="211"/>
      <c r="C173" s="212"/>
      <c r="D173" s="190" t="s">
        <v>132</v>
      </c>
      <c r="E173" s="213" t="s">
        <v>19</v>
      </c>
      <c r="F173" s="214" t="s">
        <v>366</v>
      </c>
      <c r="G173" s="212"/>
      <c r="H173" s="213" t="s">
        <v>19</v>
      </c>
      <c r="I173" s="215"/>
      <c r="J173" s="212"/>
      <c r="K173" s="212"/>
      <c r="L173" s="216"/>
      <c r="M173" s="217"/>
      <c r="N173" s="218"/>
      <c r="O173" s="218"/>
      <c r="P173" s="218"/>
      <c r="Q173" s="218"/>
      <c r="R173" s="218"/>
      <c r="S173" s="218"/>
      <c r="T173" s="219"/>
      <c r="AT173" s="220" t="s">
        <v>132</v>
      </c>
      <c r="AU173" s="220" t="s">
        <v>84</v>
      </c>
      <c r="AV173" s="15" t="s">
        <v>82</v>
      </c>
      <c r="AW173" s="15" t="s">
        <v>35</v>
      </c>
      <c r="AX173" s="15" t="s">
        <v>74</v>
      </c>
      <c r="AY173" s="220" t="s">
        <v>124</v>
      </c>
    </row>
    <row r="174" spans="2:51" s="13" customFormat="1" ht="11.25">
      <c r="B174" s="188"/>
      <c r="C174" s="189"/>
      <c r="D174" s="190" t="s">
        <v>132</v>
      </c>
      <c r="E174" s="191" t="s">
        <v>19</v>
      </c>
      <c r="F174" s="192" t="s">
        <v>354</v>
      </c>
      <c r="G174" s="189"/>
      <c r="H174" s="193">
        <v>11.8</v>
      </c>
      <c r="I174" s="194"/>
      <c r="J174" s="189"/>
      <c r="K174" s="189"/>
      <c r="L174" s="195"/>
      <c r="M174" s="196"/>
      <c r="N174" s="197"/>
      <c r="O174" s="197"/>
      <c r="P174" s="197"/>
      <c r="Q174" s="197"/>
      <c r="R174" s="197"/>
      <c r="S174" s="197"/>
      <c r="T174" s="198"/>
      <c r="AT174" s="199" t="s">
        <v>132</v>
      </c>
      <c r="AU174" s="199" t="s">
        <v>84</v>
      </c>
      <c r="AV174" s="13" t="s">
        <v>84</v>
      </c>
      <c r="AW174" s="13" t="s">
        <v>35</v>
      </c>
      <c r="AX174" s="13" t="s">
        <v>74</v>
      </c>
      <c r="AY174" s="199" t="s">
        <v>124</v>
      </c>
    </row>
    <row r="175" spans="2:51" s="15" customFormat="1" ht="11.25">
      <c r="B175" s="211"/>
      <c r="C175" s="212"/>
      <c r="D175" s="190" t="s">
        <v>132</v>
      </c>
      <c r="E175" s="213" t="s">
        <v>19</v>
      </c>
      <c r="F175" s="214" t="s">
        <v>367</v>
      </c>
      <c r="G175" s="212"/>
      <c r="H175" s="213" t="s">
        <v>19</v>
      </c>
      <c r="I175" s="215"/>
      <c r="J175" s="212"/>
      <c r="K175" s="212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132</v>
      </c>
      <c r="AU175" s="220" t="s">
        <v>84</v>
      </c>
      <c r="AV175" s="15" t="s">
        <v>82</v>
      </c>
      <c r="AW175" s="15" t="s">
        <v>35</v>
      </c>
      <c r="AX175" s="15" t="s">
        <v>74</v>
      </c>
      <c r="AY175" s="220" t="s">
        <v>124</v>
      </c>
    </row>
    <row r="176" spans="2:51" s="13" customFormat="1" ht="11.25">
      <c r="B176" s="188"/>
      <c r="C176" s="189"/>
      <c r="D176" s="190" t="s">
        <v>132</v>
      </c>
      <c r="E176" s="191" t="s">
        <v>19</v>
      </c>
      <c r="F176" s="192" t="s">
        <v>368</v>
      </c>
      <c r="G176" s="189"/>
      <c r="H176" s="193">
        <v>36.6</v>
      </c>
      <c r="I176" s="194"/>
      <c r="J176" s="189"/>
      <c r="K176" s="189"/>
      <c r="L176" s="195"/>
      <c r="M176" s="196"/>
      <c r="N176" s="197"/>
      <c r="O176" s="197"/>
      <c r="P176" s="197"/>
      <c r="Q176" s="197"/>
      <c r="R176" s="197"/>
      <c r="S176" s="197"/>
      <c r="T176" s="198"/>
      <c r="AT176" s="199" t="s">
        <v>132</v>
      </c>
      <c r="AU176" s="199" t="s">
        <v>84</v>
      </c>
      <c r="AV176" s="13" t="s">
        <v>84</v>
      </c>
      <c r="AW176" s="13" t="s">
        <v>35</v>
      </c>
      <c r="AX176" s="13" t="s">
        <v>74</v>
      </c>
      <c r="AY176" s="199" t="s">
        <v>124</v>
      </c>
    </row>
    <row r="177" spans="2:51" s="15" customFormat="1" ht="11.25">
      <c r="B177" s="211"/>
      <c r="C177" s="212"/>
      <c r="D177" s="190" t="s">
        <v>132</v>
      </c>
      <c r="E177" s="213" t="s">
        <v>19</v>
      </c>
      <c r="F177" s="214" t="s">
        <v>369</v>
      </c>
      <c r="G177" s="212"/>
      <c r="H177" s="213" t="s">
        <v>19</v>
      </c>
      <c r="I177" s="215"/>
      <c r="J177" s="212"/>
      <c r="K177" s="212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132</v>
      </c>
      <c r="AU177" s="220" t="s">
        <v>84</v>
      </c>
      <c r="AV177" s="15" t="s">
        <v>82</v>
      </c>
      <c r="AW177" s="15" t="s">
        <v>35</v>
      </c>
      <c r="AX177" s="15" t="s">
        <v>74</v>
      </c>
      <c r="AY177" s="220" t="s">
        <v>124</v>
      </c>
    </row>
    <row r="178" spans="2:51" s="13" customFormat="1" ht="11.25">
      <c r="B178" s="188"/>
      <c r="C178" s="189"/>
      <c r="D178" s="190" t="s">
        <v>132</v>
      </c>
      <c r="E178" s="191" t="s">
        <v>19</v>
      </c>
      <c r="F178" s="192" t="s">
        <v>370</v>
      </c>
      <c r="G178" s="189"/>
      <c r="H178" s="193">
        <v>21</v>
      </c>
      <c r="I178" s="194"/>
      <c r="J178" s="189"/>
      <c r="K178" s="189"/>
      <c r="L178" s="195"/>
      <c r="M178" s="196"/>
      <c r="N178" s="197"/>
      <c r="O178" s="197"/>
      <c r="P178" s="197"/>
      <c r="Q178" s="197"/>
      <c r="R178" s="197"/>
      <c r="S178" s="197"/>
      <c r="T178" s="198"/>
      <c r="AT178" s="199" t="s">
        <v>132</v>
      </c>
      <c r="AU178" s="199" t="s">
        <v>84</v>
      </c>
      <c r="AV178" s="13" t="s">
        <v>84</v>
      </c>
      <c r="AW178" s="13" t="s">
        <v>35</v>
      </c>
      <c r="AX178" s="13" t="s">
        <v>74</v>
      </c>
      <c r="AY178" s="199" t="s">
        <v>124</v>
      </c>
    </row>
    <row r="179" spans="2:51" s="15" customFormat="1" ht="11.25">
      <c r="B179" s="211"/>
      <c r="C179" s="212"/>
      <c r="D179" s="190" t="s">
        <v>132</v>
      </c>
      <c r="E179" s="213" t="s">
        <v>19</v>
      </c>
      <c r="F179" s="214" t="s">
        <v>371</v>
      </c>
      <c r="G179" s="212"/>
      <c r="H179" s="213" t="s">
        <v>19</v>
      </c>
      <c r="I179" s="215"/>
      <c r="J179" s="212"/>
      <c r="K179" s="212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132</v>
      </c>
      <c r="AU179" s="220" t="s">
        <v>84</v>
      </c>
      <c r="AV179" s="15" t="s">
        <v>82</v>
      </c>
      <c r="AW179" s="15" t="s">
        <v>35</v>
      </c>
      <c r="AX179" s="15" t="s">
        <v>74</v>
      </c>
      <c r="AY179" s="220" t="s">
        <v>124</v>
      </c>
    </row>
    <row r="180" spans="2:51" s="13" customFormat="1" ht="11.25">
      <c r="B180" s="188"/>
      <c r="C180" s="189"/>
      <c r="D180" s="190" t="s">
        <v>132</v>
      </c>
      <c r="E180" s="191" t="s">
        <v>19</v>
      </c>
      <c r="F180" s="192" t="s">
        <v>372</v>
      </c>
      <c r="G180" s="189"/>
      <c r="H180" s="193">
        <v>15.1</v>
      </c>
      <c r="I180" s="194"/>
      <c r="J180" s="189"/>
      <c r="K180" s="189"/>
      <c r="L180" s="195"/>
      <c r="M180" s="196"/>
      <c r="N180" s="197"/>
      <c r="O180" s="197"/>
      <c r="P180" s="197"/>
      <c r="Q180" s="197"/>
      <c r="R180" s="197"/>
      <c r="S180" s="197"/>
      <c r="T180" s="198"/>
      <c r="AT180" s="199" t="s">
        <v>132</v>
      </c>
      <c r="AU180" s="199" t="s">
        <v>84</v>
      </c>
      <c r="AV180" s="13" t="s">
        <v>84</v>
      </c>
      <c r="AW180" s="13" t="s">
        <v>35</v>
      </c>
      <c r="AX180" s="13" t="s">
        <v>74</v>
      </c>
      <c r="AY180" s="199" t="s">
        <v>124</v>
      </c>
    </row>
    <row r="181" spans="2:51" s="15" customFormat="1" ht="11.25">
      <c r="B181" s="211"/>
      <c r="C181" s="212"/>
      <c r="D181" s="190" t="s">
        <v>132</v>
      </c>
      <c r="E181" s="213" t="s">
        <v>19</v>
      </c>
      <c r="F181" s="214" t="s">
        <v>373</v>
      </c>
      <c r="G181" s="212"/>
      <c r="H181" s="213" t="s">
        <v>19</v>
      </c>
      <c r="I181" s="215"/>
      <c r="J181" s="212"/>
      <c r="K181" s="212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132</v>
      </c>
      <c r="AU181" s="220" t="s">
        <v>84</v>
      </c>
      <c r="AV181" s="15" t="s">
        <v>82</v>
      </c>
      <c r="AW181" s="15" t="s">
        <v>35</v>
      </c>
      <c r="AX181" s="15" t="s">
        <v>74</v>
      </c>
      <c r="AY181" s="220" t="s">
        <v>124</v>
      </c>
    </row>
    <row r="182" spans="2:51" s="13" customFormat="1" ht="11.25">
      <c r="B182" s="188"/>
      <c r="C182" s="189"/>
      <c r="D182" s="190" t="s">
        <v>132</v>
      </c>
      <c r="E182" s="191" t="s">
        <v>19</v>
      </c>
      <c r="F182" s="192" t="s">
        <v>374</v>
      </c>
      <c r="G182" s="189"/>
      <c r="H182" s="193">
        <v>19.2</v>
      </c>
      <c r="I182" s="194"/>
      <c r="J182" s="189"/>
      <c r="K182" s="189"/>
      <c r="L182" s="195"/>
      <c r="M182" s="196"/>
      <c r="N182" s="197"/>
      <c r="O182" s="197"/>
      <c r="P182" s="197"/>
      <c r="Q182" s="197"/>
      <c r="R182" s="197"/>
      <c r="S182" s="197"/>
      <c r="T182" s="198"/>
      <c r="AT182" s="199" t="s">
        <v>132</v>
      </c>
      <c r="AU182" s="199" t="s">
        <v>84</v>
      </c>
      <c r="AV182" s="13" t="s">
        <v>84</v>
      </c>
      <c r="AW182" s="13" t="s">
        <v>35</v>
      </c>
      <c r="AX182" s="13" t="s">
        <v>74</v>
      </c>
      <c r="AY182" s="199" t="s">
        <v>124</v>
      </c>
    </row>
    <row r="183" spans="2:51" s="15" customFormat="1" ht="11.25">
      <c r="B183" s="211"/>
      <c r="C183" s="212"/>
      <c r="D183" s="190" t="s">
        <v>132</v>
      </c>
      <c r="E183" s="213" t="s">
        <v>19</v>
      </c>
      <c r="F183" s="214" t="s">
        <v>375</v>
      </c>
      <c r="G183" s="212"/>
      <c r="H183" s="213" t="s">
        <v>19</v>
      </c>
      <c r="I183" s="215"/>
      <c r="J183" s="212"/>
      <c r="K183" s="212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132</v>
      </c>
      <c r="AU183" s="220" t="s">
        <v>84</v>
      </c>
      <c r="AV183" s="15" t="s">
        <v>82</v>
      </c>
      <c r="AW183" s="15" t="s">
        <v>35</v>
      </c>
      <c r="AX183" s="15" t="s">
        <v>74</v>
      </c>
      <c r="AY183" s="220" t="s">
        <v>124</v>
      </c>
    </row>
    <row r="184" spans="2:51" s="13" customFormat="1" ht="11.25">
      <c r="B184" s="188"/>
      <c r="C184" s="189"/>
      <c r="D184" s="190" t="s">
        <v>132</v>
      </c>
      <c r="E184" s="191" t="s">
        <v>19</v>
      </c>
      <c r="F184" s="192" t="s">
        <v>376</v>
      </c>
      <c r="G184" s="189"/>
      <c r="H184" s="193">
        <v>41</v>
      </c>
      <c r="I184" s="194"/>
      <c r="J184" s="189"/>
      <c r="K184" s="189"/>
      <c r="L184" s="195"/>
      <c r="M184" s="196"/>
      <c r="N184" s="197"/>
      <c r="O184" s="197"/>
      <c r="P184" s="197"/>
      <c r="Q184" s="197"/>
      <c r="R184" s="197"/>
      <c r="S184" s="197"/>
      <c r="T184" s="198"/>
      <c r="AT184" s="199" t="s">
        <v>132</v>
      </c>
      <c r="AU184" s="199" t="s">
        <v>84</v>
      </c>
      <c r="AV184" s="13" t="s">
        <v>84</v>
      </c>
      <c r="AW184" s="13" t="s">
        <v>35</v>
      </c>
      <c r="AX184" s="13" t="s">
        <v>74</v>
      </c>
      <c r="AY184" s="199" t="s">
        <v>124</v>
      </c>
    </row>
    <row r="185" spans="2:51" s="15" customFormat="1" ht="11.25">
      <c r="B185" s="211"/>
      <c r="C185" s="212"/>
      <c r="D185" s="190" t="s">
        <v>132</v>
      </c>
      <c r="E185" s="213" t="s">
        <v>19</v>
      </c>
      <c r="F185" s="214" t="s">
        <v>377</v>
      </c>
      <c r="G185" s="212"/>
      <c r="H185" s="213" t="s">
        <v>19</v>
      </c>
      <c r="I185" s="215"/>
      <c r="J185" s="212"/>
      <c r="K185" s="212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132</v>
      </c>
      <c r="AU185" s="220" t="s">
        <v>84</v>
      </c>
      <c r="AV185" s="15" t="s">
        <v>82</v>
      </c>
      <c r="AW185" s="15" t="s">
        <v>35</v>
      </c>
      <c r="AX185" s="15" t="s">
        <v>74</v>
      </c>
      <c r="AY185" s="220" t="s">
        <v>124</v>
      </c>
    </row>
    <row r="186" spans="2:51" s="13" customFormat="1" ht="11.25">
      <c r="B186" s="188"/>
      <c r="C186" s="189"/>
      <c r="D186" s="190" t="s">
        <v>132</v>
      </c>
      <c r="E186" s="191" t="s">
        <v>19</v>
      </c>
      <c r="F186" s="192" t="s">
        <v>378</v>
      </c>
      <c r="G186" s="189"/>
      <c r="H186" s="193">
        <v>5</v>
      </c>
      <c r="I186" s="194"/>
      <c r="J186" s="189"/>
      <c r="K186" s="189"/>
      <c r="L186" s="195"/>
      <c r="M186" s="196"/>
      <c r="N186" s="197"/>
      <c r="O186" s="197"/>
      <c r="P186" s="197"/>
      <c r="Q186" s="197"/>
      <c r="R186" s="197"/>
      <c r="S186" s="197"/>
      <c r="T186" s="198"/>
      <c r="AT186" s="199" t="s">
        <v>132</v>
      </c>
      <c r="AU186" s="199" t="s">
        <v>84</v>
      </c>
      <c r="AV186" s="13" t="s">
        <v>84</v>
      </c>
      <c r="AW186" s="13" t="s">
        <v>35</v>
      </c>
      <c r="AX186" s="13" t="s">
        <v>74</v>
      </c>
      <c r="AY186" s="199" t="s">
        <v>124</v>
      </c>
    </row>
    <row r="187" spans="2:51" s="15" customFormat="1" ht="11.25">
      <c r="B187" s="211"/>
      <c r="C187" s="212"/>
      <c r="D187" s="190" t="s">
        <v>132</v>
      </c>
      <c r="E187" s="213" t="s">
        <v>19</v>
      </c>
      <c r="F187" s="214" t="s">
        <v>379</v>
      </c>
      <c r="G187" s="212"/>
      <c r="H187" s="213" t="s">
        <v>19</v>
      </c>
      <c r="I187" s="215"/>
      <c r="J187" s="212"/>
      <c r="K187" s="212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132</v>
      </c>
      <c r="AU187" s="220" t="s">
        <v>84</v>
      </c>
      <c r="AV187" s="15" t="s">
        <v>82</v>
      </c>
      <c r="AW187" s="15" t="s">
        <v>35</v>
      </c>
      <c r="AX187" s="15" t="s">
        <v>74</v>
      </c>
      <c r="AY187" s="220" t="s">
        <v>124</v>
      </c>
    </row>
    <row r="188" spans="2:51" s="13" customFormat="1" ht="11.25">
      <c r="B188" s="188"/>
      <c r="C188" s="189"/>
      <c r="D188" s="190" t="s">
        <v>132</v>
      </c>
      <c r="E188" s="191" t="s">
        <v>19</v>
      </c>
      <c r="F188" s="192" t="s">
        <v>380</v>
      </c>
      <c r="G188" s="189"/>
      <c r="H188" s="193">
        <v>2.2000000000000002</v>
      </c>
      <c r="I188" s="194"/>
      <c r="J188" s="189"/>
      <c r="K188" s="189"/>
      <c r="L188" s="195"/>
      <c r="M188" s="196"/>
      <c r="N188" s="197"/>
      <c r="O188" s="197"/>
      <c r="P188" s="197"/>
      <c r="Q188" s="197"/>
      <c r="R188" s="197"/>
      <c r="S188" s="197"/>
      <c r="T188" s="198"/>
      <c r="AT188" s="199" t="s">
        <v>132</v>
      </c>
      <c r="AU188" s="199" t="s">
        <v>84</v>
      </c>
      <c r="AV188" s="13" t="s">
        <v>84</v>
      </c>
      <c r="AW188" s="13" t="s">
        <v>35</v>
      </c>
      <c r="AX188" s="13" t="s">
        <v>74</v>
      </c>
      <c r="AY188" s="199" t="s">
        <v>124</v>
      </c>
    </row>
    <row r="189" spans="2:51" s="15" customFormat="1" ht="11.25">
      <c r="B189" s="211"/>
      <c r="C189" s="212"/>
      <c r="D189" s="190" t="s">
        <v>132</v>
      </c>
      <c r="E189" s="213" t="s">
        <v>19</v>
      </c>
      <c r="F189" s="214" t="s">
        <v>381</v>
      </c>
      <c r="G189" s="212"/>
      <c r="H189" s="213" t="s">
        <v>19</v>
      </c>
      <c r="I189" s="215"/>
      <c r="J189" s="212"/>
      <c r="K189" s="212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132</v>
      </c>
      <c r="AU189" s="220" t="s">
        <v>84</v>
      </c>
      <c r="AV189" s="15" t="s">
        <v>82</v>
      </c>
      <c r="AW189" s="15" t="s">
        <v>35</v>
      </c>
      <c r="AX189" s="15" t="s">
        <v>74</v>
      </c>
      <c r="AY189" s="220" t="s">
        <v>124</v>
      </c>
    </row>
    <row r="190" spans="2:51" s="13" customFormat="1" ht="11.25">
      <c r="B190" s="188"/>
      <c r="C190" s="189"/>
      <c r="D190" s="190" t="s">
        <v>132</v>
      </c>
      <c r="E190" s="191" t="s">
        <v>19</v>
      </c>
      <c r="F190" s="192" t="s">
        <v>382</v>
      </c>
      <c r="G190" s="189"/>
      <c r="H190" s="193">
        <v>49.2</v>
      </c>
      <c r="I190" s="194"/>
      <c r="J190" s="189"/>
      <c r="K190" s="189"/>
      <c r="L190" s="195"/>
      <c r="M190" s="196"/>
      <c r="N190" s="197"/>
      <c r="O190" s="197"/>
      <c r="P190" s="197"/>
      <c r="Q190" s="197"/>
      <c r="R190" s="197"/>
      <c r="S190" s="197"/>
      <c r="T190" s="198"/>
      <c r="AT190" s="199" t="s">
        <v>132</v>
      </c>
      <c r="AU190" s="199" t="s">
        <v>84</v>
      </c>
      <c r="AV190" s="13" t="s">
        <v>84</v>
      </c>
      <c r="AW190" s="13" t="s">
        <v>35</v>
      </c>
      <c r="AX190" s="13" t="s">
        <v>74</v>
      </c>
      <c r="AY190" s="199" t="s">
        <v>124</v>
      </c>
    </row>
    <row r="191" spans="2:51" s="15" customFormat="1" ht="11.25">
      <c r="B191" s="211"/>
      <c r="C191" s="212"/>
      <c r="D191" s="190" t="s">
        <v>132</v>
      </c>
      <c r="E191" s="213" t="s">
        <v>19</v>
      </c>
      <c r="F191" s="214" t="s">
        <v>383</v>
      </c>
      <c r="G191" s="212"/>
      <c r="H191" s="213" t="s">
        <v>19</v>
      </c>
      <c r="I191" s="215"/>
      <c r="J191" s="212"/>
      <c r="K191" s="212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132</v>
      </c>
      <c r="AU191" s="220" t="s">
        <v>84</v>
      </c>
      <c r="AV191" s="15" t="s">
        <v>82</v>
      </c>
      <c r="AW191" s="15" t="s">
        <v>35</v>
      </c>
      <c r="AX191" s="15" t="s">
        <v>74</v>
      </c>
      <c r="AY191" s="220" t="s">
        <v>124</v>
      </c>
    </row>
    <row r="192" spans="2:51" s="13" customFormat="1" ht="11.25">
      <c r="B192" s="188"/>
      <c r="C192" s="189"/>
      <c r="D192" s="190" t="s">
        <v>132</v>
      </c>
      <c r="E192" s="191" t="s">
        <v>19</v>
      </c>
      <c r="F192" s="192" t="s">
        <v>384</v>
      </c>
      <c r="G192" s="189"/>
      <c r="H192" s="193">
        <v>9.8000000000000007</v>
      </c>
      <c r="I192" s="194"/>
      <c r="J192" s="189"/>
      <c r="K192" s="189"/>
      <c r="L192" s="195"/>
      <c r="M192" s="196"/>
      <c r="N192" s="197"/>
      <c r="O192" s="197"/>
      <c r="P192" s="197"/>
      <c r="Q192" s="197"/>
      <c r="R192" s="197"/>
      <c r="S192" s="197"/>
      <c r="T192" s="198"/>
      <c r="AT192" s="199" t="s">
        <v>132</v>
      </c>
      <c r="AU192" s="199" t="s">
        <v>84</v>
      </c>
      <c r="AV192" s="13" t="s">
        <v>84</v>
      </c>
      <c r="AW192" s="13" t="s">
        <v>35</v>
      </c>
      <c r="AX192" s="13" t="s">
        <v>74</v>
      </c>
      <c r="AY192" s="199" t="s">
        <v>124</v>
      </c>
    </row>
    <row r="193" spans="1:65" s="14" customFormat="1" ht="11.25">
      <c r="B193" s="200"/>
      <c r="C193" s="201"/>
      <c r="D193" s="190" t="s">
        <v>132</v>
      </c>
      <c r="E193" s="202" t="s">
        <v>19</v>
      </c>
      <c r="F193" s="203" t="s">
        <v>134</v>
      </c>
      <c r="G193" s="201"/>
      <c r="H193" s="204">
        <v>788.2</v>
      </c>
      <c r="I193" s="205"/>
      <c r="J193" s="201"/>
      <c r="K193" s="201"/>
      <c r="L193" s="206"/>
      <c r="M193" s="207"/>
      <c r="N193" s="208"/>
      <c r="O193" s="208"/>
      <c r="P193" s="208"/>
      <c r="Q193" s="208"/>
      <c r="R193" s="208"/>
      <c r="S193" s="208"/>
      <c r="T193" s="209"/>
      <c r="AT193" s="210" t="s">
        <v>132</v>
      </c>
      <c r="AU193" s="210" t="s">
        <v>84</v>
      </c>
      <c r="AV193" s="14" t="s">
        <v>131</v>
      </c>
      <c r="AW193" s="14" t="s">
        <v>35</v>
      </c>
      <c r="AX193" s="14" t="s">
        <v>82</v>
      </c>
      <c r="AY193" s="210" t="s">
        <v>124</v>
      </c>
    </row>
    <row r="194" spans="1:65" s="2" customFormat="1" ht="21.75" customHeight="1">
      <c r="A194" s="36"/>
      <c r="B194" s="37"/>
      <c r="C194" s="228" t="s">
        <v>219</v>
      </c>
      <c r="D194" s="228" t="s">
        <v>299</v>
      </c>
      <c r="E194" s="229" t="s">
        <v>385</v>
      </c>
      <c r="F194" s="230" t="s">
        <v>386</v>
      </c>
      <c r="G194" s="231" t="s">
        <v>180</v>
      </c>
      <c r="H194" s="232">
        <v>14.47</v>
      </c>
      <c r="I194" s="233"/>
      <c r="J194" s="234">
        <f>ROUND(I194*H194,2)</f>
        <v>0</v>
      </c>
      <c r="K194" s="230" t="s">
        <v>19</v>
      </c>
      <c r="L194" s="235"/>
      <c r="M194" s="236" t="s">
        <v>19</v>
      </c>
      <c r="N194" s="237" t="s">
        <v>45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204</v>
      </c>
      <c r="AT194" s="186" t="s">
        <v>299</v>
      </c>
      <c r="AU194" s="186" t="s">
        <v>84</v>
      </c>
      <c r="AY194" s="19" t="s">
        <v>124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82</v>
      </c>
      <c r="BK194" s="187">
        <f>ROUND(I194*H194,2)</f>
        <v>0</v>
      </c>
      <c r="BL194" s="19" t="s">
        <v>165</v>
      </c>
      <c r="BM194" s="186" t="s">
        <v>253</v>
      </c>
    </row>
    <row r="195" spans="1:65" s="2" customFormat="1" ht="37.9" customHeight="1">
      <c r="A195" s="36"/>
      <c r="B195" s="37"/>
      <c r="C195" s="175" t="s">
        <v>171</v>
      </c>
      <c r="D195" s="175" t="s">
        <v>127</v>
      </c>
      <c r="E195" s="176" t="s">
        <v>387</v>
      </c>
      <c r="F195" s="177" t="s">
        <v>388</v>
      </c>
      <c r="G195" s="178" t="s">
        <v>130</v>
      </c>
      <c r="H195" s="179">
        <v>395.4</v>
      </c>
      <c r="I195" s="180"/>
      <c r="J195" s="181">
        <f>ROUND(I195*H195,2)</f>
        <v>0</v>
      </c>
      <c r="K195" s="177" t="s">
        <v>19</v>
      </c>
      <c r="L195" s="41"/>
      <c r="M195" s="182" t="s">
        <v>19</v>
      </c>
      <c r="N195" s="183" t="s">
        <v>45</v>
      </c>
      <c r="O195" s="66"/>
      <c r="P195" s="184">
        <f>O195*H195</f>
        <v>0</v>
      </c>
      <c r="Q195" s="184">
        <v>0</v>
      </c>
      <c r="R195" s="184">
        <f>Q195*H195</f>
        <v>0</v>
      </c>
      <c r="S195" s="184">
        <v>0</v>
      </c>
      <c r="T195" s="185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6" t="s">
        <v>165</v>
      </c>
      <c r="AT195" s="186" t="s">
        <v>127</v>
      </c>
      <c r="AU195" s="186" t="s">
        <v>84</v>
      </c>
      <c r="AY195" s="19" t="s">
        <v>124</v>
      </c>
      <c r="BE195" s="187">
        <f>IF(N195="základní",J195,0)</f>
        <v>0</v>
      </c>
      <c r="BF195" s="187">
        <f>IF(N195="snížená",J195,0)</f>
        <v>0</v>
      </c>
      <c r="BG195" s="187">
        <f>IF(N195="zákl. přenesená",J195,0)</f>
        <v>0</v>
      </c>
      <c r="BH195" s="187">
        <f>IF(N195="sníž. přenesená",J195,0)</f>
        <v>0</v>
      </c>
      <c r="BI195" s="187">
        <f>IF(N195="nulová",J195,0)</f>
        <v>0</v>
      </c>
      <c r="BJ195" s="19" t="s">
        <v>82</v>
      </c>
      <c r="BK195" s="187">
        <f>ROUND(I195*H195,2)</f>
        <v>0</v>
      </c>
      <c r="BL195" s="19" t="s">
        <v>165</v>
      </c>
      <c r="BM195" s="186" t="s">
        <v>258</v>
      </c>
    </row>
    <row r="196" spans="1:65" s="15" customFormat="1" ht="11.25">
      <c r="B196" s="211"/>
      <c r="C196" s="212"/>
      <c r="D196" s="190" t="s">
        <v>132</v>
      </c>
      <c r="E196" s="213" t="s">
        <v>19</v>
      </c>
      <c r="F196" s="214" t="s">
        <v>389</v>
      </c>
      <c r="G196" s="212"/>
      <c r="H196" s="213" t="s">
        <v>19</v>
      </c>
      <c r="I196" s="215"/>
      <c r="J196" s="212"/>
      <c r="K196" s="212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132</v>
      </c>
      <c r="AU196" s="220" t="s">
        <v>84</v>
      </c>
      <c r="AV196" s="15" t="s">
        <v>82</v>
      </c>
      <c r="AW196" s="15" t="s">
        <v>35</v>
      </c>
      <c r="AX196" s="15" t="s">
        <v>74</v>
      </c>
      <c r="AY196" s="220" t="s">
        <v>124</v>
      </c>
    </row>
    <row r="197" spans="1:65" s="13" customFormat="1" ht="11.25">
      <c r="B197" s="188"/>
      <c r="C197" s="189"/>
      <c r="D197" s="190" t="s">
        <v>132</v>
      </c>
      <c r="E197" s="191" t="s">
        <v>19</v>
      </c>
      <c r="F197" s="192" t="s">
        <v>390</v>
      </c>
      <c r="G197" s="189"/>
      <c r="H197" s="193">
        <v>395.4</v>
      </c>
      <c r="I197" s="194"/>
      <c r="J197" s="189"/>
      <c r="K197" s="189"/>
      <c r="L197" s="195"/>
      <c r="M197" s="196"/>
      <c r="N197" s="197"/>
      <c r="O197" s="197"/>
      <c r="P197" s="197"/>
      <c r="Q197" s="197"/>
      <c r="R197" s="197"/>
      <c r="S197" s="197"/>
      <c r="T197" s="198"/>
      <c r="AT197" s="199" t="s">
        <v>132</v>
      </c>
      <c r="AU197" s="199" t="s">
        <v>84</v>
      </c>
      <c r="AV197" s="13" t="s">
        <v>84</v>
      </c>
      <c r="AW197" s="13" t="s">
        <v>35</v>
      </c>
      <c r="AX197" s="13" t="s">
        <v>74</v>
      </c>
      <c r="AY197" s="199" t="s">
        <v>124</v>
      </c>
    </row>
    <row r="198" spans="1:65" s="14" customFormat="1" ht="11.25">
      <c r="B198" s="200"/>
      <c r="C198" s="201"/>
      <c r="D198" s="190" t="s">
        <v>132</v>
      </c>
      <c r="E198" s="202" t="s">
        <v>19</v>
      </c>
      <c r="F198" s="203" t="s">
        <v>134</v>
      </c>
      <c r="G198" s="201"/>
      <c r="H198" s="204">
        <v>395.4</v>
      </c>
      <c r="I198" s="205"/>
      <c r="J198" s="201"/>
      <c r="K198" s="201"/>
      <c r="L198" s="206"/>
      <c r="M198" s="207"/>
      <c r="N198" s="208"/>
      <c r="O198" s="208"/>
      <c r="P198" s="208"/>
      <c r="Q198" s="208"/>
      <c r="R198" s="208"/>
      <c r="S198" s="208"/>
      <c r="T198" s="209"/>
      <c r="AT198" s="210" t="s">
        <v>132</v>
      </c>
      <c r="AU198" s="210" t="s">
        <v>84</v>
      </c>
      <c r="AV198" s="14" t="s">
        <v>131</v>
      </c>
      <c r="AW198" s="14" t="s">
        <v>35</v>
      </c>
      <c r="AX198" s="14" t="s">
        <v>82</v>
      </c>
      <c r="AY198" s="210" t="s">
        <v>124</v>
      </c>
    </row>
    <row r="199" spans="1:65" s="2" customFormat="1" ht="16.5" customHeight="1">
      <c r="A199" s="36"/>
      <c r="B199" s="37"/>
      <c r="C199" s="228" t="s">
        <v>7</v>
      </c>
      <c r="D199" s="228" t="s">
        <v>299</v>
      </c>
      <c r="E199" s="229" t="s">
        <v>391</v>
      </c>
      <c r="F199" s="230" t="s">
        <v>392</v>
      </c>
      <c r="G199" s="231" t="s">
        <v>180</v>
      </c>
      <c r="H199" s="232">
        <v>16.449000000000002</v>
      </c>
      <c r="I199" s="233"/>
      <c r="J199" s="234">
        <f>ROUND(I199*H199,2)</f>
        <v>0</v>
      </c>
      <c r="K199" s="230" t="s">
        <v>19</v>
      </c>
      <c r="L199" s="235"/>
      <c r="M199" s="236" t="s">
        <v>19</v>
      </c>
      <c r="N199" s="237" t="s">
        <v>45</v>
      </c>
      <c r="O199" s="66"/>
      <c r="P199" s="184">
        <f>O199*H199</f>
        <v>0</v>
      </c>
      <c r="Q199" s="184">
        <v>0</v>
      </c>
      <c r="R199" s="184">
        <f>Q199*H199</f>
        <v>0</v>
      </c>
      <c r="S199" s="184">
        <v>0</v>
      </c>
      <c r="T199" s="185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6" t="s">
        <v>204</v>
      </c>
      <c r="AT199" s="186" t="s">
        <v>299</v>
      </c>
      <c r="AU199" s="186" t="s">
        <v>84</v>
      </c>
      <c r="AY199" s="19" t="s">
        <v>124</v>
      </c>
      <c r="BE199" s="187">
        <f>IF(N199="základní",J199,0)</f>
        <v>0</v>
      </c>
      <c r="BF199" s="187">
        <f>IF(N199="snížená",J199,0)</f>
        <v>0</v>
      </c>
      <c r="BG199" s="187">
        <f>IF(N199="zákl. přenesená",J199,0)</f>
        <v>0</v>
      </c>
      <c r="BH199" s="187">
        <f>IF(N199="sníž. přenesená",J199,0)</f>
        <v>0</v>
      </c>
      <c r="BI199" s="187">
        <f>IF(N199="nulová",J199,0)</f>
        <v>0</v>
      </c>
      <c r="BJ199" s="19" t="s">
        <v>82</v>
      </c>
      <c r="BK199" s="187">
        <f>ROUND(I199*H199,2)</f>
        <v>0</v>
      </c>
      <c r="BL199" s="19" t="s">
        <v>165</v>
      </c>
      <c r="BM199" s="186" t="s">
        <v>267</v>
      </c>
    </row>
    <row r="200" spans="1:65" s="13" customFormat="1" ht="11.25">
      <c r="B200" s="188"/>
      <c r="C200" s="189"/>
      <c r="D200" s="190" t="s">
        <v>132</v>
      </c>
      <c r="E200" s="191" t="s">
        <v>19</v>
      </c>
      <c r="F200" s="192" t="s">
        <v>393</v>
      </c>
      <c r="G200" s="189"/>
      <c r="H200" s="193">
        <v>16.449000000000002</v>
      </c>
      <c r="I200" s="194"/>
      <c r="J200" s="189"/>
      <c r="K200" s="189"/>
      <c r="L200" s="195"/>
      <c r="M200" s="196"/>
      <c r="N200" s="197"/>
      <c r="O200" s="197"/>
      <c r="P200" s="197"/>
      <c r="Q200" s="197"/>
      <c r="R200" s="197"/>
      <c r="S200" s="197"/>
      <c r="T200" s="198"/>
      <c r="AT200" s="199" t="s">
        <v>132</v>
      </c>
      <c r="AU200" s="199" t="s">
        <v>84</v>
      </c>
      <c r="AV200" s="13" t="s">
        <v>84</v>
      </c>
      <c r="AW200" s="13" t="s">
        <v>35</v>
      </c>
      <c r="AX200" s="13" t="s">
        <v>74</v>
      </c>
      <c r="AY200" s="199" t="s">
        <v>124</v>
      </c>
    </row>
    <row r="201" spans="1:65" s="14" customFormat="1" ht="11.25">
      <c r="B201" s="200"/>
      <c r="C201" s="201"/>
      <c r="D201" s="190" t="s">
        <v>132</v>
      </c>
      <c r="E201" s="202" t="s">
        <v>19</v>
      </c>
      <c r="F201" s="203" t="s">
        <v>134</v>
      </c>
      <c r="G201" s="201"/>
      <c r="H201" s="204">
        <v>16.449000000000002</v>
      </c>
      <c r="I201" s="205"/>
      <c r="J201" s="201"/>
      <c r="K201" s="201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132</v>
      </c>
      <c r="AU201" s="210" t="s">
        <v>84</v>
      </c>
      <c r="AV201" s="14" t="s">
        <v>131</v>
      </c>
      <c r="AW201" s="14" t="s">
        <v>35</v>
      </c>
      <c r="AX201" s="14" t="s">
        <v>82</v>
      </c>
      <c r="AY201" s="210" t="s">
        <v>124</v>
      </c>
    </row>
    <row r="202" spans="1:65" s="2" customFormat="1" ht="24.2" customHeight="1">
      <c r="A202" s="36"/>
      <c r="B202" s="37"/>
      <c r="C202" s="175" t="s">
        <v>175</v>
      </c>
      <c r="D202" s="175" t="s">
        <v>127</v>
      </c>
      <c r="E202" s="176" t="s">
        <v>394</v>
      </c>
      <c r="F202" s="177" t="s">
        <v>395</v>
      </c>
      <c r="G202" s="178" t="s">
        <v>200</v>
      </c>
      <c r="H202" s="179">
        <v>1104</v>
      </c>
      <c r="I202" s="180"/>
      <c r="J202" s="181">
        <f>ROUND(I202*H202,2)</f>
        <v>0</v>
      </c>
      <c r="K202" s="177" t="s">
        <v>19</v>
      </c>
      <c r="L202" s="41"/>
      <c r="M202" s="182" t="s">
        <v>19</v>
      </c>
      <c r="N202" s="183" t="s">
        <v>45</v>
      </c>
      <c r="O202" s="66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6" t="s">
        <v>165</v>
      </c>
      <c r="AT202" s="186" t="s">
        <v>127</v>
      </c>
      <c r="AU202" s="186" t="s">
        <v>84</v>
      </c>
      <c r="AY202" s="19" t="s">
        <v>124</v>
      </c>
      <c r="BE202" s="187">
        <f>IF(N202="základní",J202,0)</f>
        <v>0</v>
      </c>
      <c r="BF202" s="187">
        <f>IF(N202="snížená",J202,0)</f>
        <v>0</v>
      </c>
      <c r="BG202" s="187">
        <f>IF(N202="zákl. přenesená",J202,0)</f>
        <v>0</v>
      </c>
      <c r="BH202" s="187">
        <f>IF(N202="sníž. přenesená",J202,0)</f>
        <v>0</v>
      </c>
      <c r="BI202" s="187">
        <f>IF(N202="nulová",J202,0)</f>
        <v>0</v>
      </c>
      <c r="BJ202" s="19" t="s">
        <v>82</v>
      </c>
      <c r="BK202" s="187">
        <f>ROUND(I202*H202,2)</f>
        <v>0</v>
      </c>
      <c r="BL202" s="19" t="s">
        <v>165</v>
      </c>
      <c r="BM202" s="186" t="s">
        <v>396</v>
      </c>
    </row>
    <row r="203" spans="1:65" s="15" customFormat="1" ht="11.25">
      <c r="B203" s="211"/>
      <c r="C203" s="212"/>
      <c r="D203" s="190" t="s">
        <v>132</v>
      </c>
      <c r="E203" s="213" t="s">
        <v>19</v>
      </c>
      <c r="F203" s="214" t="s">
        <v>397</v>
      </c>
      <c r="G203" s="212"/>
      <c r="H203" s="213" t="s">
        <v>19</v>
      </c>
      <c r="I203" s="215"/>
      <c r="J203" s="212"/>
      <c r="K203" s="212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132</v>
      </c>
      <c r="AU203" s="220" t="s">
        <v>84</v>
      </c>
      <c r="AV203" s="15" t="s">
        <v>82</v>
      </c>
      <c r="AW203" s="15" t="s">
        <v>35</v>
      </c>
      <c r="AX203" s="15" t="s">
        <v>74</v>
      </c>
      <c r="AY203" s="220" t="s">
        <v>124</v>
      </c>
    </row>
    <row r="204" spans="1:65" s="13" customFormat="1" ht="11.25">
      <c r="B204" s="188"/>
      <c r="C204" s="189"/>
      <c r="D204" s="190" t="s">
        <v>132</v>
      </c>
      <c r="E204" s="191" t="s">
        <v>19</v>
      </c>
      <c r="F204" s="192" t="s">
        <v>398</v>
      </c>
      <c r="G204" s="189"/>
      <c r="H204" s="193">
        <v>1104</v>
      </c>
      <c r="I204" s="194"/>
      <c r="J204" s="189"/>
      <c r="K204" s="189"/>
      <c r="L204" s="195"/>
      <c r="M204" s="196"/>
      <c r="N204" s="197"/>
      <c r="O204" s="197"/>
      <c r="P204" s="197"/>
      <c r="Q204" s="197"/>
      <c r="R204" s="197"/>
      <c r="S204" s="197"/>
      <c r="T204" s="198"/>
      <c r="AT204" s="199" t="s">
        <v>132</v>
      </c>
      <c r="AU204" s="199" t="s">
        <v>84</v>
      </c>
      <c r="AV204" s="13" t="s">
        <v>84</v>
      </c>
      <c r="AW204" s="13" t="s">
        <v>35</v>
      </c>
      <c r="AX204" s="13" t="s">
        <v>74</v>
      </c>
      <c r="AY204" s="199" t="s">
        <v>124</v>
      </c>
    </row>
    <row r="205" spans="1:65" s="14" customFormat="1" ht="11.25">
      <c r="B205" s="200"/>
      <c r="C205" s="201"/>
      <c r="D205" s="190" t="s">
        <v>132</v>
      </c>
      <c r="E205" s="202" t="s">
        <v>19</v>
      </c>
      <c r="F205" s="203" t="s">
        <v>134</v>
      </c>
      <c r="G205" s="201"/>
      <c r="H205" s="204">
        <v>1104</v>
      </c>
      <c r="I205" s="205"/>
      <c r="J205" s="201"/>
      <c r="K205" s="201"/>
      <c r="L205" s="206"/>
      <c r="M205" s="207"/>
      <c r="N205" s="208"/>
      <c r="O205" s="208"/>
      <c r="P205" s="208"/>
      <c r="Q205" s="208"/>
      <c r="R205" s="208"/>
      <c r="S205" s="208"/>
      <c r="T205" s="209"/>
      <c r="AT205" s="210" t="s">
        <v>132</v>
      </c>
      <c r="AU205" s="210" t="s">
        <v>84</v>
      </c>
      <c r="AV205" s="14" t="s">
        <v>131</v>
      </c>
      <c r="AW205" s="14" t="s">
        <v>35</v>
      </c>
      <c r="AX205" s="14" t="s">
        <v>82</v>
      </c>
      <c r="AY205" s="210" t="s">
        <v>124</v>
      </c>
    </row>
    <row r="206" spans="1:65" s="2" customFormat="1" ht="16.5" customHeight="1">
      <c r="A206" s="36"/>
      <c r="B206" s="37"/>
      <c r="C206" s="228" t="s">
        <v>241</v>
      </c>
      <c r="D206" s="228" t="s">
        <v>299</v>
      </c>
      <c r="E206" s="229" t="s">
        <v>399</v>
      </c>
      <c r="F206" s="230" t="s">
        <v>400</v>
      </c>
      <c r="G206" s="231" t="s">
        <v>180</v>
      </c>
      <c r="H206" s="232">
        <v>2.2080000000000002</v>
      </c>
      <c r="I206" s="233"/>
      <c r="J206" s="234">
        <f>ROUND(I206*H206,2)</f>
        <v>0</v>
      </c>
      <c r="K206" s="230" t="s">
        <v>19</v>
      </c>
      <c r="L206" s="235"/>
      <c r="M206" s="236" t="s">
        <v>19</v>
      </c>
      <c r="N206" s="237" t="s">
        <v>45</v>
      </c>
      <c r="O206" s="66"/>
      <c r="P206" s="184">
        <f>O206*H206</f>
        <v>0</v>
      </c>
      <c r="Q206" s="184">
        <v>0</v>
      </c>
      <c r="R206" s="184">
        <f>Q206*H206</f>
        <v>0</v>
      </c>
      <c r="S206" s="184">
        <v>0</v>
      </c>
      <c r="T206" s="185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86" t="s">
        <v>204</v>
      </c>
      <c r="AT206" s="186" t="s">
        <v>299</v>
      </c>
      <c r="AU206" s="186" t="s">
        <v>84</v>
      </c>
      <c r="AY206" s="19" t="s">
        <v>124</v>
      </c>
      <c r="BE206" s="187">
        <f>IF(N206="základní",J206,0)</f>
        <v>0</v>
      </c>
      <c r="BF206" s="187">
        <f>IF(N206="snížená",J206,0)</f>
        <v>0</v>
      </c>
      <c r="BG206" s="187">
        <f>IF(N206="zákl. přenesená",J206,0)</f>
        <v>0</v>
      </c>
      <c r="BH206" s="187">
        <f>IF(N206="sníž. přenesená",J206,0)</f>
        <v>0</v>
      </c>
      <c r="BI206" s="187">
        <f>IF(N206="nulová",J206,0)</f>
        <v>0</v>
      </c>
      <c r="BJ206" s="19" t="s">
        <v>82</v>
      </c>
      <c r="BK206" s="187">
        <f>ROUND(I206*H206,2)</f>
        <v>0</v>
      </c>
      <c r="BL206" s="19" t="s">
        <v>165</v>
      </c>
      <c r="BM206" s="186" t="s">
        <v>401</v>
      </c>
    </row>
    <row r="207" spans="1:65" s="13" customFormat="1" ht="11.25">
      <c r="B207" s="188"/>
      <c r="C207" s="189"/>
      <c r="D207" s="190" t="s">
        <v>132</v>
      </c>
      <c r="E207" s="191" t="s">
        <v>19</v>
      </c>
      <c r="F207" s="192" t="s">
        <v>402</v>
      </c>
      <c r="G207" s="189"/>
      <c r="H207" s="193">
        <v>2.2080000000000002</v>
      </c>
      <c r="I207" s="194"/>
      <c r="J207" s="189"/>
      <c r="K207" s="189"/>
      <c r="L207" s="195"/>
      <c r="M207" s="196"/>
      <c r="N207" s="197"/>
      <c r="O207" s="197"/>
      <c r="P207" s="197"/>
      <c r="Q207" s="197"/>
      <c r="R207" s="197"/>
      <c r="S207" s="197"/>
      <c r="T207" s="198"/>
      <c r="AT207" s="199" t="s">
        <v>132</v>
      </c>
      <c r="AU207" s="199" t="s">
        <v>84</v>
      </c>
      <c r="AV207" s="13" t="s">
        <v>84</v>
      </c>
      <c r="AW207" s="13" t="s">
        <v>35</v>
      </c>
      <c r="AX207" s="13" t="s">
        <v>74</v>
      </c>
      <c r="AY207" s="199" t="s">
        <v>124</v>
      </c>
    </row>
    <row r="208" spans="1:65" s="14" customFormat="1" ht="11.25">
      <c r="B208" s="200"/>
      <c r="C208" s="201"/>
      <c r="D208" s="190" t="s">
        <v>132</v>
      </c>
      <c r="E208" s="202" t="s">
        <v>19</v>
      </c>
      <c r="F208" s="203" t="s">
        <v>134</v>
      </c>
      <c r="G208" s="201"/>
      <c r="H208" s="204">
        <v>2.2080000000000002</v>
      </c>
      <c r="I208" s="205"/>
      <c r="J208" s="201"/>
      <c r="K208" s="201"/>
      <c r="L208" s="206"/>
      <c r="M208" s="207"/>
      <c r="N208" s="208"/>
      <c r="O208" s="208"/>
      <c r="P208" s="208"/>
      <c r="Q208" s="208"/>
      <c r="R208" s="208"/>
      <c r="S208" s="208"/>
      <c r="T208" s="209"/>
      <c r="AT208" s="210" t="s">
        <v>132</v>
      </c>
      <c r="AU208" s="210" t="s">
        <v>84</v>
      </c>
      <c r="AV208" s="14" t="s">
        <v>131</v>
      </c>
      <c r="AW208" s="14" t="s">
        <v>35</v>
      </c>
      <c r="AX208" s="14" t="s">
        <v>82</v>
      </c>
      <c r="AY208" s="210" t="s">
        <v>124</v>
      </c>
    </row>
    <row r="209" spans="1:65" s="2" customFormat="1" ht="24.2" customHeight="1">
      <c r="A209" s="36"/>
      <c r="B209" s="37"/>
      <c r="C209" s="175" t="s">
        <v>181</v>
      </c>
      <c r="D209" s="175" t="s">
        <v>127</v>
      </c>
      <c r="E209" s="176" t="s">
        <v>403</v>
      </c>
      <c r="F209" s="177" t="s">
        <v>404</v>
      </c>
      <c r="G209" s="178" t="s">
        <v>289</v>
      </c>
      <c r="H209" s="179">
        <v>3</v>
      </c>
      <c r="I209" s="180"/>
      <c r="J209" s="181">
        <f>ROUND(I209*H209,2)</f>
        <v>0</v>
      </c>
      <c r="K209" s="177" t="s">
        <v>19</v>
      </c>
      <c r="L209" s="41"/>
      <c r="M209" s="182" t="s">
        <v>19</v>
      </c>
      <c r="N209" s="183" t="s">
        <v>45</v>
      </c>
      <c r="O209" s="66"/>
      <c r="P209" s="184">
        <f>O209*H209</f>
        <v>0</v>
      </c>
      <c r="Q209" s="184">
        <v>0</v>
      </c>
      <c r="R209" s="184">
        <f>Q209*H209</f>
        <v>0</v>
      </c>
      <c r="S209" s="184">
        <v>0</v>
      </c>
      <c r="T209" s="185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6" t="s">
        <v>165</v>
      </c>
      <c r="AT209" s="186" t="s">
        <v>127</v>
      </c>
      <c r="AU209" s="186" t="s">
        <v>84</v>
      </c>
      <c r="AY209" s="19" t="s">
        <v>124</v>
      </c>
      <c r="BE209" s="187">
        <f>IF(N209="základní",J209,0)</f>
        <v>0</v>
      </c>
      <c r="BF209" s="187">
        <f>IF(N209="snížená",J209,0)</f>
        <v>0</v>
      </c>
      <c r="BG209" s="187">
        <f>IF(N209="zákl. přenesená",J209,0)</f>
        <v>0</v>
      </c>
      <c r="BH209" s="187">
        <f>IF(N209="sníž. přenesená",J209,0)</f>
        <v>0</v>
      </c>
      <c r="BI209" s="187">
        <f>IF(N209="nulová",J209,0)</f>
        <v>0</v>
      </c>
      <c r="BJ209" s="19" t="s">
        <v>82</v>
      </c>
      <c r="BK209" s="187">
        <f>ROUND(I209*H209,2)</f>
        <v>0</v>
      </c>
      <c r="BL209" s="19" t="s">
        <v>165</v>
      </c>
      <c r="BM209" s="186" t="s">
        <v>405</v>
      </c>
    </row>
    <row r="210" spans="1:65" s="2" customFormat="1" ht="37.9" customHeight="1">
      <c r="A210" s="36"/>
      <c r="B210" s="37"/>
      <c r="C210" s="175" t="s">
        <v>250</v>
      </c>
      <c r="D210" s="175" t="s">
        <v>127</v>
      </c>
      <c r="E210" s="176" t="s">
        <v>406</v>
      </c>
      <c r="F210" s="177" t="s">
        <v>407</v>
      </c>
      <c r="G210" s="178" t="s">
        <v>180</v>
      </c>
      <c r="H210" s="179">
        <v>35.335000000000001</v>
      </c>
      <c r="I210" s="180"/>
      <c r="J210" s="181">
        <f>ROUND(I210*H210,2)</f>
        <v>0</v>
      </c>
      <c r="K210" s="177" t="s">
        <v>19</v>
      </c>
      <c r="L210" s="41"/>
      <c r="M210" s="182" t="s">
        <v>19</v>
      </c>
      <c r="N210" s="183" t="s">
        <v>45</v>
      </c>
      <c r="O210" s="66"/>
      <c r="P210" s="184">
        <f>O210*H210</f>
        <v>0</v>
      </c>
      <c r="Q210" s="184">
        <v>0</v>
      </c>
      <c r="R210" s="184">
        <f>Q210*H210</f>
        <v>0</v>
      </c>
      <c r="S210" s="184">
        <v>0</v>
      </c>
      <c r="T210" s="185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6" t="s">
        <v>165</v>
      </c>
      <c r="AT210" s="186" t="s">
        <v>127</v>
      </c>
      <c r="AU210" s="186" t="s">
        <v>84</v>
      </c>
      <c r="AY210" s="19" t="s">
        <v>124</v>
      </c>
      <c r="BE210" s="187">
        <f>IF(N210="základní",J210,0)</f>
        <v>0</v>
      </c>
      <c r="BF210" s="187">
        <f>IF(N210="snížená",J210,0)</f>
        <v>0</v>
      </c>
      <c r="BG210" s="187">
        <f>IF(N210="zákl. přenesená",J210,0)</f>
        <v>0</v>
      </c>
      <c r="BH210" s="187">
        <f>IF(N210="sníž. přenesená",J210,0)</f>
        <v>0</v>
      </c>
      <c r="BI210" s="187">
        <f>IF(N210="nulová",J210,0)</f>
        <v>0</v>
      </c>
      <c r="BJ210" s="19" t="s">
        <v>82</v>
      </c>
      <c r="BK210" s="187">
        <f>ROUND(I210*H210,2)</f>
        <v>0</v>
      </c>
      <c r="BL210" s="19" t="s">
        <v>165</v>
      </c>
      <c r="BM210" s="186" t="s">
        <v>408</v>
      </c>
    </row>
    <row r="211" spans="1:65" s="13" customFormat="1" ht="11.25">
      <c r="B211" s="188"/>
      <c r="C211" s="189"/>
      <c r="D211" s="190" t="s">
        <v>132</v>
      </c>
      <c r="E211" s="191" t="s">
        <v>19</v>
      </c>
      <c r="F211" s="192" t="s">
        <v>346</v>
      </c>
      <c r="G211" s="189"/>
      <c r="H211" s="193">
        <v>35.335000000000001</v>
      </c>
      <c r="I211" s="194"/>
      <c r="J211" s="189"/>
      <c r="K211" s="189"/>
      <c r="L211" s="195"/>
      <c r="M211" s="196"/>
      <c r="N211" s="197"/>
      <c r="O211" s="197"/>
      <c r="P211" s="197"/>
      <c r="Q211" s="197"/>
      <c r="R211" s="197"/>
      <c r="S211" s="197"/>
      <c r="T211" s="198"/>
      <c r="AT211" s="199" t="s">
        <v>132</v>
      </c>
      <c r="AU211" s="199" t="s">
        <v>84</v>
      </c>
      <c r="AV211" s="13" t="s">
        <v>84</v>
      </c>
      <c r="AW211" s="13" t="s">
        <v>35</v>
      </c>
      <c r="AX211" s="13" t="s">
        <v>74</v>
      </c>
      <c r="AY211" s="199" t="s">
        <v>124</v>
      </c>
    </row>
    <row r="212" spans="1:65" s="14" customFormat="1" ht="11.25">
      <c r="B212" s="200"/>
      <c r="C212" s="201"/>
      <c r="D212" s="190" t="s">
        <v>132</v>
      </c>
      <c r="E212" s="202" t="s">
        <v>19</v>
      </c>
      <c r="F212" s="203" t="s">
        <v>134</v>
      </c>
      <c r="G212" s="201"/>
      <c r="H212" s="204">
        <v>35.335000000000001</v>
      </c>
      <c r="I212" s="205"/>
      <c r="J212" s="201"/>
      <c r="K212" s="201"/>
      <c r="L212" s="206"/>
      <c r="M212" s="207"/>
      <c r="N212" s="208"/>
      <c r="O212" s="208"/>
      <c r="P212" s="208"/>
      <c r="Q212" s="208"/>
      <c r="R212" s="208"/>
      <c r="S212" s="208"/>
      <c r="T212" s="209"/>
      <c r="AT212" s="210" t="s">
        <v>132</v>
      </c>
      <c r="AU212" s="210" t="s">
        <v>84</v>
      </c>
      <c r="AV212" s="14" t="s">
        <v>131</v>
      </c>
      <c r="AW212" s="14" t="s">
        <v>35</v>
      </c>
      <c r="AX212" s="14" t="s">
        <v>82</v>
      </c>
      <c r="AY212" s="210" t="s">
        <v>124</v>
      </c>
    </row>
    <row r="213" spans="1:65" s="2" customFormat="1" ht="49.15" customHeight="1">
      <c r="A213" s="36"/>
      <c r="B213" s="37"/>
      <c r="C213" s="175" t="s">
        <v>190</v>
      </c>
      <c r="D213" s="175" t="s">
        <v>127</v>
      </c>
      <c r="E213" s="176" t="s">
        <v>409</v>
      </c>
      <c r="F213" s="177" t="s">
        <v>410</v>
      </c>
      <c r="G213" s="178" t="s">
        <v>189</v>
      </c>
      <c r="H213" s="179">
        <v>19.164000000000001</v>
      </c>
      <c r="I213" s="180"/>
      <c r="J213" s="181">
        <f>ROUND(I213*H213,2)</f>
        <v>0</v>
      </c>
      <c r="K213" s="177" t="s">
        <v>19</v>
      </c>
      <c r="L213" s="41"/>
      <c r="M213" s="182" t="s">
        <v>19</v>
      </c>
      <c r="N213" s="183" t="s">
        <v>45</v>
      </c>
      <c r="O213" s="66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165</v>
      </c>
      <c r="AT213" s="186" t="s">
        <v>127</v>
      </c>
      <c r="AU213" s="186" t="s">
        <v>84</v>
      </c>
      <c r="AY213" s="19" t="s">
        <v>124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82</v>
      </c>
      <c r="BK213" s="187">
        <f>ROUND(I213*H213,2)</f>
        <v>0</v>
      </c>
      <c r="BL213" s="19" t="s">
        <v>165</v>
      </c>
      <c r="BM213" s="186" t="s">
        <v>411</v>
      </c>
    </row>
    <row r="214" spans="1:65" s="12" customFormat="1" ht="22.9" customHeight="1">
      <c r="B214" s="159"/>
      <c r="C214" s="160"/>
      <c r="D214" s="161" t="s">
        <v>73</v>
      </c>
      <c r="E214" s="173" t="s">
        <v>230</v>
      </c>
      <c r="F214" s="173" t="s">
        <v>231</v>
      </c>
      <c r="G214" s="160"/>
      <c r="H214" s="160"/>
      <c r="I214" s="163"/>
      <c r="J214" s="174">
        <f>BK214</f>
        <v>0</v>
      </c>
      <c r="K214" s="160"/>
      <c r="L214" s="165"/>
      <c r="M214" s="166"/>
      <c r="N214" s="167"/>
      <c r="O214" s="167"/>
      <c r="P214" s="168">
        <f>SUM(P215:P250)</f>
        <v>0</v>
      </c>
      <c r="Q214" s="167"/>
      <c r="R214" s="168">
        <f>SUM(R215:R250)</f>
        <v>0</v>
      </c>
      <c r="S214" s="167"/>
      <c r="T214" s="169">
        <f>SUM(T215:T250)</f>
        <v>0</v>
      </c>
      <c r="AR214" s="170" t="s">
        <v>84</v>
      </c>
      <c r="AT214" s="171" t="s">
        <v>73</v>
      </c>
      <c r="AU214" s="171" t="s">
        <v>82</v>
      </c>
      <c r="AY214" s="170" t="s">
        <v>124</v>
      </c>
      <c r="BK214" s="172">
        <f>SUM(BK215:BK250)</f>
        <v>0</v>
      </c>
    </row>
    <row r="215" spans="1:65" s="2" customFormat="1" ht="62.65" customHeight="1">
      <c r="A215" s="36"/>
      <c r="B215" s="37"/>
      <c r="C215" s="175" t="s">
        <v>262</v>
      </c>
      <c r="D215" s="175" t="s">
        <v>127</v>
      </c>
      <c r="E215" s="176" t="s">
        <v>412</v>
      </c>
      <c r="F215" s="177" t="s">
        <v>413</v>
      </c>
      <c r="G215" s="178" t="s">
        <v>130</v>
      </c>
      <c r="H215" s="179">
        <v>395.4</v>
      </c>
      <c r="I215" s="180"/>
      <c r="J215" s="181">
        <f>ROUND(I215*H215,2)</f>
        <v>0</v>
      </c>
      <c r="K215" s="177" t="s">
        <v>19</v>
      </c>
      <c r="L215" s="41"/>
      <c r="M215" s="182" t="s">
        <v>19</v>
      </c>
      <c r="N215" s="183" t="s">
        <v>45</v>
      </c>
      <c r="O215" s="66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6" t="s">
        <v>165</v>
      </c>
      <c r="AT215" s="186" t="s">
        <v>127</v>
      </c>
      <c r="AU215" s="186" t="s">
        <v>84</v>
      </c>
      <c r="AY215" s="19" t="s">
        <v>124</v>
      </c>
      <c r="BE215" s="187">
        <f>IF(N215="základní",J215,0)</f>
        <v>0</v>
      </c>
      <c r="BF215" s="187">
        <f>IF(N215="snížená",J215,0)</f>
        <v>0</v>
      </c>
      <c r="BG215" s="187">
        <f>IF(N215="zákl. přenesená",J215,0)</f>
        <v>0</v>
      </c>
      <c r="BH215" s="187">
        <f>IF(N215="sníž. přenesená",J215,0)</f>
        <v>0</v>
      </c>
      <c r="BI215" s="187">
        <f>IF(N215="nulová",J215,0)</f>
        <v>0</v>
      </c>
      <c r="BJ215" s="19" t="s">
        <v>82</v>
      </c>
      <c r="BK215" s="187">
        <f>ROUND(I215*H215,2)</f>
        <v>0</v>
      </c>
      <c r="BL215" s="19" t="s">
        <v>165</v>
      </c>
      <c r="BM215" s="186" t="s">
        <v>414</v>
      </c>
    </row>
    <row r="216" spans="1:65" s="2" customFormat="1" ht="24.2" customHeight="1">
      <c r="A216" s="36"/>
      <c r="B216" s="37"/>
      <c r="C216" s="175" t="s">
        <v>193</v>
      </c>
      <c r="D216" s="175" t="s">
        <v>127</v>
      </c>
      <c r="E216" s="176" t="s">
        <v>415</v>
      </c>
      <c r="F216" s="177" t="s">
        <v>416</v>
      </c>
      <c r="G216" s="178" t="s">
        <v>200</v>
      </c>
      <c r="H216" s="179">
        <v>15</v>
      </c>
      <c r="I216" s="180"/>
      <c r="J216" s="181">
        <f>ROUND(I216*H216,2)</f>
        <v>0</v>
      </c>
      <c r="K216" s="177" t="s">
        <v>19</v>
      </c>
      <c r="L216" s="41"/>
      <c r="M216" s="182" t="s">
        <v>19</v>
      </c>
      <c r="N216" s="183" t="s">
        <v>45</v>
      </c>
      <c r="O216" s="66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165</v>
      </c>
      <c r="AT216" s="186" t="s">
        <v>127</v>
      </c>
      <c r="AU216" s="186" t="s">
        <v>84</v>
      </c>
      <c r="AY216" s="19" t="s">
        <v>124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82</v>
      </c>
      <c r="BK216" s="187">
        <f>ROUND(I216*H216,2)</f>
        <v>0</v>
      </c>
      <c r="BL216" s="19" t="s">
        <v>165</v>
      </c>
      <c r="BM216" s="186" t="s">
        <v>417</v>
      </c>
    </row>
    <row r="217" spans="1:65" s="2" customFormat="1" ht="21.75" customHeight="1">
      <c r="A217" s="36"/>
      <c r="B217" s="37"/>
      <c r="C217" s="228" t="s">
        <v>418</v>
      </c>
      <c r="D217" s="228" t="s">
        <v>299</v>
      </c>
      <c r="E217" s="229" t="s">
        <v>419</v>
      </c>
      <c r="F217" s="230" t="s">
        <v>420</v>
      </c>
      <c r="G217" s="231" t="s">
        <v>189</v>
      </c>
      <c r="H217" s="232">
        <v>0.105</v>
      </c>
      <c r="I217" s="233"/>
      <c r="J217" s="234">
        <f>ROUND(I217*H217,2)</f>
        <v>0</v>
      </c>
      <c r="K217" s="230" t="s">
        <v>19</v>
      </c>
      <c r="L217" s="235"/>
      <c r="M217" s="236" t="s">
        <v>19</v>
      </c>
      <c r="N217" s="237" t="s">
        <v>45</v>
      </c>
      <c r="O217" s="66"/>
      <c r="P217" s="184">
        <f>O217*H217</f>
        <v>0</v>
      </c>
      <c r="Q217" s="184">
        <v>0</v>
      </c>
      <c r="R217" s="184">
        <f>Q217*H217</f>
        <v>0</v>
      </c>
      <c r="S217" s="184">
        <v>0</v>
      </c>
      <c r="T217" s="185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6" t="s">
        <v>204</v>
      </c>
      <c r="AT217" s="186" t="s">
        <v>299</v>
      </c>
      <c r="AU217" s="186" t="s">
        <v>84</v>
      </c>
      <c r="AY217" s="19" t="s">
        <v>124</v>
      </c>
      <c r="BE217" s="187">
        <f>IF(N217="základní",J217,0)</f>
        <v>0</v>
      </c>
      <c r="BF217" s="187">
        <f>IF(N217="snížená",J217,0)</f>
        <v>0</v>
      </c>
      <c r="BG217" s="187">
        <f>IF(N217="zákl. přenesená",J217,0)</f>
        <v>0</v>
      </c>
      <c r="BH217" s="187">
        <f>IF(N217="sníž. přenesená",J217,0)</f>
        <v>0</v>
      </c>
      <c r="BI217" s="187">
        <f>IF(N217="nulová",J217,0)</f>
        <v>0</v>
      </c>
      <c r="BJ217" s="19" t="s">
        <v>82</v>
      </c>
      <c r="BK217" s="187">
        <f>ROUND(I217*H217,2)</f>
        <v>0</v>
      </c>
      <c r="BL217" s="19" t="s">
        <v>165</v>
      </c>
      <c r="BM217" s="186" t="s">
        <v>421</v>
      </c>
    </row>
    <row r="218" spans="1:65" s="13" customFormat="1" ht="11.25">
      <c r="B218" s="188"/>
      <c r="C218" s="189"/>
      <c r="D218" s="190" t="s">
        <v>132</v>
      </c>
      <c r="E218" s="191" t="s">
        <v>19</v>
      </c>
      <c r="F218" s="192" t="s">
        <v>422</v>
      </c>
      <c r="G218" s="189"/>
      <c r="H218" s="193">
        <v>0.105</v>
      </c>
      <c r="I218" s="194"/>
      <c r="J218" s="189"/>
      <c r="K218" s="189"/>
      <c r="L218" s="195"/>
      <c r="M218" s="196"/>
      <c r="N218" s="197"/>
      <c r="O218" s="197"/>
      <c r="P218" s="197"/>
      <c r="Q218" s="197"/>
      <c r="R218" s="197"/>
      <c r="S218" s="197"/>
      <c r="T218" s="198"/>
      <c r="AT218" s="199" t="s">
        <v>132</v>
      </c>
      <c r="AU218" s="199" t="s">
        <v>84</v>
      </c>
      <c r="AV218" s="13" t="s">
        <v>84</v>
      </c>
      <c r="AW218" s="13" t="s">
        <v>35</v>
      </c>
      <c r="AX218" s="13" t="s">
        <v>74</v>
      </c>
      <c r="AY218" s="199" t="s">
        <v>124</v>
      </c>
    </row>
    <row r="219" spans="1:65" s="14" customFormat="1" ht="11.25">
      <c r="B219" s="200"/>
      <c r="C219" s="201"/>
      <c r="D219" s="190" t="s">
        <v>132</v>
      </c>
      <c r="E219" s="202" t="s">
        <v>19</v>
      </c>
      <c r="F219" s="203" t="s">
        <v>134</v>
      </c>
      <c r="G219" s="201"/>
      <c r="H219" s="204">
        <v>0.105</v>
      </c>
      <c r="I219" s="205"/>
      <c r="J219" s="201"/>
      <c r="K219" s="201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132</v>
      </c>
      <c r="AU219" s="210" t="s">
        <v>84</v>
      </c>
      <c r="AV219" s="14" t="s">
        <v>131</v>
      </c>
      <c r="AW219" s="14" t="s">
        <v>35</v>
      </c>
      <c r="AX219" s="14" t="s">
        <v>82</v>
      </c>
      <c r="AY219" s="210" t="s">
        <v>124</v>
      </c>
    </row>
    <row r="220" spans="1:65" s="2" customFormat="1" ht="24.2" customHeight="1">
      <c r="A220" s="36"/>
      <c r="B220" s="37"/>
      <c r="C220" s="175" t="s">
        <v>201</v>
      </c>
      <c r="D220" s="175" t="s">
        <v>127</v>
      </c>
      <c r="E220" s="176" t="s">
        <v>423</v>
      </c>
      <c r="F220" s="177" t="s">
        <v>424</v>
      </c>
      <c r="G220" s="178" t="s">
        <v>200</v>
      </c>
      <c r="H220" s="179">
        <v>15</v>
      </c>
      <c r="I220" s="180"/>
      <c r="J220" s="181">
        <f>ROUND(I220*H220,2)</f>
        <v>0</v>
      </c>
      <c r="K220" s="177" t="s">
        <v>19</v>
      </c>
      <c r="L220" s="41"/>
      <c r="M220" s="182" t="s">
        <v>19</v>
      </c>
      <c r="N220" s="183" t="s">
        <v>45</v>
      </c>
      <c r="O220" s="66"/>
      <c r="P220" s="184">
        <f>O220*H220</f>
        <v>0</v>
      </c>
      <c r="Q220" s="184">
        <v>0</v>
      </c>
      <c r="R220" s="184">
        <f>Q220*H220</f>
        <v>0</v>
      </c>
      <c r="S220" s="184">
        <v>0</v>
      </c>
      <c r="T220" s="185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6" t="s">
        <v>165</v>
      </c>
      <c r="AT220" s="186" t="s">
        <v>127</v>
      </c>
      <c r="AU220" s="186" t="s">
        <v>84</v>
      </c>
      <c r="AY220" s="19" t="s">
        <v>124</v>
      </c>
      <c r="BE220" s="187">
        <f>IF(N220="základní",J220,0)</f>
        <v>0</v>
      </c>
      <c r="BF220" s="187">
        <f>IF(N220="snížená",J220,0)</f>
        <v>0</v>
      </c>
      <c r="BG220" s="187">
        <f>IF(N220="zákl. přenesená",J220,0)</f>
        <v>0</v>
      </c>
      <c r="BH220" s="187">
        <f>IF(N220="sníž. přenesená",J220,0)</f>
        <v>0</v>
      </c>
      <c r="BI220" s="187">
        <f>IF(N220="nulová",J220,0)</f>
        <v>0</v>
      </c>
      <c r="BJ220" s="19" t="s">
        <v>82</v>
      </c>
      <c r="BK220" s="187">
        <f>ROUND(I220*H220,2)</f>
        <v>0</v>
      </c>
      <c r="BL220" s="19" t="s">
        <v>165</v>
      </c>
      <c r="BM220" s="186" t="s">
        <v>425</v>
      </c>
    </row>
    <row r="221" spans="1:65" s="2" customFormat="1" ht="21.75" customHeight="1">
      <c r="A221" s="36"/>
      <c r="B221" s="37"/>
      <c r="C221" s="228" t="s">
        <v>426</v>
      </c>
      <c r="D221" s="228" t="s">
        <v>299</v>
      </c>
      <c r="E221" s="229" t="s">
        <v>419</v>
      </c>
      <c r="F221" s="230" t="s">
        <v>420</v>
      </c>
      <c r="G221" s="231" t="s">
        <v>189</v>
      </c>
      <c r="H221" s="232">
        <v>0.105</v>
      </c>
      <c r="I221" s="233"/>
      <c r="J221" s="234">
        <f>ROUND(I221*H221,2)</f>
        <v>0</v>
      </c>
      <c r="K221" s="230" t="s">
        <v>19</v>
      </c>
      <c r="L221" s="235"/>
      <c r="M221" s="236" t="s">
        <v>19</v>
      </c>
      <c r="N221" s="237" t="s">
        <v>45</v>
      </c>
      <c r="O221" s="66"/>
      <c r="P221" s="184">
        <f>O221*H221</f>
        <v>0</v>
      </c>
      <c r="Q221" s="184">
        <v>0</v>
      </c>
      <c r="R221" s="184">
        <f>Q221*H221</f>
        <v>0</v>
      </c>
      <c r="S221" s="184">
        <v>0</v>
      </c>
      <c r="T221" s="185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6" t="s">
        <v>204</v>
      </c>
      <c r="AT221" s="186" t="s">
        <v>299</v>
      </c>
      <c r="AU221" s="186" t="s">
        <v>84</v>
      </c>
      <c r="AY221" s="19" t="s">
        <v>124</v>
      </c>
      <c r="BE221" s="187">
        <f>IF(N221="základní",J221,0)</f>
        <v>0</v>
      </c>
      <c r="BF221" s="187">
        <f>IF(N221="snížená",J221,0)</f>
        <v>0</v>
      </c>
      <c r="BG221" s="187">
        <f>IF(N221="zákl. přenesená",J221,0)</f>
        <v>0</v>
      </c>
      <c r="BH221" s="187">
        <f>IF(N221="sníž. přenesená",J221,0)</f>
        <v>0</v>
      </c>
      <c r="BI221" s="187">
        <f>IF(N221="nulová",J221,0)</f>
        <v>0</v>
      </c>
      <c r="BJ221" s="19" t="s">
        <v>82</v>
      </c>
      <c r="BK221" s="187">
        <f>ROUND(I221*H221,2)</f>
        <v>0</v>
      </c>
      <c r="BL221" s="19" t="s">
        <v>165</v>
      </c>
      <c r="BM221" s="186" t="s">
        <v>255</v>
      </c>
    </row>
    <row r="222" spans="1:65" s="13" customFormat="1" ht="11.25">
      <c r="B222" s="188"/>
      <c r="C222" s="189"/>
      <c r="D222" s="190" t="s">
        <v>132</v>
      </c>
      <c r="E222" s="191" t="s">
        <v>19</v>
      </c>
      <c r="F222" s="192" t="s">
        <v>422</v>
      </c>
      <c r="G222" s="189"/>
      <c r="H222" s="193">
        <v>0.105</v>
      </c>
      <c r="I222" s="194"/>
      <c r="J222" s="189"/>
      <c r="K222" s="189"/>
      <c r="L222" s="195"/>
      <c r="M222" s="196"/>
      <c r="N222" s="197"/>
      <c r="O222" s="197"/>
      <c r="P222" s="197"/>
      <c r="Q222" s="197"/>
      <c r="R222" s="197"/>
      <c r="S222" s="197"/>
      <c r="T222" s="198"/>
      <c r="AT222" s="199" t="s">
        <v>132</v>
      </c>
      <c r="AU222" s="199" t="s">
        <v>84</v>
      </c>
      <c r="AV222" s="13" t="s">
        <v>84</v>
      </c>
      <c r="AW222" s="13" t="s">
        <v>35</v>
      </c>
      <c r="AX222" s="13" t="s">
        <v>74</v>
      </c>
      <c r="AY222" s="199" t="s">
        <v>124</v>
      </c>
    </row>
    <row r="223" spans="1:65" s="14" customFormat="1" ht="11.25">
      <c r="B223" s="200"/>
      <c r="C223" s="201"/>
      <c r="D223" s="190" t="s">
        <v>132</v>
      </c>
      <c r="E223" s="202" t="s">
        <v>19</v>
      </c>
      <c r="F223" s="203" t="s">
        <v>134</v>
      </c>
      <c r="G223" s="201"/>
      <c r="H223" s="204">
        <v>0.105</v>
      </c>
      <c r="I223" s="205"/>
      <c r="J223" s="201"/>
      <c r="K223" s="201"/>
      <c r="L223" s="206"/>
      <c r="M223" s="207"/>
      <c r="N223" s="208"/>
      <c r="O223" s="208"/>
      <c r="P223" s="208"/>
      <c r="Q223" s="208"/>
      <c r="R223" s="208"/>
      <c r="S223" s="208"/>
      <c r="T223" s="209"/>
      <c r="AT223" s="210" t="s">
        <v>132</v>
      </c>
      <c r="AU223" s="210" t="s">
        <v>84</v>
      </c>
      <c r="AV223" s="14" t="s">
        <v>131</v>
      </c>
      <c r="AW223" s="14" t="s">
        <v>35</v>
      </c>
      <c r="AX223" s="14" t="s">
        <v>82</v>
      </c>
      <c r="AY223" s="210" t="s">
        <v>124</v>
      </c>
    </row>
    <row r="224" spans="1:65" s="2" customFormat="1" ht="33" customHeight="1">
      <c r="A224" s="36"/>
      <c r="B224" s="37"/>
      <c r="C224" s="175" t="s">
        <v>204</v>
      </c>
      <c r="D224" s="175" t="s">
        <v>127</v>
      </c>
      <c r="E224" s="176" t="s">
        <v>427</v>
      </c>
      <c r="F224" s="177" t="s">
        <v>428</v>
      </c>
      <c r="G224" s="178" t="s">
        <v>130</v>
      </c>
      <c r="H224" s="179">
        <v>6.35</v>
      </c>
      <c r="I224" s="180"/>
      <c r="J224" s="181">
        <f>ROUND(I224*H224,2)</f>
        <v>0</v>
      </c>
      <c r="K224" s="177" t="s">
        <v>19</v>
      </c>
      <c r="L224" s="41"/>
      <c r="M224" s="182" t="s">
        <v>19</v>
      </c>
      <c r="N224" s="183" t="s">
        <v>45</v>
      </c>
      <c r="O224" s="66"/>
      <c r="P224" s="184">
        <f>O224*H224</f>
        <v>0</v>
      </c>
      <c r="Q224" s="184">
        <v>0</v>
      </c>
      <c r="R224" s="184">
        <f>Q224*H224</f>
        <v>0</v>
      </c>
      <c r="S224" s="184">
        <v>0</v>
      </c>
      <c r="T224" s="185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86" t="s">
        <v>165</v>
      </c>
      <c r="AT224" s="186" t="s">
        <v>127</v>
      </c>
      <c r="AU224" s="186" t="s">
        <v>84</v>
      </c>
      <c r="AY224" s="19" t="s">
        <v>124</v>
      </c>
      <c r="BE224" s="187">
        <f>IF(N224="základní",J224,0)</f>
        <v>0</v>
      </c>
      <c r="BF224" s="187">
        <f>IF(N224="snížená",J224,0)</f>
        <v>0</v>
      </c>
      <c r="BG224" s="187">
        <f>IF(N224="zákl. přenesená",J224,0)</f>
        <v>0</v>
      </c>
      <c r="BH224" s="187">
        <f>IF(N224="sníž. přenesená",J224,0)</f>
        <v>0</v>
      </c>
      <c r="BI224" s="187">
        <f>IF(N224="nulová",J224,0)</f>
        <v>0</v>
      </c>
      <c r="BJ224" s="19" t="s">
        <v>82</v>
      </c>
      <c r="BK224" s="187">
        <f>ROUND(I224*H224,2)</f>
        <v>0</v>
      </c>
      <c r="BL224" s="19" t="s">
        <v>165</v>
      </c>
      <c r="BM224" s="186" t="s">
        <v>429</v>
      </c>
    </row>
    <row r="225" spans="1:65" s="15" customFormat="1" ht="11.25">
      <c r="B225" s="211"/>
      <c r="C225" s="212"/>
      <c r="D225" s="190" t="s">
        <v>132</v>
      </c>
      <c r="E225" s="213" t="s">
        <v>19</v>
      </c>
      <c r="F225" s="214" t="s">
        <v>430</v>
      </c>
      <c r="G225" s="212"/>
      <c r="H225" s="213" t="s">
        <v>19</v>
      </c>
      <c r="I225" s="215"/>
      <c r="J225" s="212"/>
      <c r="K225" s="212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132</v>
      </c>
      <c r="AU225" s="220" t="s">
        <v>84</v>
      </c>
      <c r="AV225" s="15" t="s">
        <v>82</v>
      </c>
      <c r="AW225" s="15" t="s">
        <v>35</v>
      </c>
      <c r="AX225" s="15" t="s">
        <v>74</v>
      </c>
      <c r="AY225" s="220" t="s">
        <v>124</v>
      </c>
    </row>
    <row r="226" spans="1:65" s="13" customFormat="1" ht="11.25">
      <c r="B226" s="188"/>
      <c r="C226" s="189"/>
      <c r="D226" s="190" t="s">
        <v>132</v>
      </c>
      <c r="E226" s="191" t="s">
        <v>19</v>
      </c>
      <c r="F226" s="192" t="s">
        <v>431</v>
      </c>
      <c r="G226" s="189"/>
      <c r="H226" s="193">
        <v>6.35</v>
      </c>
      <c r="I226" s="194"/>
      <c r="J226" s="189"/>
      <c r="K226" s="189"/>
      <c r="L226" s="195"/>
      <c r="M226" s="196"/>
      <c r="N226" s="197"/>
      <c r="O226" s="197"/>
      <c r="P226" s="197"/>
      <c r="Q226" s="197"/>
      <c r="R226" s="197"/>
      <c r="S226" s="197"/>
      <c r="T226" s="198"/>
      <c r="AT226" s="199" t="s">
        <v>132</v>
      </c>
      <c r="AU226" s="199" t="s">
        <v>84</v>
      </c>
      <c r="AV226" s="13" t="s">
        <v>84</v>
      </c>
      <c r="AW226" s="13" t="s">
        <v>35</v>
      </c>
      <c r="AX226" s="13" t="s">
        <v>74</v>
      </c>
      <c r="AY226" s="199" t="s">
        <v>124</v>
      </c>
    </row>
    <row r="227" spans="1:65" s="14" customFormat="1" ht="11.25">
      <c r="B227" s="200"/>
      <c r="C227" s="201"/>
      <c r="D227" s="190" t="s">
        <v>132</v>
      </c>
      <c r="E227" s="202" t="s">
        <v>19</v>
      </c>
      <c r="F227" s="203" t="s">
        <v>134</v>
      </c>
      <c r="G227" s="201"/>
      <c r="H227" s="204">
        <v>6.35</v>
      </c>
      <c r="I227" s="205"/>
      <c r="J227" s="201"/>
      <c r="K227" s="201"/>
      <c r="L227" s="206"/>
      <c r="M227" s="207"/>
      <c r="N227" s="208"/>
      <c r="O227" s="208"/>
      <c r="P227" s="208"/>
      <c r="Q227" s="208"/>
      <c r="R227" s="208"/>
      <c r="S227" s="208"/>
      <c r="T227" s="209"/>
      <c r="AT227" s="210" t="s">
        <v>132</v>
      </c>
      <c r="AU227" s="210" t="s">
        <v>84</v>
      </c>
      <c r="AV227" s="14" t="s">
        <v>131</v>
      </c>
      <c r="AW227" s="14" t="s">
        <v>35</v>
      </c>
      <c r="AX227" s="14" t="s">
        <v>82</v>
      </c>
      <c r="AY227" s="210" t="s">
        <v>124</v>
      </c>
    </row>
    <row r="228" spans="1:65" s="2" customFormat="1" ht="37.9" customHeight="1">
      <c r="A228" s="36"/>
      <c r="B228" s="37"/>
      <c r="C228" s="228" t="s">
        <v>432</v>
      </c>
      <c r="D228" s="228" t="s">
        <v>299</v>
      </c>
      <c r="E228" s="229" t="s">
        <v>433</v>
      </c>
      <c r="F228" s="230" t="s">
        <v>434</v>
      </c>
      <c r="G228" s="231" t="s">
        <v>130</v>
      </c>
      <c r="H228" s="232">
        <v>6.35</v>
      </c>
      <c r="I228" s="233"/>
      <c r="J228" s="234">
        <f>ROUND(I228*H228,2)</f>
        <v>0</v>
      </c>
      <c r="K228" s="230" t="s">
        <v>19</v>
      </c>
      <c r="L228" s="235"/>
      <c r="M228" s="236" t="s">
        <v>19</v>
      </c>
      <c r="N228" s="237" t="s">
        <v>45</v>
      </c>
      <c r="O228" s="66"/>
      <c r="P228" s="184">
        <f>O228*H228</f>
        <v>0</v>
      </c>
      <c r="Q228" s="184">
        <v>0</v>
      </c>
      <c r="R228" s="184">
        <f>Q228*H228</f>
        <v>0</v>
      </c>
      <c r="S228" s="184">
        <v>0</v>
      </c>
      <c r="T228" s="185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6" t="s">
        <v>204</v>
      </c>
      <c r="AT228" s="186" t="s">
        <v>299</v>
      </c>
      <c r="AU228" s="186" t="s">
        <v>84</v>
      </c>
      <c r="AY228" s="19" t="s">
        <v>124</v>
      </c>
      <c r="BE228" s="187">
        <f>IF(N228="základní",J228,0)</f>
        <v>0</v>
      </c>
      <c r="BF228" s="187">
        <f>IF(N228="snížená",J228,0)</f>
        <v>0</v>
      </c>
      <c r="BG228" s="187">
        <f>IF(N228="zákl. přenesená",J228,0)</f>
        <v>0</v>
      </c>
      <c r="BH228" s="187">
        <f>IF(N228="sníž. přenesená",J228,0)</f>
        <v>0</v>
      </c>
      <c r="BI228" s="187">
        <f>IF(N228="nulová",J228,0)</f>
        <v>0</v>
      </c>
      <c r="BJ228" s="19" t="s">
        <v>82</v>
      </c>
      <c r="BK228" s="187">
        <f>ROUND(I228*H228,2)</f>
        <v>0</v>
      </c>
      <c r="BL228" s="19" t="s">
        <v>165</v>
      </c>
      <c r="BM228" s="186" t="s">
        <v>435</v>
      </c>
    </row>
    <row r="229" spans="1:65" s="2" customFormat="1" ht="24.2" customHeight="1">
      <c r="A229" s="36"/>
      <c r="B229" s="37"/>
      <c r="C229" s="175" t="s">
        <v>209</v>
      </c>
      <c r="D229" s="175" t="s">
        <v>127</v>
      </c>
      <c r="E229" s="176" t="s">
        <v>436</v>
      </c>
      <c r="F229" s="177" t="s">
        <v>437</v>
      </c>
      <c r="G229" s="178" t="s">
        <v>200</v>
      </c>
      <c r="H229" s="179">
        <v>6</v>
      </c>
      <c r="I229" s="180"/>
      <c r="J229" s="181">
        <f>ROUND(I229*H229,2)</f>
        <v>0</v>
      </c>
      <c r="K229" s="177" t="s">
        <v>19</v>
      </c>
      <c r="L229" s="41"/>
      <c r="M229" s="182" t="s">
        <v>19</v>
      </c>
      <c r="N229" s="183" t="s">
        <v>45</v>
      </c>
      <c r="O229" s="66"/>
      <c r="P229" s="184">
        <f>O229*H229</f>
        <v>0</v>
      </c>
      <c r="Q229" s="184">
        <v>0</v>
      </c>
      <c r="R229" s="184">
        <f>Q229*H229</f>
        <v>0</v>
      </c>
      <c r="S229" s="184">
        <v>0</v>
      </c>
      <c r="T229" s="185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6" t="s">
        <v>165</v>
      </c>
      <c r="AT229" s="186" t="s">
        <v>127</v>
      </c>
      <c r="AU229" s="186" t="s">
        <v>84</v>
      </c>
      <c r="AY229" s="19" t="s">
        <v>124</v>
      </c>
      <c r="BE229" s="187">
        <f>IF(N229="základní",J229,0)</f>
        <v>0</v>
      </c>
      <c r="BF229" s="187">
        <f>IF(N229="snížená",J229,0)</f>
        <v>0</v>
      </c>
      <c r="BG229" s="187">
        <f>IF(N229="zákl. přenesená",J229,0)</f>
        <v>0</v>
      </c>
      <c r="BH229" s="187">
        <f>IF(N229="sníž. přenesená",J229,0)</f>
        <v>0</v>
      </c>
      <c r="BI229" s="187">
        <f>IF(N229="nulová",J229,0)</f>
        <v>0</v>
      </c>
      <c r="BJ229" s="19" t="s">
        <v>82</v>
      </c>
      <c r="BK229" s="187">
        <f>ROUND(I229*H229,2)</f>
        <v>0</v>
      </c>
      <c r="BL229" s="19" t="s">
        <v>165</v>
      </c>
      <c r="BM229" s="186" t="s">
        <v>438</v>
      </c>
    </row>
    <row r="230" spans="1:65" s="13" customFormat="1" ht="11.25">
      <c r="B230" s="188"/>
      <c r="C230" s="189"/>
      <c r="D230" s="190" t="s">
        <v>132</v>
      </c>
      <c r="E230" s="191" t="s">
        <v>19</v>
      </c>
      <c r="F230" s="192" t="s">
        <v>439</v>
      </c>
      <c r="G230" s="189"/>
      <c r="H230" s="193">
        <v>6</v>
      </c>
      <c r="I230" s="194"/>
      <c r="J230" s="189"/>
      <c r="K230" s="189"/>
      <c r="L230" s="195"/>
      <c r="M230" s="196"/>
      <c r="N230" s="197"/>
      <c r="O230" s="197"/>
      <c r="P230" s="197"/>
      <c r="Q230" s="197"/>
      <c r="R230" s="197"/>
      <c r="S230" s="197"/>
      <c r="T230" s="198"/>
      <c r="AT230" s="199" t="s">
        <v>132</v>
      </c>
      <c r="AU230" s="199" t="s">
        <v>84</v>
      </c>
      <c r="AV230" s="13" t="s">
        <v>84</v>
      </c>
      <c r="AW230" s="13" t="s">
        <v>35</v>
      </c>
      <c r="AX230" s="13" t="s">
        <v>74</v>
      </c>
      <c r="AY230" s="199" t="s">
        <v>124</v>
      </c>
    </row>
    <row r="231" spans="1:65" s="14" customFormat="1" ht="11.25">
      <c r="B231" s="200"/>
      <c r="C231" s="201"/>
      <c r="D231" s="190" t="s">
        <v>132</v>
      </c>
      <c r="E231" s="202" t="s">
        <v>19</v>
      </c>
      <c r="F231" s="203" t="s">
        <v>134</v>
      </c>
      <c r="G231" s="201"/>
      <c r="H231" s="204">
        <v>6</v>
      </c>
      <c r="I231" s="205"/>
      <c r="J231" s="201"/>
      <c r="K231" s="201"/>
      <c r="L231" s="206"/>
      <c r="M231" s="207"/>
      <c r="N231" s="208"/>
      <c r="O231" s="208"/>
      <c r="P231" s="208"/>
      <c r="Q231" s="208"/>
      <c r="R231" s="208"/>
      <c r="S231" s="208"/>
      <c r="T231" s="209"/>
      <c r="AT231" s="210" t="s">
        <v>132</v>
      </c>
      <c r="AU231" s="210" t="s">
        <v>84</v>
      </c>
      <c r="AV231" s="14" t="s">
        <v>131</v>
      </c>
      <c r="AW231" s="14" t="s">
        <v>35</v>
      </c>
      <c r="AX231" s="14" t="s">
        <v>82</v>
      </c>
      <c r="AY231" s="210" t="s">
        <v>124</v>
      </c>
    </row>
    <row r="232" spans="1:65" s="2" customFormat="1" ht="16.5" customHeight="1">
      <c r="A232" s="36"/>
      <c r="B232" s="37"/>
      <c r="C232" s="228" t="s">
        <v>440</v>
      </c>
      <c r="D232" s="228" t="s">
        <v>299</v>
      </c>
      <c r="E232" s="229" t="s">
        <v>441</v>
      </c>
      <c r="F232" s="230" t="s">
        <v>442</v>
      </c>
      <c r="G232" s="231" t="s">
        <v>200</v>
      </c>
      <c r="H232" s="232">
        <v>6</v>
      </c>
      <c r="I232" s="233"/>
      <c r="J232" s="234">
        <f>ROUND(I232*H232,2)</f>
        <v>0</v>
      </c>
      <c r="K232" s="230" t="s">
        <v>19</v>
      </c>
      <c r="L232" s="235"/>
      <c r="M232" s="236" t="s">
        <v>19</v>
      </c>
      <c r="N232" s="237" t="s">
        <v>45</v>
      </c>
      <c r="O232" s="66"/>
      <c r="P232" s="184">
        <f>O232*H232</f>
        <v>0</v>
      </c>
      <c r="Q232" s="184">
        <v>0</v>
      </c>
      <c r="R232" s="184">
        <f>Q232*H232</f>
        <v>0</v>
      </c>
      <c r="S232" s="184">
        <v>0</v>
      </c>
      <c r="T232" s="185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6" t="s">
        <v>204</v>
      </c>
      <c r="AT232" s="186" t="s">
        <v>299</v>
      </c>
      <c r="AU232" s="186" t="s">
        <v>84</v>
      </c>
      <c r="AY232" s="19" t="s">
        <v>124</v>
      </c>
      <c r="BE232" s="187">
        <f>IF(N232="základní",J232,0)</f>
        <v>0</v>
      </c>
      <c r="BF232" s="187">
        <f>IF(N232="snížená",J232,0)</f>
        <v>0</v>
      </c>
      <c r="BG232" s="187">
        <f>IF(N232="zákl. přenesená",J232,0)</f>
        <v>0</v>
      </c>
      <c r="BH232" s="187">
        <f>IF(N232="sníž. přenesená",J232,0)</f>
        <v>0</v>
      </c>
      <c r="BI232" s="187">
        <f>IF(N232="nulová",J232,0)</f>
        <v>0</v>
      </c>
      <c r="BJ232" s="19" t="s">
        <v>82</v>
      </c>
      <c r="BK232" s="187">
        <f>ROUND(I232*H232,2)</f>
        <v>0</v>
      </c>
      <c r="BL232" s="19" t="s">
        <v>165</v>
      </c>
      <c r="BM232" s="186" t="s">
        <v>443</v>
      </c>
    </row>
    <row r="233" spans="1:65" s="2" customFormat="1" ht="29.25">
      <c r="A233" s="36"/>
      <c r="B233" s="37"/>
      <c r="C233" s="38"/>
      <c r="D233" s="190" t="s">
        <v>194</v>
      </c>
      <c r="E233" s="38"/>
      <c r="F233" s="221" t="s">
        <v>444</v>
      </c>
      <c r="G233" s="38"/>
      <c r="H233" s="38"/>
      <c r="I233" s="222"/>
      <c r="J233" s="38"/>
      <c r="K233" s="38"/>
      <c r="L233" s="41"/>
      <c r="M233" s="223"/>
      <c r="N233" s="22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194</v>
      </c>
      <c r="AU233" s="19" t="s">
        <v>84</v>
      </c>
    </row>
    <row r="234" spans="1:65" s="2" customFormat="1" ht="33" customHeight="1">
      <c r="A234" s="36"/>
      <c r="B234" s="37"/>
      <c r="C234" s="175" t="s">
        <v>214</v>
      </c>
      <c r="D234" s="175" t="s">
        <v>127</v>
      </c>
      <c r="E234" s="176" t="s">
        <v>445</v>
      </c>
      <c r="F234" s="177" t="s">
        <v>446</v>
      </c>
      <c r="G234" s="178" t="s">
        <v>200</v>
      </c>
      <c r="H234" s="179">
        <v>32.6</v>
      </c>
      <c r="I234" s="180"/>
      <c r="J234" s="181">
        <f>ROUND(I234*H234,2)</f>
        <v>0</v>
      </c>
      <c r="K234" s="177" t="s">
        <v>19</v>
      </c>
      <c r="L234" s="41"/>
      <c r="M234" s="182" t="s">
        <v>19</v>
      </c>
      <c r="N234" s="183" t="s">
        <v>45</v>
      </c>
      <c r="O234" s="66"/>
      <c r="P234" s="184">
        <f>O234*H234</f>
        <v>0</v>
      </c>
      <c r="Q234" s="184">
        <v>0</v>
      </c>
      <c r="R234" s="184">
        <f>Q234*H234</f>
        <v>0</v>
      </c>
      <c r="S234" s="184">
        <v>0</v>
      </c>
      <c r="T234" s="185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86" t="s">
        <v>165</v>
      </c>
      <c r="AT234" s="186" t="s">
        <v>127</v>
      </c>
      <c r="AU234" s="186" t="s">
        <v>84</v>
      </c>
      <c r="AY234" s="19" t="s">
        <v>124</v>
      </c>
      <c r="BE234" s="187">
        <f>IF(N234="základní",J234,0)</f>
        <v>0</v>
      </c>
      <c r="BF234" s="187">
        <f>IF(N234="snížená",J234,0)</f>
        <v>0</v>
      </c>
      <c r="BG234" s="187">
        <f>IF(N234="zákl. přenesená",J234,0)</f>
        <v>0</v>
      </c>
      <c r="BH234" s="187">
        <f>IF(N234="sníž. přenesená",J234,0)</f>
        <v>0</v>
      </c>
      <c r="BI234" s="187">
        <f>IF(N234="nulová",J234,0)</f>
        <v>0</v>
      </c>
      <c r="BJ234" s="19" t="s">
        <v>82</v>
      </c>
      <c r="BK234" s="187">
        <f>ROUND(I234*H234,2)</f>
        <v>0</v>
      </c>
      <c r="BL234" s="19" t="s">
        <v>165</v>
      </c>
      <c r="BM234" s="186" t="s">
        <v>447</v>
      </c>
    </row>
    <row r="235" spans="1:65" s="15" customFormat="1" ht="11.25">
      <c r="B235" s="211"/>
      <c r="C235" s="212"/>
      <c r="D235" s="190" t="s">
        <v>132</v>
      </c>
      <c r="E235" s="213" t="s">
        <v>19</v>
      </c>
      <c r="F235" s="214" t="s">
        <v>448</v>
      </c>
      <c r="G235" s="212"/>
      <c r="H235" s="213" t="s">
        <v>19</v>
      </c>
      <c r="I235" s="215"/>
      <c r="J235" s="212"/>
      <c r="K235" s="212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132</v>
      </c>
      <c r="AU235" s="220" t="s">
        <v>84</v>
      </c>
      <c r="AV235" s="15" t="s">
        <v>82</v>
      </c>
      <c r="AW235" s="15" t="s">
        <v>35</v>
      </c>
      <c r="AX235" s="15" t="s">
        <v>74</v>
      </c>
      <c r="AY235" s="220" t="s">
        <v>124</v>
      </c>
    </row>
    <row r="236" spans="1:65" s="13" customFormat="1" ht="11.25">
      <c r="B236" s="188"/>
      <c r="C236" s="189"/>
      <c r="D236" s="190" t="s">
        <v>132</v>
      </c>
      <c r="E236" s="191" t="s">
        <v>19</v>
      </c>
      <c r="F236" s="192" t="s">
        <v>449</v>
      </c>
      <c r="G236" s="189"/>
      <c r="H236" s="193">
        <v>32.6</v>
      </c>
      <c r="I236" s="194"/>
      <c r="J236" s="189"/>
      <c r="K236" s="189"/>
      <c r="L236" s="195"/>
      <c r="M236" s="196"/>
      <c r="N236" s="197"/>
      <c r="O236" s="197"/>
      <c r="P236" s="197"/>
      <c r="Q236" s="197"/>
      <c r="R236" s="197"/>
      <c r="S236" s="197"/>
      <c r="T236" s="198"/>
      <c r="AT236" s="199" t="s">
        <v>132</v>
      </c>
      <c r="AU236" s="199" t="s">
        <v>84</v>
      </c>
      <c r="AV236" s="13" t="s">
        <v>84</v>
      </c>
      <c r="AW236" s="13" t="s">
        <v>35</v>
      </c>
      <c r="AX236" s="13" t="s">
        <v>74</v>
      </c>
      <c r="AY236" s="199" t="s">
        <v>124</v>
      </c>
    </row>
    <row r="237" spans="1:65" s="14" customFormat="1" ht="11.25">
      <c r="B237" s="200"/>
      <c r="C237" s="201"/>
      <c r="D237" s="190" t="s">
        <v>132</v>
      </c>
      <c r="E237" s="202" t="s">
        <v>19</v>
      </c>
      <c r="F237" s="203" t="s">
        <v>134</v>
      </c>
      <c r="G237" s="201"/>
      <c r="H237" s="204">
        <v>32.6</v>
      </c>
      <c r="I237" s="205"/>
      <c r="J237" s="201"/>
      <c r="K237" s="201"/>
      <c r="L237" s="206"/>
      <c r="M237" s="207"/>
      <c r="N237" s="208"/>
      <c r="O237" s="208"/>
      <c r="P237" s="208"/>
      <c r="Q237" s="208"/>
      <c r="R237" s="208"/>
      <c r="S237" s="208"/>
      <c r="T237" s="209"/>
      <c r="AT237" s="210" t="s">
        <v>132</v>
      </c>
      <c r="AU237" s="210" t="s">
        <v>84</v>
      </c>
      <c r="AV237" s="14" t="s">
        <v>131</v>
      </c>
      <c r="AW237" s="14" t="s">
        <v>35</v>
      </c>
      <c r="AX237" s="14" t="s">
        <v>82</v>
      </c>
      <c r="AY237" s="210" t="s">
        <v>124</v>
      </c>
    </row>
    <row r="238" spans="1:65" s="2" customFormat="1" ht="24.2" customHeight="1">
      <c r="A238" s="36"/>
      <c r="B238" s="37"/>
      <c r="C238" s="175" t="s">
        <v>450</v>
      </c>
      <c r="D238" s="175" t="s">
        <v>127</v>
      </c>
      <c r="E238" s="176" t="s">
        <v>451</v>
      </c>
      <c r="F238" s="177" t="s">
        <v>452</v>
      </c>
      <c r="G238" s="178" t="s">
        <v>200</v>
      </c>
      <c r="H238" s="179">
        <v>48</v>
      </c>
      <c r="I238" s="180"/>
      <c r="J238" s="181">
        <f>ROUND(I238*H238,2)</f>
        <v>0</v>
      </c>
      <c r="K238" s="177" t="s">
        <v>19</v>
      </c>
      <c r="L238" s="41"/>
      <c r="M238" s="182" t="s">
        <v>19</v>
      </c>
      <c r="N238" s="183" t="s">
        <v>45</v>
      </c>
      <c r="O238" s="66"/>
      <c r="P238" s="184">
        <f>O238*H238</f>
        <v>0</v>
      </c>
      <c r="Q238" s="184">
        <v>0</v>
      </c>
      <c r="R238" s="184">
        <f>Q238*H238</f>
        <v>0</v>
      </c>
      <c r="S238" s="184">
        <v>0</v>
      </c>
      <c r="T238" s="185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6" t="s">
        <v>165</v>
      </c>
      <c r="AT238" s="186" t="s">
        <v>127</v>
      </c>
      <c r="AU238" s="186" t="s">
        <v>84</v>
      </c>
      <c r="AY238" s="19" t="s">
        <v>124</v>
      </c>
      <c r="BE238" s="187">
        <f>IF(N238="základní",J238,0)</f>
        <v>0</v>
      </c>
      <c r="BF238" s="187">
        <f>IF(N238="snížená",J238,0)</f>
        <v>0</v>
      </c>
      <c r="BG238" s="187">
        <f>IF(N238="zákl. přenesená",J238,0)</f>
        <v>0</v>
      </c>
      <c r="BH238" s="187">
        <f>IF(N238="sníž. přenesená",J238,0)</f>
        <v>0</v>
      </c>
      <c r="BI238" s="187">
        <f>IF(N238="nulová",J238,0)</f>
        <v>0</v>
      </c>
      <c r="BJ238" s="19" t="s">
        <v>82</v>
      </c>
      <c r="BK238" s="187">
        <f>ROUND(I238*H238,2)</f>
        <v>0</v>
      </c>
      <c r="BL238" s="19" t="s">
        <v>165</v>
      </c>
      <c r="BM238" s="186" t="s">
        <v>453</v>
      </c>
    </row>
    <row r="239" spans="1:65" s="13" customFormat="1" ht="11.25">
      <c r="B239" s="188"/>
      <c r="C239" s="189"/>
      <c r="D239" s="190" t="s">
        <v>132</v>
      </c>
      <c r="E239" s="191" t="s">
        <v>19</v>
      </c>
      <c r="F239" s="192" t="s">
        <v>454</v>
      </c>
      <c r="G239" s="189"/>
      <c r="H239" s="193">
        <v>48</v>
      </c>
      <c r="I239" s="194"/>
      <c r="J239" s="189"/>
      <c r="K239" s="189"/>
      <c r="L239" s="195"/>
      <c r="M239" s="196"/>
      <c r="N239" s="197"/>
      <c r="O239" s="197"/>
      <c r="P239" s="197"/>
      <c r="Q239" s="197"/>
      <c r="R239" s="197"/>
      <c r="S239" s="197"/>
      <c r="T239" s="198"/>
      <c r="AT239" s="199" t="s">
        <v>132</v>
      </c>
      <c r="AU239" s="199" t="s">
        <v>84</v>
      </c>
      <c r="AV239" s="13" t="s">
        <v>84</v>
      </c>
      <c r="AW239" s="13" t="s">
        <v>35</v>
      </c>
      <c r="AX239" s="13" t="s">
        <v>74</v>
      </c>
      <c r="AY239" s="199" t="s">
        <v>124</v>
      </c>
    </row>
    <row r="240" spans="1:65" s="14" customFormat="1" ht="11.25">
      <c r="B240" s="200"/>
      <c r="C240" s="201"/>
      <c r="D240" s="190" t="s">
        <v>132</v>
      </c>
      <c r="E240" s="202" t="s">
        <v>19</v>
      </c>
      <c r="F240" s="203" t="s">
        <v>134</v>
      </c>
      <c r="G240" s="201"/>
      <c r="H240" s="204">
        <v>48</v>
      </c>
      <c r="I240" s="205"/>
      <c r="J240" s="201"/>
      <c r="K240" s="201"/>
      <c r="L240" s="206"/>
      <c r="M240" s="207"/>
      <c r="N240" s="208"/>
      <c r="O240" s="208"/>
      <c r="P240" s="208"/>
      <c r="Q240" s="208"/>
      <c r="R240" s="208"/>
      <c r="S240" s="208"/>
      <c r="T240" s="209"/>
      <c r="AT240" s="210" t="s">
        <v>132</v>
      </c>
      <c r="AU240" s="210" t="s">
        <v>84</v>
      </c>
      <c r="AV240" s="14" t="s">
        <v>131</v>
      </c>
      <c r="AW240" s="14" t="s">
        <v>35</v>
      </c>
      <c r="AX240" s="14" t="s">
        <v>82</v>
      </c>
      <c r="AY240" s="210" t="s">
        <v>124</v>
      </c>
    </row>
    <row r="241" spans="1:65" s="2" customFormat="1" ht="24.2" customHeight="1">
      <c r="A241" s="36"/>
      <c r="B241" s="37"/>
      <c r="C241" s="175" t="s">
        <v>223</v>
      </c>
      <c r="D241" s="175" t="s">
        <v>127</v>
      </c>
      <c r="E241" s="176" t="s">
        <v>455</v>
      </c>
      <c r="F241" s="177" t="s">
        <v>456</v>
      </c>
      <c r="G241" s="178" t="s">
        <v>200</v>
      </c>
      <c r="H241" s="179">
        <v>54.4</v>
      </c>
      <c r="I241" s="180"/>
      <c r="J241" s="181">
        <f>ROUND(I241*H241,2)</f>
        <v>0</v>
      </c>
      <c r="K241" s="177" t="s">
        <v>19</v>
      </c>
      <c r="L241" s="41"/>
      <c r="M241" s="182" t="s">
        <v>19</v>
      </c>
      <c r="N241" s="183" t="s">
        <v>45</v>
      </c>
      <c r="O241" s="66"/>
      <c r="P241" s="184">
        <f>O241*H241</f>
        <v>0</v>
      </c>
      <c r="Q241" s="184">
        <v>0</v>
      </c>
      <c r="R241" s="184">
        <f>Q241*H241</f>
        <v>0</v>
      </c>
      <c r="S241" s="184">
        <v>0</v>
      </c>
      <c r="T241" s="185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6" t="s">
        <v>165</v>
      </c>
      <c r="AT241" s="186" t="s">
        <v>127</v>
      </c>
      <c r="AU241" s="186" t="s">
        <v>84</v>
      </c>
      <c r="AY241" s="19" t="s">
        <v>124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19" t="s">
        <v>82</v>
      </c>
      <c r="BK241" s="187">
        <f>ROUND(I241*H241,2)</f>
        <v>0</v>
      </c>
      <c r="BL241" s="19" t="s">
        <v>165</v>
      </c>
      <c r="BM241" s="186" t="s">
        <v>457</v>
      </c>
    </row>
    <row r="242" spans="1:65" s="13" customFormat="1" ht="11.25">
      <c r="B242" s="188"/>
      <c r="C242" s="189"/>
      <c r="D242" s="190" t="s">
        <v>132</v>
      </c>
      <c r="E242" s="191" t="s">
        <v>19</v>
      </c>
      <c r="F242" s="192" t="s">
        <v>458</v>
      </c>
      <c r="G242" s="189"/>
      <c r="H242" s="193">
        <v>54.4</v>
      </c>
      <c r="I242" s="194"/>
      <c r="J242" s="189"/>
      <c r="K242" s="189"/>
      <c r="L242" s="195"/>
      <c r="M242" s="196"/>
      <c r="N242" s="197"/>
      <c r="O242" s="197"/>
      <c r="P242" s="197"/>
      <c r="Q242" s="197"/>
      <c r="R242" s="197"/>
      <c r="S242" s="197"/>
      <c r="T242" s="198"/>
      <c r="AT242" s="199" t="s">
        <v>132</v>
      </c>
      <c r="AU242" s="199" t="s">
        <v>84</v>
      </c>
      <c r="AV242" s="13" t="s">
        <v>84</v>
      </c>
      <c r="AW242" s="13" t="s">
        <v>35</v>
      </c>
      <c r="AX242" s="13" t="s">
        <v>74</v>
      </c>
      <c r="AY242" s="199" t="s">
        <v>124</v>
      </c>
    </row>
    <row r="243" spans="1:65" s="14" customFormat="1" ht="11.25">
      <c r="B243" s="200"/>
      <c r="C243" s="201"/>
      <c r="D243" s="190" t="s">
        <v>132</v>
      </c>
      <c r="E243" s="202" t="s">
        <v>19</v>
      </c>
      <c r="F243" s="203" t="s">
        <v>134</v>
      </c>
      <c r="G243" s="201"/>
      <c r="H243" s="204">
        <v>54.4</v>
      </c>
      <c r="I243" s="205"/>
      <c r="J243" s="201"/>
      <c r="K243" s="201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132</v>
      </c>
      <c r="AU243" s="210" t="s">
        <v>84</v>
      </c>
      <c r="AV243" s="14" t="s">
        <v>131</v>
      </c>
      <c r="AW243" s="14" t="s">
        <v>35</v>
      </c>
      <c r="AX243" s="14" t="s">
        <v>82</v>
      </c>
      <c r="AY243" s="210" t="s">
        <v>124</v>
      </c>
    </row>
    <row r="244" spans="1:65" s="2" customFormat="1" ht="33" customHeight="1">
      <c r="A244" s="36"/>
      <c r="B244" s="37"/>
      <c r="C244" s="175" t="s">
        <v>459</v>
      </c>
      <c r="D244" s="175" t="s">
        <v>127</v>
      </c>
      <c r="E244" s="176" t="s">
        <v>460</v>
      </c>
      <c r="F244" s="177" t="s">
        <v>461</v>
      </c>
      <c r="G244" s="178" t="s">
        <v>200</v>
      </c>
      <c r="H244" s="179">
        <v>46.8</v>
      </c>
      <c r="I244" s="180"/>
      <c r="J244" s="181">
        <f>ROUND(I244*H244,2)</f>
        <v>0</v>
      </c>
      <c r="K244" s="177" t="s">
        <v>19</v>
      </c>
      <c r="L244" s="41"/>
      <c r="M244" s="182" t="s">
        <v>19</v>
      </c>
      <c r="N244" s="183" t="s">
        <v>45</v>
      </c>
      <c r="O244" s="66"/>
      <c r="P244" s="184">
        <f>O244*H244</f>
        <v>0</v>
      </c>
      <c r="Q244" s="184">
        <v>0</v>
      </c>
      <c r="R244" s="184">
        <f>Q244*H244</f>
        <v>0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165</v>
      </c>
      <c r="AT244" s="186" t="s">
        <v>127</v>
      </c>
      <c r="AU244" s="186" t="s">
        <v>84</v>
      </c>
      <c r="AY244" s="19" t="s">
        <v>124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82</v>
      </c>
      <c r="BK244" s="187">
        <f>ROUND(I244*H244,2)</f>
        <v>0</v>
      </c>
      <c r="BL244" s="19" t="s">
        <v>165</v>
      </c>
      <c r="BM244" s="186" t="s">
        <v>153</v>
      </c>
    </row>
    <row r="245" spans="1:65" s="13" customFormat="1" ht="11.25">
      <c r="B245" s="188"/>
      <c r="C245" s="189"/>
      <c r="D245" s="190" t="s">
        <v>132</v>
      </c>
      <c r="E245" s="191" t="s">
        <v>19</v>
      </c>
      <c r="F245" s="192" t="s">
        <v>462</v>
      </c>
      <c r="G245" s="189"/>
      <c r="H245" s="193">
        <v>46.8</v>
      </c>
      <c r="I245" s="194"/>
      <c r="J245" s="189"/>
      <c r="K245" s="189"/>
      <c r="L245" s="195"/>
      <c r="M245" s="196"/>
      <c r="N245" s="197"/>
      <c r="O245" s="197"/>
      <c r="P245" s="197"/>
      <c r="Q245" s="197"/>
      <c r="R245" s="197"/>
      <c r="S245" s="197"/>
      <c r="T245" s="198"/>
      <c r="AT245" s="199" t="s">
        <v>132</v>
      </c>
      <c r="AU245" s="199" t="s">
        <v>84</v>
      </c>
      <c r="AV245" s="13" t="s">
        <v>84</v>
      </c>
      <c r="AW245" s="13" t="s">
        <v>35</v>
      </c>
      <c r="AX245" s="13" t="s">
        <v>74</v>
      </c>
      <c r="AY245" s="199" t="s">
        <v>124</v>
      </c>
    </row>
    <row r="246" spans="1:65" s="14" customFormat="1" ht="11.25">
      <c r="B246" s="200"/>
      <c r="C246" s="201"/>
      <c r="D246" s="190" t="s">
        <v>132</v>
      </c>
      <c r="E246" s="202" t="s">
        <v>19</v>
      </c>
      <c r="F246" s="203" t="s">
        <v>134</v>
      </c>
      <c r="G246" s="201"/>
      <c r="H246" s="204">
        <v>46.8</v>
      </c>
      <c r="I246" s="205"/>
      <c r="J246" s="201"/>
      <c r="K246" s="201"/>
      <c r="L246" s="206"/>
      <c r="M246" s="207"/>
      <c r="N246" s="208"/>
      <c r="O246" s="208"/>
      <c r="P246" s="208"/>
      <c r="Q246" s="208"/>
      <c r="R246" s="208"/>
      <c r="S246" s="208"/>
      <c r="T246" s="209"/>
      <c r="AT246" s="210" t="s">
        <v>132</v>
      </c>
      <c r="AU246" s="210" t="s">
        <v>84</v>
      </c>
      <c r="AV246" s="14" t="s">
        <v>131</v>
      </c>
      <c r="AW246" s="14" t="s">
        <v>35</v>
      </c>
      <c r="AX246" s="14" t="s">
        <v>82</v>
      </c>
      <c r="AY246" s="210" t="s">
        <v>124</v>
      </c>
    </row>
    <row r="247" spans="1:65" s="2" customFormat="1" ht="37.9" customHeight="1">
      <c r="A247" s="36"/>
      <c r="B247" s="37"/>
      <c r="C247" s="175" t="s">
        <v>228</v>
      </c>
      <c r="D247" s="175" t="s">
        <v>127</v>
      </c>
      <c r="E247" s="176" t="s">
        <v>463</v>
      </c>
      <c r="F247" s="177" t="s">
        <v>464</v>
      </c>
      <c r="G247" s="178" t="s">
        <v>200</v>
      </c>
      <c r="H247" s="179">
        <v>16.8</v>
      </c>
      <c r="I247" s="180"/>
      <c r="J247" s="181">
        <f>ROUND(I247*H247,2)</f>
        <v>0</v>
      </c>
      <c r="K247" s="177" t="s">
        <v>19</v>
      </c>
      <c r="L247" s="41"/>
      <c r="M247" s="182" t="s">
        <v>19</v>
      </c>
      <c r="N247" s="183" t="s">
        <v>45</v>
      </c>
      <c r="O247" s="66"/>
      <c r="P247" s="184">
        <f>O247*H247</f>
        <v>0</v>
      </c>
      <c r="Q247" s="184">
        <v>0</v>
      </c>
      <c r="R247" s="184">
        <f>Q247*H247</f>
        <v>0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165</v>
      </c>
      <c r="AT247" s="186" t="s">
        <v>127</v>
      </c>
      <c r="AU247" s="186" t="s">
        <v>84</v>
      </c>
      <c r="AY247" s="19" t="s">
        <v>124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82</v>
      </c>
      <c r="BK247" s="187">
        <f>ROUND(I247*H247,2)</f>
        <v>0</v>
      </c>
      <c r="BL247" s="19" t="s">
        <v>165</v>
      </c>
      <c r="BM247" s="186" t="s">
        <v>465</v>
      </c>
    </row>
    <row r="248" spans="1:65" s="13" customFormat="1" ht="11.25">
      <c r="B248" s="188"/>
      <c r="C248" s="189"/>
      <c r="D248" s="190" t="s">
        <v>132</v>
      </c>
      <c r="E248" s="191" t="s">
        <v>19</v>
      </c>
      <c r="F248" s="192" t="s">
        <v>466</v>
      </c>
      <c r="G248" s="189"/>
      <c r="H248" s="193">
        <v>16.8</v>
      </c>
      <c r="I248" s="194"/>
      <c r="J248" s="189"/>
      <c r="K248" s="189"/>
      <c r="L248" s="195"/>
      <c r="M248" s="196"/>
      <c r="N248" s="197"/>
      <c r="O248" s="197"/>
      <c r="P248" s="197"/>
      <c r="Q248" s="197"/>
      <c r="R248" s="197"/>
      <c r="S248" s="197"/>
      <c r="T248" s="198"/>
      <c r="AT248" s="199" t="s">
        <v>132</v>
      </c>
      <c r="AU248" s="199" t="s">
        <v>84</v>
      </c>
      <c r="AV248" s="13" t="s">
        <v>84</v>
      </c>
      <c r="AW248" s="13" t="s">
        <v>35</v>
      </c>
      <c r="AX248" s="13" t="s">
        <v>74</v>
      </c>
      <c r="AY248" s="199" t="s">
        <v>124</v>
      </c>
    </row>
    <row r="249" spans="1:65" s="14" customFormat="1" ht="11.25">
      <c r="B249" s="200"/>
      <c r="C249" s="201"/>
      <c r="D249" s="190" t="s">
        <v>132</v>
      </c>
      <c r="E249" s="202" t="s">
        <v>19</v>
      </c>
      <c r="F249" s="203" t="s">
        <v>134</v>
      </c>
      <c r="G249" s="201"/>
      <c r="H249" s="204">
        <v>16.8</v>
      </c>
      <c r="I249" s="205"/>
      <c r="J249" s="201"/>
      <c r="K249" s="201"/>
      <c r="L249" s="206"/>
      <c r="M249" s="207"/>
      <c r="N249" s="208"/>
      <c r="O249" s="208"/>
      <c r="P249" s="208"/>
      <c r="Q249" s="208"/>
      <c r="R249" s="208"/>
      <c r="S249" s="208"/>
      <c r="T249" s="209"/>
      <c r="AT249" s="210" t="s">
        <v>132</v>
      </c>
      <c r="AU249" s="210" t="s">
        <v>84</v>
      </c>
      <c r="AV249" s="14" t="s">
        <v>131</v>
      </c>
      <c r="AW249" s="14" t="s">
        <v>35</v>
      </c>
      <c r="AX249" s="14" t="s">
        <v>82</v>
      </c>
      <c r="AY249" s="210" t="s">
        <v>124</v>
      </c>
    </row>
    <row r="250" spans="1:65" s="2" customFormat="1" ht="49.15" customHeight="1">
      <c r="A250" s="36"/>
      <c r="B250" s="37"/>
      <c r="C250" s="175" t="s">
        <v>467</v>
      </c>
      <c r="D250" s="175" t="s">
        <v>127</v>
      </c>
      <c r="E250" s="176" t="s">
        <v>468</v>
      </c>
      <c r="F250" s="177" t="s">
        <v>469</v>
      </c>
      <c r="G250" s="178" t="s">
        <v>189</v>
      </c>
      <c r="H250" s="179">
        <v>9.4090000000000007</v>
      </c>
      <c r="I250" s="180"/>
      <c r="J250" s="181">
        <f>ROUND(I250*H250,2)</f>
        <v>0</v>
      </c>
      <c r="K250" s="177" t="s">
        <v>19</v>
      </c>
      <c r="L250" s="41"/>
      <c r="M250" s="182" t="s">
        <v>19</v>
      </c>
      <c r="N250" s="183" t="s">
        <v>45</v>
      </c>
      <c r="O250" s="66"/>
      <c r="P250" s="184">
        <f>O250*H250</f>
        <v>0</v>
      </c>
      <c r="Q250" s="184">
        <v>0</v>
      </c>
      <c r="R250" s="184">
        <f>Q250*H250</f>
        <v>0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165</v>
      </c>
      <c r="AT250" s="186" t="s">
        <v>127</v>
      </c>
      <c r="AU250" s="186" t="s">
        <v>84</v>
      </c>
      <c r="AY250" s="19" t="s">
        <v>124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82</v>
      </c>
      <c r="BK250" s="187">
        <f>ROUND(I250*H250,2)</f>
        <v>0</v>
      </c>
      <c r="BL250" s="19" t="s">
        <v>165</v>
      </c>
      <c r="BM250" s="186" t="s">
        <v>176</v>
      </c>
    </row>
    <row r="251" spans="1:65" s="12" customFormat="1" ht="22.9" customHeight="1">
      <c r="B251" s="159"/>
      <c r="C251" s="160"/>
      <c r="D251" s="161" t="s">
        <v>73</v>
      </c>
      <c r="E251" s="173" t="s">
        <v>470</v>
      </c>
      <c r="F251" s="173" t="s">
        <v>471</v>
      </c>
      <c r="G251" s="160"/>
      <c r="H251" s="160"/>
      <c r="I251" s="163"/>
      <c r="J251" s="174">
        <f>BK251</f>
        <v>0</v>
      </c>
      <c r="K251" s="160"/>
      <c r="L251" s="165"/>
      <c r="M251" s="166"/>
      <c r="N251" s="167"/>
      <c r="O251" s="167"/>
      <c r="P251" s="168">
        <f>SUM(P252:P271)</f>
        <v>0</v>
      </c>
      <c r="Q251" s="167"/>
      <c r="R251" s="168">
        <f>SUM(R252:R271)</f>
        <v>0</v>
      </c>
      <c r="S251" s="167"/>
      <c r="T251" s="169">
        <f>SUM(T252:T271)</f>
        <v>0</v>
      </c>
      <c r="AR251" s="170" t="s">
        <v>84</v>
      </c>
      <c r="AT251" s="171" t="s">
        <v>73</v>
      </c>
      <c r="AU251" s="171" t="s">
        <v>82</v>
      </c>
      <c r="AY251" s="170" t="s">
        <v>124</v>
      </c>
      <c r="BK251" s="172">
        <f>SUM(BK252:BK271)</f>
        <v>0</v>
      </c>
    </row>
    <row r="252" spans="1:65" s="2" customFormat="1" ht="16.5" customHeight="1">
      <c r="A252" s="36"/>
      <c r="B252" s="37"/>
      <c r="C252" s="175" t="s">
        <v>234</v>
      </c>
      <c r="D252" s="175" t="s">
        <v>127</v>
      </c>
      <c r="E252" s="176" t="s">
        <v>472</v>
      </c>
      <c r="F252" s="177" t="s">
        <v>473</v>
      </c>
      <c r="G252" s="178" t="s">
        <v>289</v>
      </c>
      <c r="H252" s="179">
        <v>3</v>
      </c>
      <c r="I252" s="180"/>
      <c r="J252" s="181">
        <f>ROUND(I252*H252,2)</f>
        <v>0</v>
      </c>
      <c r="K252" s="177" t="s">
        <v>19</v>
      </c>
      <c r="L252" s="41"/>
      <c r="M252" s="182" t="s">
        <v>19</v>
      </c>
      <c r="N252" s="183" t="s">
        <v>45</v>
      </c>
      <c r="O252" s="66"/>
      <c r="P252" s="184">
        <f>O252*H252</f>
        <v>0</v>
      </c>
      <c r="Q252" s="184">
        <v>0</v>
      </c>
      <c r="R252" s="184">
        <f>Q252*H252</f>
        <v>0</v>
      </c>
      <c r="S252" s="184">
        <v>0</v>
      </c>
      <c r="T252" s="185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6" t="s">
        <v>165</v>
      </c>
      <c r="AT252" s="186" t="s">
        <v>127</v>
      </c>
      <c r="AU252" s="186" t="s">
        <v>84</v>
      </c>
      <c r="AY252" s="19" t="s">
        <v>124</v>
      </c>
      <c r="BE252" s="187">
        <f>IF(N252="základní",J252,0)</f>
        <v>0</v>
      </c>
      <c r="BF252" s="187">
        <f>IF(N252="snížená",J252,0)</f>
        <v>0</v>
      </c>
      <c r="BG252" s="187">
        <f>IF(N252="zákl. přenesená",J252,0)</f>
        <v>0</v>
      </c>
      <c r="BH252" s="187">
        <f>IF(N252="sníž. přenesená",J252,0)</f>
        <v>0</v>
      </c>
      <c r="BI252" s="187">
        <f>IF(N252="nulová",J252,0)</f>
        <v>0</v>
      </c>
      <c r="BJ252" s="19" t="s">
        <v>82</v>
      </c>
      <c r="BK252" s="187">
        <f>ROUND(I252*H252,2)</f>
        <v>0</v>
      </c>
      <c r="BL252" s="19" t="s">
        <v>165</v>
      </c>
      <c r="BM252" s="186" t="s">
        <v>474</v>
      </c>
    </row>
    <row r="253" spans="1:65" s="2" customFormat="1" ht="24.2" customHeight="1">
      <c r="A253" s="36"/>
      <c r="B253" s="37"/>
      <c r="C253" s="228" t="s">
        <v>475</v>
      </c>
      <c r="D253" s="228" t="s">
        <v>299</v>
      </c>
      <c r="E253" s="229" t="s">
        <v>476</v>
      </c>
      <c r="F253" s="230" t="s">
        <v>477</v>
      </c>
      <c r="G253" s="231" t="s">
        <v>289</v>
      </c>
      <c r="H253" s="232">
        <v>3</v>
      </c>
      <c r="I253" s="233"/>
      <c r="J253" s="234">
        <f>ROUND(I253*H253,2)</f>
        <v>0</v>
      </c>
      <c r="K253" s="230" t="s">
        <v>19</v>
      </c>
      <c r="L253" s="235"/>
      <c r="M253" s="236" t="s">
        <v>19</v>
      </c>
      <c r="N253" s="237" t="s">
        <v>45</v>
      </c>
      <c r="O253" s="66"/>
      <c r="P253" s="184">
        <f>O253*H253</f>
        <v>0</v>
      </c>
      <c r="Q253" s="184">
        <v>0</v>
      </c>
      <c r="R253" s="184">
        <f>Q253*H253</f>
        <v>0</v>
      </c>
      <c r="S253" s="184">
        <v>0</v>
      </c>
      <c r="T253" s="185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86" t="s">
        <v>204</v>
      </c>
      <c r="AT253" s="186" t="s">
        <v>299</v>
      </c>
      <c r="AU253" s="186" t="s">
        <v>84</v>
      </c>
      <c r="AY253" s="19" t="s">
        <v>124</v>
      </c>
      <c r="BE253" s="187">
        <f>IF(N253="základní",J253,0)</f>
        <v>0</v>
      </c>
      <c r="BF253" s="187">
        <f>IF(N253="snížená",J253,0)</f>
        <v>0</v>
      </c>
      <c r="BG253" s="187">
        <f>IF(N253="zákl. přenesená",J253,0)</f>
        <v>0</v>
      </c>
      <c r="BH253" s="187">
        <f>IF(N253="sníž. přenesená",J253,0)</f>
        <v>0</v>
      </c>
      <c r="BI253" s="187">
        <f>IF(N253="nulová",J253,0)</f>
        <v>0</v>
      </c>
      <c r="BJ253" s="19" t="s">
        <v>82</v>
      </c>
      <c r="BK253" s="187">
        <f>ROUND(I253*H253,2)</f>
        <v>0</v>
      </c>
      <c r="BL253" s="19" t="s">
        <v>165</v>
      </c>
      <c r="BM253" s="186" t="s">
        <v>478</v>
      </c>
    </row>
    <row r="254" spans="1:65" s="2" customFormat="1" ht="33" customHeight="1">
      <c r="A254" s="36"/>
      <c r="B254" s="37"/>
      <c r="C254" s="175" t="s">
        <v>239</v>
      </c>
      <c r="D254" s="175" t="s">
        <v>127</v>
      </c>
      <c r="E254" s="176" t="s">
        <v>479</v>
      </c>
      <c r="F254" s="177" t="s">
        <v>480</v>
      </c>
      <c r="G254" s="178" t="s">
        <v>130</v>
      </c>
      <c r="H254" s="179">
        <v>395.4</v>
      </c>
      <c r="I254" s="180"/>
      <c r="J254" s="181">
        <f>ROUND(I254*H254,2)</f>
        <v>0</v>
      </c>
      <c r="K254" s="177" t="s">
        <v>19</v>
      </c>
      <c r="L254" s="41"/>
      <c r="M254" s="182" t="s">
        <v>19</v>
      </c>
      <c r="N254" s="183" t="s">
        <v>45</v>
      </c>
      <c r="O254" s="66"/>
      <c r="P254" s="184">
        <f>O254*H254</f>
        <v>0</v>
      </c>
      <c r="Q254" s="184">
        <v>0</v>
      </c>
      <c r="R254" s="184">
        <f>Q254*H254</f>
        <v>0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165</v>
      </c>
      <c r="AT254" s="186" t="s">
        <v>127</v>
      </c>
      <c r="AU254" s="186" t="s">
        <v>84</v>
      </c>
      <c r="AY254" s="19" t="s">
        <v>124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82</v>
      </c>
      <c r="BK254" s="187">
        <f>ROUND(I254*H254,2)</f>
        <v>0</v>
      </c>
      <c r="BL254" s="19" t="s">
        <v>165</v>
      </c>
      <c r="BM254" s="186" t="s">
        <v>481</v>
      </c>
    </row>
    <row r="255" spans="1:65" s="13" customFormat="1" ht="11.25">
      <c r="B255" s="188"/>
      <c r="C255" s="189"/>
      <c r="D255" s="190" t="s">
        <v>132</v>
      </c>
      <c r="E255" s="191" t="s">
        <v>19</v>
      </c>
      <c r="F255" s="192" t="s">
        <v>390</v>
      </c>
      <c r="G255" s="189"/>
      <c r="H255" s="193">
        <v>395.4</v>
      </c>
      <c r="I255" s="194"/>
      <c r="J255" s="189"/>
      <c r="K255" s="189"/>
      <c r="L255" s="195"/>
      <c r="M255" s="196"/>
      <c r="N255" s="197"/>
      <c r="O255" s="197"/>
      <c r="P255" s="197"/>
      <c r="Q255" s="197"/>
      <c r="R255" s="197"/>
      <c r="S255" s="197"/>
      <c r="T255" s="198"/>
      <c r="AT255" s="199" t="s">
        <v>132</v>
      </c>
      <c r="AU255" s="199" t="s">
        <v>84</v>
      </c>
      <c r="AV255" s="13" t="s">
        <v>84</v>
      </c>
      <c r="AW255" s="13" t="s">
        <v>35</v>
      </c>
      <c r="AX255" s="13" t="s">
        <v>74</v>
      </c>
      <c r="AY255" s="199" t="s">
        <v>124</v>
      </c>
    </row>
    <row r="256" spans="1:65" s="14" customFormat="1" ht="11.25">
      <c r="B256" s="200"/>
      <c r="C256" s="201"/>
      <c r="D256" s="190" t="s">
        <v>132</v>
      </c>
      <c r="E256" s="202" t="s">
        <v>19</v>
      </c>
      <c r="F256" s="203" t="s">
        <v>134</v>
      </c>
      <c r="G256" s="201"/>
      <c r="H256" s="204">
        <v>395.4</v>
      </c>
      <c r="I256" s="205"/>
      <c r="J256" s="201"/>
      <c r="K256" s="201"/>
      <c r="L256" s="206"/>
      <c r="M256" s="207"/>
      <c r="N256" s="208"/>
      <c r="O256" s="208"/>
      <c r="P256" s="208"/>
      <c r="Q256" s="208"/>
      <c r="R256" s="208"/>
      <c r="S256" s="208"/>
      <c r="T256" s="209"/>
      <c r="AT256" s="210" t="s">
        <v>132</v>
      </c>
      <c r="AU256" s="210" t="s">
        <v>84</v>
      </c>
      <c r="AV256" s="14" t="s">
        <v>131</v>
      </c>
      <c r="AW256" s="14" t="s">
        <v>35</v>
      </c>
      <c r="AX256" s="14" t="s">
        <v>82</v>
      </c>
      <c r="AY256" s="210" t="s">
        <v>124</v>
      </c>
    </row>
    <row r="257" spans="1:65" s="2" customFormat="1" ht="16.5" customHeight="1">
      <c r="A257" s="36"/>
      <c r="B257" s="37"/>
      <c r="C257" s="228" t="s">
        <v>482</v>
      </c>
      <c r="D257" s="228" t="s">
        <v>299</v>
      </c>
      <c r="E257" s="229" t="s">
        <v>483</v>
      </c>
      <c r="F257" s="230" t="s">
        <v>484</v>
      </c>
      <c r="G257" s="231" t="s">
        <v>130</v>
      </c>
      <c r="H257" s="232">
        <v>434.5</v>
      </c>
      <c r="I257" s="233"/>
      <c r="J257" s="234">
        <f>ROUND(I257*H257,2)</f>
        <v>0</v>
      </c>
      <c r="K257" s="230" t="s">
        <v>19</v>
      </c>
      <c r="L257" s="235"/>
      <c r="M257" s="236" t="s">
        <v>19</v>
      </c>
      <c r="N257" s="237" t="s">
        <v>45</v>
      </c>
      <c r="O257" s="66"/>
      <c r="P257" s="184">
        <f>O257*H257</f>
        <v>0</v>
      </c>
      <c r="Q257" s="184">
        <v>0</v>
      </c>
      <c r="R257" s="184">
        <f>Q257*H257</f>
        <v>0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204</v>
      </c>
      <c r="AT257" s="186" t="s">
        <v>299</v>
      </c>
      <c r="AU257" s="186" t="s">
        <v>84</v>
      </c>
      <c r="AY257" s="19" t="s">
        <v>124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82</v>
      </c>
      <c r="BK257" s="187">
        <f>ROUND(I257*H257,2)</f>
        <v>0</v>
      </c>
      <c r="BL257" s="19" t="s">
        <v>165</v>
      </c>
      <c r="BM257" s="186" t="s">
        <v>485</v>
      </c>
    </row>
    <row r="258" spans="1:65" s="13" customFormat="1" ht="11.25">
      <c r="B258" s="188"/>
      <c r="C258" s="189"/>
      <c r="D258" s="190" t="s">
        <v>132</v>
      </c>
      <c r="E258" s="191" t="s">
        <v>19</v>
      </c>
      <c r="F258" s="192" t="s">
        <v>486</v>
      </c>
      <c r="G258" s="189"/>
      <c r="H258" s="193">
        <v>434.5</v>
      </c>
      <c r="I258" s="194"/>
      <c r="J258" s="189"/>
      <c r="K258" s="189"/>
      <c r="L258" s="195"/>
      <c r="M258" s="196"/>
      <c r="N258" s="197"/>
      <c r="O258" s="197"/>
      <c r="P258" s="197"/>
      <c r="Q258" s="197"/>
      <c r="R258" s="197"/>
      <c r="S258" s="197"/>
      <c r="T258" s="198"/>
      <c r="AT258" s="199" t="s">
        <v>132</v>
      </c>
      <c r="AU258" s="199" t="s">
        <v>84</v>
      </c>
      <c r="AV258" s="13" t="s">
        <v>84</v>
      </c>
      <c r="AW258" s="13" t="s">
        <v>35</v>
      </c>
      <c r="AX258" s="13" t="s">
        <v>74</v>
      </c>
      <c r="AY258" s="199" t="s">
        <v>124</v>
      </c>
    </row>
    <row r="259" spans="1:65" s="14" customFormat="1" ht="11.25">
      <c r="B259" s="200"/>
      <c r="C259" s="201"/>
      <c r="D259" s="190" t="s">
        <v>132</v>
      </c>
      <c r="E259" s="202" t="s">
        <v>19</v>
      </c>
      <c r="F259" s="203" t="s">
        <v>134</v>
      </c>
      <c r="G259" s="201"/>
      <c r="H259" s="204">
        <v>434.5</v>
      </c>
      <c r="I259" s="205"/>
      <c r="J259" s="201"/>
      <c r="K259" s="201"/>
      <c r="L259" s="206"/>
      <c r="M259" s="207"/>
      <c r="N259" s="208"/>
      <c r="O259" s="208"/>
      <c r="P259" s="208"/>
      <c r="Q259" s="208"/>
      <c r="R259" s="208"/>
      <c r="S259" s="208"/>
      <c r="T259" s="209"/>
      <c r="AT259" s="210" t="s">
        <v>132</v>
      </c>
      <c r="AU259" s="210" t="s">
        <v>84</v>
      </c>
      <c r="AV259" s="14" t="s">
        <v>131</v>
      </c>
      <c r="AW259" s="14" t="s">
        <v>35</v>
      </c>
      <c r="AX259" s="14" t="s">
        <v>82</v>
      </c>
      <c r="AY259" s="210" t="s">
        <v>124</v>
      </c>
    </row>
    <row r="260" spans="1:65" s="2" customFormat="1" ht="37.9" customHeight="1">
      <c r="A260" s="36"/>
      <c r="B260" s="37"/>
      <c r="C260" s="175" t="s">
        <v>244</v>
      </c>
      <c r="D260" s="175" t="s">
        <v>127</v>
      </c>
      <c r="E260" s="176" t="s">
        <v>487</v>
      </c>
      <c r="F260" s="177" t="s">
        <v>488</v>
      </c>
      <c r="G260" s="178" t="s">
        <v>130</v>
      </c>
      <c r="H260" s="179">
        <v>395.4</v>
      </c>
      <c r="I260" s="180"/>
      <c r="J260" s="181">
        <f>ROUND(I260*H260,2)</f>
        <v>0</v>
      </c>
      <c r="K260" s="177" t="s">
        <v>19</v>
      </c>
      <c r="L260" s="41"/>
      <c r="M260" s="182" t="s">
        <v>19</v>
      </c>
      <c r="N260" s="183" t="s">
        <v>45</v>
      </c>
      <c r="O260" s="66"/>
      <c r="P260" s="184">
        <f>O260*H260</f>
        <v>0</v>
      </c>
      <c r="Q260" s="184">
        <v>0</v>
      </c>
      <c r="R260" s="184">
        <f>Q260*H260</f>
        <v>0</v>
      </c>
      <c r="S260" s="184">
        <v>0</v>
      </c>
      <c r="T260" s="185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6" t="s">
        <v>165</v>
      </c>
      <c r="AT260" s="186" t="s">
        <v>127</v>
      </c>
      <c r="AU260" s="186" t="s">
        <v>84</v>
      </c>
      <c r="AY260" s="19" t="s">
        <v>124</v>
      </c>
      <c r="BE260" s="187">
        <f>IF(N260="základní",J260,0)</f>
        <v>0</v>
      </c>
      <c r="BF260" s="187">
        <f>IF(N260="snížená",J260,0)</f>
        <v>0</v>
      </c>
      <c r="BG260" s="187">
        <f>IF(N260="zákl. přenesená",J260,0)</f>
        <v>0</v>
      </c>
      <c r="BH260" s="187">
        <f>IF(N260="sníž. přenesená",J260,0)</f>
        <v>0</v>
      </c>
      <c r="BI260" s="187">
        <f>IF(N260="nulová",J260,0)</f>
        <v>0</v>
      </c>
      <c r="BJ260" s="19" t="s">
        <v>82</v>
      </c>
      <c r="BK260" s="187">
        <f>ROUND(I260*H260,2)</f>
        <v>0</v>
      </c>
      <c r="BL260" s="19" t="s">
        <v>165</v>
      </c>
      <c r="BM260" s="186" t="s">
        <v>489</v>
      </c>
    </row>
    <row r="261" spans="1:65" s="2" customFormat="1" ht="49.15" customHeight="1">
      <c r="A261" s="36"/>
      <c r="B261" s="37"/>
      <c r="C261" s="228" t="s">
        <v>490</v>
      </c>
      <c r="D261" s="228" t="s">
        <v>299</v>
      </c>
      <c r="E261" s="229" t="s">
        <v>491</v>
      </c>
      <c r="F261" s="230" t="s">
        <v>492</v>
      </c>
      <c r="G261" s="231" t="s">
        <v>130</v>
      </c>
      <c r="H261" s="232">
        <v>454.71</v>
      </c>
      <c r="I261" s="233"/>
      <c r="J261" s="234">
        <f>ROUND(I261*H261,2)</f>
        <v>0</v>
      </c>
      <c r="K261" s="230" t="s">
        <v>19</v>
      </c>
      <c r="L261" s="235"/>
      <c r="M261" s="236" t="s">
        <v>19</v>
      </c>
      <c r="N261" s="237" t="s">
        <v>45</v>
      </c>
      <c r="O261" s="66"/>
      <c r="P261" s="184">
        <f>O261*H261</f>
        <v>0</v>
      </c>
      <c r="Q261" s="184">
        <v>0</v>
      </c>
      <c r="R261" s="184">
        <f>Q261*H261</f>
        <v>0</v>
      </c>
      <c r="S261" s="184">
        <v>0</v>
      </c>
      <c r="T261" s="185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86" t="s">
        <v>204</v>
      </c>
      <c r="AT261" s="186" t="s">
        <v>299</v>
      </c>
      <c r="AU261" s="186" t="s">
        <v>84</v>
      </c>
      <c r="AY261" s="19" t="s">
        <v>124</v>
      </c>
      <c r="BE261" s="187">
        <f>IF(N261="základní",J261,0)</f>
        <v>0</v>
      </c>
      <c r="BF261" s="187">
        <f>IF(N261="snížená",J261,0)</f>
        <v>0</v>
      </c>
      <c r="BG261" s="187">
        <f>IF(N261="zákl. přenesená",J261,0)</f>
        <v>0</v>
      </c>
      <c r="BH261" s="187">
        <f>IF(N261="sníž. přenesená",J261,0)</f>
        <v>0</v>
      </c>
      <c r="BI261" s="187">
        <f>IF(N261="nulová",J261,0)</f>
        <v>0</v>
      </c>
      <c r="BJ261" s="19" t="s">
        <v>82</v>
      </c>
      <c r="BK261" s="187">
        <f>ROUND(I261*H261,2)</f>
        <v>0</v>
      </c>
      <c r="BL261" s="19" t="s">
        <v>165</v>
      </c>
      <c r="BM261" s="186" t="s">
        <v>493</v>
      </c>
    </row>
    <row r="262" spans="1:65" s="13" customFormat="1" ht="11.25">
      <c r="B262" s="188"/>
      <c r="C262" s="189"/>
      <c r="D262" s="190" t="s">
        <v>132</v>
      </c>
      <c r="E262" s="191" t="s">
        <v>19</v>
      </c>
      <c r="F262" s="192" t="s">
        <v>494</v>
      </c>
      <c r="G262" s="189"/>
      <c r="H262" s="193">
        <v>454.71</v>
      </c>
      <c r="I262" s="194"/>
      <c r="J262" s="189"/>
      <c r="K262" s="189"/>
      <c r="L262" s="195"/>
      <c r="M262" s="196"/>
      <c r="N262" s="197"/>
      <c r="O262" s="197"/>
      <c r="P262" s="197"/>
      <c r="Q262" s="197"/>
      <c r="R262" s="197"/>
      <c r="S262" s="197"/>
      <c r="T262" s="198"/>
      <c r="AT262" s="199" t="s">
        <v>132</v>
      </c>
      <c r="AU262" s="199" t="s">
        <v>84</v>
      </c>
      <c r="AV262" s="13" t="s">
        <v>84</v>
      </c>
      <c r="AW262" s="13" t="s">
        <v>35</v>
      </c>
      <c r="AX262" s="13" t="s">
        <v>74</v>
      </c>
      <c r="AY262" s="199" t="s">
        <v>124</v>
      </c>
    </row>
    <row r="263" spans="1:65" s="14" customFormat="1" ht="11.25">
      <c r="B263" s="200"/>
      <c r="C263" s="201"/>
      <c r="D263" s="190" t="s">
        <v>132</v>
      </c>
      <c r="E263" s="202" t="s">
        <v>19</v>
      </c>
      <c r="F263" s="203" t="s">
        <v>134</v>
      </c>
      <c r="G263" s="201"/>
      <c r="H263" s="204">
        <v>454.71</v>
      </c>
      <c r="I263" s="205"/>
      <c r="J263" s="201"/>
      <c r="K263" s="201"/>
      <c r="L263" s="206"/>
      <c r="M263" s="207"/>
      <c r="N263" s="208"/>
      <c r="O263" s="208"/>
      <c r="P263" s="208"/>
      <c r="Q263" s="208"/>
      <c r="R263" s="208"/>
      <c r="S263" s="208"/>
      <c r="T263" s="209"/>
      <c r="AT263" s="210" t="s">
        <v>132</v>
      </c>
      <c r="AU263" s="210" t="s">
        <v>84</v>
      </c>
      <c r="AV263" s="14" t="s">
        <v>131</v>
      </c>
      <c r="AW263" s="14" t="s">
        <v>35</v>
      </c>
      <c r="AX263" s="14" t="s">
        <v>82</v>
      </c>
      <c r="AY263" s="210" t="s">
        <v>124</v>
      </c>
    </row>
    <row r="264" spans="1:65" s="2" customFormat="1" ht="24.2" customHeight="1">
      <c r="A264" s="36"/>
      <c r="B264" s="37"/>
      <c r="C264" s="175" t="s">
        <v>248</v>
      </c>
      <c r="D264" s="175" t="s">
        <v>127</v>
      </c>
      <c r="E264" s="176" t="s">
        <v>495</v>
      </c>
      <c r="F264" s="177" t="s">
        <v>496</v>
      </c>
      <c r="G264" s="178" t="s">
        <v>200</v>
      </c>
      <c r="H264" s="179">
        <v>1104</v>
      </c>
      <c r="I264" s="180"/>
      <c r="J264" s="181">
        <f>ROUND(I264*H264,2)</f>
        <v>0</v>
      </c>
      <c r="K264" s="177" t="s">
        <v>19</v>
      </c>
      <c r="L264" s="41"/>
      <c r="M264" s="182" t="s">
        <v>19</v>
      </c>
      <c r="N264" s="183" t="s">
        <v>45</v>
      </c>
      <c r="O264" s="66"/>
      <c r="P264" s="184">
        <f>O264*H264</f>
        <v>0</v>
      </c>
      <c r="Q264" s="184">
        <v>0</v>
      </c>
      <c r="R264" s="184">
        <f>Q264*H264</f>
        <v>0</v>
      </c>
      <c r="S264" s="184">
        <v>0</v>
      </c>
      <c r="T264" s="185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6" t="s">
        <v>165</v>
      </c>
      <c r="AT264" s="186" t="s">
        <v>127</v>
      </c>
      <c r="AU264" s="186" t="s">
        <v>84</v>
      </c>
      <c r="AY264" s="19" t="s">
        <v>124</v>
      </c>
      <c r="BE264" s="187">
        <f>IF(N264="základní",J264,0)</f>
        <v>0</v>
      </c>
      <c r="BF264" s="187">
        <f>IF(N264="snížená",J264,0)</f>
        <v>0</v>
      </c>
      <c r="BG264" s="187">
        <f>IF(N264="zákl. přenesená",J264,0)</f>
        <v>0</v>
      </c>
      <c r="BH264" s="187">
        <f>IF(N264="sníž. přenesená",J264,0)</f>
        <v>0</v>
      </c>
      <c r="BI264" s="187">
        <f>IF(N264="nulová",J264,0)</f>
        <v>0</v>
      </c>
      <c r="BJ264" s="19" t="s">
        <v>82</v>
      </c>
      <c r="BK264" s="187">
        <f>ROUND(I264*H264,2)</f>
        <v>0</v>
      </c>
      <c r="BL264" s="19" t="s">
        <v>165</v>
      </c>
      <c r="BM264" s="186" t="s">
        <v>497</v>
      </c>
    </row>
    <row r="265" spans="1:65" s="15" customFormat="1" ht="11.25">
      <c r="B265" s="211"/>
      <c r="C265" s="212"/>
      <c r="D265" s="190" t="s">
        <v>132</v>
      </c>
      <c r="E265" s="213" t="s">
        <v>19</v>
      </c>
      <c r="F265" s="214" t="s">
        <v>397</v>
      </c>
      <c r="G265" s="212"/>
      <c r="H265" s="213" t="s">
        <v>19</v>
      </c>
      <c r="I265" s="215"/>
      <c r="J265" s="212"/>
      <c r="K265" s="212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132</v>
      </c>
      <c r="AU265" s="220" t="s">
        <v>84</v>
      </c>
      <c r="AV265" s="15" t="s">
        <v>82</v>
      </c>
      <c r="AW265" s="15" t="s">
        <v>35</v>
      </c>
      <c r="AX265" s="15" t="s">
        <v>74</v>
      </c>
      <c r="AY265" s="220" t="s">
        <v>124</v>
      </c>
    </row>
    <row r="266" spans="1:65" s="13" customFormat="1" ht="11.25">
      <c r="B266" s="188"/>
      <c r="C266" s="189"/>
      <c r="D266" s="190" t="s">
        <v>132</v>
      </c>
      <c r="E266" s="191" t="s">
        <v>19</v>
      </c>
      <c r="F266" s="192" t="s">
        <v>398</v>
      </c>
      <c r="G266" s="189"/>
      <c r="H266" s="193">
        <v>1104</v>
      </c>
      <c r="I266" s="194"/>
      <c r="J266" s="189"/>
      <c r="K266" s="189"/>
      <c r="L266" s="195"/>
      <c r="M266" s="196"/>
      <c r="N266" s="197"/>
      <c r="O266" s="197"/>
      <c r="P266" s="197"/>
      <c r="Q266" s="197"/>
      <c r="R266" s="197"/>
      <c r="S266" s="197"/>
      <c r="T266" s="198"/>
      <c r="AT266" s="199" t="s">
        <v>132</v>
      </c>
      <c r="AU266" s="199" t="s">
        <v>84</v>
      </c>
      <c r="AV266" s="13" t="s">
        <v>84</v>
      </c>
      <c r="AW266" s="13" t="s">
        <v>35</v>
      </c>
      <c r="AX266" s="13" t="s">
        <v>74</v>
      </c>
      <c r="AY266" s="199" t="s">
        <v>124</v>
      </c>
    </row>
    <row r="267" spans="1:65" s="14" customFormat="1" ht="11.25">
      <c r="B267" s="200"/>
      <c r="C267" s="201"/>
      <c r="D267" s="190" t="s">
        <v>132</v>
      </c>
      <c r="E267" s="202" t="s">
        <v>19</v>
      </c>
      <c r="F267" s="203" t="s">
        <v>134</v>
      </c>
      <c r="G267" s="201"/>
      <c r="H267" s="204">
        <v>1104</v>
      </c>
      <c r="I267" s="205"/>
      <c r="J267" s="201"/>
      <c r="K267" s="201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132</v>
      </c>
      <c r="AU267" s="210" t="s">
        <v>84</v>
      </c>
      <c r="AV267" s="14" t="s">
        <v>131</v>
      </c>
      <c r="AW267" s="14" t="s">
        <v>35</v>
      </c>
      <c r="AX267" s="14" t="s">
        <v>82</v>
      </c>
      <c r="AY267" s="210" t="s">
        <v>124</v>
      </c>
    </row>
    <row r="268" spans="1:65" s="2" customFormat="1" ht="24.2" customHeight="1">
      <c r="A268" s="36"/>
      <c r="B268" s="37"/>
      <c r="C268" s="228" t="s">
        <v>498</v>
      </c>
      <c r="D268" s="228" t="s">
        <v>299</v>
      </c>
      <c r="E268" s="229" t="s">
        <v>499</v>
      </c>
      <c r="F268" s="230" t="s">
        <v>500</v>
      </c>
      <c r="G268" s="231" t="s">
        <v>200</v>
      </c>
      <c r="H268" s="232">
        <v>1214.4000000000001</v>
      </c>
      <c r="I268" s="233"/>
      <c r="J268" s="234">
        <f>ROUND(I268*H268,2)</f>
        <v>0</v>
      </c>
      <c r="K268" s="230" t="s">
        <v>19</v>
      </c>
      <c r="L268" s="235"/>
      <c r="M268" s="236" t="s">
        <v>19</v>
      </c>
      <c r="N268" s="237" t="s">
        <v>45</v>
      </c>
      <c r="O268" s="66"/>
      <c r="P268" s="184">
        <f>O268*H268</f>
        <v>0</v>
      </c>
      <c r="Q268" s="184">
        <v>0</v>
      </c>
      <c r="R268" s="184">
        <f>Q268*H268</f>
        <v>0</v>
      </c>
      <c r="S268" s="184">
        <v>0</v>
      </c>
      <c r="T268" s="185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6" t="s">
        <v>204</v>
      </c>
      <c r="AT268" s="186" t="s">
        <v>299</v>
      </c>
      <c r="AU268" s="186" t="s">
        <v>84</v>
      </c>
      <c r="AY268" s="19" t="s">
        <v>124</v>
      </c>
      <c r="BE268" s="187">
        <f>IF(N268="základní",J268,0)</f>
        <v>0</v>
      </c>
      <c r="BF268" s="187">
        <f>IF(N268="snížená",J268,0)</f>
        <v>0</v>
      </c>
      <c r="BG268" s="187">
        <f>IF(N268="zákl. přenesená",J268,0)</f>
        <v>0</v>
      </c>
      <c r="BH268" s="187">
        <f>IF(N268="sníž. přenesená",J268,0)</f>
        <v>0</v>
      </c>
      <c r="BI268" s="187">
        <f>IF(N268="nulová",J268,0)</f>
        <v>0</v>
      </c>
      <c r="BJ268" s="19" t="s">
        <v>82</v>
      </c>
      <c r="BK268" s="187">
        <f>ROUND(I268*H268,2)</f>
        <v>0</v>
      </c>
      <c r="BL268" s="19" t="s">
        <v>165</v>
      </c>
      <c r="BM268" s="186" t="s">
        <v>501</v>
      </c>
    </row>
    <row r="269" spans="1:65" s="13" customFormat="1" ht="11.25">
      <c r="B269" s="188"/>
      <c r="C269" s="189"/>
      <c r="D269" s="190" t="s">
        <v>132</v>
      </c>
      <c r="E269" s="191" t="s">
        <v>19</v>
      </c>
      <c r="F269" s="192" t="s">
        <v>502</v>
      </c>
      <c r="G269" s="189"/>
      <c r="H269" s="193">
        <v>1214.4000000000001</v>
      </c>
      <c r="I269" s="194"/>
      <c r="J269" s="189"/>
      <c r="K269" s="189"/>
      <c r="L269" s="195"/>
      <c r="M269" s="196"/>
      <c r="N269" s="197"/>
      <c r="O269" s="197"/>
      <c r="P269" s="197"/>
      <c r="Q269" s="197"/>
      <c r="R269" s="197"/>
      <c r="S269" s="197"/>
      <c r="T269" s="198"/>
      <c r="AT269" s="199" t="s">
        <v>132</v>
      </c>
      <c r="AU269" s="199" t="s">
        <v>84</v>
      </c>
      <c r="AV269" s="13" t="s">
        <v>84</v>
      </c>
      <c r="AW269" s="13" t="s">
        <v>35</v>
      </c>
      <c r="AX269" s="13" t="s">
        <v>74</v>
      </c>
      <c r="AY269" s="199" t="s">
        <v>124</v>
      </c>
    </row>
    <row r="270" spans="1:65" s="14" customFormat="1" ht="11.25">
      <c r="B270" s="200"/>
      <c r="C270" s="201"/>
      <c r="D270" s="190" t="s">
        <v>132</v>
      </c>
      <c r="E270" s="202" t="s">
        <v>19</v>
      </c>
      <c r="F270" s="203" t="s">
        <v>134</v>
      </c>
      <c r="G270" s="201"/>
      <c r="H270" s="204">
        <v>1214.4000000000001</v>
      </c>
      <c r="I270" s="205"/>
      <c r="J270" s="201"/>
      <c r="K270" s="201"/>
      <c r="L270" s="206"/>
      <c r="M270" s="207"/>
      <c r="N270" s="208"/>
      <c r="O270" s="208"/>
      <c r="P270" s="208"/>
      <c r="Q270" s="208"/>
      <c r="R270" s="208"/>
      <c r="S270" s="208"/>
      <c r="T270" s="209"/>
      <c r="AT270" s="210" t="s">
        <v>132</v>
      </c>
      <c r="AU270" s="210" t="s">
        <v>84</v>
      </c>
      <c r="AV270" s="14" t="s">
        <v>131</v>
      </c>
      <c r="AW270" s="14" t="s">
        <v>35</v>
      </c>
      <c r="AX270" s="14" t="s">
        <v>82</v>
      </c>
      <c r="AY270" s="210" t="s">
        <v>124</v>
      </c>
    </row>
    <row r="271" spans="1:65" s="2" customFormat="1" ht="49.15" customHeight="1">
      <c r="A271" s="36"/>
      <c r="B271" s="37"/>
      <c r="C271" s="175" t="s">
        <v>253</v>
      </c>
      <c r="D271" s="175" t="s">
        <v>127</v>
      </c>
      <c r="E271" s="176" t="s">
        <v>503</v>
      </c>
      <c r="F271" s="177" t="s">
        <v>504</v>
      </c>
      <c r="G271" s="178" t="s">
        <v>189</v>
      </c>
      <c r="H271" s="179">
        <v>1.1419999999999999</v>
      </c>
      <c r="I271" s="180"/>
      <c r="J271" s="181">
        <f>ROUND(I271*H271,2)</f>
        <v>0</v>
      </c>
      <c r="K271" s="177" t="s">
        <v>19</v>
      </c>
      <c r="L271" s="41"/>
      <c r="M271" s="182" t="s">
        <v>19</v>
      </c>
      <c r="N271" s="183" t="s">
        <v>45</v>
      </c>
      <c r="O271" s="66"/>
      <c r="P271" s="184">
        <f>O271*H271</f>
        <v>0</v>
      </c>
      <c r="Q271" s="184">
        <v>0</v>
      </c>
      <c r="R271" s="184">
        <f>Q271*H271</f>
        <v>0</v>
      </c>
      <c r="S271" s="184">
        <v>0</v>
      </c>
      <c r="T271" s="185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86" t="s">
        <v>165</v>
      </c>
      <c r="AT271" s="186" t="s">
        <v>127</v>
      </c>
      <c r="AU271" s="186" t="s">
        <v>84</v>
      </c>
      <c r="AY271" s="19" t="s">
        <v>124</v>
      </c>
      <c r="BE271" s="187">
        <f>IF(N271="základní",J271,0)</f>
        <v>0</v>
      </c>
      <c r="BF271" s="187">
        <f>IF(N271="snížená",J271,0)</f>
        <v>0</v>
      </c>
      <c r="BG271" s="187">
        <f>IF(N271="zákl. přenesená",J271,0)</f>
        <v>0</v>
      </c>
      <c r="BH271" s="187">
        <f>IF(N271="sníž. přenesená",J271,0)</f>
        <v>0</v>
      </c>
      <c r="BI271" s="187">
        <f>IF(N271="nulová",J271,0)</f>
        <v>0</v>
      </c>
      <c r="BJ271" s="19" t="s">
        <v>82</v>
      </c>
      <c r="BK271" s="187">
        <f>ROUND(I271*H271,2)</f>
        <v>0</v>
      </c>
      <c r="BL271" s="19" t="s">
        <v>165</v>
      </c>
      <c r="BM271" s="186" t="s">
        <v>505</v>
      </c>
    </row>
    <row r="272" spans="1:65" s="12" customFormat="1" ht="22.9" customHeight="1">
      <c r="B272" s="159"/>
      <c r="C272" s="160"/>
      <c r="D272" s="161" t="s">
        <v>73</v>
      </c>
      <c r="E272" s="173" t="s">
        <v>506</v>
      </c>
      <c r="F272" s="173" t="s">
        <v>507</v>
      </c>
      <c r="G272" s="160"/>
      <c r="H272" s="160"/>
      <c r="I272" s="163"/>
      <c r="J272" s="174">
        <f>BK272</f>
        <v>0</v>
      </c>
      <c r="K272" s="160"/>
      <c r="L272" s="165"/>
      <c r="M272" s="166"/>
      <c r="N272" s="167"/>
      <c r="O272" s="167"/>
      <c r="P272" s="168">
        <f>SUM(P273:P284)</f>
        <v>0</v>
      </c>
      <c r="Q272" s="167"/>
      <c r="R272" s="168">
        <f>SUM(R273:R284)</f>
        <v>0</v>
      </c>
      <c r="S272" s="167"/>
      <c r="T272" s="169">
        <f>SUM(T273:T284)</f>
        <v>0</v>
      </c>
      <c r="AR272" s="170" t="s">
        <v>84</v>
      </c>
      <c r="AT272" s="171" t="s">
        <v>73</v>
      </c>
      <c r="AU272" s="171" t="s">
        <v>82</v>
      </c>
      <c r="AY272" s="170" t="s">
        <v>124</v>
      </c>
      <c r="BK272" s="172">
        <f>SUM(BK273:BK284)</f>
        <v>0</v>
      </c>
    </row>
    <row r="273" spans="1:65" s="2" customFormat="1" ht="33" customHeight="1">
      <c r="A273" s="36"/>
      <c r="B273" s="37"/>
      <c r="C273" s="175" t="s">
        <v>508</v>
      </c>
      <c r="D273" s="175" t="s">
        <v>127</v>
      </c>
      <c r="E273" s="176" t="s">
        <v>509</v>
      </c>
      <c r="F273" s="177" t="s">
        <v>510</v>
      </c>
      <c r="G273" s="178" t="s">
        <v>130</v>
      </c>
      <c r="H273" s="179">
        <v>12</v>
      </c>
      <c r="I273" s="180"/>
      <c r="J273" s="181">
        <f>ROUND(I273*H273,2)</f>
        <v>0</v>
      </c>
      <c r="K273" s="177" t="s">
        <v>19</v>
      </c>
      <c r="L273" s="41"/>
      <c r="M273" s="182" t="s">
        <v>19</v>
      </c>
      <c r="N273" s="183" t="s">
        <v>45</v>
      </c>
      <c r="O273" s="66"/>
      <c r="P273" s="184">
        <f>O273*H273</f>
        <v>0</v>
      </c>
      <c r="Q273" s="184">
        <v>0</v>
      </c>
      <c r="R273" s="184">
        <f>Q273*H273</f>
        <v>0</v>
      </c>
      <c r="S273" s="184">
        <v>0</v>
      </c>
      <c r="T273" s="185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6" t="s">
        <v>165</v>
      </c>
      <c r="AT273" s="186" t="s">
        <v>127</v>
      </c>
      <c r="AU273" s="186" t="s">
        <v>84</v>
      </c>
      <c r="AY273" s="19" t="s">
        <v>124</v>
      </c>
      <c r="BE273" s="187">
        <f>IF(N273="základní",J273,0)</f>
        <v>0</v>
      </c>
      <c r="BF273" s="187">
        <f>IF(N273="snížená",J273,0)</f>
        <v>0</v>
      </c>
      <c r="BG273" s="187">
        <f>IF(N273="zákl. přenesená",J273,0)</f>
        <v>0</v>
      </c>
      <c r="BH273" s="187">
        <f>IF(N273="sníž. přenesená",J273,0)</f>
        <v>0</v>
      </c>
      <c r="BI273" s="187">
        <f>IF(N273="nulová",J273,0)</f>
        <v>0</v>
      </c>
      <c r="BJ273" s="19" t="s">
        <v>82</v>
      </c>
      <c r="BK273" s="187">
        <f>ROUND(I273*H273,2)</f>
        <v>0</v>
      </c>
      <c r="BL273" s="19" t="s">
        <v>165</v>
      </c>
      <c r="BM273" s="186" t="s">
        <v>511</v>
      </c>
    </row>
    <row r="274" spans="1:65" s="13" customFormat="1" ht="11.25">
      <c r="B274" s="188"/>
      <c r="C274" s="189"/>
      <c r="D274" s="190" t="s">
        <v>132</v>
      </c>
      <c r="E274" s="191" t="s">
        <v>19</v>
      </c>
      <c r="F274" s="192" t="s">
        <v>512</v>
      </c>
      <c r="G274" s="189"/>
      <c r="H274" s="193">
        <v>12</v>
      </c>
      <c r="I274" s="194"/>
      <c r="J274" s="189"/>
      <c r="K274" s="189"/>
      <c r="L274" s="195"/>
      <c r="M274" s="196"/>
      <c r="N274" s="197"/>
      <c r="O274" s="197"/>
      <c r="P274" s="197"/>
      <c r="Q274" s="197"/>
      <c r="R274" s="197"/>
      <c r="S274" s="197"/>
      <c r="T274" s="198"/>
      <c r="AT274" s="199" t="s">
        <v>132</v>
      </c>
      <c r="AU274" s="199" t="s">
        <v>84</v>
      </c>
      <c r="AV274" s="13" t="s">
        <v>84</v>
      </c>
      <c r="AW274" s="13" t="s">
        <v>35</v>
      </c>
      <c r="AX274" s="13" t="s">
        <v>74</v>
      </c>
      <c r="AY274" s="199" t="s">
        <v>124</v>
      </c>
    </row>
    <row r="275" spans="1:65" s="14" customFormat="1" ht="11.25">
      <c r="B275" s="200"/>
      <c r="C275" s="201"/>
      <c r="D275" s="190" t="s">
        <v>132</v>
      </c>
      <c r="E275" s="202" t="s">
        <v>19</v>
      </c>
      <c r="F275" s="203" t="s">
        <v>134</v>
      </c>
      <c r="G275" s="201"/>
      <c r="H275" s="204">
        <v>12</v>
      </c>
      <c r="I275" s="205"/>
      <c r="J275" s="201"/>
      <c r="K275" s="201"/>
      <c r="L275" s="206"/>
      <c r="M275" s="207"/>
      <c r="N275" s="208"/>
      <c r="O275" s="208"/>
      <c r="P275" s="208"/>
      <c r="Q275" s="208"/>
      <c r="R275" s="208"/>
      <c r="S275" s="208"/>
      <c r="T275" s="209"/>
      <c r="AT275" s="210" t="s">
        <v>132</v>
      </c>
      <c r="AU275" s="210" t="s">
        <v>84</v>
      </c>
      <c r="AV275" s="14" t="s">
        <v>131</v>
      </c>
      <c r="AW275" s="14" t="s">
        <v>35</v>
      </c>
      <c r="AX275" s="14" t="s">
        <v>82</v>
      </c>
      <c r="AY275" s="210" t="s">
        <v>124</v>
      </c>
    </row>
    <row r="276" spans="1:65" s="2" customFormat="1" ht="24.2" customHeight="1">
      <c r="A276" s="36"/>
      <c r="B276" s="37"/>
      <c r="C276" s="228" t="s">
        <v>258</v>
      </c>
      <c r="D276" s="228" t="s">
        <v>299</v>
      </c>
      <c r="E276" s="229" t="s">
        <v>513</v>
      </c>
      <c r="F276" s="230" t="s">
        <v>514</v>
      </c>
      <c r="G276" s="231" t="s">
        <v>130</v>
      </c>
      <c r="H276" s="232">
        <v>12</v>
      </c>
      <c r="I276" s="233"/>
      <c r="J276" s="234">
        <f>ROUND(I276*H276,2)</f>
        <v>0</v>
      </c>
      <c r="K276" s="230" t="s">
        <v>19</v>
      </c>
      <c r="L276" s="235"/>
      <c r="M276" s="236" t="s">
        <v>19</v>
      </c>
      <c r="N276" s="237" t="s">
        <v>45</v>
      </c>
      <c r="O276" s="66"/>
      <c r="P276" s="184">
        <f>O276*H276</f>
        <v>0</v>
      </c>
      <c r="Q276" s="184">
        <v>0</v>
      </c>
      <c r="R276" s="184">
        <f>Q276*H276</f>
        <v>0</v>
      </c>
      <c r="S276" s="184">
        <v>0</v>
      </c>
      <c r="T276" s="185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6" t="s">
        <v>204</v>
      </c>
      <c r="AT276" s="186" t="s">
        <v>299</v>
      </c>
      <c r="AU276" s="186" t="s">
        <v>84</v>
      </c>
      <c r="AY276" s="19" t="s">
        <v>124</v>
      </c>
      <c r="BE276" s="187">
        <f>IF(N276="základní",J276,0)</f>
        <v>0</v>
      </c>
      <c r="BF276" s="187">
        <f>IF(N276="snížená",J276,0)</f>
        <v>0</v>
      </c>
      <c r="BG276" s="187">
        <f>IF(N276="zákl. přenesená",J276,0)</f>
        <v>0</v>
      </c>
      <c r="BH276" s="187">
        <f>IF(N276="sníž. přenesená",J276,0)</f>
        <v>0</v>
      </c>
      <c r="BI276" s="187">
        <f>IF(N276="nulová",J276,0)</f>
        <v>0</v>
      </c>
      <c r="BJ276" s="19" t="s">
        <v>82</v>
      </c>
      <c r="BK276" s="187">
        <f>ROUND(I276*H276,2)</f>
        <v>0</v>
      </c>
      <c r="BL276" s="19" t="s">
        <v>165</v>
      </c>
      <c r="BM276" s="186" t="s">
        <v>515</v>
      </c>
    </row>
    <row r="277" spans="1:65" s="2" customFormat="1" ht="29.25">
      <c r="A277" s="36"/>
      <c r="B277" s="37"/>
      <c r="C277" s="38"/>
      <c r="D277" s="190" t="s">
        <v>194</v>
      </c>
      <c r="E277" s="38"/>
      <c r="F277" s="221" t="s">
        <v>516</v>
      </c>
      <c r="G277" s="38"/>
      <c r="H277" s="38"/>
      <c r="I277" s="222"/>
      <c r="J277" s="38"/>
      <c r="K277" s="38"/>
      <c r="L277" s="41"/>
      <c r="M277" s="223"/>
      <c r="N277" s="22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194</v>
      </c>
      <c r="AU277" s="19" t="s">
        <v>84</v>
      </c>
    </row>
    <row r="278" spans="1:65" s="2" customFormat="1" ht="55.5" customHeight="1">
      <c r="A278" s="36"/>
      <c r="B278" s="37"/>
      <c r="C278" s="175" t="s">
        <v>517</v>
      </c>
      <c r="D278" s="175" t="s">
        <v>127</v>
      </c>
      <c r="E278" s="176" t="s">
        <v>518</v>
      </c>
      <c r="F278" s="177" t="s">
        <v>519</v>
      </c>
      <c r="G278" s="178" t="s">
        <v>289</v>
      </c>
      <c r="H278" s="179">
        <v>1</v>
      </c>
      <c r="I278" s="180"/>
      <c r="J278" s="181">
        <f>ROUND(I278*H278,2)</f>
        <v>0</v>
      </c>
      <c r="K278" s="177" t="s">
        <v>19</v>
      </c>
      <c r="L278" s="41"/>
      <c r="M278" s="182" t="s">
        <v>19</v>
      </c>
      <c r="N278" s="183" t="s">
        <v>45</v>
      </c>
      <c r="O278" s="66"/>
      <c r="P278" s="184">
        <f>O278*H278</f>
        <v>0</v>
      </c>
      <c r="Q278" s="184">
        <v>0</v>
      </c>
      <c r="R278" s="184">
        <f>Q278*H278</f>
        <v>0</v>
      </c>
      <c r="S278" s="184">
        <v>0</v>
      </c>
      <c r="T278" s="185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6" t="s">
        <v>165</v>
      </c>
      <c r="AT278" s="186" t="s">
        <v>127</v>
      </c>
      <c r="AU278" s="186" t="s">
        <v>84</v>
      </c>
      <c r="AY278" s="19" t="s">
        <v>124</v>
      </c>
      <c r="BE278" s="187">
        <f>IF(N278="základní",J278,0)</f>
        <v>0</v>
      </c>
      <c r="BF278" s="187">
        <f>IF(N278="snížená",J278,0)</f>
        <v>0</v>
      </c>
      <c r="BG278" s="187">
        <f>IF(N278="zákl. přenesená",J278,0)</f>
        <v>0</v>
      </c>
      <c r="BH278" s="187">
        <f>IF(N278="sníž. přenesená",J278,0)</f>
        <v>0</v>
      </c>
      <c r="BI278" s="187">
        <f>IF(N278="nulová",J278,0)</f>
        <v>0</v>
      </c>
      <c r="BJ278" s="19" t="s">
        <v>82</v>
      </c>
      <c r="BK278" s="187">
        <f>ROUND(I278*H278,2)</f>
        <v>0</v>
      </c>
      <c r="BL278" s="19" t="s">
        <v>165</v>
      </c>
      <c r="BM278" s="186" t="s">
        <v>520</v>
      </c>
    </row>
    <row r="279" spans="1:65" s="2" customFormat="1" ht="24.2" customHeight="1">
      <c r="A279" s="36"/>
      <c r="B279" s="37"/>
      <c r="C279" s="228" t="s">
        <v>267</v>
      </c>
      <c r="D279" s="228" t="s">
        <v>299</v>
      </c>
      <c r="E279" s="229" t="s">
        <v>521</v>
      </c>
      <c r="F279" s="230" t="s">
        <v>522</v>
      </c>
      <c r="G279" s="231" t="s">
        <v>289</v>
      </c>
      <c r="H279" s="232">
        <v>1</v>
      </c>
      <c r="I279" s="233"/>
      <c r="J279" s="234">
        <f>ROUND(I279*H279,2)</f>
        <v>0</v>
      </c>
      <c r="K279" s="230" t="s">
        <v>19</v>
      </c>
      <c r="L279" s="235"/>
      <c r="M279" s="236" t="s">
        <v>19</v>
      </c>
      <c r="N279" s="237" t="s">
        <v>45</v>
      </c>
      <c r="O279" s="66"/>
      <c r="P279" s="184">
        <f>O279*H279</f>
        <v>0</v>
      </c>
      <c r="Q279" s="184">
        <v>0</v>
      </c>
      <c r="R279" s="184">
        <f>Q279*H279</f>
        <v>0</v>
      </c>
      <c r="S279" s="184">
        <v>0</v>
      </c>
      <c r="T279" s="185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6" t="s">
        <v>204</v>
      </c>
      <c r="AT279" s="186" t="s">
        <v>299</v>
      </c>
      <c r="AU279" s="186" t="s">
        <v>84</v>
      </c>
      <c r="AY279" s="19" t="s">
        <v>124</v>
      </c>
      <c r="BE279" s="187">
        <f>IF(N279="základní",J279,0)</f>
        <v>0</v>
      </c>
      <c r="BF279" s="187">
        <f>IF(N279="snížená",J279,0)</f>
        <v>0</v>
      </c>
      <c r="BG279" s="187">
        <f>IF(N279="zákl. přenesená",J279,0)</f>
        <v>0</v>
      </c>
      <c r="BH279" s="187">
        <f>IF(N279="sníž. přenesená",J279,0)</f>
        <v>0</v>
      </c>
      <c r="BI279" s="187">
        <f>IF(N279="nulová",J279,0)</f>
        <v>0</v>
      </c>
      <c r="BJ279" s="19" t="s">
        <v>82</v>
      </c>
      <c r="BK279" s="187">
        <f>ROUND(I279*H279,2)</f>
        <v>0</v>
      </c>
      <c r="BL279" s="19" t="s">
        <v>165</v>
      </c>
      <c r="BM279" s="186" t="s">
        <v>523</v>
      </c>
    </row>
    <row r="280" spans="1:65" s="2" customFormat="1" ht="29.25">
      <c r="A280" s="36"/>
      <c r="B280" s="37"/>
      <c r="C280" s="38"/>
      <c r="D280" s="190" t="s">
        <v>194</v>
      </c>
      <c r="E280" s="38"/>
      <c r="F280" s="221" t="s">
        <v>516</v>
      </c>
      <c r="G280" s="38"/>
      <c r="H280" s="38"/>
      <c r="I280" s="222"/>
      <c r="J280" s="38"/>
      <c r="K280" s="38"/>
      <c r="L280" s="41"/>
      <c r="M280" s="223"/>
      <c r="N280" s="22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194</v>
      </c>
      <c r="AU280" s="19" t="s">
        <v>84</v>
      </c>
    </row>
    <row r="281" spans="1:65" s="2" customFormat="1" ht="55.5" customHeight="1">
      <c r="A281" s="36"/>
      <c r="B281" s="37"/>
      <c r="C281" s="175" t="s">
        <v>524</v>
      </c>
      <c r="D281" s="175" t="s">
        <v>127</v>
      </c>
      <c r="E281" s="176" t="s">
        <v>525</v>
      </c>
      <c r="F281" s="177" t="s">
        <v>526</v>
      </c>
      <c r="G281" s="178" t="s">
        <v>289</v>
      </c>
      <c r="H281" s="179">
        <v>6</v>
      </c>
      <c r="I281" s="180"/>
      <c r="J281" s="181">
        <f>ROUND(I281*H281,2)</f>
        <v>0</v>
      </c>
      <c r="K281" s="177" t="s">
        <v>19</v>
      </c>
      <c r="L281" s="41"/>
      <c r="M281" s="182" t="s">
        <v>19</v>
      </c>
      <c r="N281" s="183" t="s">
        <v>45</v>
      </c>
      <c r="O281" s="66"/>
      <c r="P281" s="184">
        <f>O281*H281</f>
        <v>0</v>
      </c>
      <c r="Q281" s="184">
        <v>0</v>
      </c>
      <c r="R281" s="184">
        <f>Q281*H281</f>
        <v>0</v>
      </c>
      <c r="S281" s="184">
        <v>0</v>
      </c>
      <c r="T281" s="185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6" t="s">
        <v>165</v>
      </c>
      <c r="AT281" s="186" t="s">
        <v>127</v>
      </c>
      <c r="AU281" s="186" t="s">
        <v>84</v>
      </c>
      <c r="AY281" s="19" t="s">
        <v>124</v>
      </c>
      <c r="BE281" s="187">
        <f>IF(N281="základní",J281,0)</f>
        <v>0</v>
      </c>
      <c r="BF281" s="187">
        <f>IF(N281="snížená",J281,0)</f>
        <v>0</v>
      </c>
      <c r="BG281" s="187">
        <f>IF(N281="zákl. přenesená",J281,0)</f>
        <v>0</v>
      </c>
      <c r="BH281" s="187">
        <f>IF(N281="sníž. přenesená",J281,0)</f>
        <v>0</v>
      </c>
      <c r="BI281" s="187">
        <f>IF(N281="nulová",J281,0)</f>
        <v>0</v>
      </c>
      <c r="BJ281" s="19" t="s">
        <v>82</v>
      </c>
      <c r="BK281" s="187">
        <f>ROUND(I281*H281,2)</f>
        <v>0</v>
      </c>
      <c r="BL281" s="19" t="s">
        <v>165</v>
      </c>
      <c r="BM281" s="186" t="s">
        <v>527</v>
      </c>
    </row>
    <row r="282" spans="1:65" s="2" customFormat="1" ht="24.2" customHeight="1">
      <c r="A282" s="36"/>
      <c r="B282" s="37"/>
      <c r="C282" s="228" t="s">
        <v>396</v>
      </c>
      <c r="D282" s="228" t="s">
        <v>299</v>
      </c>
      <c r="E282" s="229" t="s">
        <v>528</v>
      </c>
      <c r="F282" s="230" t="s">
        <v>529</v>
      </c>
      <c r="G282" s="231" t="s">
        <v>289</v>
      </c>
      <c r="H282" s="232">
        <v>6</v>
      </c>
      <c r="I282" s="233"/>
      <c r="J282" s="234">
        <f>ROUND(I282*H282,2)</f>
        <v>0</v>
      </c>
      <c r="K282" s="230" t="s">
        <v>19</v>
      </c>
      <c r="L282" s="235"/>
      <c r="M282" s="236" t="s">
        <v>19</v>
      </c>
      <c r="N282" s="237" t="s">
        <v>45</v>
      </c>
      <c r="O282" s="66"/>
      <c r="P282" s="184">
        <f>O282*H282</f>
        <v>0</v>
      </c>
      <c r="Q282" s="184">
        <v>0</v>
      </c>
      <c r="R282" s="184">
        <f>Q282*H282</f>
        <v>0</v>
      </c>
      <c r="S282" s="184">
        <v>0</v>
      </c>
      <c r="T282" s="185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186" t="s">
        <v>204</v>
      </c>
      <c r="AT282" s="186" t="s">
        <v>299</v>
      </c>
      <c r="AU282" s="186" t="s">
        <v>84</v>
      </c>
      <c r="AY282" s="19" t="s">
        <v>124</v>
      </c>
      <c r="BE282" s="187">
        <f>IF(N282="základní",J282,0)</f>
        <v>0</v>
      </c>
      <c r="BF282" s="187">
        <f>IF(N282="snížená",J282,0)</f>
        <v>0</v>
      </c>
      <c r="BG282" s="187">
        <f>IF(N282="zákl. přenesená",J282,0)</f>
        <v>0</v>
      </c>
      <c r="BH282" s="187">
        <f>IF(N282="sníž. přenesená",J282,0)</f>
        <v>0</v>
      </c>
      <c r="BI282" s="187">
        <f>IF(N282="nulová",J282,0)</f>
        <v>0</v>
      </c>
      <c r="BJ282" s="19" t="s">
        <v>82</v>
      </c>
      <c r="BK282" s="187">
        <f>ROUND(I282*H282,2)</f>
        <v>0</v>
      </c>
      <c r="BL282" s="19" t="s">
        <v>165</v>
      </c>
      <c r="BM282" s="186" t="s">
        <v>530</v>
      </c>
    </row>
    <row r="283" spans="1:65" s="2" customFormat="1" ht="29.25">
      <c r="A283" s="36"/>
      <c r="B283" s="37"/>
      <c r="C283" s="38"/>
      <c r="D283" s="190" t="s">
        <v>194</v>
      </c>
      <c r="E283" s="38"/>
      <c r="F283" s="221" t="s">
        <v>516</v>
      </c>
      <c r="G283" s="38"/>
      <c r="H283" s="38"/>
      <c r="I283" s="222"/>
      <c r="J283" s="38"/>
      <c r="K283" s="38"/>
      <c r="L283" s="41"/>
      <c r="M283" s="223"/>
      <c r="N283" s="22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194</v>
      </c>
      <c r="AU283" s="19" t="s">
        <v>84</v>
      </c>
    </row>
    <row r="284" spans="1:65" s="2" customFormat="1" ht="49.15" customHeight="1">
      <c r="A284" s="36"/>
      <c r="B284" s="37"/>
      <c r="C284" s="175" t="s">
        <v>531</v>
      </c>
      <c r="D284" s="175" t="s">
        <v>127</v>
      </c>
      <c r="E284" s="176" t="s">
        <v>532</v>
      </c>
      <c r="F284" s="177" t="s">
        <v>533</v>
      </c>
      <c r="G284" s="178" t="s">
        <v>189</v>
      </c>
      <c r="H284" s="179">
        <v>0.65500000000000003</v>
      </c>
      <c r="I284" s="180"/>
      <c r="J284" s="181">
        <f>ROUND(I284*H284,2)</f>
        <v>0</v>
      </c>
      <c r="K284" s="177" t="s">
        <v>19</v>
      </c>
      <c r="L284" s="41"/>
      <c r="M284" s="182" t="s">
        <v>19</v>
      </c>
      <c r="N284" s="183" t="s">
        <v>45</v>
      </c>
      <c r="O284" s="66"/>
      <c r="P284" s="184">
        <f>O284*H284</f>
        <v>0</v>
      </c>
      <c r="Q284" s="184">
        <v>0</v>
      </c>
      <c r="R284" s="184">
        <f>Q284*H284</f>
        <v>0</v>
      </c>
      <c r="S284" s="184">
        <v>0</v>
      </c>
      <c r="T284" s="185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6" t="s">
        <v>165</v>
      </c>
      <c r="AT284" s="186" t="s">
        <v>127</v>
      </c>
      <c r="AU284" s="186" t="s">
        <v>84</v>
      </c>
      <c r="AY284" s="19" t="s">
        <v>124</v>
      </c>
      <c r="BE284" s="187">
        <f>IF(N284="základní",J284,0)</f>
        <v>0</v>
      </c>
      <c r="BF284" s="187">
        <f>IF(N284="snížená",J284,0)</f>
        <v>0</v>
      </c>
      <c r="BG284" s="187">
        <f>IF(N284="zákl. přenesená",J284,0)</f>
        <v>0</v>
      </c>
      <c r="BH284" s="187">
        <f>IF(N284="sníž. přenesená",J284,0)</f>
        <v>0</v>
      </c>
      <c r="BI284" s="187">
        <f>IF(N284="nulová",J284,0)</f>
        <v>0</v>
      </c>
      <c r="BJ284" s="19" t="s">
        <v>82</v>
      </c>
      <c r="BK284" s="187">
        <f>ROUND(I284*H284,2)</f>
        <v>0</v>
      </c>
      <c r="BL284" s="19" t="s">
        <v>165</v>
      </c>
      <c r="BM284" s="186" t="s">
        <v>534</v>
      </c>
    </row>
    <row r="285" spans="1:65" s="12" customFormat="1" ht="25.9" customHeight="1">
      <c r="B285" s="159"/>
      <c r="C285" s="160"/>
      <c r="D285" s="161" t="s">
        <v>73</v>
      </c>
      <c r="E285" s="162" t="s">
        <v>260</v>
      </c>
      <c r="F285" s="162" t="s">
        <v>261</v>
      </c>
      <c r="G285" s="160"/>
      <c r="H285" s="160"/>
      <c r="I285" s="163"/>
      <c r="J285" s="164">
        <f>BK285</f>
        <v>0</v>
      </c>
      <c r="K285" s="160"/>
      <c r="L285" s="165"/>
      <c r="M285" s="166"/>
      <c r="N285" s="167"/>
      <c r="O285" s="167"/>
      <c r="P285" s="168">
        <f>SUM(P286:P290)</f>
        <v>0</v>
      </c>
      <c r="Q285" s="167"/>
      <c r="R285" s="168">
        <f>SUM(R286:R290)</f>
        <v>0</v>
      </c>
      <c r="S285" s="167"/>
      <c r="T285" s="169">
        <f>SUM(T286:T290)</f>
        <v>0</v>
      </c>
      <c r="AR285" s="170" t="s">
        <v>131</v>
      </c>
      <c r="AT285" s="171" t="s">
        <v>73</v>
      </c>
      <c r="AU285" s="171" t="s">
        <v>74</v>
      </c>
      <c r="AY285" s="170" t="s">
        <v>124</v>
      </c>
      <c r="BK285" s="172">
        <f>SUM(BK286:BK290)</f>
        <v>0</v>
      </c>
    </row>
    <row r="286" spans="1:65" s="2" customFormat="1" ht="24.2" customHeight="1">
      <c r="A286" s="36"/>
      <c r="B286" s="37"/>
      <c r="C286" s="175" t="s">
        <v>401</v>
      </c>
      <c r="D286" s="175" t="s">
        <v>127</v>
      </c>
      <c r="E286" s="176" t="s">
        <v>535</v>
      </c>
      <c r="F286" s="177" t="s">
        <v>536</v>
      </c>
      <c r="G286" s="178" t="s">
        <v>265</v>
      </c>
      <c r="H286" s="179">
        <v>40</v>
      </c>
      <c r="I286" s="180"/>
      <c r="J286" s="181">
        <f>ROUND(I286*H286,2)</f>
        <v>0</v>
      </c>
      <c r="K286" s="177" t="s">
        <v>19</v>
      </c>
      <c r="L286" s="41"/>
      <c r="M286" s="182" t="s">
        <v>19</v>
      </c>
      <c r="N286" s="183" t="s">
        <v>45</v>
      </c>
      <c r="O286" s="66"/>
      <c r="P286" s="184">
        <f>O286*H286</f>
        <v>0</v>
      </c>
      <c r="Q286" s="184">
        <v>0</v>
      </c>
      <c r="R286" s="184">
        <f>Q286*H286</f>
        <v>0</v>
      </c>
      <c r="S286" s="184">
        <v>0</v>
      </c>
      <c r="T286" s="185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266</v>
      </c>
      <c r="AT286" s="186" t="s">
        <v>127</v>
      </c>
      <c r="AU286" s="186" t="s">
        <v>82</v>
      </c>
      <c r="AY286" s="19" t="s">
        <v>124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82</v>
      </c>
      <c r="BK286" s="187">
        <f>ROUND(I286*H286,2)</f>
        <v>0</v>
      </c>
      <c r="BL286" s="19" t="s">
        <v>266</v>
      </c>
      <c r="BM286" s="186" t="s">
        <v>537</v>
      </c>
    </row>
    <row r="287" spans="1:65" s="2" customFormat="1" ht="19.5">
      <c r="A287" s="36"/>
      <c r="B287" s="37"/>
      <c r="C287" s="38"/>
      <c r="D287" s="190" t="s">
        <v>194</v>
      </c>
      <c r="E287" s="38"/>
      <c r="F287" s="221" t="s">
        <v>268</v>
      </c>
      <c r="G287" s="38"/>
      <c r="H287" s="38"/>
      <c r="I287" s="222"/>
      <c r="J287" s="38"/>
      <c r="K287" s="38"/>
      <c r="L287" s="41"/>
      <c r="M287" s="223"/>
      <c r="N287" s="224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194</v>
      </c>
      <c r="AU287" s="19" t="s">
        <v>82</v>
      </c>
    </row>
    <row r="288" spans="1:65" s="15" customFormat="1" ht="22.5">
      <c r="B288" s="211"/>
      <c r="C288" s="212"/>
      <c r="D288" s="190" t="s">
        <v>132</v>
      </c>
      <c r="E288" s="213" t="s">
        <v>19</v>
      </c>
      <c r="F288" s="214" t="s">
        <v>538</v>
      </c>
      <c r="G288" s="212"/>
      <c r="H288" s="213" t="s">
        <v>19</v>
      </c>
      <c r="I288" s="215"/>
      <c r="J288" s="212"/>
      <c r="K288" s="212"/>
      <c r="L288" s="216"/>
      <c r="M288" s="217"/>
      <c r="N288" s="218"/>
      <c r="O288" s="218"/>
      <c r="P288" s="218"/>
      <c r="Q288" s="218"/>
      <c r="R288" s="218"/>
      <c r="S288" s="218"/>
      <c r="T288" s="219"/>
      <c r="AT288" s="220" t="s">
        <v>132</v>
      </c>
      <c r="AU288" s="220" t="s">
        <v>82</v>
      </c>
      <c r="AV288" s="15" t="s">
        <v>82</v>
      </c>
      <c r="AW288" s="15" t="s">
        <v>35</v>
      </c>
      <c r="AX288" s="15" t="s">
        <v>74</v>
      </c>
      <c r="AY288" s="220" t="s">
        <v>124</v>
      </c>
    </row>
    <row r="289" spans="1:51" s="13" customFormat="1" ht="11.25">
      <c r="B289" s="188"/>
      <c r="C289" s="189"/>
      <c r="D289" s="190" t="s">
        <v>132</v>
      </c>
      <c r="E289" s="191" t="s">
        <v>19</v>
      </c>
      <c r="F289" s="192" t="s">
        <v>270</v>
      </c>
      <c r="G289" s="189"/>
      <c r="H289" s="193">
        <v>40</v>
      </c>
      <c r="I289" s="194"/>
      <c r="J289" s="189"/>
      <c r="K289" s="189"/>
      <c r="L289" s="195"/>
      <c r="M289" s="196"/>
      <c r="N289" s="197"/>
      <c r="O289" s="197"/>
      <c r="P289" s="197"/>
      <c r="Q289" s="197"/>
      <c r="R289" s="197"/>
      <c r="S289" s="197"/>
      <c r="T289" s="198"/>
      <c r="AT289" s="199" t="s">
        <v>132</v>
      </c>
      <c r="AU289" s="199" t="s">
        <v>82</v>
      </c>
      <c r="AV289" s="13" t="s">
        <v>84</v>
      </c>
      <c r="AW289" s="13" t="s">
        <v>35</v>
      </c>
      <c r="AX289" s="13" t="s">
        <v>74</v>
      </c>
      <c r="AY289" s="199" t="s">
        <v>124</v>
      </c>
    </row>
    <row r="290" spans="1:51" s="14" customFormat="1" ht="11.25">
      <c r="B290" s="200"/>
      <c r="C290" s="201"/>
      <c r="D290" s="190" t="s">
        <v>132</v>
      </c>
      <c r="E290" s="202" t="s">
        <v>19</v>
      </c>
      <c r="F290" s="203" t="s">
        <v>134</v>
      </c>
      <c r="G290" s="201"/>
      <c r="H290" s="204">
        <v>40</v>
      </c>
      <c r="I290" s="205"/>
      <c r="J290" s="201"/>
      <c r="K290" s="201"/>
      <c r="L290" s="206"/>
      <c r="M290" s="225"/>
      <c r="N290" s="226"/>
      <c r="O290" s="226"/>
      <c r="P290" s="226"/>
      <c r="Q290" s="226"/>
      <c r="R290" s="226"/>
      <c r="S290" s="226"/>
      <c r="T290" s="227"/>
      <c r="AT290" s="210" t="s">
        <v>132</v>
      </c>
      <c r="AU290" s="210" t="s">
        <v>82</v>
      </c>
      <c r="AV290" s="14" t="s">
        <v>131</v>
      </c>
      <c r="AW290" s="14" t="s">
        <v>35</v>
      </c>
      <c r="AX290" s="14" t="s">
        <v>82</v>
      </c>
      <c r="AY290" s="210" t="s">
        <v>124</v>
      </c>
    </row>
    <row r="291" spans="1:51" s="2" customFormat="1" ht="6.95" customHeight="1">
      <c r="A291" s="36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41"/>
      <c r="M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</row>
  </sheetData>
  <sheetProtection algorithmName="SHA-512" hashValue="V9bjlGQAknZ6pY3Oh4GCoMm4AEQmJhXYmc6pTo/CjNelfVw8NvG4+o60fxYMpIUBVDT/+jXL1Z/ypC0bQVLI2A==" saltValue="ZuYPjEPnOdzjaLaVMXDgkrp25DZjma9csPZ5mvUvhaD4uHBV7f/7CAp7NGpKSTLW2flWIWwUrJYmIYqMcBCZAQ==" spinCount="100000" sheet="1" objects="1" scenarios="1" formatColumns="0" formatRows="0" autoFilter="0"/>
  <autoFilter ref="C91:K290" xr:uid="{00000000-0009-0000-0000-000002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2"/>
  <sheetViews>
    <sheetView showGridLines="0" topLeftCell="A53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9" t="s">
        <v>90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91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0" t="str">
        <f>'Rekapitulace stavby'!K6</f>
        <v>Stavební úpravy Myslivny</v>
      </c>
      <c r="F7" s="371"/>
      <c r="G7" s="371"/>
      <c r="H7" s="371"/>
      <c r="L7" s="22"/>
    </row>
    <row r="8" spans="1:46" s="2" customFormat="1" ht="12" customHeight="1">
      <c r="A8" s="36"/>
      <c r="B8" s="41"/>
      <c r="C8" s="36"/>
      <c r="D8" s="107" t="s">
        <v>92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2" t="s">
        <v>539</v>
      </c>
      <c r="F9" s="373"/>
      <c r="G9" s="373"/>
      <c r="H9" s="373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37</v>
      </c>
      <c r="G12" s="36"/>
      <c r="H12" s="36"/>
      <c r="I12" s="107" t="s">
        <v>23</v>
      </c>
      <c r="J12" s="110" t="str">
        <f>'Rekapitulace stavby'!AN8</f>
        <v>2. 9. 2025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>00262871</v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>Město Chrastava</v>
      </c>
      <c r="F15" s="36"/>
      <c r="G15" s="36"/>
      <c r="H15" s="36"/>
      <c r="I15" s="107" t="s">
        <v>29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30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4" t="str">
        <f>'Rekapitulace stavby'!E14</f>
        <v>Vyplň údaj</v>
      </c>
      <c r="F18" s="375"/>
      <c r="G18" s="375"/>
      <c r="H18" s="375"/>
      <c r="I18" s="107" t="s">
        <v>29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32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>08517592</v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>Ing. Knébl</v>
      </c>
      <c r="F21" s="36"/>
      <c r="G21" s="36"/>
      <c r="H21" s="36"/>
      <c r="I21" s="107" t="s">
        <v>29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36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29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38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6" t="s">
        <v>19</v>
      </c>
      <c r="F27" s="376"/>
      <c r="G27" s="376"/>
      <c r="H27" s="376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40</v>
      </c>
      <c r="E30" s="36"/>
      <c r="F30" s="36"/>
      <c r="G30" s="36"/>
      <c r="H30" s="36"/>
      <c r="I30" s="36"/>
      <c r="J30" s="116">
        <f>ROUND(J82,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42</v>
      </c>
      <c r="G32" s="36"/>
      <c r="H32" s="36"/>
      <c r="I32" s="117" t="s">
        <v>41</v>
      </c>
      <c r="J32" s="117" t="s">
        <v>43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44</v>
      </c>
      <c r="E33" s="107" t="s">
        <v>45</v>
      </c>
      <c r="F33" s="119">
        <f>ROUND((SUM(BE82:BE91)),  2)</f>
        <v>0</v>
      </c>
      <c r="G33" s="36"/>
      <c r="H33" s="36"/>
      <c r="I33" s="120">
        <v>0.21</v>
      </c>
      <c r="J33" s="119">
        <f>ROUND(((SUM(BE82:BE91))*I33),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46</v>
      </c>
      <c r="F34" s="119">
        <f>ROUND((SUM(BF82:BF91)),  2)</f>
        <v>0</v>
      </c>
      <c r="G34" s="36"/>
      <c r="H34" s="36"/>
      <c r="I34" s="120">
        <v>0.12</v>
      </c>
      <c r="J34" s="119">
        <f>ROUND(((SUM(BF82:BF91))*I34),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47</v>
      </c>
      <c r="F35" s="119">
        <f>ROUND((SUM(BG82:BG91)),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48</v>
      </c>
      <c r="F36" s="119">
        <f>ROUND((SUM(BH82:BH91)),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49</v>
      </c>
      <c r="F37" s="119">
        <f>ROUND((SUM(BI82:BI91)),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50</v>
      </c>
      <c r="E39" s="123"/>
      <c r="F39" s="123"/>
      <c r="G39" s="124" t="s">
        <v>51</v>
      </c>
      <c r="H39" s="125" t="s">
        <v>52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94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7" t="str">
        <f>E7</f>
        <v>Stavební úpravy Myslivny</v>
      </c>
      <c r="F48" s="378"/>
      <c r="G48" s="378"/>
      <c r="H48" s="378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92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9" t="str">
        <f>E9</f>
        <v>04 - VRN</v>
      </c>
      <c r="F50" s="379"/>
      <c r="G50" s="379"/>
      <c r="H50" s="379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2. 9. 2025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Chrastava</v>
      </c>
      <c r="G54" s="38"/>
      <c r="H54" s="38"/>
      <c r="I54" s="31" t="s">
        <v>32</v>
      </c>
      <c r="J54" s="34" t="str">
        <f>E21</f>
        <v>Ing. Knébl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36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95</v>
      </c>
      <c r="D57" s="133"/>
      <c r="E57" s="133"/>
      <c r="F57" s="133"/>
      <c r="G57" s="133"/>
      <c r="H57" s="133"/>
      <c r="I57" s="133"/>
      <c r="J57" s="134" t="s">
        <v>96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72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97</v>
      </c>
    </row>
    <row r="60" spans="1:47" s="9" customFormat="1" ht="24.95" customHeight="1">
      <c r="B60" s="136"/>
      <c r="C60" s="137"/>
      <c r="D60" s="138" t="s">
        <v>540</v>
      </c>
      <c r="E60" s="139"/>
      <c r="F60" s="139"/>
      <c r="G60" s="139"/>
      <c r="H60" s="139"/>
      <c r="I60" s="139"/>
      <c r="J60" s="140">
        <f>J83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541</v>
      </c>
      <c r="E61" s="145"/>
      <c r="F61" s="145"/>
      <c r="G61" s="145"/>
      <c r="H61" s="145"/>
      <c r="I61" s="145"/>
      <c r="J61" s="146">
        <f>J84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542</v>
      </c>
      <c r="E62" s="145"/>
      <c r="F62" s="145"/>
      <c r="G62" s="145"/>
      <c r="H62" s="145"/>
      <c r="I62" s="145"/>
      <c r="J62" s="146">
        <f>J88</f>
        <v>0</v>
      </c>
      <c r="K62" s="143"/>
      <c r="L62" s="147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0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0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109</v>
      </c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77" t="str">
        <f>E7</f>
        <v>Stavební úpravy Myslivny</v>
      </c>
      <c r="F72" s="378"/>
      <c r="G72" s="378"/>
      <c r="H72" s="37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92</v>
      </c>
      <c r="D73" s="38"/>
      <c r="E73" s="38"/>
      <c r="F73" s="38"/>
      <c r="G73" s="38"/>
      <c r="H73" s="38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49" t="str">
        <f>E9</f>
        <v>04 - VRN</v>
      </c>
      <c r="F74" s="379"/>
      <c r="G74" s="379"/>
      <c r="H74" s="379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 xml:space="preserve"> </v>
      </c>
      <c r="G76" s="38"/>
      <c r="H76" s="38"/>
      <c r="I76" s="31" t="s">
        <v>23</v>
      </c>
      <c r="J76" s="61" t="str">
        <f>IF(J12="","",J12)</f>
        <v>2. 9. 2025</v>
      </c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5.2" customHeight="1">
      <c r="A78" s="36"/>
      <c r="B78" s="37"/>
      <c r="C78" s="31" t="s">
        <v>25</v>
      </c>
      <c r="D78" s="38"/>
      <c r="E78" s="38"/>
      <c r="F78" s="29" t="str">
        <f>E15</f>
        <v>Město Chrastava</v>
      </c>
      <c r="G78" s="38"/>
      <c r="H78" s="38"/>
      <c r="I78" s="31" t="s">
        <v>32</v>
      </c>
      <c r="J78" s="34" t="str">
        <f>E21</f>
        <v>Ing. Knébl</v>
      </c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30</v>
      </c>
      <c r="D79" s="38"/>
      <c r="E79" s="38"/>
      <c r="F79" s="29" t="str">
        <f>IF(E18="","",E18)</f>
        <v>Vyplň údaj</v>
      </c>
      <c r="G79" s="38"/>
      <c r="H79" s="38"/>
      <c r="I79" s="31" t="s">
        <v>36</v>
      </c>
      <c r="J79" s="34" t="str">
        <f>E24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48"/>
      <c r="B81" s="149"/>
      <c r="C81" s="150" t="s">
        <v>110</v>
      </c>
      <c r="D81" s="151" t="s">
        <v>59</v>
      </c>
      <c r="E81" s="151" t="s">
        <v>55</v>
      </c>
      <c r="F81" s="151" t="s">
        <v>56</v>
      </c>
      <c r="G81" s="151" t="s">
        <v>111</v>
      </c>
      <c r="H81" s="151" t="s">
        <v>112</v>
      </c>
      <c r="I81" s="151" t="s">
        <v>113</v>
      </c>
      <c r="J81" s="151" t="s">
        <v>96</v>
      </c>
      <c r="K81" s="152" t="s">
        <v>114</v>
      </c>
      <c r="L81" s="153"/>
      <c r="M81" s="70" t="s">
        <v>19</v>
      </c>
      <c r="N81" s="71" t="s">
        <v>44</v>
      </c>
      <c r="O81" s="71" t="s">
        <v>115</v>
      </c>
      <c r="P81" s="71" t="s">
        <v>116</v>
      </c>
      <c r="Q81" s="71" t="s">
        <v>117</v>
      </c>
      <c r="R81" s="71" t="s">
        <v>118</v>
      </c>
      <c r="S81" s="71" t="s">
        <v>119</v>
      </c>
      <c r="T81" s="72" t="s">
        <v>120</v>
      </c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  <row r="82" spans="1:65" s="2" customFormat="1" ht="22.9" customHeight="1">
      <c r="A82" s="36"/>
      <c r="B82" s="37"/>
      <c r="C82" s="77" t="s">
        <v>121</v>
      </c>
      <c r="D82" s="38"/>
      <c r="E82" s="38"/>
      <c r="F82" s="38"/>
      <c r="G82" s="38"/>
      <c r="H82" s="38"/>
      <c r="I82" s="38"/>
      <c r="J82" s="154">
        <f>BK82</f>
        <v>0</v>
      </c>
      <c r="K82" s="38"/>
      <c r="L82" s="41"/>
      <c r="M82" s="73"/>
      <c r="N82" s="155"/>
      <c r="O82" s="74"/>
      <c r="P82" s="156">
        <f>P83</f>
        <v>0</v>
      </c>
      <c r="Q82" s="74"/>
      <c r="R82" s="156">
        <f>R83</f>
        <v>0</v>
      </c>
      <c r="S82" s="74"/>
      <c r="T82" s="157">
        <f>T83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73</v>
      </c>
      <c r="AU82" s="19" t="s">
        <v>97</v>
      </c>
      <c r="BK82" s="158">
        <f>BK83</f>
        <v>0</v>
      </c>
    </row>
    <row r="83" spans="1:65" s="12" customFormat="1" ht="25.9" customHeight="1">
      <c r="B83" s="159"/>
      <c r="C83" s="160"/>
      <c r="D83" s="161" t="s">
        <v>73</v>
      </c>
      <c r="E83" s="162" t="s">
        <v>89</v>
      </c>
      <c r="F83" s="162" t="s">
        <v>543</v>
      </c>
      <c r="G83" s="160"/>
      <c r="H83" s="160"/>
      <c r="I83" s="163"/>
      <c r="J83" s="164">
        <f>BK83</f>
        <v>0</v>
      </c>
      <c r="K83" s="160"/>
      <c r="L83" s="165"/>
      <c r="M83" s="166"/>
      <c r="N83" s="167"/>
      <c r="O83" s="167"/>
      <c r="P83" s="168">
        <f>P84+P88</f>
        <v>0</v>
      </c>
      <c r="Q83" s="167"/>
      <c r="R83" s="168">
        <f>R84+R88</f>
        <v>0</v>
      </c>
      <c r="S83" s="167"/>
      <c r="T83" s="169">
        <f>T84+T88</f>
        <v>0</v>
      </c>
      <c r="AR83" s="170" t="s">
        <v>148</v>
      </c>
      <c r="AT83" s="171" t="s">
        <v>73</v>
      </c>
      <c r="AU83" s="171" t="s">
        <v>74</v>
      </c>
      <c r="AY83" s="170" t="s">
        <v>124</v>
      </c>
      <c r="BK83" s="172">
        <f>BK84+BK88</f>
        <v>0</v>
      </c>
    </row>
    <row r="84" spans="1:65" s="12" customFormat="1" ht="22.9" customHeight="1">
      <c r="B84" s="159"/>
      <c r="C84" s="160"/>
      <c r="D84" s="161" t="s">
        <v>73</v>
      </c>
      <c r="E84" s="173" t="s">
        <v>544</v>
      </c>
      <c r="F84" s="173" t="s">
        <v>545</v>
      </c>
      <c r="G84" s="160"/>
      <c r="H84" s="160"/>
      <c r="I84" s="163"/>
      <c r="J84" s="174">
        <f>BK84</f>
        <v>0</v>
      </c>
      <c r="K84" s="160"/>
      <c r="L84" s="165"/>
      <c r="M84" s="166"/>
      <c r="N84" s="167"/>
      <c r="O84" s="167"/>
      <c r="P84" s="168">
        <f>SUM(P85:P87)</f>
        <v>0</v>
      </c>
      <c r="Q84" s="167"/>
      <c r="R84" s="168">
        <f>SUM(R85:R87)</f>
        <v>0</v>
      </c>
      <c r="S84" s="167"/>
      <c r="T84" s="169">
        <f>SUM(T85:T87)</f>
        <v>0</v>
      </c>
      <c r="AR84" s="170" t="s">
        <v>148</v>
      </c>
      <c r="AT84" s="171" t="s">
        <v>73</v>
      </c>
      <c r="AU84" s="171" t="s">
        <v>82</v>
      </c>
      <c r="AY84" s="170" t="s">
        <v>124</v>
      </c>
      <c r="BK84" s="172">
        <f>SUM(BK85:BK87)</f>
        <v>0</v>
      </c>
    </row>
    <row r="85" spans="1:65" s="2" customFormat="1" ht="16.5" customHeight="1">
      <c r="A85" s="36"/>
      <c r="B85" s="37"/>
      <c r="C85" s="175" t="s">
        <v>82</v>
      </c>
      <c r="D85" s="175" t="s">
        <v>127</v>
      </c>
      <c r="E85" s="176" t="s">
        <v>546</v>
      </c>
      <c r="F85" s="177" t="s">
        <v>545</v>
      </c>
      <c r="G85" s="178" t="s">
        <v>547</v>
      </c>
      <c r="H85" s="179">
        <v>1</v>
      </c>
      <c r="I85" s="180"/>
      <c r="J85" s="181">
        <f>ROUND(I85*H85,2)</f>
        <v>0</v>
      </c>
      <c r="K85" s="177" t="s">
        <v>19</v>
      </c>
      <c r="L85" s="41"/>
      <c r="M85" s="182" t="s">
        <v>19</v>
      </c>
      <c r="N85" s="183" t="s">
        <v>45</v>
      </c>
      <c r="O85" s="66"/>
      <c r="P85" s="184">
        <f>O85*H85</f>
        <v>0</v>
      </c>
      <c r="Q85" s="184">
        <v>0</v>
      </c>
      <c r="R85" s="184">
        <f>Q85*H85</f>
        <v>0</v>
      </c>
      <c r="S85" s="184">
        <v>0</v>
      </c>
      <c r="T85" s="185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86" t="s">
        <v>131</v>
      </c>
      <c r="AT85" s="186" t="s">
        <v>127</v>
      </c>
      <c r="AU85" s="186" t="s">
        <v>84</v>
      </c>
      <c r="AY85" s="19" t="s">
        <v>124</v>
      </c>
      <c r="BE85" s="187">
        <f>IF(N85="základní",J85,0)</f>
        <v>0</v>
      </c>
      <c r="BF85" s="187">
        <f>IF(N85="snížená",J85,0)</f>
        <v>0</v>
      </c>
      <c r="BG85" s="187">
        <f>IF(N85="zákl. přenesená",J85,0)</f>
        <v>0</v>
      </c>
      <c r="BH85" s="187">
        <f>IF(N85="sníž. přenesená",J85,0)</f>
        <v>0</v>
      </c>
      <c r="BI85" s="187">
        <f>IF(N85="nulová",J85,0)</f>
        <v>0</v>
      </c>
      <c r="BJ85" s="19" t="s">
        <v>82</v>
      </c>
      <c r="BK85" s="187">
        <f>ROUND(I85*H85,2)</f>
        <v>0</v>
      </c>
      <c r="BL85" s="19" t="s">
        <v>131</v>
      </c>
      <c r="BM85" s="186" t="s">
        <v>147</v>
      </c>
    </row>
    <row r="86" spans="1:65" s="2" customFormat="1" ht="19.5">
      <c r="A86" s="36"/>
      <c r="B86" s="37"/>
      <c r="C86" s="38"/>
      <c r="D86" s="190" t="s">
        <v>194</v>
      </c>
      <c r="E86" s="38"/>
      <c r="F86" s="221" t="s">
        <v>548</v>
      </c>
      <c r="G86" s="38"/>
      <c r="H86" s="38"/>
      <c r="I86" s="222"/>
      <c r="J86" s="38"/>
      <c r="K86" s="38"/>
      <c r="L86" s="41"/>
      <c r="M86" s="223"/>
      <c r="N86" s="224"/>
      <c r="O86" s="66"/>
      <c r="P86" s="66"/>
      <c r="Q86" s="66"/>
      <c r="R86" s="66"/>
      <c r="S86" s="66"/>
      <c r="T86" s="67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194</v>
      </c>
      <c r="AU86" s="19" t="s">
        <v>84</v>
      </c>
    </row>
    <row r="87" spans="1:65" s="2" customFormat="1" ht="16.5" customHeight="1">
      <c r="A87" s="36"/>
      <c r="B87" s="37"/>
      <c r="C87" s="175" t="s">
        <v>84</v>
      </c>
      <c r="D87" s="175" t="s">
        <v>127</v>
      </c>
      <c r="E87" s="176" t="s">
        <v>549</v>
      </c>
      <c r="F87" s="177" t="s">
        <v>550</v>
      </c>
      <c r="G87" s="178" t="s">
        <v>547</v>
      </c>
      <c r="H87" s="179">
        <v>1</v>
      </c>
      <c r="I87" s="180"/>
      <c r="J87" s="181">
        <f>ROUND(I87*H87,2)</f>
        <v>0</v>
      </c>
      <c r="K87" s="177" t="s">
        <v>19</v>
      </c>
      <c r="L87" s="41"/>
      <c r="M87" s="182" t="s">
        <v>19</v>
      </c>
      <c r="N87" s="183" t="s">
        <v>45</v>
      </c>
      <c r="O87" s="66"/>
      <c r="P87" s="184">
        <f>O87*H87</f>
        <v>0</v>
      </c>
      <c r="Q87" s="184">
        <v>0</v>
      </c>
      <c r="R87" s="184">
        <f>Q87*H87</f>
        <v>0</v>
      </c>
      <c r="S87" s="184">
        <v>0</v>
      </c>
      <c r="T87" s="185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6" t="s">
        <v>131</v>
      </c>
      <c r="AT87" s="186" t="s">
        <v>127</v>
      </c>
      <c r="AU87" s="186" t="s">
        <v>84</v>
      </c>
      <c r="AY87" s="19" t="s">
        <v>124</v>
      </c>
      <c r="BE87" s="187">
        <f>IF(N87="základní",J87,0)</f>
        <v>0</v>
      </c>
      <c r="BF87" s="187">
        <f>IF(N87="snížená",J87,0)</f>
        <v>0</v>
      </c>
      <c r="BG87" s="187">
        <f>IF(N87="zákl. přenesená",J87,0)</f>
        <v>0</v>
      </c>
      <c r="BH87" s="187">
        <f>IF(N87="sníž. přenesená",J87,0)</f>
        <v>0</v>
      </c>
      <c r="BI87" s="187">
        <f>IF(N87="nulová",J87,0)</f>
        <v>0</v>
      </c>
      <c r="BJ87" s="19" t="s">
        <v>82</v>
      </c>
      <c r="BK87" s="187">
        <f>ROUND(I87*H87,2)</f>
        <v>0</v>
      </c>
      <c r="BL87" s="19" t="s">
        <v>131</v>
      </c>
      <c r="BM87" s="186" t="s">
        <v>151</v>
      </c>
    </row>
    <row r="88" spans="1:65" s="12" customFormat="1" ht="22.9" customHeight="1">
      <c r="B88" s="159"/>
      <c r="C88" s="160"/>
      <c r="D88" s="161" t="s">
        <v>73</v>
      </c>
      <c r="E88" s="173" t="s">
        <v>551</v>
      </c>
      <c r="F88" s="173" t="s">
        <v>552</v>
      </c>
      <c r="G88" s="160"/>
      <c r="H88" s="160"/>
      <c r="I88" s="163"/>
      <c r="J88" s="174">
        <f>BK88</f>
        <v>0</v>
      </c>
      <c r="K88" s="160"/>
      <c r="L88" s="165"/>
      <c r="M88" s="166"/>
      <c r="N88" s="167"/>
      <c r="O88" s="167"/>
      <c r="P88" s="168">
        <f>SUM(P89:P91)</f>
        <v>0</v>
      </c>
      <c r="Q88" s="167"/>
      <c r="R88" s="168">
        <f>SUM(R89:R91)</f>
        <v>0</v>
      </c>
      <c r="S88" s="167"/>
      <c r="T88" s="169">
        <f>SUM(T89:T91)</f>
        <v>0</v>
      </c>
      <c r="AR88" s="170" t="s">
        <v>148</v>
      </c>
      <c r="AT88" s="171" t="s">
        <v>73</v>
      </c>
      <c r="AU88" s="171" t="s">
        <v>82</v>
      </c>
      <c r="AY88" s="170" t="s">
        <v>124</v>
      </c>
      <c r="BK88" s="172">
        <f>SUM(BK89:BK91)</f>
        <v>0</v>
      </c>
    </row>
    <row r="89" spans="1:65" s="2" customFormat="1" ht="16.5" customHeight="1">
      <c r="A89" s="36"/>
      <c r="B89" s="37"/>
      <c r="C89" s="175" t="s">
        <v>140</v>
      </c>
      <c r="D89" s="175" t="s">
        <v>127</v>
      </c>
      <c r="E89" s="176" t="s">
        <v>553</v>
      </c>
      <c r="F89" s="177" t="s">
        <v>552</v>
      </c>
      <c r="G89" s="178" t="s">
        <v>547</v>
      </c>
      <c r="H89" s="179">
        <v>1</v>
      </c>
      <c r="I89" s="180"/>
      <c r="J89" s="181">
        <f>ROUND(I89*H89,2)</f>
        <v>0</v>
      </c>
      <c r="K89" s="177" t="s">
        <v>19</v>
      </c>
      <c r="L89" s="41"/>
      <c r="M89" s="182" t="s">
        <v>19</v>
      </c>
      <c r="N89" s="183" t="s">
        <v>45</v>
      </c>
      <c r="O89" s="66"/>
      <c r="P89" s="184">
        <f>O89*H89</f>
        <v>0</v>
      </c>
      <c r="Q89" s="184">
        <v>0</v>
      </c>
      <c r="R89" s="184">
        <f>Q89*H89</f>
        <v>0</v>
      </c>
      <c r="S89" s="184">
        <v>0</v>
      </c>
      <c r="T89" s="185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6" t="s">
        <v>131</v>
      </c>
      <c r="AT89" s="186" t="s">
        <v>127</v>
      </c>
      <c r="AU89" s="186" t="s">
        <v>84</v>
      </c>
      <c r="AY89" s="19" t="s">
        <v>124</v>
      </c>
      <c r="BE89" s="187">
        <f>IF(N89="základní",J89,0)</f>
        <v>0</v>
      </c>
      <c r="BF89" s="187">
        <f>IF(N89="snížená",J89,0)</f>
        <v>0</v>
      </c>
      <c r="BG89" s="187">
        <f>IF(N89="zákl. přenesená",J89,0)</f>
        <v>0</v>
      </c>
      <c r="BH89" s="187">
        <f>IF(N89="sníž. přenesená",J89,0)</f>
        <v>0</v>
      </c>
      <c r="BI89" s="187">
        <f>IF(N89="nulová",J89,0)</f>
        <v>0</v>
      </c>
      <c r="BJ89" s="19" t="s">
        <v>82</v>
      </c>
      <c r="BK89" s="187">
        <f>ROUND(I89*H89,2)</f>
        <v>0</v>
      </c>
      <c r="BL89" s="19" t="s">
        <v>131</v>
      </c>
      <c r="BM89" s="186" t="s">
        <v>165</v>
      </c>
    </row>
    <row r="90" spans="1:65" s="2" customFormat="1" ht="16.5" customHeight="1">
      <c r="A90" s="36"/>
      <c r="B90" s="37"/>
      <c r="C90" s="175" t="s">
        <v>131</v>
      </c>
      <c r="D90" s="175" t="s">
        <v>127</v>
      </c>
      <c r="E90" s="176" t="s">
        <v>554</v>
      </c>
      <c r="F90" s="177" t="s">
        <v>555</v>
      </c>
      <c r="G90" s="178" t="s">
        <v>547</v>
      </c>
      <c r="H90" s="179">
        <v>1</v>
      </c>
      <c r="I90" s="180"/>
      <c r="J90" s="181">
        <f>ROUND(I90*H90,2)</f>
        <v>0</v>
      </c>
      <c r="K90" s="177" t="s">
        <v>19</v>
      </c>
      <c r="L90" s="41"/>
      <c r="M90" s="182" t="s">
        <v>19</v>
      </c>
      <c r="N90" s="183" t="s">
        <v>45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131</v>
      </c>
      <c r="AT90" s="186" t="s">
        <v>127</v>
      </c>
      <c r="AU90" s="186" t="s">
        <v>84</v>
      </c>
      <c r="AY90" s="19" t="s">
        <v>124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82</v>
      </c>
      <c r="BK90" s="187">
        <f>ROUND(I90*H90,2)</f>
        <v>0</v>
      </c>
      <c r="BL90" s="19" t="s">
        <v>131</v>
      </c>
      <c r="BM90" s="186" t="s">
        <v>168</v>
      </c>
    </row>
    <row r="91" spans="1:65" s="2" customFormat="1" ht="16.5" customHeight="1">
      <c r="A91" s="36"/>
      <c r="B91" s="37"/>
      <c r="C91" s="175" t="s">
        <v>148</v>
      </c>
      <c r="D91" s="175" t="s">
        <v>127</v>
      </c>
      <c r="E91" s="176" t="s">
        <v>556</v>
      </c>
      <c r="F91" s="177" t="s">
        <v>557</v>
      </c>
      <c r="G91" s="178" t="s">
        <v>547</v>
      </c>
      <c r="H91" s="179">
        <v>1</v>
      </c>
      <c r="I91" s="180"/>
      <c r="J91" s="181">
        <f>ROUND(I91*H91,2)</f>
        <v>0</v>
      </c>
      <c r="K91" s="177" t="s">
        <v>19</v>
      </c>
      <c r="L91" s="41"/>
      <c r="M91" s="238" t="s">
        <v>19</v>
      </c>
      <c r="N91" s="239" t="s">
        <v>45</v>
      </c>
      <c r="O91" s="240"/>
      <c r="P91" s="241">
        <f>O91*H91</f>
        <v>0</v>
      </c>
      <c r="Q91" s="241">
        <v>0</v>
      </c>
      <c r="R91" s="241">
        <f>Q91*H91</f>
        <v>0</v>
      </c>
      <c r="S91" s="241">
        <v>0</v>
      </c>
      <c r="T91" s="242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131</v>
      </c>
      <c r="AT91" s="186" t="s">
        <v>127</v>
      </c>
      <c r="AU91" s="186" t="s">
        <v>84</v>
      </c>
      <c r="AY91" s="19" t="s">
        <v>124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82</v>
      </c>
      <c r="BK91" s="187">
        <f>ROUND(I91*H91,2)</f>
        <v>0</v>
      </c>
      <c r="BL91" s="19" t="s">
        <v>131</v>
      </c>
      <c r="BM91" s="186" t="s">
        <v>171</v>
      </c>
    </row>
    <row r="92" spans="1:65" s="2" customFormat="1" ht="6.95" customHeight="1">
      <c r="A92" s="3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41"/>
      <c r="M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</sheetData>
  <sheetProtection algorithmName="SHA-512" hashValue="oTK87k2dcLfxxhxOAEcaa2HLjzGRAiXlZrVL8At+2ZvzltXS9IlY14lv6EcRhmlKYCnTJAM278/jTTpwEcODFw==" saltValue="ezgPYJq284TvOX+iqXwDQTj228Xv/EjO5awPEjOx1nNJznS5ZZiHJYYFAX7Zq++IBpPv4j4oatLOZdR/MtrrmA==" spinCount="100000" sheet="1" objects="1" scenarios="1" formatColumns="0" formatRows="0" autoFilter="0"/>
  <autoFilter ref="C81:K91" xr:uid="{00000000-0009-0000-0000-000003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zoomScale="110" zoomScaleNormal="110" workbookViewId="0"/>
  </sheetViews>
  <sheetFormatPr defaultRowHeight="15"/>
  <cols>
    <col min="1" max="1" width="8.33203125" style="243" customWidth="1"/>
    <col min="2" max="2" width="1.6640625" style="243" customWidth="1"/>
    <col min="3" max="4" width="5" style="243" customWidth="1"/>
    <col min="5" max="5" width="11.6640625" style="243" customWidth="1"/>
    <col min="6" max="6" width="9.1640625" style="243" customWidth="1"/>
    <col min="7" max="7" width="5" style="243" customWidth="1"/>
    <col min="8" max="8" width="77.83203125" style="243" customWidth="1"/>
    <col min="9" max="10" width="20" style="243" customWidth="1"/>
    <col min="11" max="11" width="1.6640625" style="243" customWidth="1"/>
  </cols>
  <sheetData>
    <row r="1" spans="2:11" s="1" customFormat="1" ht="37.5" customHeight="1"/>
    <row r="2" spans="2:11" s="1" customFormat="1" ht="7.5" customHeight="1">
      <c r="B2" s="244"/>
      <c r="C2" s="245"/>
      <c r="D2" s="245"/>
      <c r="E2" s="245"/>
      <c r="F2" s="245"/>
      <c r="G2" s="245"/>
      <c r="H2" s="245"/>
      <c r="I2" s="245"/>
      <c r="J2" s="245"/>
      <c r="K2" s="246"/>
    </row>
    <row r="3" spans="2:11" s="16" customFormat="1" ht="45" customHeight="1">
      <c r="B3" s="247"/>
      <c r="C3" s="382" t="s">
        <v>558</v>
      </c>
      <c r="D3" s="382"/>
      <c r="E3" s="382"/>
      <c r="F3" s="382"/>
      <c r="G3" s="382"/>
      <c r="H3" s="382"/>
      <c r="I3" s="382"/>
      <c r="J3" s="382"/>
      <c r="K3" s="248"/>
    </row>
    <row r="4" spans="2:11" s="1" customFormat="1" ht="25.5" customHeight="1">
      <c r="B4" s="249"/>
      <c r="C4" s="381" t="s">
        <v>559</v>
      </c>
      <c r="D4" s="381"/>
      <c r="E4" s="381"/>
      <c r="F4" s="381"/>
      <c r="G4" s="381"/>
      <c r="H4" s="381"/>
      <c r="I4" s="381"/>
      <c r="J4" s="381"/>
      <c r="K4" s="250"/>
    </row>
    <row r="5" spans="2:11" s="1" customFormat="1" ht="5.25" customHeight="1">
      <c r="B5" s="249"/>
      <c r="C5" s="251"/>
      <c r="D5" s="251"/>
      <c r="E5" s="251"/>
      <c r="F5" s="251"/>
      <c r="G5" s="251"/>
      <c r="H5" s="251"/>
      <c r="I5" s="251"/>
      <c r="J5" s="251"/>
      <c r="K5" s="250"/>
    </row>
    <row r="6" spans="2:11" s="1" customFormat="1" ht="15" customHeight="1">
      <c r="B6" s="249"/>
      <c r="C6" s="380" t="s">
        <v>560</v>
      </c>
      <c r="D6" s="380"/>
      <c r="E6" s="380"/>
      <c r="F6" s="380"/>
      <c r="G6" s="380"/>
      <c r="H6" s="380"/>
      <c r="I6" s="380"/>
      <c r="J6" s="380"/>
      <c r="K6" s="250"/>
    </row>
    <row r="7" spans="2:11" s="1" customFormat="1" ht="15" customHeight="1">
      <c r="B7" s="253"/>
      <c r="C7" s="380" t="s">
        <v>561</v>
      </c>
      <c r="D7" s="380"/>
      <c r="E7" s="380"/>
      <c r="F7" s="380"/>
      <c r="G7" s="380"/>
      <c r="H7" s="380"/>
      <c r="I7" s="380"/>
      <c r="J7" s="380"/>
      <c r="K7" s="250"/>
    </row>
    <row r="8" spans="2:11" s="1" customFormat="1" ht="12.75" customHeight="1">
      <c r="B8" s="253"/>
      <c r="C8" s="252"/>
      <c r="D8" s="252"/>
      <c r="E8" s="252"/>
      <c r="F8" s="252"/>
      <c r="G8" s="252"/>
      <c r="H8" s="252"/>
      <c r="I8" s="252"/>
      <c r="J8" s="252"/>
      <c r="K8" s="250"/>
    </row>
    <row r="9" spans="2:11" s="1" customFormat="1" ht="15" customHeight="1">
      <c r="B9" s="253"/>
      <c r="C9" s="380" t="s">
        <v>562</v>
      </c>
      <c r="D9" s="380"/>
      <c r="E9" s="380"/>
      <c r="F9" s="380"/>
      <c r="G9" s="380"/>
      <c r="H9" s="380"/>
      <c r="I9" s="380"/>
      <c r="J9" s="380"/>
      <c r="K9" s="250"/>
    </row>
    <row r="10" spans="2:11" s="1" customFormat="1" ht="15" customHeight="1">
      <c r="B10" s="253"/>
      <c r="C10" s="252"/>
      <c r="D10" s="380" t="s">
        <v>563</v>
      </c>
      <c r="E10" s="380"/>
      <c r="F10" s="380"/>
      <c r="G10" s="380"/>
      <c r="H10" s="380"/>
      <c r="I10" s="380"/>
      <c r="J10" s="380"/>
      <c r="K10" s="250"/>
    </row>
    <row r="11" spans="2:11" s="1" customFormat="1" ht="15" customHeight="1">
      <c r="B11" s="253"/>
      <c r="C11" s="254"/>
      <c r="D11" s="380" t="s">
        <v>564</v>
      </c>
      <c r="E11" s="380"/>
      <c r="F11" s="380"/>
      <c r="G11" s="380"/>
      <c r="H11" s="380"/>
      <c r="I11" s="380"/>
      <c r="J11" s="380"/>
      <c r="K11" s="250"/>
    </row>
    <row r="12" spans="2:11" s="1" customFormat="1" ht="15" customHeight="1">
      <c r="B12" s="253"/>
      <c r="C12" s="254"/>
      <c r="D12" s="252"/>
      <c r="E12" s="252"/>
      <c r="F12" s="252"/>
      <c r="G12" s="252"/>
      <c r="H12" s="252"/>
      <c r="I12" s="252"/>
      <c r="J12" s="252"/>
      <c r="K12" s="250"/>
    </row>
    <row r="13" spans="2:11" s="1" customFormat="1" ht="15" customHeight="1">
      <c r="B13" s="253"/>
      <c r="C13" s="254"/>
      <c r="D13" s="255" t="s">
        <v>565</v>
      </c>
      <c r="E13" s="252"/>
      <c r="F13" s="252"/>
      <c r="G13" s="252"/>
      <c r="H13" s="252"/>
      <c r="I13" s="252"/>
      <c r="J13" s="252"/>
      <c r="K13" s="250"/>
    </row>
    <row r="14" spans="2:11" s="1" customFormat="1" ht="12.75" customHeight="1">
      <c r="B14" s="253"/>
      <c r="C14" s="254"/>
      <c r="D14" s="254"/>
      <c r="E14" s="254"/>
      <c r="F14" s="254"/>
      <c r="G14" s="254"/>
      <c r="H14" s="254"/>
      <c r="I14" s="254"/>
      <c r="J14" s="254"/>
      <c r="K14" s="250"/>
    </row>
    <row r="15" spans="2:11" s="1" customFormat="1" ht="15" customHeight="1">
      <c r="B15" s="253"/>
      <c r="C15" s="254"/>
      <c r="D15" s="380" t="s">
        <v>566</v>
      </c>
      <c r="E15" s="380"/>
      <c r="F15" s="380"/>
      <c r="G15" s="380"/>
      <c r="H15" s="380"/>
      <c r="I15" s="380"/>
      <c r="J15" s="380"/>
      <c r="K15" s="250"/>
    </row>
    <row r="16" spans="2:11" s="1" customFormat="1" ht="15" customHeight="1">
      <c r="B16" s="253"/>
      <c r="C16" s="254"/>
      <c r="D16" s="380" t="s">
        <v>567</v>
      </c>
      <c r="E16" s="380"/>
      <c r="F16" s="380"/>
      <c r="G16" s="380"/>
      <c r="H16" s="380"/>
      <c r="I16" s="380"/>
      <c r="J16" s="380"/>
      <c r="K16" s="250"/>
    </row>
    <row r="17" spans="2:11" s="1" customFormat="1" ht="15" customHeight="1">
      <c r="B17" s="253"/>
      <c r="C17" s="254"/>
      <c r="D17" s="380" t="s">
        <v>568</v>
      </c>
      <c r="E17" s="380"/>
      <c r="F17" s="380"/>
      <c r="G17" s="380"/>
      <c r="H17" s="380"/>
      <c r="I17" s="380"/>
      <c r="J17" s="380"/>
      <c r="K17" s="250"/>
    </row>
    <row r="18" spans="2:11" s="1" customFormat="1" ht="15" customHeight="1">
      <c r="B18" s="253"/>
      <c r="C18" s="254"/>
      <c r="D18" s="254"/>
      <c r="E18" s="256" t="s">
        <v>81</v>
      </c>
      <c r="F18" s="380" t="s">
        <v>569</v>
      </c>
      <c r="G18" s="380"/>
      <c r="H18" s="380"/>
      <c r="I18" s="380"/>
      <c r="J18" s="380"/>
      <c r="K18" s="250"/>
    </row>
    <row r="19" spans="2:11" s="1" customFormat="1" ht="15" customHeight="1">
      <c r="B19" s="253"/>
      <c r="C19" s="254"/>
      <c r="D19" s="254"/>
      <c r="E19" s="256" t="s">
        <v>570</v>
      </c>
      <c r="F19" s="380" t="s">
        <v>571</v>
      </c>
      <c r="G19" s="380"/>
      <c r="H19" s="380"/>
      <c r="I19" s="380"/>
      <c r="J19" s="380"/>
      <c r="K19" s="250"/>
    </row>
    <row r="20" spans="2:11" s="1" customFormat="1" ht="15" customHeight="1">
      <c r="B20" s="253"/>
      <c r="C20" s="254"/>
      <c r="D20" s="254"/>
      <c r="E20" s="256" t="s">
        <v>572</v>
      </c>
      <c r="F20" s="380" t="s">
        <v>573</v>
      </c>
      <c r="G20" s="380"/>
      <c r="H20" s="380"/>
      <c r="I20" s="380"/>
      <c r="J20" s="380"/>
      <c r="K20" s="250"/>
    </row>
    <row r="21" spans="2:11" s="1" customFormat="1" ht="15" customHeight="1">
      <c r="B21" s="253"/>
      <c r="C21" s="254"/>
      <c r="D21" s="254"/>
      <c r="E21" s="256" t="s">
        <v>574</v>
      </c>
      <c r="F21" s="380" t="s">
        <v>575</v>
      </c>
      <c r="G21" s="380"/>
      <c r="H21" s="380"/>
      <c r="I21" s="380"/>
      <c r="J21" s="380"/>
      <c r="K21" s="250"/>
    </row>
    <row r="22" spans="2:11" s="1" customFormat="1" ht="15" customHeight="1">
      <c r="B22" s="253"/>
      <c r="C22" s="254"/>
      <c r="D22" s="254"/>
      <c r="E22" s="256" t="s">
        <v>576</v>
      </c>
      <c r="F22" s="380" t="s">
        <v>577</v>
      </c>
      <c r="G22" s="380"/>
      <c r="H22" s="380"/>
      <c r="I22" s="380"/>
      <c r="J22" s="380"/>
      <c r="K22" s="250"/>
    </row>
    <row r="23" spans="2:11" s="1" customFormat="1" ht="15" customHeight="1">
      <c r="B23" s="253"/>
      <c r="C23" s="254"/>
      <c r="D23" s="254"/>
      <c r="E23" s="256" t="s">
        <v>578</v>
      </c>
      <c r="F23" s="380" t="s">
        <v>579</v>
      </c>
      <c r="G23" s="380"/>
      <c r="H23" s="380"/>
      <c r="I23" s="380"/>
      <c r="J23" s="380"/>
      <c r="K23" s="250"/>
    </row>
    <row r="24" spans="2:11" s="1" customFormat="1" ht="12.75" customHeight="1">
      <c r="B24" s="253"/>
      <c r="C24" s="254"/>
      <c r="D24" s="254"/>
      <c r="E24" s="254"/>
      <c r="F24" s="254"/>
      <c r="G24" s="254"/>
      <c r="H24" s="254"/>
      <c r="I24" s="254"/>
      <c r="J24" s="254"/>
      <c r="K24" s="250"/>
    </row>
    <row r="25" spans="2:11" s="1" customFormat="1" ht="15" customHeight="1">
      <c r="B25" s="253"/>
      <c r="C25" s="380" t="s">
        <v>580</v>
      </c>
      <c r="D25" s="380"/>
      <c r="E25" s="380"/>
      <c r="F25" s="380"/>
      <c r="G25" s="380"/>
      <c r="H25" s="380"/>
      <c r="I25" s="380"/>
      <c r="J25" s="380"/>
      <c r="K25" s="250"/>
    </row>
    <row r="26" spans="2:11" s="1" customFormat="1" ht="15" customHeight="1">
      <c r="B26" s="253"/>
      <c r="C26" s="380" t="s">
        <v>581</v>
      </c>
      <c r="D26" s="380"/>
      <c r="E26" s="380"/>
      <c r="F26" s="380"/>
      <c r="G26" s="380"/>
      <c r="H26" s="380"/>
      <c r="I26" s="380"/>
      <c r="J26" s="380"/>
      <c r="K26" s="250"/>
    </row>
    <row r="27" spans="2:11" s="1" customFormat="1" ht="15" customHeight="1">
      <c r="B27" s="253"/>
      <c r="C27" s="252"/>
      <c r="D27" s="380" t="s">
        <v>582</v>
      </c>
      <c r="E27" s="380"/>
      <c r="F27" s="380"/>
      <c r="G27" s="380"/>
      <c r="H27" s="380"/>
      <c r="I27" s="380"/>
      <c r="J27" s="380"/>
      <c r="K27" s="250"/>
    </row>
    <row r="28" spans="2:11" s="1" customFormat="1" ht="15" customHeight="1">
      <c r="B28" s="253"/>
      <c r="C28" s="254"/>
      <c r="D28" s="380" t="s">
        <v>583</v>
      </c>
      <c r="E28" s="380"/>
      <c r="F28" s="380"/>
      <c r="G28" s="380"/>
      <c r="H28" s="380"/>
      <c r="I28" s="380"/>
      <c r="J28" s="380"/>
      <c r="K28" s="250"/>
    </row>
    <row r="29" spans="2:11" s="1" customFormat="1" ht="12.75" customHeight="1">
      <c r="B29" s="253"/>
      <c r="C29" s="254"/>
      <c r="D29" s="254"/>
      <c r="E29" s="254"/>
      <c r="F29" s="254"/>
      <c r="G29" s="254"/>
      <c r="H29" s="254"/>
      <c r="I29" s="254"/>
      <c r="J29" s="254"/>
      <c r="K29" s="250"/>
    </row>
    <row r="30" spans="2:11" s="1" customFormat="1" ht="15" customHeight="1">
      <c r="B30" s="253"/>
      <c r="C30" s="254"/>
      <c r="D30" s="380" t="s">
        <v>584</v>
      </c>
      <c r="E30" s="380"/>
      <c r="F30" s="380"/>
      <c r="G30" s="380"/>
      <c r="H30" s="380"/>
      <c r="I30" s="380"/>
      <c r="J30" s="380"/>
      <c r="K30" s="250"/>
    </row>
    <row r="31" spans="2:11" s="1" customFormat="1" ht="15" customHeight="1">
      <c r="B31" s="253"/>
      <c r="C31" s="254"/>
      <c r="D31" s="380" t="s">
        <v>585</v>
      </c>
      <c r="E31" s="380"/>
      <c r="F31" s="380"/>
      <c r="G31" s="380"/>
      <c r="H31" s="380"/>
      <c r="I31" s="380"/>
      <c r="J31" s="380"/>
      <c r="K31" s="250"/>
    </row>
    <row r="32" spans="2:11" s="1" customFormat="1" ht="12.75" customHeight="1">
      <c r="B32" s="253"/>
      <c r="C32" s="254"/>
      <c r="D32" s="254"/>
      <c r="E32" s="254"/>
      <c r="F32" s="254"/>
      <c r="G32" s="254"/>
      <c r="H32" s="254"/>
      <c r="I32" s="254"/>
      <c r="J32" s="254"/>
      <c r="K32" s="250"/>
    </row>
    <row r="33" spans="2:11" s="1" customFormat="1" ht="15" customHeight="1">
      <c r="B33" s="253"/>
      <c r="C33" s="254"/>
      <c r="D33" s="380" t="s">
        <v>586</v>
      </c>
      <c r="E33" s="380"/>
      <c r="F33" s="380"/>
      <c r="G33" s="380"/>
      <c r="H33" s="380"/>
      <c r="I33" s="380"/>
      <c r="J33" s="380"/>
      <c r="K33" s="250"/>
    </row>
    <row r="34" spans="2:11" s="1" customFormat="1" ht="15" customHeight="1">
      <c r="B34" s="253"/>
      <c r="C34" s="254"/>
      <c r="D34" s="380" t="s">
        <v>587</v>
      </c>
      <c r="E34" s="380"/>
      <c r="F34" s="380"/>
      <c r="G34" s="380"/>
      <c r="H34" s="380"/>
      <c r="I34" s="380"/>
      <c r="J34" s="380"/>
      <c r="K34" s="250"/>
    </row>
    <row r="35" spans="2:11" s="1" customFormat="1" ht="15" customHeight="1">
      <c r="B35" s="253"/>
      <c r="C35" s="254"/>
      <c r="D35" s="380" t="s">
        <v>588</v>
      </c>
      <c r="E35" s="380"/>
      <c r="F35" s="380"/>
      <c r="G35" s="380"/>
      <c r="H35" s="380"/>
      <c r="I35" s="380"/>
      <c r="J35" s="380"/>
      <c r="K35" s="250"/>
    </row>
    <row r="36" spans="2:11" s="1" customFormat="1" ht="15" customHeight="1">
      <c r="B36" s="253"/>
      <c r="C36" s="254"/>
      <c r="D36" s="252"/>
      <c r="E36" s="255" t="s">
        <v>110</v>
      </c>
      <c r="F36" s="252"/>
      <c r="G36" s="380" t="s">
        <v>589</v>
      </c>
      <c r="H36" s="380"/>
      <c r="I36" s="380"/>
      <c r="J36" s="380"/>
      <c r="K36" s="250"/>
    </row>
    <row r="37" spans="2:11" s="1" customFormat="1" ht="30.75" customHeight="1">
      <c r="B37" s="253"/>
      <c r="C37" s="254"/>
      <c r="D37" s="252"/>
      <c r="E37" s="255" t="s">
        <v>590</v>
      </c>
      <c r="F37" s="252"/>
      <c r="G37" s="380" t="s">
        <v>591</v>
      </c>
      <c r="H37" s="380"/>
      <c r="I37" s="380"/>
      <c r="J37" s="380"/>
      <c r="K37" s="250"/>
    </row>
    <row r="38" spans="2:11" s="1" customFormat="1" ht="15" customHeight="1">
      <c r="B38" s="253"/>
      <c r="C38" s="254"/>
      <c r="D38" s="252"/>
      <c r="E38" s="255" t="s">
        <v>55</v>
      </c>
      <c r="F38" s="252"/>
      <c r="G38" s="380" t="s">
        <v>592</v>
      </c>
      <c r="H38" s="380"/>
      <c r="I38" s="380"/>
      <c r="J38" s="380"/>
      <c r="K38" s="250"/>
    </row>
    <row r="39" spans="2:11" s="1" customFormat="1" ht="15" customHeight="1">
      <c r="B39" s="253"/>
      <c r="C39" s="254"/>
      <c r="D39" s="252"/>
      <c r="E39" s="255" t="s">
        <v>56</v>
      </c>
      <c r="F39" s="252"/>
      <c r="G39" s="380" t="s">
        <v>593</v>
      </c>
      <c r="H39" s="380"/>
      <c r="I39" s="380"/>
      <c r="J39" s="380"/>
      <c r="K39" s="250"/>
    </row>
    <row r="40" spans="2:11" s="1" customFormat="1" ht="15" customHeight="1">
      <c r="B40" s="253"/>
      <c r="C40" s="254"/>
      <c r="D40" s="252"/>
      <c r="E40" s="255" t="s">
        <v>111</v>
      </c>
      <c r="F40" s="252"/>
      <c r="G40" s="380" t="s">
        <v>594</v>
      </c>
      <c r="H40" s="380"/>
      <c r="I40" s="380"/>
      <c r="J40" s="380"/>
      <c r="K40" s="250"/>
    </row>
    <row r="41" spans="2:11" s="1" customFormat="1" ht="15" customHeight="1">
      <c r="B41" s="253"/>
      <c r="C41" s="254"/>
      <c r="D41" s="252"/>
      <c r="E41" s="255" t="s">
        <v>112</v>
      </c>
      <c r="F41" s="252"/>
      <c r="G41" s="380" t="s">
        <v>595</v>
      </c>
      <c r="H41" s="380"/>
      <c r="I41" s="380"/>
      <c r="J41" s="380"/>
      <c r="K41" s="250"/>
    </row>
    <row r="42" spans="2:11" s="1" customFormat="1" ht="15" customHeight="1">
      <c r="B42" s="253"/>
      <c r="C42" s="254"/>
      <c r="D42" s="252"/>
      <c r="E42" s="255" t="s">
        <v>596</v>
      </c>
      <c r="F42" s="252"/>
      <c r="G42" s="380" t="s">
        <v>597</v>
      </c>
      <c r="H42" s="380"/>
      <c r="I42" s="380"/>
      <c r="J42" s="380"/>
      <c r="K42" s="250"/>
    </row>
    <row r="43" spans="2:11" s="1" customFormat="1" ht="15" customHeight="1">
      <c r="B43" s="253"/>
      <c r="C43" s="254"/>
      <c r="D43" s="252"/>
      <c r="E43" s="255"/>
      <c r="F43" s="252"/>
      <c r="G43" s="380" t="s">
        <v>598</v>
      </c>
      <c r="H43" s="380"/>
      <c r="I43" s="380"/>
      <c r="J43" s="380"/>
      <c r="K43" s="250"/>
    </row>
    <row r="44" spans="2:11" s="1" customFormat="1" ht="15" customHeight="1">
      <c r="B44" s="253"/>
      <c r="C44" s="254"/>
      <c r="D44" s="252"/>
      <c r="E44" s="255" t="s">
        <v>599</v>
      </c>
      <c r="F44" s="252"/>
      <c r="G44" s="380" t="s">
        <v>600</v>
      </c>
      <c r="H44" s="380"/>
      <c r="I44" s="380"/>
      <c r="J44" s="380"/>
      <c r="K44" s="250"/>
    </row>
    <row r="45" spans="2:11" s="1" customFormat="1" ht="15" customHeight="1">
      <c r="B45" s="253"/>
      <c r="C45" s="254"/>
      <c r="D45" s="252"/>
      <c r="E45" s="255" t="s">
        <v>114</v>
      </c>
      <c r="F45" s="252"/>
      <c r="G45" s="380" t="s">
        <v>601</v>
      </c>
      <c r="H45" s="380"/>
      <c r="I45" s="380"/>
      <c r="J45" s="380"/>
      <c r="K45" s="250"/>
    </row>
    <row r="46" spans="2:11" s="1" customFormat="1" ht="12.75" customHeight="1">
      <c r="B46" s="253"/>
      <c r="C46" s="254"/>
      <c r="D46" s="252"/>
      <c r="E46" s="252"/>
      <c r="F46" s="252"/>
      <c r="G46" s="252"/>
      <c r="H46" s="252"/>
      <c r="I46" s="252"/>
      <c r="J46" s="252"/>
      <c r="K46" s="250"/>
    </row>
    <row r="47" spans="2:11" s="1" customFormat="1" ht="15" customHeight="1">
      <c r="B47" s="253"/>
      <c r="C47" s="254"/>
      <c r="D47" s="380" t="s">
        <v>602</v>
      </c>
      <c r="E47" s="380"/>
      <c r="F47" s="380"/>
      <c r="G47" s="380"/>
      <c r="H47" s="380"/>
      <c r="I47" s="380"/>
      <c r="J47" s="380"/>
      <c r="K47" s="250"/>
    </row>
    <row r="48" spans="2:11" s="1" customFormat="1" ht="15" customHeight="1">
      <c r="B48" s="253"/>
      <c r="C48" s="254"/>
      <c r="D48" s="254"/>
      <c r="E48" s="380" t="s">
        <v>603</v>
      </c>
      <c r="F48" s="380"/>
      <c r="G48" s="380"/>
      <c r="H48" s="380"/>
      <c r="I48" s="380"/>
      <c r="J48" s="380"/>
      <c r="K48" s="250"/>
    </row>
    <row r="49" spans="2:11" s="1" customFormat="1" ht="15" customHeight="1">
      <c r="B49" s="253"/>
      <c r="C49" s="254"/>
      <c r="D49" s="254"/>
      <c r="E49" s="380" t="s">
        <v>604</v>
      </c>
      <c r="F49" s="380"/>
      <c r="G49" s="380"/>
      <c r="H49" s="380"/>
      <c r="I49" s="380"/>
      <c r="J49" s="380"/>
      <c r="K49" s="250"/>
    </row>
    <row r="50" spans="2:11" s="1" customFormat="1" ht="15" customHeight="1">
      <c r="B50" s="253"/>
      <c r="C50" s="254"/>
      <c r="D50" s="254"/>
      <c r="E50" s="380" t="s">
        <v>605</v>
      </c>
      <c r="F50" s="380"/>
      <c r="G50" s="380"/>
      <c r="H50" s="380"/>
      <c r="I50" s="380"/>
      <c r="J50" s="380"/>
      <c r="K50" s="250"/>
    </row>
    <row r="51" spans="2:11" s="1" customFormat="1" ht="15" customHeight="1">
      <c r="B51" s="253"/>
      <c r="C51" s="254"/>
      <c r="D51" s="380" t="s">
        <v>606</v>
      </c>
      <c r="E51" s="380"/>
      <c r="F51" s="380"/>
      <c r="G51" s="380"/>
      <c r="H51" s="380"/>
      <c r="I51" s="380"/>
      <c r="J51" s="380"/>
      <c r="K51" s="250"/>
    </row>
    <row r="52" spans="2:11" s="1" customFormat="1" ht="25.5" customHeight="1">
      <c r="B52" s="249"/>
      <c r="C52" s="381" t="s">
        <v>607</v>
      </c>
      <c r="D52" s="381"/>
      <c r="E52" s="381"/>
      <c r="F52" s="381"/>
      <c r="G52" s="381"/>
      <c r="H52" s="381"/>
      <c r="I52" s="381"/>
      <c r="J52" s="381"/>
      <c r="K52" s="250"/>
    </row>
    <row r="53" spans="2:11" s="1" customFormat="1" ht="5.25" customHeight="1">
      <c r="B53" s="249"/>
      <c r="C53" s="251"/>
      <c r="D53" s="251"/>
      <c r="E53" s="251"/>
      <c r="F53" s="251"/>
      <c r="G53" s="251"/>
      <c r="H53" s="251"/>
      <c r="I53" s="251"/>
      <c r="J53" s="251"/>
      <c r="K53" s="250"/>
    </row>
    <row r="54" spans="2:11" s="1" customFormat="1" ht="15" customHeight="1">
      <c r="B54" s="249"/>
      <c r="C54" s="380" t="s">
        <v>608</v>
      </c>
      <c r="D54" s="380"/>
      <c r="E54" s="380"/>
      <c r="F54" s="380"/>
      <c r="G54" s="380"/>
      <c r="H54" s="380"/>
      <c r="I54" s="380"/>
      <c r="J54" s="380"/>
      <c r="K54" s="250"/>
    </row>
    <row r="55" spans="2:11" s="1" customFormat="1" ht="15" customHeight="1">
      <c r="B55" s="249"/>
      <c r="C55" s="380" t="s">
        <v>609</v>
      </c>
      <c r="D55" s="380"/>
      <c r="E55" s="380"/>
      <c r="F55" s="380"/>
      <c r="G55" s="380"/>
      <c r="H55" s="380"/>
      <c r="I55" s="380"/>
      <c r="J55" s="380"/>
      <c r="K55" s="250"/>
    </row>
    <row r="56" spans="2:11" s="1" customFormat="1" ht="12.75" customHeight="1">
      <c r="B56" s="249"/>
      <c r="C56" s="252"/>
      <c r="D56" s="252"/>
      <c r="E56" s="252"/>
      <c r="F56" s="252"/>
      <c r="G56" s="252"/>
      <c r="H56" s="252"/>
      <c r="I56" s="252"/>
      <c r="J56" s="252"/>
      <c r="K56" s="250"/>
    </row>
    <row r="57" spans="2:11" s="1" customFormat="1" ht="15" customHeight="1">
      <c r="B57" s="249"/>
      <c r="C57" s="380" t="s">
        <v>610</v>
      </c>
      <c r="D57" s="380"/>
      <c r="E57" s="380"/>
      <c r="F57" s="380"/>
      <c r="G57" s="380"/>
      <c r="H57" s="380"/>
      <c r="I57" s="380"/>
      <c r="J57" s="380"/>
      <c r="K57" s="250"/>
    </row>
    <row r="58" spans="2:11" s="1" customFormat="1" ht="15" customHeight="1">
      <c r="B58" s="249"/>
      <c r="C58" s="254"/>
      <c r="D58" s="380" t="s">
        <v>611</v>
      </c>
      <c r="E58" s="380"/>
      <c r="F58" s="380"/>
      <c r="G58" s="380"/>
      <c r="H58" s="380"/>
      <c r="I58" s="380"/>
      <c r="J58" s="380"/>
      <c r="K58" s="250"/>
    </row>
    <row r="59" spans="2:11" s="1" customFormat="1" ht="15" customHeight="1">
      <c r="B59" s="249"/>
      <c r="C59" s="254"/>
      <c r="D59" s="380" t="s">
        <v>612</v>
      </c>
      <c r="E59" s="380"/>
      <c r="F59" s="380"/>
      <c r="G59" s="380"/>
      <c r="H59" s="380"/>
      <c r="I59" s="380"/>
      <c r="J59" s="380"/>
      <c r="K59" s="250"/>
    </row>
    <row r="60" spans="2:11" s="1" customFormat="1" ht="15" customHeight="1">
      <c r="B60" s="249"/>
      <c r="C60" s="254"/>
      <c r="D60" s="380" t="s">
        <v>613</v>
      </c>
      <c r="E60" s="380"/>
      <c r="F60" s="380"/>
      <c r="G60" s="380"/>
      <c r="H60" s="380"/>
      <c r="I60" s="380"/>
      <c r="J60" s="380"/>
      <c r="K60" s="250"/>
    </row>
    <row r="61" spans="2:11" s="1" customFormat="1" ht="15" customHeight="1">
      <c r="B61" s="249"/>
      <c r="C61" s="254"/>
      <c r="D61" s="380" t="s">
        <v>614</v>
      </c>
      <c r="E61" s="380"/>
      <c r="F61" s="380"/>
      <c r="G61" s="380"/>
      <c r="H61" s="380"/>
      <c r="I61" s="380"/>
      <c r="J61" s="380"/>
      <c r="K61" s="250"/>
    </row>
    <row r="62" spans="2:11" s="1" customFormat="1" ht="15" customHeight="1">
      <c r="B62" s="249"/>
      <c r="C62" s="254"/>
      <c r="D62" s="383" t="s">
        <v>615</v>
      </c>
      <c r="E62" s="383"/>
      <c r="F62" s="383"/>
      <c r="G62" s="383"/>
      <c r="H62" s="383"/>
      <c r="I62" s="383"/>
      <c r="J62" s="383"/>
      <c r="K62" s="250"/>
    </row>
    <row r="63" spans="2:11" s="1" customFormat="1" ht="15" customHeight="1">
      <c r="B63" s="249"/>
      <c r="C63" s="254"/>
      <c r="D63" s="380" t="s">
        <v>616</v>
      </c>
      <c r="E63" s="380"/>
      <c r="F63" s="380"/>
      <c r="G63" s="380"/>
      <c r="H63" s="380"/>
      <c r="I63" s="380"/>
      <c r="J63" s="380"/>
      <c r="K63" s="250"/>
    </row>
    <row r="64" spans="2:11" s="1" customFormat="1" ht="12.75" customHeight="1">
      <c r="B64" s="249"/>
      <c r="C64" s="254"/>
      <c r="D64" s="254"/>
      <c r="E64" s="257"/>
      <c r="F64" s="254"/>
      <c r="G64" s="254"/>
      <c r="H64" s="254"/>
      <c r="I64" s="254"/>
      <c r="J64" s="254"/>
      <c r="K64" s="250"/>
    </row>
    <row r="65" spans="2:11" s="1" customFormat="1" ht="15" customHeight="1">
      <c r="B65" s="249"/>
      <c r="C65" s="254"/>
      <c r="D65" s="380" t="s">
        <v>617</v>
      </c>
      <c r="E65" s="380"/>
      <c r="F65" s="380"/>
      <c r="G65" s="380"/>
      <c r="H65" s="380"/>
      <c r="I65" s="380"/>
      <c r="J65" s="380"/>
      <c r="K65" s="250"/>
    </row>
    <row r="66" spans="2:11" s="1" customFormat="1" ht="15" customHeight="1">
      <c r="B66" s="249"/>
      <c r="C66" s="254"/>
      <c r="D66" s="383" t="s">
        <v>618</v>
      </c>
      <c r="E66" s="383"/>
      <c r="F66" s="383"/>
      <c r="G66" s="383"/>
      <c r="H66" s="383"/>
      <c r="I66" s="383"/>
      <c r="J66" s="383"/>
      <c r="K66" s="250"/>
    </row>
    <row r="67" spans="2:11" s="1" customFormat="1" ht="15" customHeight="1">
      <c r="B67" s="249"/>
      <c r="C67" s="254"/>
      <c r="D67" s="380" t="s">
        <v>619</v>
      </c>
      <c r="E67" s="380"/>
      <c r="F67" s="380"/>
      <c r="G67" s="380"/>
      <c r="H67" s="380"/>
      <c r="I67" s="380"/>
      <c r="J67" s="380"/>
      <c r="K67" s="250"/>
    </row>
    <row r="68" spans="2:11" s="1" customFormat="1" ht="15" customHeight="1">
      <c r="B68" s="249"/>
      <c r="C68" s="254"/>
      <c r="D68" s="380" t="s">
        <v>620</v>
      </c>
      <c r="E68" s="380"/>
      <c r="F68" s="380"/>
      <c r="G68" s="380"/>
      <c r="H68" s="380"/>
      <c r="I68" s="380"/>
      <c r="J68" s="380"/>
      <c r="K68" s="250"/>
    </row>
    <row r="69" spans="2:11" s="1" customFormat="1" ht="15" customHeight="1">
      <c r="B69" s="249"/>
      <c r="C69" s="254"/>
      <c r="D69" s="380" t="s">
        <v>621</v>
      </c>
      <c r="E69" s="380"/>
      <c r="F69" s="380"/>
      <c r="G69" s="380"/>
      <c r="H69" s="380"/>
      <c r="I69" s="380"/>
      <c r="J69" s="380"/>
      <c r="K69" s="250"/>
    </row>
    <row r="70" spans="2:11" s="1" customFormat="1" ht="15" customHeight="1">
      <c r="B70" s="249"/>
      <c r="C70" s="254"/>
      <c r="D70" s="380" t="s">
        <v>622</v>
      </c>
      <c r="E70" s="380"/>
      <c r="F70" s="380"/>
      <c r="G70" s="380"/>
      <c r="H70" s="380"/>
      <c r="I70" s="380"/>
      <c r="J70" s="380"/>
      <c r="K70" s="250"/>
    </row>
    <row r="71" spans="2:11" s="1" customFormat="1" ht="12.75" customHeight="1">
      <c r="B71" s="258"/>
      <c r="C71" s="259"/>
      <c r="D71" s="259"/>
      <c r="E71" s="259"/>
      <c r="F71" s="259"/>
      <c r="G71" s="259"/>
      <c r="H71" s="259"/>
      <c r="I71" s="259"/>
      <c r="J71" s="259"/>
      <c r="K71" s="260"/>
    </row>
    <row r="72" spans="2:11" s="1" customFormat="1" ht="18.75" customHeight="1">
      <c r="B72" s="261"/>
      <c r="C72" s="261"/>
      <c r="D72" s="261"/>
      <c r="E72" s="261"/>
      <c r="F72" s="261"/>
      <c r="G72" s="261"/>
      <c r="H72" s="261"/>
      <c r="I72" s="261"/>
      <c r="J72" s="261"/>
      <c r="K72" s="262"/>
    </row>
    <row r="73" spans="2:11" s="1" customFormat="1" ht="18.75" customHeight="1">
      <c r="B73" s="262"/>
      <c r="C73" s="262"/>
      <c r="D73" s="262"/>
      <c r="E73" s="262"/>
      <c r="F73" s="262"/>
      <c r="G73" s="262"/>
      <c r="H73" s="262"/>
      <c r="I73" s="262"/>
      <c r="J73" s="262"/>
      <c r="K73" s="262"/>
    </row>
    <row r="74" spans="2:11" s="1" customFormat="1" ht="7.5" customHeight="1">
      <c r="B74" s="263"/>
      <c r="C74" s="264"/>
      <c r="D74" s="264"/>
      <c r="E74" s="264"/>
      <c r="F74" s="264"/>
      <c r="G74" s="264"/>
      <c r="H74" s="264"/>
      <c r="I74" s="264"/>
      <c r="J74" s="264"/>
      <c r="K74" s="265"/>
    </row>
    <row r="75" spans="2:11" s="1" customFormat="1" ht="45" customHeight="1">
      <c r="B75" s="266"/>
      <c r="C75" s="384" t="s">
        <v>623</v>
      </c>
      <c r="D75" s="384"/>
      <c r="E75" s="384"/>
      <c r="F75" s="384"/>
      <c r="G75" s="384"/>
      <c r="H75" s="384"/>
      <c r="I75" s="384"/>
      <c r="J75" s="384"/>
      <c r="K75" s="267"/>
    </row>
    <row r="76" spans="2:11" s="1" customFormat="1" ht="17.25" customHeight="1">
      <c r="B76" s="266"/>
      <c r="C76" s="268" t="s">
        <v>624</v>
      </c>
      <c r="D76" s="268"/>
      <c r="E76" s="268"/>
      <c r="F76" s="268" t="s">
        <v>625</v>
      </c>
      <c r="G76" s="269"/>
      <c r="H76" s="268" t="s">
        <v>56</v>
      </c>
      <c r="I76" s="268" t="s">
        <v>59</v>
      </c>
      <c r="J76" s="268" t="s">
        <v>626</v>
      </c>
      <c r="K76" s="267"/>
    </row>
    <row r="77" spans="2:11" s="1" customFormat="1" ht="17.25" customHeight="1">
      <c r="B77" s="266"/>
      <c r="C77" s="270" t="s">
        <v>627</v>
      </c>
      <c r="D77" s="270"/>
      <c r="E77" s="270"/>
      <c r="F77" s="271" t="s">
        <v>628</v>
      </c>
      <c r="G77" s="272"/>
      <c r="H77" s="270"/>
      <c r="I77" s="270"/>
      <c r="J77" s="270" t="s">
        <v>629</v>
      </c>
      <c r="K77" s="267"/>
    </row>
    <row r="78" spans="2:11" s="1" customFormat="1" ht="5.25" customHeight="1">
      <c r="B78" s="266"/>
      <c r="C78" s="273"/>
      <c r="D78" s="273"/>
      <c r="E78" s="273"/>
      <c r="F78" s="273"/>
      <c r="G78" s="274"/>
      <c r="H78" s="273"/>
      <c r="I78" s="273"/>
      <c r="J78" s="273"/>
      <c r="K78" s="267"/>
    </row>
    <row r="79" spans="2:11" s="1" customFormat="1" ht="15" customHeight="1">
      <c r="B79" s="266"/>
      <c r="C79" s="255" t="s">
        <v>55</v>
      </c>
      <c r="D79" s="275"/>
      <c r="E79" s="275"/>
      <c r="F79" s="276" t="s">
        <v>630</v>
      </c>
      <c r="G79" s="277"/>
      <c r="H79" s="255" t="s">
        <v>631</v>
      </c>
      <c r="I79" s="255" t="s">
        <v>632</v>
      </c>
      <c r="J79" s="255">
        <v>20</v>
      </c>
      <c r="K79" s="267"/>
    </row>
    <row r="80" spans="2:11" s="1" customFormat="1" ht="15" customHeight="1">
      <c r="B80" s="266"/>
      <c r="C80" s="255" t="s">
        <v>633</v>
      </c>
      <c r="D80" s="255"/>
      <c r="E80" s="255"/>
      <c r="F80" s="276" t="s">
        <v>630</v>
      </c>
      <c r="G80" s="277"/>
      <c r="H80" s="255" t="s">
        <v>634</v>
      </c>
      <c r="I80" s="255" t="s">
        <v>632</v>
      </c>
      <c r="J80" s="255">
        <v>120</v>
      </c>
      <c r="K80" s="267"/>
    </row>
    <row r="81" spans="2:11" s="1" customFormat="1" ht="15" customHeight="1">
      <c r="B81" s="278"/>
      <c r="C81" s="255" t="s">
        <v>635</v>
      </c>
      <c r="D81" s="255"/>
      <c r="E81" s="255"/>
      <c r="F81" s="276" t="s">
        <v>636</v>
      </c>
      <c r="G81" s="277"/>
      <c r="H81" s="255" t="s">
        <v>637</v>
      </c>
      <c r="I81" s="255" t="s">
        <v>632</v>
      </c>
      <c r="J81" s="255">
        <v>50</v>
      </c>
      <c r="K81" s="267"/>
    </row>
    <row r="82" spans="2:11" s="1" customFormat="1" ht="15" customHeight="1">
      <c r="B82" s="278"/>
      <c r="C82" s="255" t="s">
        <v>638</v>
      </c>
      <c r="D82" s="255"/>
      <c r="E82" s="255"/>
      <c r="F82" s="276" t="s">
        <v>630</v>
      </c>
      <c r="G82" s="277"/>
      <c r="H82" s="255" t="s">
        <v>639</v>
      </c>
      <c r="I82" s="255" t="s">
        <v>640</v>
      </c>
      <c r="J82" s="255"/>
      <c r="K82" s="267"/>
    </row>
    <row r="83" spans="2:11" s="1" customFormat="1" ht="15" customHeight="1">
      <c r="B83" s="278"/>
      <c r="C83" s="279" t="s">
        <v>641</v>
      </c>
      <c r="D83" s="279"/>
      <c r="E83" s="279"/>
      <c r="F83" s="280" t="s">
        <v>636</v>
      </c>
      <c r="G83" s="279"/>
      <c r="H83" s="279" t="s">
        <v>642</v>
      </c>
      <c r="I83" s="279" t="s">
        <v>632</v>
      </c>
      <c r="J83" s="279">
        <v>15</v>
      </c>
      <c r="K83" s="267"/>
    </row>
    <row r="84" spans="2:11" s="1" customFormat="1" ht="15" customHeight="1">
      <c r="B84" s="278"/>
      <c r="C84" s="279" t="s">
        <v>643</v>
      </c>
      <c r="D84" s="279"/>
      <c r="E84" s="279"/>
      <c r="F84" s="280" t="s">
        <v>636</v>
      </c>
      <c r="G84" s="279"/>
      <c r="H84" s="279" t="s">
        <v>644</v>
      </c>
      <c r="I84" s="279" t="s">
        <v>632</v>
      </c>
      <c r="J84" s="279">
        <v>15</v>
      </c>
      <c r="K84" s="267"/>
    </row>
    <row r="85" spans="2:11" s="1" customFormat="1" ht="15" customHeight="1">
      <c r="B85" s="278"/>
      <c r="C85" s="279" t="s">
        <v>645</v>
      </c>
      <c r="D85" s="279"/>
      <c r="E85" s="279"/>
      <c r="F85" s="280" t="s">
        <v>636</v>
      </c>
      <c r="G85" s="279"/>
      <c r="H85" s="279" t="s">
        <v>646</v>
      </c>
      <c r="I85" s="279" t="s">
        <v>632</v>
      </c>
      <c r="J85" s="279">
        <v>20</v>
      </c>
      <c r="K85" s="267"/>
    </row>
    <row r="86" spans="2:11" s="1" customFormat="1" ht="15" customHeight="1">
      <c r="B86" s="278"/>
      <c r="C86" s="279" t="s">
        <v>647</v>
      </c>
      <c r="D86" s="279"/>
      <c r="E86" s="279"/>
      <c r="F86" s="280" t="s">
        <v>636</v>
      </c>
      <c r="G86" s="279"/>
      <c r="H86" s="279" t="s">
        <v>648</v>
      </c>
      <c r="I86" s="279" t="s">
        <v>632</v>
      </c>
      <c r="J86" s="279">
        <v>20</v>
      </c>
      <c r="K86" s="267"/>
    </row>
    <row r="87" spans="2:11" s="1" customFormat="1" ht="15" customHeight="1">
      <c r="B87" s="278"/>
      <c r="C87" s="255" t="s">
        <v>649</v>
      </c>
      <c r="D87" s="255"/>
      <c r="E87" s="255"/>
      <c r="F87" s="276" t="s">
        <v>636</v>
      </c>
      <c r="G87" s="277"/>
      <c r="H87" s="255" t="s">
        <v>650</v>
      </c>
      <c r="I87" s="255" t="s">
        <v>632</v>
      </c>
      <c r="J87" s="255">
        <v>50</v>
      </c>
      <c r="K87" s="267"/>
    </row>
    <row r="88" spans="2:11" s="1" customFormat="1" ht="15" customHeight="1">
      <c r="B88" s="278"/>
      <c r="C88" s="255" t="s">
        <v>651</v>
      </c>
      <c r="D88" s="255"/>
      <c r="E88" s="255"/>
      <c r="F88" s="276" t="s">
        <v>636</v>
      </c>
      <c r="G88" s="277"/>
      <c r="H88" s="255" t="s">
        <v>652</v>
      </c>
      <c r="I88" s="255" t="s">
        <v>632</v>
      </c>
      <c r="J88" s="255">
        <v>20</v>
      </c>
      <c r="K88" s="267"/>
    </row>
    <row r="89" spans="2:11" s="1" customFormat="1" ht="15" customHeight="1">
      <c r="B89" s="278"/>
      <c r="C89" s="255" t="s">
        <v>653</v>
      </c>
      <c r="D89" s="255"/>
      <c r="E89" s="255"/>
      <c r="F89" s="276" t="s">
        <v>636</v>
      </c>
      <c r="G89" s="277"/>
      <c r="H89" s="255" t="s">
        <v>654</v>
      </c>
      <c r="I89" s="255" t="s">
        <v>632</v>
      </c>
      <c r="J89" s="255">
        <v>20</v>
      </c>
      <c r="K89" s="267"/>
    </row>
    <row r="90" spans="2:11" s="1" customFormat="1" ht="15" customHeight="1">
      <c r="B90" s="278"/>
      <c r="C90" s="255" t="s">
        <v>655</v>
      </c>
      <c r="D90" s="255"/>
      <c r="E90" s="255"/>
      <c r="F90" s="276" t="s">
        <v>636</v>
      </c>
      <c r="G90" s="277"/>
      <c r="H90" s="255" t="s">
        <v>656</v>
      </c>
      <c r="I90" s="255" t="s">
        <v>632</v>
      </c>
      <c r="J90" s="255">
        <v>50</v>
      </c>
      <c r="K90" s="267"/>
    </row>
    <row r="91" spans="2:11" s="1" customFormat="1" ht="15" customHeight="1">
      <c r="B91" s="278"/>
      <c r="C91" s="255" t="s">
        <v>657</v>
      </c>
      <c r="D91" s="255"/>
      <c r="E91" s="255"/>
      <c r="F91" s="276" t="s">
        <v>636</v>
      </c>
      <c r="G91" s="277"/>
      <c r="H91" s="255" t="s">
        <v>657</v>
      </c>
      <c r="I91" s="255" t="s">
        <v>632</v>
      </c>
      <c r="J91" s="255">
        <v>50</v>
      </c>
      <c r="K91" s="267"/>
    </row>
    <row r="92" spans="2:11" s="1" customFormat="1" ht="15" customHeight="1">
      <c r="B92" s="278"/>
      <c r="C92" s="255" t="s">
        <v>658</v>
      </c>
      <c r="D92" s="255"/>
      <c r="E92" s="255"/>
      <c r="F92" s="276" t="s">
        <v>636</v>
      </c>
      <c r="G92" s="277"/>
      <c r="H92" s="255" t="s">
        <v>659</v>
      </c>
      <c r="I92" s="255" t="s">
        <v>632</v>
      </c>
      <c r="J92" s="255">
        <v>255</v>
      </c>
      <c r="K92" s="267"/>
    </row>
    <row r="93" spans="2:11" s="1" customFormat="1" ht="15" customHeight="1">
      <c r="B93" s="278"/>
      <c r="C93" s="255" t="s">
        <v>660</v>
      </c>
      <c r="D93" s="255"/>
      <c r="E93" s="255"/>
      <c r="F93" s="276" t="s">
        <v>630</v>
      </c>
      <c r="G93" s="277"/>
      <c r="H93" s="255" t="s">
        <v>661</v>
      </c>
      <c r="I93" s="255" t="s">
        <v>662</v>
      </c>
      <c r="J93" s="255"/>
      <c r="K93" s="267"/>
    </row>
    <row r="94" spans="2:11" s="1" customFormat="1" ht="15" customHeight="1">
      <c r="B94" s="278"/>
      <c r="C94" s="255" t="s">
        <v>663</v>
      </c>
      <c r="D94" s="255"/>
      <c r="E94" s="255"/>
      <c r="F94" s="276" t="s">
        <v>630</v>
      </c>
      <c r="G94" s="277"/>
      <c r="H94" s="255" t="s">
        <v>664</v>
      </c>
      <c r="I94" s="255" t="s">
        <v>665</v>
      </c>
      <c r="J94" s="255"/>
      <c r="K94" s="267"/>
    </row>
    <row r="95" spans="2:11" s="1" customFormat="1" ht="15" customHeight="1">
      <c r="B95" s="278"/>
      <c r="C95" s="255" t="s">
        <v>666</v>
      </c>
      <c r="D95" s="255"/>
      <c r="E95" s="255"/>
      <c r="F95" s="276" t="s">
        <v>630</v>
      </c>
      <c r="G95" s="277"/>
      <c r="H95" s="255" t="s">
        <v>666</v>
      </c>
      <c r="I95" s="255" t="s">
        <v>665</v>
      </c>
      <c r="J95" s="255"/>
      <c r="K95" s="267"/>
    </row>
    <row r="96" spans="2:11" s="1" customFormat="1" ht="15" customHeight="1">
      <c r="B96" s="278"/>
      <c r="C96" s="255" t="s">
        <v>40</v>
      </c>
      <c r="D96" s="255"/>
      <c r="E96" s="255"/>
      <c r="F96" s="276" t="s">
        <v>630</v>
      </c>
      <c r="G96" s="277"/>
      <c r="H96" s="255" t="s">
        <v>667</v>
      </c>
      <c r="I96" s="255" t="s">
        <v>665</v>
      </c>
      <c r="J96" s="255"/>
      <c r="K96" s="267"/>
    </row>
    <row r="97" spans="2:11" s="1" customFormat="1" ht="15" customHeight="1">
      <c r="B97" s="278"/>
      <c r="C97" s="255" t="s">
        <v>50</v>
      </c>
      <c r="D97" s="255"/>
      <c r="E97" s="255"/>
      <c r="F97" s="276" t="s">
        <v>630</v>
      </c>
      <c r="G97" s="277"/>
      <c r="H97" s="255" t="s">
        <v>668</v>
      </c>
      <c r="I97" s="255" t="s">
        <v>665</v>
      </c>
      <c r="J97" s="255"/>
      <c r="K97" s="267"/>
    </row>
    <row r="98" spans="2:11" s="1" customFormat="1" ht="15" customHeight="1">
      <c r="B98" s="281"/>
      <c r="C98" s="282"/>
      <c r="D98" s="282"/>
      <c r="E98" s="282"/>
      <c r="F98" s="282"/>
      <c r="G98" s="282"/>
      <c r="H98" s="282"/>
      <c r="I98" s="282"/>
      <c r="J98" s="282"/>
      <c r="K98" s="283"/>
    </row>
    <row r="99" spans="2:11" s="1" customFormat="1" ht="18.7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4"/>
    </row>
    <row r="100" spans="2:11" s="1" customFormat="1" ht="18.75" customHeight="1"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</row>
    <row r="101" spans="2:11" s="1" customFormat="1" ht="7.5" customHeight="1">
      <c r="B101" s="263"/>
      <c r="C101" s="264"/>
      <c r="D101" s="264"/>
      <c r="E101" s="264"/>
      <c r="F101" s="264"/>
      <c r="G101" s="264"/>
      <c r="H101" s="264"/>
      <c r="I101" s="264"/>
      <c r="J101" s="264"/>
      <c r="K101" s="265"/>
    </row>
    <row r="102" spans="2:11" s="1" customFormat="1" ht="45" customHeight="1">
      <c r="B102" s="266"/>
      <c r="C102" s="384" t="s">
        <v>669</v>
      </c>
      <c r="D102" s="384"/>
      <c r="E102" s="384"/>
      <c r="F102" s="384"/>
      <c r="G102" s="384"/>
      <c r="H102" s="384"/>
      <c r="I102" s="384"/>
      <c r="J102" s="384"/>
      <c r="K102" s="267"/>
    </row>
    <row r="103" spans="2:11" s="1" customFormat="1" ht="17.25" customHeight="1">
      <c r="B103" s="266"/>
      <c r="C103" s="268" t="s">
        <v>624</v>
      </c>
      <c r="D103" s="268"/>
      <c r="E103" s="268"/>
      <c r="F103" s="268" t="s">
        <v>625</v>
      </c>
      <c r="G103" s="269"/>
      <c r="H103" s="268" t="s">
        <v>56</v>
      </c>
      <c r="I103" s="268" t="s">
        <v>59</v>
      </c>
      <c r="J103" s="268" t="s">
        <v>626</v>
      </c>
      <c r="K103" s="267"/>
    </row>
    <row r="104" spans="2:11" s="1" customFormat="1" ht="17.25" customHeight="1">
      <c r="B104" s="266"/>
      <c r="C104" s="270" t="s">
        <v>627</v>
      </c>
      <c r="D104" s="270"/>
      <c r="E104" s="270"/>
      <c r="F104" s="271" t="s">
        <v>628</v>
      </c>
      <c r="G104" s="272"/>
      <c r="H104" s="270"/>
      <c r="I104" s="270"/>
      <c r="J104" s="270" t="s">
        <v>629</v>
      </c>
      <c r="K104" s="267"/>
    </row>
    <row r="105" spans="2:11" s="1" customFormat="1" ht="5.25" customHeight="1">
      <c r="B105" s="266"/>
      <c r="C105" s="268"/>
      <c r="D105" s="268"/>
      <c r="E105" s="268"/>
      <c r="F105" s="268"/>
      <c r="G105" s="286"/>
      <c r="H105" s="268"/>
      <c r="I105" s="268"/>
      <c r="J105" s="268"/>
      <c r="K105" s="267"/>
    </row>
    <row r="106" spans="2:11" s="1" customFormat="1" ht="15" customHeight="1">
      <c r="B106" s="266"/>
      <c r="C106" s="255" t="s">
        <v>55</v>
      </c>
      <c r="D106" s="275"/>
      <c r="E106" s="275"/>
      <c r="F106" s="276" t="s">
        <v>630</v>
      </c>
      <c r="G106" s="255"/>
      <c r="H106" s="255" t="s">
        <v>670</v>
      </c>
      <c r="I106" s="255" t="s">
        <v>632</v>
      </c>
      <c r="J106" s="255">
        <v>20</v>
      </c>
      <c r="K106" s="267"/>
    </row>
    <row r="107" spans="2:11" s="1" customFormat="1" ht="15" customHeight="1">
      <c r="B107" s="266"/>
      <c r="C107" s="255" t="s">
        <v>633</v>
      </c>
      <c r="D107" s="255"/>
      <c r="E107" s="255"/>
      <c r="F107" s="276" t="s">
        <v>630</v>
      </c>
      <c r="G107" s="255"/>
      <c r="H107" s="255" t="s">
        <v>670</v>
      </c>
      <c r="I107" s="255" t="s">
        <v>632</v>
      </c>
      <c r="J107" s="255">
        <v>120</v>
      </c>
      <c r="K107" s="267"/>
    </row>
    <row r="108" spans="2:11" s="1" customFormat="1" ht="15" customHeight="1">
      <c r="B108" s="278"/>
      <c r="C108" s="255" t="s">
        <v>635</v>
      </c>
      <c r="D108" s="255"/>
      <c r="E108" s="255"/>
      <c r="F108" s="276" t="s">
        <v>636</v>
      </c>
      <c r="G108" s="255"/>
      <c r="H108" s="255" t="s">
        <v>670</v>
      </c>
      <c r="I108" s="255" t="s">
        <v>632</v>
      </c>
      <c r="J108" s="255">
        <v>50</v>
      </c>
      <c r="K108" s="267"/>
    </row>
    <row r="109" spans="2:11" s="1" customFormat="1" ht="15" customHeight="1">
      <c r="B109" s="278"/>
      <c r="C109" s="255" t="s">
        <v>638</v>
      </c>
      <c r="D109" s="255"/>
      <c r="E109" s="255"/>
      <c r="F109" s="276" t="s">
        <v>630</v>
      </c>
      <c r="G109" s="255"/>
      <c r="H109" s="255" t="s">
        <v>670</v>
      </c>
      <c r="I109" s="255" t="s">
        <v>640</v>
      </c>
      <c r="J109" s="255"/>
      <c r="K109" s="267"/>
    </row>
    <row r="110" spans="2:11" s="1" customFormat="1" ht="15" customHeight="1">
      <c r="B110" s="278"/>
      <c r="C110" s="255" t="s">
        <v>649</v>
      </c>
      <c r="D110" s="255"/>
      <c r="E110" s="255"/>
      <c r="F110" s="276" t="s">
        <v>636</v>
      </c>
      <c r="G110" s="255"/>
      <c r="H110" s="255" t="s">
        <v>670</v>
      </c>
      <c r="I110" s="255" t="s">
        <v>632</v>
      </c>
      <c r="J110" s="255">
        <v>50</v>
      </c>
      <c r="K110" s="267"/>
    </row>
    <row r="111" spans="2:11" s="1" customFormat="1" ht="15" customHeight="1">
      <c r="B111" s="278"/>
      <c r="C111" s="255" t="s">
        <v>657</v>
      </c>
      <c r="D111" s="255"/>
      <c r="E111" s="255"/>
      <c r="F111" s="276" t="s">
        <v>636</v>
      </c>
      <c r="G111" s="255"/>
      <c r="H111" s="255" t="s">
        <v>670</v>
      </c>
      <c r="I111" s="255" t="s">
        <v>632</v>
      </c>
      <c r="J111" s="255">
        <v>50</v>
      </c>
      <c r="K111" s="267"/>
    </row>
    <row r="112" spans="2:11" s="1" customFormat="1" ht="15" customHeight="1">
      <c r="B112" s="278"/>
      <c r="C112" s="255" t="s">
        <v>655</v>
      </c>
      <c r="D112" s="255"/>
      <c r="E112" s="255"/>
      <c r="F112" s="276" t="s">
        <v>636</v>
      </c>
      <c r="G112" s="255"/>
      <c r="H112" s="255" t="s">
        <v>670</v>
      </c>
      <c r="I112" s="255" t="s">
        <v>632</v>
      </c>
      <c r="J112" s="255">
        <v>50</v>
      </c>
      <c r="K112" s="267"/>
    </row>
    <row r="113" spans="2:11" s="1" customFormat="1" ht="15" customHeight="1">
      <c r="B113" s="278"/>
      <c r="C113" s="255" t="s">
        <v>55</v>
      </c>
      <c r="D113" s="255"/>
      <c r="E113" s="255"/>
      <c r="F113" s="276" t="s">
        <v>630</v>
      </c>
      <c r="G113" s="255"/>
      <c r="H113" s="255" t="s">
        <v>671</v>
      </c>
      <c r="I113" s="255" t="s">
        <v>632</v>
      </c>
      <c r="J113" s="255">
        <v>20</v>
      </c>
      <c r="K113" s="267"/>
    </row>
    <row r="114" spans="2:11" s="1" customFormat="1" ht="15" customHeight="1">
      <c r="B114" s="278"/>
      <c r="C114" s="255" t="s">
        <v>672</v>
      </c>
      <c r="D114" s="255"/>
      <c r="E114" s="255"/>
      <c r="F114" s="276" t="s">
        <v>630</v>
      </c>
      <c r="G114" s="255"/>
      <c r="H114" s="255" t="s">
        <v>673</v>
      </c>
      <c r="I114" s="255" t="s">
        <v>632</v>
      </c>
      <c r="J114" s="255">
        <v>120</v>
      </c>
      <c r="K114" s="267"/>
    </row>
    <row r="115" spans="2:11" s="1" customFormat="1" ht="15" customHeight="1">
      <c r="B115" s="278"/>
      <c r="C115" s="255" t="s">
        <v>40</v>
      </c>
      <c r="D115" s="255"/>
      <c r="E115" s="255"/>
      <c r="F115" s="276" t="s">
        <v>630</v>
      </c>
      <c r="G115" s="255"/>
      <c r="H115" s="255" t="s">
        <v>674</v>
      </c>
      <c r="I115" s="255" t="s">
        <v>665</v>
      </c>
      <c r="J115" s="255"/>
      <c r="K115" s="267"/>
    </row>
    <row r="116" spans="2:11" s="1" customFormat="1" ht="15" customHeight="1">
      <c r="B116" s="278"/>
      <c r="C116" s="255" t="s">
        <v>50</v>
      </c>
      <c r="D116" s="255"/>
      <c r="E116" s="255"/>
      <c r="F116" s="276" t="s">
        <v>630</v>
      </c>
      <c r="G116" s="255"/>
      <c r="H116" s="255" t="s">
        <v>675</v>
      </c>
      <c r="I116" s="255" t="s">
        <v>665</v>
      </c>
      <c r="J116" s="255"/>
      <c r="K116" s="267"/>
    </row>
    <row r="117" spans="2:11" s="1" customFormat="1" ht="15" customHeight="1">
      <c r="B117" s="278"/>
      <c r="C117" s="255" t="s">
        <v>59</v>
      </c>
      <c r="D117" s="255"/>
      <c r="E117" s="255"/>
      <c r="F117" s="276" t="s">
        <v>630</v>
      </c>
      <c r="G117" s="255"/>
      <c r="H117" s="255" t="s">
        <v>676</v>
      </c>
      <c r="I117" s="255" t="s">
        <v>677</v>
      </c>
      <c r="J117" s="255"/>
      <c r="K117" s="267"/>
    </row>
    <row r="118" spans="2:11" s="1" customFormat="1" ht="15" customHeight="1">
      <c r="B118" s="281"/>
      <c r="C118" s="287"/>
      <c r="D118" s="287"/>
      <c r="E118" s="287"/>
      <c r="F118" s="287"/>
      <c r="G118" s="287"/>
      <c r="H118" s="287"/>
      <c r="I118" s="287"/>
      <c r="J118" s="287"/>
      <c r="K118" s="283"/>
    </row>
    <row r="119" spans="2:11" s="1" customFormat="1" ht="18.75" customHeight="1">
      <c r="B119" s="288"/>
      <c r="C119" s="289"/>
      <c r="D119" s="289"/>
      <c r="E119" s="289"/>
      <c r="F119" s="290"/>
      <c r="G119" s="289"/>
      <c r="H119" s="289"/>
      <c r="I119" s="289"/>
      <c r="J119" s="289"/>
      <c r="K119" s="288"/>
    </row>
    <row r="120" spans="2:11" s="1" customFormat="1" ht="18.75" customHeight="1"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pans="2:11" s="1" customFormat="1" ht="7.5" customHeight="1">
      <c r="B121" s="291"/>
      <c r="C121" s="292"/>
      <c r="D121" s="292"/>
      <c r="E121" s="292"/>
      <c r="F121" s="292"/>
      <c r="G121" s="292"/>
      <c r="H121" s="292"/>
      <c r="I121" s="292"/>
      <c r="J121" s="292"/>
      <c r="K121" s="293"/>
    </row>
    <row r="122" spans="2:11" s="1" customFormat="1" ht="45" customHeight="1">
      <c r="B122" s="294"/>
      <c r="C122" s="382" t="s">
        <v>678</v>
      </c>
      <c r="D122" s="382"/>
      <c r="E122" s="382"/>
      <c r="F122" s="382"/>
      <c r="G122" s="382"/>
      <c r="H122" s="382"/>
      <c r="I122" s="382"/>
      <c r="J122" s="382"/>
      <c r="K122" s="295"/>
    </row>
    <row r="123" spans="2:11" s="1" customFormat="1" ht="17.25" customHeight="1">
      <c r="B123" s="296"/>
      <c r="C123" s="268" t="s">
        <v>624</v>
      </c>
      <c r="D123" s="268"/>
      <c r="E123" s="268"/>
      <c r="F123" s="268" t="s">
        <v>625</v>
      </c>
      <c r="G123" s="269"/>
      <c r="H123" s="268" t="s">
        <v>56</v>
      </c>
      <c r="I123" s="268" t="s">
        <v>59</v>
      </c>
      <c r="J123" s="268" t="s">
        <v>626</v>
      </c>
      <c r="K123" s="297"/>
    </row>
    <row r="124" spans="2:11" s="1" customFormat="1" ht="17.25" customHeight="1">
      <c r="B124" s="296"/>
      <c r="C124" s="270" t="s">
        <v>627</v>
      </c>
      <c r="D124" s="270"/>
      <c r="E124" s="270"/>
      <c r="F124" s="271" t="s">
        <v>628</v>
      </c>
      <c r="G124" s="272"/>
      <c r="H124" s="270"/>
      <c r="I124" s="270"/>
      <c r="J124" s="270" t="s">
        <v>629</v>
      </c>
      <c r="K124" s="297"/>
    </row>
    <row r="125" spans="2:11" s="1" customFormat="1" ht="5.25" customHeight="1">
      <c r="B125" s="298"/>
      <c r="C125" s="273"/>
      <c r="D125" s="273"/>
      <c r="E125" s="273"/>
      <c r="F125" s="273"/>
      <c r="G125" s="299"/>
      <c r="H125" s="273"/>
      <c r="I125" s="273"/>
      <c r="J125" s="273"/>
      <c r="K125" s="300"/>
    </row>
    <row r="126" spans="2:11" s="1" customFormat="1" ht="15" customHeight="1">
      <c r="B126" s="298"/>
      <c r="C126" s="255" t="s">
        <v>633</v>
      </c>
      <c r="D126" s="275"/>
      <c r="E126" s="275"/>
      <c r="F126" s="276" t="s">
        <v>630</v>
      </c>
      <c r="G126" s="255"/>
      <c r="H126" s="255" t="s">
        <v>670</v>
      </c>
      <c r="I126" s="255" t="s">
        <v>632</v>
      </c>
      <c r="J126" s="255">
        <v>120</v>
      </c>
      <c r="K126" s="301"/>
    </row>
    <row r="127" spans="2:11" s="1" customFormat="1" ht="15" customHeight="1">
      <c r="B127" s="298"/>
      <c r="C127" s="255" t="s">
        <v>679</v>
      </c>
      <c r="D127" s="255"/>
      <c r="E127" s="255"/>
      <c r="F127" s="276" t="s">
        <v>630</v>
      </c>
      <c r="G127" s="255"/>
      <c r="H127" s="255" t="s">
        <v>680</v>
      </c>
      <c r="I127" s="255" t="s">
        <v>632</v>
      </c>
      <c r="J127" s="255" t="s">
        <v>681</v>
      </c>
      <c r="K127" s="301"/>
    </row>
    <row r="128" spans="2:11" s="1" customFormat="1" ht="15" customHeight="1">
      <c r="B128" s="298"/>
      <c r="C128" s="255" t="s">
        <v>578</v>
      </c>
      <c r="D128" s="255"/>
      <c r="E128" s="255"/>
      <c r="F128" s="276" t="s">
        <v>630</v>
      </c>
      <c r="G128" s="255"/>
      <c r="H128" s="255" t="s">
        <v>682</v>
      </c>
      <c r="I128" s="255" t="s">
        <v>632</v>
      </c>
      <c r="J128" s="255" t="s">
        <v>681</v>
      </c>
      <c r="K128" s="301"/>
    </row>
    <row r="129" spans="2:11" s="1" customFormat="1" ht="15" customHeight="1">
      <c r="B129" s="298"/>
      <c r="C129" s="255" t="s">
        <v>641</v>
      </c>
      <c r="D129" s="255"/>
      <c r="E129" s="255"/>
      <c r="F129" s="276" t="s">
        <v>636</v>
      </c>
      <c r="G129" s="255"/>
      <c r="H129" s="255" t="s">
        <v>642</v>
      </c>
      <c r="I129" s="255" t="s">
        <v>632</v>
      </c>
      <c r="J129" s="255">
        <v>15</v>
      </c>
      <c r="K129" s="301"/>
    </row>
    <row r="130" spans="2:11" s="1" customFormat="1" ht="15" customHeight="1">
      <c r="B130" s="298"/>
      <c r="C130" s="279" t="s">
        <v>643</v>
      </c>
      <c r="D130" s="279"/>
      <c r="E130" s="279"/>
      <c r="F130" s="280" t="s">
        <v>636</v>
      </c>
      <c r="G130" s="279"/>
      <c r="H130" s="279" t="s">
        <v>644</v>
      </c>
      <c r="I130" s="279" t="s">
        <v>632</v>
      </c>
      <c r="J130" s="279">
        <v>15</v>
      </c>
      <c r="K130" s="301"/>
    </row>
    <row r="131" spans="2:11" s="1" customFormat="1" ht="15" customHeight="1">
      <c r="B131" s="298"/>
      <c r="C131" s="279" t="s">
        <v>645</v>
      </c>
      <c r="D131" s="279"/>
      <c r="E131" s="279"/>
      <c r="F131" s="280" t="s">
        <v>636</v>
      </c>
      <c r="G131" s="279"/>
      <c r="H131" s="279" t="s">
        <v>646</v>
      </c>
      <c r="I131" s="279" t="s">
        <v>632</v>
      </c>
      <c r="J131" s="279">
        <v>20</v>
      </c>
      <c r="K131" s="301"/>
    </row>
    <row r="132" spans="2:11" s="1" customFormat="1" ht="15" customHeight="1">
      <c r="B132" s="298"/>
      <c r="C132" s="279" t="s">
        <v>647</v>
      </c>
      <c r="D132" s="279"/>
      <c r="E132" s="279"/>
      <c r="F132" s="280" t="s">
        <v>636</v>
      </c>
      <c r="G132" s="279"/>
      <c r="H132" s="279" t="s">
        <v>648</v>
      </c>
      <c r="I132" s="279" t="s">
        <v>632</v>
      </c>
      <c r="J132" s="279">
        <v>20</v>
      </c>
      <c r="K132" s="301"/>
    </row>
    <row r="133" spans="2:11" s="1" customFormat="1" ht="15" customHeight="1">
      <c r="B133" s="298"/>
      <c r="C133" s="255" t="s">
        <v>635</v>
      </c>
      <c r="D133" s="255"/>
      <c r="E133" s="255"/>
      <c r="F133" s="276" t="s">
        <v>636</v>
      </c>
      <c r="G133" s="255"/>
      <c r="H133" s="255" t="s">
        <v>670</v>
      </c>
      <c r="I133" s="255" t="s">
        <v>632</v>
      </c>
      <c r="J133" s="255">
        <v>50</v>
      </c>
      <c r="K133" s="301"/>
    </row>
    <row r="134" spans="2:11" s="1" customFormat="1" ht="15" customHeight="1">
      <c r="B134" s="298"/>
      <c r="C134" s="255" t="s">
        <v>649</v>
      </c>
      <c r="D134" s="255"/>
      <c r="E134" s="255"/>
      <c r="F134" s="276" t="s">
        <v>636</v>
      </c>
      <c r="G134" s="255"/>
      <c r="H134" s="255" t="s">
        <v>670</v>
      </c>
      <c r="I134" s="255" t="s">
        <v>632</v>
      </c>
      <c r="J134" s="255">
        <v>50</v>
      </c>
      <c r="K134" s="301"/>
    </row>
    <row r="135" spans="2:11" s="1" customFormat="1" ht="15" customHeight="1">
      <c r="B135" s="298"/>
      <c r="C135" s="255" t="s">
        <v>655</v>
      </c>
      <c r="D135" s="255"/>
      <c r="E135" s="255"/>
      <c r="F135" s="276" t="s">
        <v>636</v>
      </c>
      <c r="G135" s="255"/>
      <c r="H135" s="255" t="s">
        <v>670</v>
      </c>
      <c r="I135" s="255" t="s">
        <v>632</v>
      </c>
      <c r="J135" s="255">
        <v>50</v>
      </c>
      <c r="K135" s="301"/>
    </row>
    <row r="136" spans="2:11" s="1" customFormat="1" ht="15" customHeight="1">
      <c r="B136" s="298"/>
      <c r="C136" s="255" t="s">
        <v>657</v>
      </c>
      <c r="D136" s="255"/>
      <c r="E136" s="255"/>
      <c r="F136" s="276" t="s">
        <v>636</v>
      </c>
      <c r="G136" s="255"/>
      <c r="H136" s="255" t="s">
        <v>670</v>
      </c>
      <c r="I136" s="255" t="s">
        <v>632</v>
      </c>
      <c r="J136" s="255">
        <v>50</v>
      </c>
      <c r="K136" s="301"/>
    </row>
    <row r="137" spans="2:11" s="1" customFormat="1" ht="15" customHeight="1">
      <c r="B137" s="298"/>
      <c r="C137" s="255" t="s">
        <v>658</v>
      </c>
      <c r="D137" s="255"/>
      <c r="E137" s="255"/>
      <c r="F137" s="276" t="s">
        <v>636</v>
      </c>
      <c r="G137" s="255"/>
      <c r="H137" s="255" t="s">
        <v>683</v>
      </c>
      <c r="I137" s="255" t="s">
        <v>632</v>
      </c>
      <c r="J137" s="255">
        <v>255</v>
      </c>
      <c r="K137" s="301"/>
    </row>
    <row r="138" spans="2:11" s="1" customFormat="1" ht="15" customHeight="1">
      <c r="B138" s="298"/>
      <c r="C138" s="255" t="s">
        <v>660</v>
      </c>
      <c r="D138" s="255"/>
      <c r="E138" s="255"/>
      <c r="F138" s="276" t="s">
        <v>630</v>
      </c>
      <c r="G138" s="255"/>
      <c r="H138" s="255" t="s">
        <v>684</v>
      </c>
      <c r="I138" s="255" t="s">
        <v>662</v>
      </c>
      <c r="J138" s="255"/>
      <c r="K138" s="301"/>
    </row>
    <row r="139" spans="2:11" s="1" customFormat="1" ht="15" customHeight="1">
      <c r="B139" s="298"/>
      <c r="C139" s="255" t="s">
        <v>663</v>
      </c>
      <c r="D139" s="255"/>
      <c r="E139" s="255"/>
      <c r="F139" s="276" t="s">
        <v>630</v>
      </c>
      <c r="G139" s="255"/>
      <c r="H139" s="255" t="s">
        <v>685</v>
      </c>
      <c r="I139" s="255" t="s">
        <v>665</v>
      </c>
      <c r="J139" s="255"/>
      <c r="K139" s="301"/>
    </row>
    <row r="140" spans="2:11" s="1" customFormat="1" ht="15" customHeight="1">
      <c r="B140" s="298"/>
      <c r="C140" s="255" t="s">
        <v>666</v>
      </c>
      <c r="D140" s="255"/>
      <c r="E140" s="255"/>
      <c r="F140" s="276" t="s">
        <v>630</v>
      </c>
      <c r="G140" s="255"/>
      <c r="H140" s="255" t="s">
        <v>666</v>
      </c>
      <c r="I140" s="255" t="s">
        <v>665</v>
      </c>
      <c r="J140" s="255"/>
      <c r="K140" s="301"/>
    </row>
    <row r="141" spans="2:11" s="1" customFormat="1" ht="15" customHeight="1">
      <c r="B141" s="298"/>
      <c r="C141" s="255" t="s">
        <v>40</v>
      </c>
      <c r="D141" s="255"/>
      <c r="E141" s="255"/>
      <c r="F141" s="276" t="s">
        <v>630</v>
      </c>
      <c r="G141" s="255"/>
      <c r="H141" s="255" t="s">
        <v>686</v>
      </c>
      <c r="I141" s="255" t="s">
        <v>665</v>
      </c>
      <c r="J141" s="255"/>
      <c r="K141" s="301"/>
    </row>
    <row r="142" spans="2:11" s="1" customFormat="1" ht="15" customHeight="1">
      <c r="B142" s="298"/>
      <c r="C142" s="255" t="s">
        <v>687</v>
      </c>
      <c r="D142" s="255"/>
      <c r="E142" s="255"/>
      <c r="F142" s="276" t="s">
        <v>630</v>
      </c>
      <c r="G142" s="255"/>
      <c r="H142" s="255" t="s">
        <v>688</v>
      </c>
      <c r="I142" s="255" t="s">
        <v>665</v>
      </c>
      <c r="J142" s="255"/>
      <c r="K142" s="301"/>
    </row>
    <row r="143" spans="2:11" s="1" customFormat="1" ht="15" customHeight="1">
      <c r="B143" s="302"/>
      <c r="C143" s="303"/>
      <c r="D143" s="303"/>
      <c r="E143" s="303"/>
      <c r="F143" s="303"/>
      <c r="G143" s="303"/>
      <c r="H143" s="303"/>
      <c r="I143" s="303"/>
      <c r="J143" s="303"/>
      <c r="K143" s="304"/>
    </row>
    <row r="144" spans="2:11" s="1" customFormat="1" ht="18.75" customHeight="1">
      <c r="B144" s="289"/>
      <c r="C144" s="289"/>
      <c r="D144" s="289"/>
      <c r="E144" s="289"/>
      <c r="F144" s="290"/>
      <c r="G144" s="289"/>
      <c r="H144" s="289"/>
      <c r="I144" s="289"/>
      <c r="J144" s="289"/>
      <c r="K144" s="289"/>
    </row>
    <row r="145" spans="2:11" s="1" customFormat="1" ht="18.75" customHeight="1"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</row>
    <row r="146" spans="2:11" s="1" customFormat="1" ht="7.5" customHeight="1">
      <c r="B146" s="263"/>
      <c r="C146" s="264"/>
      <c r="D146" s="264"/>
      <c r="E146" s="264"/>
      <c r="F146" s="264"/>
      <c r="G146" s="264"/>
      <c r="H146" s="264"/>
      <c r="I146" s="264"/>
      <c r="J146" s="264"/>
      <c r="K146" s="265"/>
    </row>
    <row r="147" spans="2:11" s="1" customFormat="1" ht="45" customHeight="1">
      <c r="B147" s="266"/>
      <c r="C147" s="384" t="s">
        <v>689</v>
      </c>
      <c r="D147" s="384"/>
      <c r="E147" s="384"/>
      <c r="F147" s="384"/>
      <c r="G147" s="384"/>
      <c r="H147" s="384"/>
      <c r="I147" s="384"/>
      <c r="J147" s="384"/>
      <c r="K147" s="267"/>
    </row>
    <row r="148" spans="2:11" s="1" customFormat="1" ht="17.25" customHeight="1">
      <c r="B148" s="266"/>
      <c r="C148" s="268" t="s">
        <v>624</v>
      </c>
      <c r="D148" s="268"/>
      <c r="E148" s="268"/>
      <c r="F148" s="268" t="s">
        <v>625</v>
      </c>
      <c r="G148" s="269"/>
      <c r="H148" s="268" t="s">
        <v>56</v>
      </c>
      <c r="I148" s="268" t="s">
        <v>59</v>
      </c>
      <c r="J148" s="268" t="s">
        <v>626</v>
      </c>
      <c r="K148" s="267"/>
    </row>
    <row r="149" spans="2:11" s="1" customFormat="1" ht="17.25" customHeight="1">
      <c r="B149" s="266"/>
      <c r="C149" s="270" t="s">
        <v>627</v>
      </c>
      <c r="D149" s="270"/>
      <c r="E149" s="270"/>
      <c r="F149" s="271" t="s">
        <v>628</v>
      </c>
      <c r="G149" s="272"/>
      <c r="H149" s="270"/>
      <c r="I149" s="270"/>
      <c r="J149" s="270" t="s">
        <v>629</v>
      </c>
      <c r="K149" s="267"/>
    </row>
    <row r="150" spans="2:11" s="1" customFormat="1" ht="5.25" customHeight="1">
      <c r="B150" s="278"/>
      <c r="C150" s="273"/>
      <c r="D150" s="273"/>
      <c r="E150" s="273"/>
      <c r="F150" s="273"/>
      <c r="G150" s="274"/>
      <c r="H150" s="273"/>
      <c r="I150" s="273"/>
      <c r="J150" s="273"/>
      <c r="K150" s="301"/>
    </row>
    <row r="151" spans="2:11" s="1" customFormat="1" ht="15" customHeight="1">
      <c r="B151" s="278"/>
      <c r="C151" s="305" t="s">
        <v>633</v>
      </c>
      <c r="D151" s="255"/>
      <c r="E151" s="255"/>
      <c r="F151" s="306" t="s">
        <v>630</v>
      </c>
      <c r="G151" s="255"/>
      <c r="H151" s="305" t="s">
        <v>670</v>
      </c>
      <c r="I151" s="305" t="s">
        <v>632</v>
      </c>
      <c r="J151" s="305">
        <v>120</v>
      </c>
      <c r="K151" s="301"/>
    </row>
    <row r="152" spans="2:11" s="1" customFormat="1" ht="15" customHeight="1">
      <c r="B152" s="278"/>
      <c r="C152" s="305" t="s">
        <v>679</v>
      </c>
      <c r="D152" s="255"/>
      <c r="E152" s="255"/>
      <c r="F152" s="306" t="s">
        <v>630</v>
      </c>
      <c r="G152" s="255"/>
      <c r="H152" s="305" t="s">
        <v>690</v>
      </c>
      <c r="I152" s="305" t="s">
        <v>632</v>
      </c>
      <c r="J152" s="305" t="s">
        <v>681</v>
      </c>
      <c r="K152" s="301"/>
    </row>
    <row r="153" spans="2:11" s="1" customFormat="1" ht="15" customHeight="1">
      <c r="B153" s="278"/>
      <c r="C153" s="305" t="s">
        <v>578</v>
      </c>
      <c r="D153" s="255"/>
      <c r="E153" s="255"/>
      <c r="F153" s="306" t="s">
        <v>630</v>
      </c>
      <c r="G153" s="255"/>
      <c r="H153" s="305" t="s">
        <v>691</v>
      </c>
      <c r="I153" s="305" t="s">
        <v>632</v>
      </c>
      <c r="J153" s="305" t="s">
        <v>681</v>
      </c>
      <c r="K153" s="301"/>
    </row>
    <row r="154" spans="2:11" s="1" customFormat="1" ht="15" customHeight="1">
      <c r="B154" s="278"/>
      <c r="C154" s="305" t="s">
        <v>635</v>
      </c>
      <c r="D154" s="255"/>
      <c r="E154" s="255"/>
      <c r="F154" s="306" t="s">
        <v>636</v>
      </c>
      <c r="G154" s="255"/>
      <c r="H154" s="305" t="s">
        <v>670</v>
      </c>
      <c r="I154" s="305" t="s">
        <v>632</v>
      </c>
      <c r="J154" s="305">
        <v>50</v>
      </c>
      <c r="K154" s="301"/>
    </row>
    <row r="155" spans="2:11" s="1" customFormat="1" ht="15" customHeight="1">
      <c r="B155" s="278"/>
      <c r="C155" s="305" t="s">
        <v>638</v>
      </c>
      <c r="D155" s="255"/>
      <c r="E155" s="255"/>
      <c r="F155" s="306" t="s">
        <v>630</v>
      </c>
      <c r="G155" s="255"/>
      <c r="H155" s="305" t="s">
        <v>670</v>
      </c>
      <c r="I155" s="305" t="s">
        <v>640</v>
      </c>
      <c r="J155" s="305"/>
      <c r="K155" s="301"/>
    </row>
    <row r="156" spans="2:11" s="1" customFormat="1" ht="15" customHeight="1">
      <c r="B156" s="278"/>
      <c r="C156" s="305" t="s">
        <v>649</v>
      </c>
      <c r="D156" s="255"/>
      <c r="E156" s="255"/>
      <c r="F156" s="306" t="s">
        <v>636</v>
      </c>
      <c r="G156" s="255"/>
      <c r="H156" s="305" t="s">
        <v>670</v>
      </c>
      <c r="I156" s="305" t="s">
        <v>632</v>
      </c>
      <c r="J156" s="305">
        <v>50</v>
      </c>
      <c r="K156" s="301"/>
    </row>
    <row r="157" spans="2:11" s="1" customFormat="1" ht="15" customHeight="1">
      <c r="B157" s="278"/>
      <c r="C157" s="305" t="s">
        <v>657</v>
      </c>
      <c r="D157" s="255"/>
      <c r="E157" s="255"/>
      <c r="F157" s="306" t="s">
        <v>636</v>
      </c>
      <c r="G157" s="255"/>
      <c r="H157" s="305" t="s">
        <v>670</v>
      </c>
      <c r="I157" s="305" t="s">
        <v>632</v>
      </c>
      <c r="J157" s="305">
        <v>50</v>
      </c>
      <c r="K157" s="301"/>
    </row>
    <row r="158" spans="2:11" s="1" customFormat="1" ht="15" customHeight="1">
      <c r="B158" s="278"/>
      <c r="C158" s="305" t="s">
        <v>655</v>
      </c>
      <c r="D158" s="255"/>
      <c r="E158" s="255"/>
      <c r="F158" s="306" t="s">
        <v>636</v>
      </c>
      <c r="G158" s="255"/>
      <c r="H158" s="305" t="s">
        <v>670</v>
      </c>
      <c r="I158" s="305" t="s">
        <v>632</v>
      </c>
      <c r="J158" s="305">
        <v>50</v>
      </c>
      <c r="K158" s="301"/>
    </row>
    <row r="159" spans="2:11" s="1" customFormat="1" ht="15" customHeight="1">
      <c r="B159" s="278"/>
      <c r="C159" s="305" t="s">
        <v>95</v>
      </c>
      <c r="D159" s="255"/>
      <c r="E159" s="255"/>
      <c r="F159" s="306" t="s">
        <v>630</v>
      </c>
      <c r="G159" s="255"/>
      <c r="H159" s="305" t="s">
        <v>692</v>
      </c>
      <c r="I159" s="305" t="s">
        <v>632</v>
      </c>
      <c r="J159" s="305" t="s">
        <v>693</v>
      </c>
      <c r="K159" s="301"/>
    </row>
    <row r="160" spans="2:11" s="1" customFormat="1" ht="15" customHeight="1">
      <c r="B160" s="278"/>
      <c r="C160" s="305" t="s">
        <v>694</v>
      </c>
      <c r="D160" s="255"/>
      <c r="E160" s="255"/>
      <c r="F160" s="306" t="s">
        <v>630</v>
      </c>
      <c r="G160" s="255"/>
      <c r="H160" s="305" t="s">
        <v>695</v>
      </c>
      <c r="I160" s="305" t="s">
        <v>665</v>
      </c>
      <c r="J160" s="305"/>
      <c r="K160" s="301"/>
    </row>
    <row r="161" spans="2:11" s="1" customFormat="1" ht="15" customHeight="1">
      <c r="B161" s="307"/>
      <c r="C161" s="287"/>
      <c r="D161" s="287"/>
      <c r="E161" s="287"/>
      <c r="F161" s="287"/>
      <c r="G161" s="287"/>
      <c r="H161" s="287"/>
      <c r="I161" s="287"/>
      <c r="J161" s="287"/>
      <c r="K161" s="308"/>
    </row>
    <row r="162" spans="2:11" s="1" customFormat="1" ht="18.75" customHeight="1">
      <c r="B162" s="289"/>
      <c r="C162" s="299"/>
      <c r="D162" s="299"/>
      <c r="E162" s="299"/>
      <c r="F162" s="309"/>
      <c r="G162" s="299"/>
      <c r="H162" s="299"/>
      <c r="I162" s="299"/>
      <c r="J162" s="299"/>
      <c r="K162" s="289"/>
    </row>
    <row r="163" spans="2:11" s="1" customFormat="1" ht="18.75" customHeight="1"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pans="2:11" s="1" customFormat="1" ht="7.5" customHeight="1">
      <c r="B164" s="244"/>
      <c r="C164" s="245"/>
      <c r="D164" s="245"/>
      <c r="E164" s="245"/>
      <c r="F164" s="245"/>
      <c r="G164" s="245"/>
      <c r="H164" s="245"/>
      <c r="I164" s="245"/>
      <c r="J164" s="245"/>
      <c r="K164" s="246"/>
    </row>
    <row r="165" spans="2:11" s="1" customFormat="1" ht="45" customHeight="1">
      <c r="B165" s="247"/>
      <c r="C165" s="382" t="s">
        <v>696</v>
      </c>
      <c r="D165" s="382"/>
      <c r="E165" s="382"/>
      <c r="F165" s="382"/>
      <c r="G165" s="382"/>
      <c r="H165" s="382"/>
      <c r="I165" s="382"/>
      <c r="J165" s="382"/>
      <c r="K165" s="248"/>
    </row>
    <row r="166" spans="2:11" s="1" customFormat="1" ht="17.25" customHeight="1">
      <c r="B166" s="247"/>
      <c r="C166" s="268" t="s">
        <v>624</v>
      </c>
      <c r="D166" s="268"/>
      <c r="E166" s="268"/>
      <c r="F166" s="268" t="s">
        <v>625</v>
      </c>
      <c r="G166" s="310"/>
      <c r="H166" s="311" t="s">
        <v>56</v>
      </c>
      <c r="I166" s="311" t="s">
        <v>59</v>
      </c>
      <c r="J166" s="268" t="s">
        <v>626</v>
      </c>
      <c r="K166" s="248"/>
    </row>
    <row r="167" spans="2:11" s="1" customFormat="1" ht="17.25" customHeight="1">
      <c r="B167" s="249"/>
      <c r="C167" s="270" t="s">
        <v>627</v>
      </c>
      <c r="D167" s="270"/>
      <c r="E167" s="270"/>
      <c r="F167" s="271" t="s">
        <v>628</v>
      </c>
      <c r="G167" s="312"/>
      <c r="H167" s="313"/>
      <c r="I167" s="313"/>
      <c r="J167" s="270" t="s">
        <v>629</v>
      </c>
      <c r="K167" s="250"/>
    </row>
    <row r="168" spans="2:11" s="1" customFormat="1" ht="5.25" customHeight="1">
      <c r="B168" s="278"/>
      <c r="C168" s="273"/>
      <c r="D168" s="273"/>
      <c r="E168" s="273"/>
      <c r="F168" s="273"/>
      <c r="G168" s="274"/>
      <c r="H168" s="273"/>
      <c r="I168" s="273"/>
      <c r="J168" s="273"/>
      <c r="K168" s="301"/>
    </row>
    <row r="169" spans="2:11" s="1" customFormat="1" ht="15" customHeight="1">
      <c r="B169" s="278"/>
      <c r="C169" s="255" t="s">
        <v>633</v>
      </c>
      <c r="D169" s="255"/>
      <c r="E169" s="255"/>
      <c r="F169" s="276" t="s">
        <v>630</v>
      </c>
      <c r="G169" s="255"/>
      <c r="H169" s="255" t="s">
        <v>670</v>
      </c>
      <c r="I169" s="255" t="s">
        <v>632</v>
      </c>
      <c r="J169" s="255">
        <v>120</v>
      </c>
      <c r="K169" s="301"/>
    </row>
    <row r="170" spans="2:11" s="1" customFormat="1" ht="15" customHeight="1">
      <c r="B170" s="278"/>
      <c r="C170" s="255" t="s">
        <v>679</v>
      </c>
      <c r="D170" s="255"/>
      <c r="E170" s="255"/>
      <c r="F170" s="276" t="s">
        <v>630</v>
      </c>
      <c r="G170" s="255"/>
      <c r="H170" s="255" t="s">
        <v>680</v>
      </c>
      <c r="I170" s="255" t="s">
        <v>632</v>
      </c>
      <c r="J170" s="255" t="s">
        <v>681</v>
      </c>
      <c r="K170" s="301"/>
    </row>
    <row r="171" spans="2:11" s="1" customFormat="1" ht="15" customHeight="1">
      <c r="B171" s="278"/>
      <c r="C171" s="255" t="s">
        <v>578</v>
      </c>
      <c r="D171" s="255"/>
      <c r="E171" s="255"/>
      <c r="F171" s="276" t="s">
        <v>630</v>
      </c>
      <c r="G171" s="255"/>
      <c r="H171" s="255" t="s">
        <v>697</v>
      </c>
      <c r="I171" s="255" t="s">
        <v>632</v>
      </c>
      <c r="J171" s="255" t="s">
        <v>681</v>
      </c>
      <c r="K171" s="301"/>
    </row>
    <row r="172" spans="2:11" s="1" customFormat="1" ht="15" customHeight="1">
      <c r="B172" s="278"/>
      <c r="C172" s="255" t="s">
        <v>635</v>
      </c>
      <c r="D172" s="255"/>
      <c r="E172" s="255"/>
      <c r="F172" s="276" t="s">
        <v>636</v>
      </c>
      <c r="G172" s="255"/>
      <c r="H172" s="255" t="s">
        <v>697</v>
      </c>
      <c r="I172" s="255" t="s">
        <v>632</v>
      </c>
      <c r="J172" s="255">
        <v>50</v>
      </c>
      <c r="K172" s="301"/>
    </row>
    <row r="173" spans="2:11" s="1" customFormat="1" ht="15" customHeight="1">
      <c r="B173" s="278"/>
      <c r="C173" s="255" t="s">
        <v>638</v>
      </c>
      <c r="D173" s="255"/>
      <c r="E173" s="255"/>
      <c r="F173" s="276" t="s">
        <v>630</v>
      </c>
      <c r="G173" s="255"/>
      <c r="H173" s="255" t="s">
        <v>697</v>
      </c>
      <c r="I173" s="255" t="s">
        <v>640</v>
      </c>
      <c r="J173" s="255"/>
      <c r="K173" s="301"/>
    </row>
    <row r="174" spans="2:11" s="1" customFormat="1" ht="15" customHeight="1">
      <c r="B174" s="278"/>
      <c r="C174" s="255" t="s">
        <v>649</v>
      </c>
      <c r="D174" s="255"/>
      <c r="E174" s="255"/>
      <c r="F174" s="276" t="s">
        <v>636</v>
      </c>
      <c r="G174" s="255"/>
      <c r="H174" s="255" t="s">
        <v>697</v>
      </c>
      <c r="I174" s="255" t="s">
        <v>632</v>
      </c>
      <c r="J174" s="255">
        <v>50</v>
      </c>
      <c r="K174" s="301"/>
    </row>
    <row r="175" spans="2:11" s="1" customFormat="1" ht="15" customHeight="1">
      <c r="B175" s="278"/>
      <c r="C175" s="255" t="s">
        <v>657</v>
      </c>
      <c r="D175" s="255"/>
      <c r="E175" s="255"/>
      <c r="F175" s="276" t="s">
        <v>636</v>
      </c>
      <c r="G175" s="255"/>
      <c r="H175" s="255" t="s">
        <v>697</v>
      </c>
      <c r="I175" s="255" t="s">
        <v>632</v>
      </c>
      <c r="J175" s="255">
        <v>50</v>
      </c>
      <c r="K175" s="301"/>
    </row>
    <row r="176" spans="2:11" s="1" customFormat="1" ht="15" customHeight="1">
      <c r="B176" s="278"/>
      <c r="C176" s="255" t="s">
        <v>655</v>
      </c>
      <c r="D176" s="255"/>
      <c r="E176" s="255"/>
      <c r="F176" s="276" t="s">
        <v>636</v>
      </c>
      <c r="G176" s="255"/>
      <c r="H176" s="255" t="s">
        <v>697</v>
      </c>
      <c r="I176" s="255" t="s">
        <v>632</v>
      </c>
      <c r="J176" s="255">
        <v>50</v>
      </c>
      <c r="K176" s="301"/>
    </row>
    <row r="177" spans="2:11" s="1" customFormat="1" ht="15" customHeight="1">
      <c r="B177" s="278"/>
      <c r="C177" s="255" t="s">
        <v>110</v>
      </c>
      <c r="D177" s="255"/>
      <c r="E177" s="255"/>
      <c r="F177" s="276" t="s">
        <v>630</v>
      </c>
      <c r="G177" s="255"/>
      <c r="H177" s="255" t="s">
        <v>698</v>
      </c>
      <c r="I177" s="255" t="s">
        <v>699</v>
      </c>
      <c r="J177" s="255"/>
      <c r="K177" s="301"/>
    </row>
    <row r="178" spans="2:11" s="1" customFormat="1" ht="15" customHeight="1">
      <c r="B178" s="278"/>
      <c r="C178" s="255" t="s">
        <v>59</v>
      </c>
      <c r="D178" s="255"/>
      <c r="E178" s="255"/>
      <c r="F178" s="276" t="s">
        <v>630</v>
      </c>
      <c r="G178" s="255"/>
      <c r="H178" s="255" t="s">
        <v>700</v>
      </c>
      <c r="I178" s="255" t="s">
        <v>701</v>
      </c>
      <c r="J178" s="255">
        <v>1</v>
      </c>
      <c r="K178" s="301"/>
    </row>
    <row r="179" spans="2:11" s="1" customFormat="1" ht="15" customHeight="1">
      <c r="B179" s="278"/>
      <c r="C179" s="255" t="s">
        <v>55</v>
      </c>
      <c r="D179" s="255"/>
      <c r="E179" s="255"/>
      <c r="F179" s="276" t="s">
        <v>630</v>
      </c>
      <c r="G179" s="255"/>
      <c r="H179" s="255" t="s">
        <v>702</v>
      </c>
      <c r="I179" s="255" t="s">
        <v>632</v>
      </c>
      <c r="J179" s="255">
        <v>20</v>
      </c>
      <c r="K179" s="301"/>
    </row>
    <row r="180" spans="2:11" s="1" customFormat="1" ht="15" customHeight="1">
      <c r="B180" s="278"/>
      <c r="C180" s="255" t="s">
        <v>56</v>
      </c>
      <c r="D180" s="255"/>
      <c r="E180" s="255"/>
      <c r="F180" s="276" t="s">
        <v>630</v>
      </c>
      <c r="G180" s="255"/>
      <c r="H180" s="255" t="s">
        <v>703</v>
      </c>
      <c r="I180" s="255" t="s">
        <v>632</v>
      </c>
      <c r="J180" s="255">
        <v>255</v>
      </c>
      <c r="K180" s="301"/>
    </row>
    <row r="181" spans="2:11" s="1" customFormat="1" ht="15" customHeight="1">
      <c r="B181" s="278"/>
      <c r="C181" s="255" t="s">
        <v>111</v>
      </c>
      <c r="D181" s="255"/>
      <c r="E181" s="255"/>
      <c r="F181" s="276" t="s">
        <v>630</v>
      </c>
      <c r="G181" s="255"/>
      <c r="H181" s="255" t="s">
        <v>594</v>
      </c>
      <c r="I181" s="255" t="s">
        <v>632</v>
      </c>
      <c r="J181" s="255">
        <v>10</v>
      </c>
      <c r="K181" s="301"/>
    </row>
    <row r="182" spans="2:11" s="1" customFormat="1" ht="15" customHeight="1">
      <c r="B182" s="278"/>
      <c r="C182" s="255" t="s">
        <v>112</v>
      </c>
      <c r="D182" s="255"/>
      <c r="E182" s="255"/>
      <c r="F182" s="276" t="s">
        <v>630</v>
      </c>
      <c r="G182" s="255"/>
      <c r="H182" s="255" t="s">
        <v>704</v>
      </c>
      <c r="I182" s="255" t="s">
        <v>665</v>
      </c>
      <c r="J182" s="255"/>
      <c r="K182" s="301"/>
    </row>
    <row r="183" spans="2:11" s="1" customFormat="1" ht="15" customHeight="1">
      <c r="B183" s="278"/>
      <c r="C183" s="255" t="s">
        <v>705</v>
      </c>
      <c r="D183" s="255"/>
      <c r="E183" s="255"/>
      <c r="F183" s="276" t="s">
        <v>630</v>
      </c>
      <c r="G183" s="255"/>
      <c r="H183" s="255" t="s">
        <v>706</v>
      </c>
      <c r="I183" s="255" t="s">
        <v>665</v>
      </c>
      <c r="J183" s="255"/>
      <c r="K183" s="301"/>
    </row>
    <row r="184" spans="2:11" s="1" customFormat="1" ht="15" customHeight="1">
      <c r="B184" s="278"/>
      <c r="C184" s="255" t="s">
        <v>694</v>
      </c>
      <c r="D184" s="255"/>
      <c r="E184" s="255"/>
      <c r="F184" s="276" t="s">
        <v>630</v>
      </c>
      <c r="G184" s="255"/>
      <c r="H184" s="255" t="s">
        <v>707</v>
      </c>
      <c r="I184" s="255" t="s">
        <v>665</v>
      </c>
      <c r="J184" s="255"/>
      <c r="K184" s="301"/>
    </row>
    <row r="185" spans="2:11" s="1" customFormat="1" ht="15" customHeight="1">
      <c r="B185" s="278"/>
      <c r="C185" s="255" t="s">
        <v>114</v>
      </c>
      <c r="D185" s="255"/>
      <c r="E185" s="255"/>
      <c r="F185" s="276" t="s">
        <v>636</v>
      </c>
      <c r="G185" s="255"/>
      <c r="H185" s="255" t="s">
        <v>708</v>
      </c>
      <c r="I185" s="255" t="s">
        <v>632</v>
      </c>
      <c r="J185" s="255">
        <v>50</v>
      </c>
      <c r="K185" s="301"/>
    </row>
    <row r="186" spans="2:11" s="1" customFormat="1" ht="15" customHeight="1">
      <c r="B186" s="278"/>
      <c r="C186" s="255" t="s">
        <v>709</v>
      </c>
      <c r="D186" s="255"/>
      <c r="E186" s="255"/>
      <c r="F186" s="276" t="s">
        <v>636</v>
      </c>
      <c r="G186" s="255"/>
      <c r="H186" s="255" t="s">
        <v>710</v>
      </c>
      <c r="I186" s="255" t="s">
        <v>711</v>
      </c>
      <c r="J186" s="255"/>
      <c r="K186" s="301"/>
    </row>
    <row r="187" spans="2:11" s="1" customFormat="1" ht="15" customHeight="1">
      <c r="B187" s="278"/>
      <c r="C187" s="255" t="s">
        <v>712</v>
      </c>
      <c r="D187" s="255"/>
      <c r="E187" s="255"/>
      <c r="F187" s="276" t="s">
        <v>636</v>
      </c>
      <c r="G187" s="255"/>
      <c r="H187" s="255" t="s">
        <v>713</v>
      </c>
      <c r="I187" s="255" t="s">
        <v>711</v>
      </c>
      <c r="J187" s="255"/>
      <c r="K187" s="301"/>
    </row>
    <row r="188" spans="2:11" s="1" customFormat="1" ht="15" customHeight="1">
      <c r="B188" s="278"/>
      <c r="C188" s="255" t="s">
        <v>714</v>
      </c>
      <c r="D188" s="255"/>
      <c r="E188" s="255"/>
      <c r="F188" s="276" t="s">
        <v>636</v>
      </c>
      <c r="G188" s="255"/>
      <c r="H188" s="255" t="s">
        <v>715</v>
      </c>
      <c r="I188" s="255" t="s">
        <v>711</v>
      </c>
      <c r="J188" s="255"/>
      <c r="K188" s="301"/>
    </row>
    <row r="189" spans="2:11" s="1" customFormat="1" ht="15" customHeight="1">
      <c r="B189" s="278"/>
      <c r="C189" s="314" t="s">
        <v>716</v>
      </c>
      <c r="D189" s="255"/>
      <c r="E189" s="255"/>
      <c r="F189" s="276" t="s">
        <v>636</v>
      </c>
      <c r="G189" s="255"/>
      <c r="H189" s="255" t="s">
        <v>717</v>
      </c>
      <c r="I189" s="255" t="s">
        <v>718</v>
      </c>
      <c r="J189" s="315" t="s">
        <v>719</v>
      </c>
      <c r="K189" s="301"/>
    </row>
    <row r="190" spans="2:11" s="17" customFormat="1" ht="15" customHeight="1">
      <c r="B190" s="316"/>
      <c r="C190" s="317" t="s">
        <v>720</v>
      </c>
      <c r="D190" s="318"/>
      <c r="E190" s="318"/>
      <c r="F190" s="319" t="s">
        <v>636</v>
      </c>
      <c r="G190" s="318"/>
      <c r="H190" s="318" t="s">
        <v>721</v>
      </c>
      <c r="I190" s="318" t="s">
        <v>718</v>
      </c>
      <c r="J190" s="320" t="s">
        <v>719</v>
      </c>
      <c r="K190" s="321"/>
    </row>
    <row r="191" spans="2:11" s="1" customFormat="1" ht="15" customHeight="1">
      <c r="B191" s="278"/>
      <c r="C191" s="314" t="s">
        <v>44</v>
      </c>
      <c r="D191" s="255"/>
      <c r="E191" s="255"/>
      <c r="F191" s="276" t="s">
        <v>630</v>
      </c>
      <c r="G191" s="255"/>
      <c r="H191" s="252" t="s">
        <v>722</v>
      </c>
      <c r="I191" s="255" t="s">
        <v>723</v>
      </c>
      <c r="J191" s="255"/>
      <c r="K191" s="301"/>
    </row>
    <row r="192" spans="2:11" s="1" customFormat="1" ht="15" customHeight="1">
      <c r="B192" s="278"/>
      <c r="C192" s="314" t="s">
        <v>724</v>
      </c>
      <c r="D192" s="255"/>
      <c r="E192" s="255"/>
      <c r="F192" s="276" t="s">
        <v>630</v>
      </c>
      <c r="G192" s="255"/>
      <c r="H192" s="255" t="s">
        <v>725</v>
      </c>
      <c r="I192" s="255" t="s">
        <v>665</v>
      </c>
      <c r="J192" s="255"/>
      <c r="K192" s="301"/>
    </row>
    <row r="193" spans="2:11" s="1" customFormat="1" ht="15" customHeight="1">
      <c r="B193" s="278"/>
      <c r="C193" s="314" t="s">
        <v>726</v>
      </c>
      <c r="D193" s="255"/>
      <c r="E193" s="255"/>
      <c r="F193" s="276" t="s">
        <v>630</v>
      </c>
      <c r="G193" s="255"/>
      <c r="H193" s="255" t="s">
        <v>727</v>
      </c>
      <c r="I193" s="255" t="s">
        <v>665</v>
      </c>
      <c r="J193" s="255"/>
      <c r="K193" s="301"/>
    </row>
    <row r="194" spans="2:11" s="1" customFormat="1" ht="15" customHeight="1">
      <c r="B194" s="278"/>
      <c r="C194" s="314" t="s">
        <v>728</v>
      </c>
      <c r="D194" s="255"/>
      <c r="E194" s="255"/>
      <c r="F194" s="276" t="s">
        <v>636</v>
      </c>
      <c r="G194" s="255"/>
      <c r="H194" s="255" t="s">
        <v>729</v>
      </c>
      <c r="I194" s="255" t="s">
        <v>665</v>
      </c>
      <c r="J194" s="255"/>
      <c r="K194" s="301"/>
    </row>
    <row r="195" spans="2:11" s="1" customFormat="1" ht="15" customHeight="1">
      <c r="B195" s="307"/>
      <c r="C195" s="322"/>
      <c r="D195" s="287"/>
      <c r="E195" s="287"/>
      <c r="F195" s="287"/>
      <c r="G195" s="287"/>
      <c r="H195" s="287"/>
      <c r="I195" s="287"/>
      <c r="J195" s="287"/>
      <c r="K195" s="308"/>
    </row>
    <row r="196" spans="2:11" s="1" customFormat="1" ht="18.75" customHeight="1">
      <c r="B196" s="289"/>
      <c r="C196" s="299"/>
      <c r="D196" s="299"/>
      <c r="E196" s="299"/>
      <c r="F196" s="309"/>
      <c r="G196" s="299"/>
      <c r="H196" s="299"/>
      <c r="I196" s="299"/>
      <c r="J196" s="299"/>
      <c r="K196" s="289"/>
    </row>
    <row r="197" spans="2:11" s="1" customFormat="1" ht="18.75" customHeight="1">
      <c r="B197" s="289"/>
      <c r="C197" s="299"/>
      <c r="D197" s="299"/>
      <c r="E197" s="299"/>
      <c r="F197" s="309"/>
      <c r="G197" s="299"/>
      <c r="H197" s="299"/>
      <c r="I197" s="299"/>
      <c r="J197" s="299"/>
      <c r="K197" s="289"/>
    </row>
    <row r="198" spans="2:11" s="1" customFormat="1" ht="18.75" customHeight="1"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</row>
    <row r="199" spans="2:11" s="1" customFormat="1" ht="13.5">
      <c r="B199" s="244"/>
      <c r="C199" s="245"/>
      <c r="D199" s="245"/>
      <c r="E199" s="245"/>
      <c r="F199" s="245"/>
      <c r="G199" s="245"/>
      <c r="H199" s="245"/>
      <c r="I199" s="245"/>
      <c r="J199" s="245"/>
      <c r="K199" s="246"/>
    </row>
    <row r="200" spans="2:11" s="1" customFormat="1" ht="21">
      <c r="B200" s="247"/>
      <c r="C200" s="382" t="s">
        <v>730</v>
      </c>
      <c r="D200" s="382"/>
      <c r="E200" s="382"/>
      <c r="F200" s="382"/>
      <c r="G200" s="382"/>
      <c r="H200" s="382"/>
      <c r="I200" s="382"/>
      <c r="J200" s="382"/>
      <c r="K200" s="248"/>
    </row>
    <row r="201" spans="2:11" s="1" customFormat="1" ht="25.5" customHeight="1">
      <c r="B201" s="247"/>
      <c r="C201" s="323" t="s">
        <v>731</v>
      </c>
      <c r="D201" s="323"/>
      <c r="E201" s="323"/>
      <c r="F201" s="323" t="s">
        <v>732</v>
      </c>
      <c r="G201" s="324"/>
      <c r="H201" s="385" t="s">
        <v>733</v>
      </c>
      <c r="I201" s="385"/>
      <c r="J201" s="385"/>
      <c r="K201" s="248"/>
    </row>
    <row r="202" spans="2:11" s="1" customFormat="1" ht="5.25" customHeight="1">
      <c r="B202" s="278"/>
      <c r="C202" s="273"/>
      <c r="D202" s="273"/>
      <c r="E202" s="273"/>
      <c r="F202" s="273"/>
      <c r="G202" s="299"/>
      <c r="H202" s="273"/>
      <c r="I202" s="273"/>
      <c r="J202" s="273"/>
      <c r="K202" s="301"/>
    </row>
    <row r="203" spans="2:11" s="1" customFormat="1" ht="15" customHeight="1">
      <c r="B203" s="278"/>
      <c r="C203" s="255" t="s">
        <v>723</v>
      </c>
      <c r="D203" s="255"/>
      <c r="E203" s="255"/>
      <c r="F203" s="276" t="s">
        <v>45</v>
      </c>
      <c r="G203" s="255"/>
      <c r="H203" s="386" t="s">
        <v>734</v>
      </c>
      <c r="I203" s="386"/>
      <c r="J203" s="386"/>
      <c r="K203" s="301"/>
    </row>
    <row r="204" spans="2:11" s="1" customFormat="1" ht="15" customHeight="1">
      <c r="B204" s="278"/>
      <c r="C204" s="255"/>
      <c r="D204" s="255"/>
      <c r="E204" s="255"/>
      <c r="F204" s="276" t="s">
        <v>46</v>
      </c>
      <c r="G204" s="255"/>
      <c r="H204" s="386" t="s">
        <v>735</v>
      </c>
      <c r="I204" s="386"/>
      <c r="J204" s="386"/>
      <c r="K204" s="301"/>
    </row>
    <row r="205" spans="2:11" s="1" customFormat="1" ht="15" customHeight="1">
      <c r="B205" s="278"/>
      <c r="C205" s="255"/>
      <c r="D205" s="255"/>
      <c r="E205" s="255"/>
      <c r="F205" s="276" t="s">
        <v>49</v>
      </c>
      <c r="G205" s="255"/>
      <c r="H205" s="386" t="s">
        <v>736</v>
      </c>
      <c r="I205" s="386"/>
      <c r="J205" s="386"/>
      <c r="K205" s="301"/>
    </row>
    <row r="206" spans="2:11" s="1" customFormat="1" ht="15" customHeight="1">
      <c r="B206" s="278"/>
      <c r="C206" s="255"/>
      <c r="D206" s="255"/>
      <c r="E206" s="255"/>
      <c r="F206" s="276" t="s">
        <v>47</v>
      </c>
      <c r="G206" s="255"/>
      <c r="H206" s="386" t="s">
        <v>737</v>
      </c>
      <c r="I206" s="386"/>
      <c r="J206" s="386"/>
      <c r="K206" s="301"/>
    </row>
    <row r="207" spans="2:11" s="1" customFormat="1" ht="15" customHeight="1">
      <c r="B207" s="278"/>
      <c r="C207" s="255"/>
      <c r="D207" s="255"/>
      <c r="E207" s="255"/>
      <c r="F207" s="276" t="s">
        <v>48</v>
      </c>
      <c r="G207" s="255"/>
      <c r="H207" s="386" t="s">
        <v>738</v>
      </c>
      <c r="I207" s="386"/>
      <c r="J207" s="386"/>
      <c r="K207" s="301"/>
    </row>
    <row r="208" spans="2:11" s="1" customFormat="1" ht="15" customHeight="1">
      <c r="B208" s="278"/>
      <c r="C208" s="255"/>
      <c r="D208" s="255"/>
      <c r="E208" s="255"/>
      <c r="F208" s="276"/>
      <c r="G208" s="255"/>
      <c r="H208" s="255"/>
      <c r="I208" s="255"/>
      <c r="J208" s="255"/>
      <c r="K208" s="301"/>
    </row>
    <row r="209" spans="2:11" s="1" customFormat="1" ht="15" customHeight="1">
      <c r="B209" s="278"/>
      <c r="C209" s="255" t="s">
        <v>677</v>
      </c>
      <c r="D209" s="255"/>
      <c r="E209" s="255"/>
      <c r="F209" s="276" t="s">
        <v>81</v>
      </c>
      <c r="G209" s="255"/>
      <c r="H209" s="386" t="s">
        <v>739</v>
      </c>
      <c r="I209" s="386"/>
      <c r="J209" s="386"/>
      <c r="K209" s="301"/>
    </row>
    <row r="210" spans="2:11" s="1" customFormat="1" ht="15" customHeight="1">
      <c r="B210" s="278"/>
      <c r="C210" s="255"/>
      <c r="D210" s="255"/>
      <c r="E210" s="255"/>
      <c r="F210" s="276" t="s">
        <v>572</v>
      </c>
      <c r="G210" s="255"/>
      <c r="H210" s="386" t="s">
        <v>573</v>
      </c>
      <c r="I210" s="386"/>
      <c r="J210" s="386"/>
      <c r="K210" s="301"/>
    </row>
    <row r="211" spans="2:11" s="1" customFormat="1" ht="15" customHeight="1">
      <c r="B211" s="278"/>
      <c r="C211" s="255"/>
      <c r="D211" s="255"/>
      <c r="E211" s="255"/>
      <c r="F211" s="276" t="s">
        <v>570</v>
      </c>
      <c r="G211" s="255"/>
      <c r="H211" s="386" t="s">
        <v>740</v>
      </c>
      <c r="I211" s="386"/>
      <c r="J211" s="386"/>
      <c r="K211" s="301"/>
    </row>
    <row r="212" spans="2:11" s="1" customFormat="1" ht="15" customHeight="1">
      <c r="B212" s="325"/>
      <c r="C212" s="255"/>
      <c r="D212" s="255"/>
      <c r="E212" s="255"/>
      <c r="F212" s="276" t="s">
        <v>574</v>
      </c>
      <c r="G212" s="314"/>
      <c r="H212" s="387" t="s">
        <v>575</v>
      </c>
      <c r="I212" s="387"/>
      <c r="J212" s="387"/>
      <c r="K212" s="326"/>
    </row>
    <row r="213" spans="2:11" s="1" customFormat="1" ht="15" customHeight="1">
      <c r="B213" s="325"/>
      <c r="C213" s="255"/>
      <c r="D213" s="255"/>
      <c r="E213" s="255"/>
      <c r="F213" s="276" t="s">
        <v>576</v>
      </c>
      <c r="G213" s="314"/>
      <c r="H213" s="387" t="s">
        <v>552</v>
      </c>
      <c r="I213" s="387"/>
      <c r="J213" s="387"/>
      <c r="K213" s="326"/>
    </row>
    <row r="214" spans="2:11" s="1" customFormat="1" ht="15" customHeight="1">
      <c r="B214" s="325"/>
      <c r="C214" s="255"/>
      <c r="D214" s="255"/>
      <c r="E214" s="255"/>
      <c r="F214" s="276"/>
      <c r="G214" s="314"/>
      <c r="H214" s="305"/>
      <c r="I214" s="305"/>
      <c r="J214" s="305"/>
      <c r="K214" s="326"/>
    </row>
    <row r="215" spans="2:11" s="1" customFormat="1" ht="15" customHeight="1">
      <c r="B215" s="325"/>
      <c r="C215" s="255" t="s">
        <v>701</v>
      </c>
      <c r="D215" s="255"/>
      <c r="E215" s="255"/>
      <c r="F215" s="276">
        <v>1</v>
      </c>
      <c r="G215" s="314"/>
      <c r="H215" s="387" t="s">
        <v>741</v>
      </c>
      <c r="I215" s="387"/>
      <c r="J215" s="387"/>
      <c r="K215" s="326"/>
    </row>
    <row r="216" spans="2:11" s="1" customFormat="1" ht="15" customHeight="1">
      <c r="B216" s="325"/>
      <c r="C216" s="255"/>
      <c r="D216" s="255"/>
      <c r="E216" s="255"/>
      <c r="F216" s="276">
        <v>2</v>
      </c>
      <c r="G216" s="314"/>
      <c r="H216" s="387" t="s">
        <v>742</v>
      </c>
      <c r="I216" s="387"/>
      <c r="J216" s="387"/>
      <c r="K216" s="326"/>
    </row>
    <row r="217" spans="2:11" s="1" customFormat="1" ht="15" customHeight="1">
      <c r="B217" s="325"/>
      <c r="C217" s="255"/>
      <c r="D217" s="255"/>
      <c r="E217" s="255"/>
      <c r="F217" s="276">
        <v>3</v>
      </c>
      <c r="G217" s="314"/>
      <c r="H217" s="387" t="s">
        <v>743</v>
      </c>
      <c r="I217" s="387"/>
      <c r="J217" s="387"/>
      <c r="K217" s="326"/>
    </row>
    <row r="218" spans="2:11" s="1" customFormat="1" ht="15" customHeight="1">
      <c r="B218" s="325"/>
      <c r="C218" s="255"/>
      <c r="D218" s="255"/>
      <c r="E218" s="255"/>
      <c r="F218" s="276">
        <v>4</v>
      </c>
      <c r="G218" s="314"/>
      <c r="H218" s="387" t="s">
        <v>744</v>
      </c>
      <c r="I218" s="387"/>
      <c r="J218" s="387"/>
      <c r="K218" s="326"/>
    </row>
    <row r="219" spans="2:11" s="1" customFormat="1" ht="12.75" customHeight="1">
      <c r="B219" s="327"/>
      <c r="C219" s="328"/>
      <c r="D219" s="328"/>
      <c r="E219" s="328"/>
      <c r="F219" s="328"/>
      <c r="G219" s="328"/>
      <c r="H219" s="328"/>
      <c r="I219" s="328"/>
      <c r="J219" s="328"/>
      <c r="K219" s="32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Demolice</vt:lpstr>
      <vt:lpstr>02 - Rekonstrukce</vt:lpstr>
      <vt:lpstr>04 - VRN</vt:lpstr>
      <vt:lpstr>Pokyny pro vyplnění</vt:lpstr>
      <vt:lpstr>'01 - Demolice'!Názvy_tisku</vt:lpstr>
      <vt:lpstr>'02 - Rekonstrukce'!Názvy_tisku</vt:lpstr>
      <vt:lpstr>'04 - VRN'!Názvy_tisku</vt:lpstr>
      <vt:lpstr>'Rekapitulace stavby'!Názvy_tisku</vt:lpstr>
      <vt:lpstr>'01 - Demolice'!Oblast_tisku</vt:lpstr>
      <vt:lpstr>'02 - Rekonstrukce'!Oblast_tisku</vt:lpstr>
      <vt:lpstr>'04 - VRN'!Oblast_tisku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DESKTOP-B7V9OE1\investice</dc:creator>
  <cp:lastModifiedBy>investice</cp:lastModifiedBy>
  <dcterms:created xsi:type="dcterms:W3CDTF">2026-01-28T10:48:56Z</dcterms:created>
  <dcterms:modified xsi:type="dcterms:W3CDTF">2026-01-28T10:52:39Z</dcterms:modified>
</cp:coreProperties>
</file>