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2 - Odstranění vzlína..." sheetId="2" r:id="rId2"/>
    <sheet name="SO 03 - Výměna střechy na..." sheetId="3" r:id="rId3"/>
    <sheet name="FVE - Fotovoltaické insta...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02 - Odstranění vzlína...'!$C$105:$K$802</definedName>
    <definedName name="_xlnm.Print_Area" localSheetId="1">'SO 02 - Odstranění vzlína...'!$C$4:$J$39,'SO 02 - Odstranění vzlína...'!$C$45:$J$87,'SO 02 - Odstranění vzlína...'!$C$93:$K$802</definedName>
    <definedName name="_xlnm.Print_Titles" localSheetId="1">'SO 02 - Odstranění vzlína...'!$105:$105</definedName>
    <definedName name="_xlnm._FilterDatabase" localSheetId="2" hidden="1">'SO 03 - Výměna střechy na...'!$C$90:$K$330</definedName>
    <definedName name="_xlnm.Print_Area" localSheetId="2">'SO 03 - Výměna střechy na...'!$C$4:$J$39,'SO 03 - Výměna střechy na...'!$C$45:$J$72,'SO 03 - Výměna střechy na...'!$C$78:$K$330</definedName>
    <definedName name="_xlnm.Print_Titles" localSheetId="2">'SO 03 - Výměna střechy na...'!$90:$90</definedName>
    <definedName name="_xlnm._FilterDatabase" localSheetId="3" hidden="1">'FVE - Fotovoltaické insta...'!$C$80:$K$88</definedName>
    <definedName name="_xlnm.Print_Area" localSheetId="3">'FVE - Fotovoltaické insta...'!$C$4:$J$39,'FVE - Fotovoltaické insta...'!$C$45:$J$62,'FVE - Fotovoltaické insta...'!$C$68:$K$88</definedName>
    <definedName name="_xlnm.Print_Titles" localSheetId="3">'FVE - Fotovoltaické insta...'!$80:$80</definedName>
    <definedName name="_xlnm._FilterDatabase" localSheetId="4" hidden="1">'VRN - Vedlejší rozpočtové...'!$C$84:$K$132</definedName>
    <definedName name="_xlnm.Print_Area" localSheetId="4">'VRN - Vedlejší rozpočtové...'!$C$4:$J$39,'VRN - Vedlejší rozpočtové...'!$C$45:$J$66,'VRN - Vedlejší rozpočtové...'!$C$72:$K$132</definedName>
    <definedName name="_xlnm.Print_Titles" localSheetId="4">'VRN - Vedlejší rozpočtové...'!$84:$84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28"/>
  <c r="BH128"/>
  <c r="BG128"/>
  <c r="BF128"/>
  <c r="T128"/>
  <c r="R128"/>
  <c r="P128"/>
  <c r="BI126"/>
  <c r="BH126"/>
  <c r="BG126"/>
  <c r="BF126"/>
  <c r="T126"/>
  <c r="R126"/>
  <c r="P126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T109"/>
  <c r="R110"/>
  <c r="R109"/>
  <c r="P110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T95"/>
  <c r="R96"/>
  <c r="R95"/>
  <c r="P96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4" r="J37"/>
  <c r="J36"/>
  <c i="1" r="AY57"/>
  <c i="4" r="J35"/>
  <c i="1" r="AX57"/>
  <c i="4"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48"/>
  <c i="3" r="J37"/>
  <c r="J36"/>
  <c i="1" r="AY56"/>
  <c i="3" r="J35"/>
  <c i="1" r="AX56"/>
  <c i="3" r="BI329"/>
  <c r="BH329"/>
  <c r="BG329"/>
  <c r="BF329"/>
  <c r="T329"/>
  <c r="T328"/>
  <c r="T327"/>
  <c r="R329"/>
  <c r="R328"/>
  <c r="R327"/>
  <c r="P329"/>
  <c r="P328"/>
  <c r="P327"/>
  <c r="BI324"/>
  <c r="BH324"/>
  <c r="BG324"/>
  <c r="BF324"/>
  <c r="T324"/>
  <c r="T323"/>
  <c r="R324"/>
  <c r="R323"/>
  <c r="P324"/>
  <c r="P323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0"/>
  <c r="BH310"/>
  <c r="BG310"/>
  <c r="BF310"/>
  <c r="T310"/>
  <c r="R310"/>
  <c r="P310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R299"/>
  <c r="P299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1"/>
  <c r="BH231"/>
  <c r="BG231"/>
  <c r="BF231"/>
  <c r="T231"/>
  <c r="R231"/>
  <c r="P231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52"/>
  <c r="E7"/>
  <c r="E48"/>
  <c i="2" r="T784"/>
  <c r="R784"/>
  <c r="P784"/>
  <c r="BK784"/>
  <c r="J784"/>
  <c r="J86"/>
  <c r="J37"/>
  <c r="J36"/>
  <c i="1" r="AY55"/>
  <c i="2" r="J35"/>
  <c i="1" r="AX55"/>
  <c i="2" r="BI785"/>
  <c r="BH785"/>
  <c r="BG785"/>
  <c r="BF785"/>
  <c r="T785"/>
  <c r="R785"/>
  <c r="P785"/>
  <c r="BI779"/>
  <c r="BH779"/>
  <c r="BG779"/>
  <c r="BF779"/>
  <c r="T779"/>
  <c r="R779"/>
  <c r="P779"/>
  <c r="BI768"/>
  <c r="BH768"/>
  <c r="BG768"/>
  <c r="BF768"/>
  <c r="T768"/>
  <c r="R768"/>
  <c r="P768"/>
  <c r="BI747"/>
  <c r="BH747"/>
  <c r="BG747"/>
  <c r="BF747"/>
  <c r="T747"/>
  <c r="R747"/>
  <c r="P747"/>
  <c r="BI736"/>
  <c r="BH736"/>
  <c r="BG736"/>
  <c r="BF736"/>
  <c r="T736"/>
  <c r="R736"/>
  <c r="P736"/>
  <c r="BI714"/>
  <c r="BH714"/>
  <c r="BG714"/>
  <c r="BF714"/>
  <c r="T714"/>
  <c r="R714"/>
  <c r="P714"/>
  <c r="BI693"/>
  <c r="BH693"/>
  <c r="BG693"/>
  <c r="BF693"/>
  <c r="T693"/>
  <c r="R693"/>
  <c r="P693"/>
  <c r="BI689"/>
  <c r="BH689"/>
  <c r="BG689"/>
  <c r="BF689"/>
  <c r="T689"/>
  <c r="R689"/>
  <c r="P689"/>
  <c r="BI686"/>
  <c r="BH686"/>
  <c r="BG686"/>
  <c r="BF686"/>
  <c r="T686"/>
  <c r="R686"/>
  <c r="P686"/>
  <c r="BI683"/>
  <c r="BH683"/>
  <c r="BG683"/>
  <c r="BF683"/>
  <c r="T683"/>
  <c r="R683"/>
  <c r="P683"/>
  <c r="BI680"/>
  <c r="BH680"/>
  <c r="BG680"/>
  <c r="BF680"/>
  <c r="T680"/>
  <c r="R680"/>
  <c r="P680"/>
  <c r="BI677"/>
  <c r="BH677"/>
  <c r="BG677"/>
  <c r="BF677"/>
  <c r="T677"/>
  <c r="R677"/>
  <c r="P677"/>
  <c r="BI674"/>
  <c r="BH674"/>
  <c r="BG674"/>
  <c r="BF674"/>
  <c r="T674"/>
  <c r="R674"/>
  <c r="P674"/>
  <c r="BI671"/>
  <c r="BH671"/>
  <c r="BG671"/>
  <c r="BF671"/>
  <c r="T671"/>
  <c r="R671"/>
  <c r="P671"/>
  <c r="BI661"/>
  <c r="BH661"/>
  <c r="BG661"/>
  <c r="BF661"/>
  <c r="T661"/>
  <c r="R661"/>
  <c r="P661"/>
  <c r="BI649"/>
  <c r="BH649"/>
  <c r="BG649"/>
  <c r="BF649"/>
  <c r="T649"/>
  <c r="R649"/>
  <c r="P649"/>
  <c r="BI637"/>
  <c r="BH637"/>
  <c r="BG637"/>
  <c r="BF637"/>
  <c r="T637"/>
  <c r="R637"/>
  <c r="P637"/>
  <c r="BI625"/>
  <c r="BH625"/>
  <c r="BG625"/>
  <c r="BF625"/>
  <c r="T625"/>
  <c r="R625"/>
  <c r="P625"/>
  <c r="BI622"/>
  <c r="BH622"/>
  <c r="BG622"/>
  <c r="BF622"/>
  <c r="T622"/>
  <c r="R622"/>
  <c r="P622"/>
  <c r="BI618"/>
  <c r="BH618"/>
  <c r="BG618"/>
  <c r="BF618"/>
  <c r="T618"/>
  <c r="R618"/>
  <c r="P618"/>
  <c r="BI612"/>
  <c r="BH612"/>
  <c r="BG612"/>
  <c r="BF612"/>
  <c r="T612"/>
  <c r="R612"/>
  <c r="P612"/>
  <c r="BI610"/>
  <c r="BH610"/>
  <c r="BG610"/>
  <c r="BF610"/>
  <c r="T610"/>
  <c r="R610"/>
  <c r="P610"/>
  <c r="BI607"/>
  <c r="BH607"/>
  <c r="BG607"/>
  <c r="BF607"/>
  <c r="T607"/>
  <c r="R607"/>
  <c r="P607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8"/>
  <c r="BH598"/>
  <c r="BG598"/>
  <c r="BF598"/>
  <c r="T598"/>
  <c r="R598"/>
  <c r="P598"/>
  <c r="BI593"/>
  <c r="BH593"/>
  <c r="BG593"/>
  <c r="BF593"/>
  <c r="T593"/>
  <c r="R593"/>
  <c r="P593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8"/>
  <c r="BH578"/>
  <c r="BG578"/>
  <c r="BF578"/>
  <c r="T578"/>
  <c r="R578"/>
  <c r="P578"/>
  <c r="BI575"/>
  <c r="BH575"/>
  <c r="BG575"/>
  <c r="BF575"/>
  <c r="T575"/>
  <c r="R575"/>
  <c r="P575"/>
  <c r="BI573"/>
  <c r="BH573"/>
  <c r="BG573"/>
  <c r="BF573"/>
  <c r="T573"/>
  <c r="R573"/>
  <c r="P573"/>
  <c r="BI570"/>
  <c r="BH570"/>
  <c r="BG570"/>
  <c r="BF570"/>
  <c r="T570"/>
  <c r="R570"/>
  <c r="P570"/>
  <c r="BI568"/>
  <c r="BH568"/>
  <c r="BG568"/>
  <c r="BF568"/>
  <c r="T568"/>
  <c r="R568"/>
  <c r="P568"/>
  <c r="BI567"/>
  <c r="BH567"/>
  <c r="BG567"/>
  <c r="BF567"/>
  <c r="T567"/>
  <c r="R567"/>
  <c r="P567"/>
  <c r="BI564"/>
  <c r="BH564"/>
  <c r="BG564"/>
  <c r="BF564"/>
  <c r="T564"/>
  <c r="R564"/>
  <c r="P564"/>
  <c r="BI561"/>
  <c r="BH561"/>
  <c r="BG561"/>
  <c r="BF561"/>
  <c r="T561"/>
  <c r="R561"/>
  <c r="P561"/>
  <c r="BI557"/>
  <c r="BH557"/>
  <c r="BG557"/>
  <c r="BF557"/>
  <c r="T557"/>
  <c r="R557"/>
  <c r="P557"/>
  <c r="BI553"/>
  <c r="BH553"/>
  <c r="BG553"/>
  <c r="BF553"/>
  <c r="T553"/>
  <c r="R553"/>
  <c r="P553"/>
  <c r="BI549"/>
  <c r="BH549"/>
  <c r="BG549"/>
  <c r="BF549"/>
  <c r="T549"/>
  <c r="R549"/>
  <c r="P549"/>
  <c r="BI545"/>
  <c r="BH545"/>
  <c r="BG545"/>
  <c r="BF545"/>
  <c r="T545"/>
  <c r="R545"/>
  <c r="P545"/>
  <c r="BI542"/>
  <c r="BH542"/>
  <c r="BG542"/>
  <c r="BF542"/>
  <c r="T542"/>
  <c r="R542"/>
  <c r="P542"/>
  <c r="BI534"/>
  <c r="BH534"/>
  <c r="BG534"/>
  <c r="BF534"/>
  <c r="T534"/>
  <c r="R534"/>
  <c r="P534"/>
  <c r="BI526"/>
  <c r="BH526"/>
  <c r="BG526"/>
  <c r="BF526"/>
  <c r="T526"/>
  <c r="R526"/>
  <c r="P526"/>
  <c r="BI517"/>
  <c r="BH517"/>
  <c r="BG517"/>
  <c r="BF517"/>
  <c r="T517"/>
  <c r="T516"/>
  <c r="R517"/>
  <c r="R516"/>
  <c r="P517"/>
  <c r="P516"/>
  <c r="BI514"/>
  <c r="BH514"/>
  <c r="BG514"/>
  <c r="BF514"/>
  <c r="T514"/>
  <c r="R514"/>
  <c r="P514"/>
  <c r="BI513"/>
  <c r="BH513"/>
  <c r="BG513"/>
  <c r="BF513"/>
  <c r="T513"/>
  <c r="R513"/>
  <c r="P513"/>
  <c r="BI508"/>
  <c r="BH508"/>
  <c r="BG508"/>
  <c r="BF508"/>
  <c r="T508"/>
  <c r="R508"/>
  <c r="P508"/>
  <c r="BI507"/>
  <c r="BH507"/>
  <c r="BG507"/>
  <c r="BF507"/>
  <c r="T507"/>
  <c r="R507"/>
  <c r="P507"/>
  <c r="BI504"/>
  <c r="BH504"/>
  <c r="BG504"/>
  <c r="BF504"/>
  <c r="T504"/>
  <c r="R504"/>
  <c r="P504"/>
  <c r="BI502"/>
  <c r="BH502"/>
  <c r="BG502"/>
  <c r="BF502"/>
  <c r="T502"/>
  <c r="T501"/>
  <c r="R502"/>
  <c r="R501"/>
  <c r="P502"/>
  <c r="P501"/>
  <c r="BI498"/>
  <c r="BH498"/>
  <c r="BG498"/>
  <c r="BF498"/>
  <c r="T498"/>
  <c r="R498"/>
  <c r="P498"/>
  <c r="BI495"/>
  <c r="BH495"/>
  <c r="BG495"/>
  <c r="BF495"/>
  <c r="T495"/>
  <c r="R495"/>
  <c r="P495"/>
  <c r="BI492"/>
  <c r="BH492"/>
  <c r="BG492"/>
  <c r="BF492"/>
  <c r="T492"/>
  <c r="R492"/>
  <c r="P492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0"/>
  <c r="BH480"/>
  <c r="BG480"/>
  <c r="BF480"/>
  <c r="T480"/>
  <c r="R480"/>
  <c r="P480"/>
  <c r="BI478"/>
  <c r="BH478"/>
  <c r="BG478"/>
  <c r="BF478"/>
  <c r="T478"/>
  <c r="T477"/>
  <c r="R478"/>
  <c r="R477"/>
  <c r="P478"/>
  <c r="P477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70"/>
  <c r="BH470"/>
  <c r="BG470"/>
  <c r="BF470"/>
  <c r="T470"/>
  <c r="R470"/>
  <c r="P470"/>
  <c r="BI468"/>
  <c r="BH468"/>
  <c r="BG468"/>
  <c r="BF468"/>
  <c r="T468"/>
  <c r="R468"/>
  <c r="P468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T461"/>
  <c r="R462"/>
  <c r="R461"/>
  <c r="P462"/>
  <c r="P461"/>
  <c r="BI459"/>
  <c r="BH459"/>
  <c r="BG459"/>
  <c r="BF459"/>
  <c r="T459"/>
  <c r="R459"/>
  <c r="P459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7"/>
  <c r="BH447"/>
  <c r="BG447"/>
  <c r="BF447"/>
  <c r="T447"/>
  <c r="R447"/>
  <c r="P447"/>
  <c r="BI444"/>
  <c r="BH444"/>
  <c r="BG444"/>
  <c r="BF444"/>
  <c r="T444"/>
  <c r="R444"/>
  <c r="P444"/>
  <c r="BI441"/>
  <c r="BH441"/>
  <c r="BG441"/>
  <c r="BF441"/>
  <c r="T441"/>
  <c r="R441"/>
  <c r="P441"/>
  <c r="BI438"/>
  <c r="BH438"/>
  <c r="BG438"/>
  <c r="BF438"/>
  <c r="T438"/>
  <c r="R438"/>
  <c r="P438"/>
  <c r="BI430"/>
  <c r="BH430"/>
  <c r="BG430"/>
  <c r="BF430"/>
  <c r="T430"/>
  <c r="R430"/>
  <c r="P430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0"/>
  <c r="BH380"/>
  <c r="BG380"/>
  <c r="BF380"/>
  <c r="T380"/>
  <c r="R380"/>
  <c r="P380"/>
  <c r="BI376"/>
  <c r="BH376"/>
  <c r="BG376"/>
  <c r="BF376"/>
  <c r="T376"/>
  <c r="T375"/>
  <c r="R376"/>
  <c r="R375"/>
  <c r="P376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56"/>
  <c r="BH356"/>
  <c r="BG356"/>
  <c r="BF356"/>
  <c r="T356"/>
  <c r="R356"/>
  <c r="P356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296"/>
  <c r="BH296"/>
  <c r="BG296"/>
  <c r="BF296"/>
  <c r="T296"/>
  <c r="R296"/>
  <c r="P296"/>
  <c r="BI293"/>
  <c r="BH293"/>
  <c r="BG293"/>
  <c r="BF293"/>
  <c r="T293"/>
  <c r="R293"/>
  <c r="P293"/>
  <c r="BI285"/>
  <c r="BH285"/>
  <c r="BG285"/>
  <c r="BF285"/>
  <c r="T285"/>
  <c r="R285"/>
  <c r="P285"/>
  <c r="BI276"/>
  <c r="BH276"/>
  <c r="BG276"/>
  <c r="BF276"/>
  <c r="T276"/>
  <c r="R276"/>
  <c r="P276"/>
  <c r="BI268"/>
  <c r="BH268"/>
  <c r="BG268"/>
  <c r="BF268"/>
  <c r="T268"/>
  <c r="R268"/>
  <c r="P268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49"/>
  <c r="BH249"/>
  <c r="BG249"/>
  <c r="BF249"/>
  <c r="T249"/>
  <c r="R249"/>
  <c r="P249"/>
  <c r="BI246"/>
  <c r="BH246"/>
  <c r="BG246"/>
  <c r="BF246"/>
  <c r="T246"/>
  <c r="R246"/>
  <c r="P246"/>
  <c r="BI236"/>
  <c r="BH236"/>
  <c r="BG236"/>
  <c r="BF236"/>
  <c r="T236"/>
  <c r="R236"/>
  <c r="P236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0"/>
  <c r="BH210"/>
  <c r="BG210"/>
  <c r="BF210"/>
  <c r="T210"/>
  <c r="R210"/>
  <c r="P210"/>
  <c r="BI189"/>
  <c r="BH189"/>
  <c r="BG189"/>
  <c r="BF189"/>
  <c r="T189"/>
  <c r="R189"/>
  <c r="P189"/>
  <c r="BI186"/>
  <c r="BH186"/>
  <c r="BG186"/>
  <c r="BF186"/>
  <c r="T186"/>
  <c r="R186"/>
  <c r="P186"/>
  <c r="BI174"/>
  <c r="BH174"/>
  <c r="BG174"/>
  <c r="BF174"/>
  <c r="T174"/>
  <c r="R174"/>
  <c r="P174"/>
  <c r="BI162"/>
  <c r="BH162"/>
  <c r="BG162"/>
  <c r="BF162"/>
  <c r="T162"/>
  <c r="R162"/>
  <c r="P162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R122"/>
  <c r="P122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J103"/>
  <c r="J102"/>
  <c r="F102"/>
  <c r="F100"/>
  <c r="E98"/>
  <c r="J55"/>
  <c r="J54"/>
  <c r="F54"/>
  <c r="F52"/>
  <c r="E50"/>
  <c r="J18"/>
  <c r="E18"/>
  <c r="F103"/>
  <c r="J17"/>
  <c r="J12"/>
  <c r="J52"/>
  <c r="E7"/>
  <c r="E96"/>
  <c i="1" r="L50"/>
  <c r="AM50"/>
  <c r="AM49"/>
  <c r="L49"/>
  <c r="AM47"/>
  <c r="L47"/>
  <c r="L45"/>
  <c r="L44"/>
  <c i="2" r="BK561"/>
  <c r="BK315"/>
  <c r="J526"/>
  <c r="J408"/>
  <c r="BK485"/>
  <c r="J693"/>
  <c r="BK610"/>
  <c r="BK785"/>
  <c r="J369"/>
  <c i="3" r="J231"/>
  <c r="J289"/>
  <c r="J130"/>
  <c r="J202"/>
  <c i="5" r="J99"/>
  <c i="2" r="BK462"/>
  <c r="J315"/>
  <c r="J625"/>
  <c r="BK542"/>
  <c r="BK582"/>
  <c r="BK255"/>
  <c r="BK323"/>
  <c i="3" r="J105"/>
  <c r="BK97"/>
  <c r="BK280"/>
  <c r="J174"/>
  <c r="BK105"/>
  <c i="5" r="BK96"/>
  <c i="2" r="J322"/>
  <c r="BK570"/>
  <c r="J174"/>
  <c r="BK458"/>
  <c r="BK602"/>
  <c r="BK312"/>
  <c i="3" r="J310"/>
  <c r="BK241"/>
  <c r="J149"/>
  <c i="4" r="J88"/>
  <c i="5" r="BK88"/>
  <c i="2" r="BK492"/>
  <c r="J210"/>
  <c r="J508"/>
  <c r="J131"/>
  <c r="J255"/>
  <c r="J568"/>
  <c r="J514"/>
  <c r="BK768"/>
  <c r="BK139"/>
  <c i="3" r="BK261"/>
  <c r="BK264"/>
  <c r="J102"/>
  <c r="BK281"/>
  <c i="5" r="J105"/>
  <c i="2" r="BK674"/>
  <c r="J323"/>
  <c r="BK502"/>
  <c r="J349"/>
  <c r="BK480"/>
  <c r="BK683"/>
  <c r="J618"/>
  <c r="J331"/>
  <c r="BK310"/>
  <c i="3" r="J164"/>
  <c r="J214"/>
  <c r="BK125"/>
  <c r="J128"/>
  <c i="5" r="BK128"/>
  <c i="2" r="BK661"/>
  <c r="BK376"/>
  <c r="J557"/>
  <c r="BK413"/>
  <c r="J674"/>
  <c r="BK736"/>
  <c r="J393"/>
  <c r="J492"/>
  <c i="3" r="BK298"/>
  <c r="J264"/>
  <c r="BK247"/>
  <c r="J121"/>
  <c r="J187"/>
  <c i="5" r="BK105"/>
  <c i="2" r="J513"/>
  <c r="BK189"/>
  <c r="J570"/>
  <c r="BK319"/>
  <c r="BK444"/>
  <c r="J598"/>
  <c r="BK151"/>
  <c r="J444"/>
  <c r="J567"/>
  <c r="BK236"/>
  <c i="3" r="J244"/>
  <c r="J329"/>
  <c r="BK271"/>
  <c i="5" r="BK114"/>
  <c r="BK103"/>
  <c i="2" r="J470"/>
  <c r="J459"/>
  <c r="J142"/>
  <c r="J246"/>
  <c r="J117"/>
  <c r="J390"/>
  <c i="3" r="J253"/>
  <c r="BK209"/>
  <c r="J115"/>
  <c r="BK287"/>
  <c r="J190"/>
  <c i="5" r="BK110"/>
  <c i="2" r="BK122"/>
  <c r="BK390"/>
  <c r="BK495"/>
  <c r="J115"/>
  <c r="J367"/>
  <c i="3" r="J247"/>
  <c r="BK174"/>
  <c r="J118"/>
  <c r="BK228"/>
  <c i="5" r="BK107"/>
  <c i="2" r="BK671"/>
  <c r="BK307"/>
  <c r="BK677"/>
  <c r="BK526"/>
  <c r="BK325"/>
  <c r="BK473"/>
  <c r="J607"/>
  <c r="BK779"/>
  <c r="BK340"/>
  <c r="BK514"/>
  <c i="3" r="BK305"/>
  <c r="BK139"/>
  <c r="J133"/>
  <c r="BK147"/>
  <c r="BK253"/>
  <c i="5" r="J126"/>
  <c i="2" r="BK471"/>
  <c r="J223"/>
  <c r="BK607"/>
  <c r="J483"/>
  <c r="J575"/>
  <c r="BK276"/>
  <c r="BK393"/>
  <c r="J473"/>
  <c r="BK142"/>
  <c r="J413"/>
  <c i="3" r="BK303"/>
  <c r="J258"/>
  <c r="J136"/>
  <c r="J302"/>
  <c i="4" r="BK86"/>
  <c i="5" r="J96"/>
  <c i="2" r="BK343"/>
  <c r="BK649"/>
  <c r="J485"/>
  <c r="J310"/>
  <c r="BK112"/>
  <c r="J340"/>
  <c r="J351"/>
  <c r="J593"/>
  <c r="J156"/>
  <c i="3" r="J241"/>
  <c r="BK321"/>
  <c r="BK123"/>
  <c i="4" r="BK88"/>
  <c i="5" r="BK93"/>
  <c i="2" r="J686"/>
  <c r="BK285"/>
  <c r="J561"/>
  <c r="J249"/>
  <c r="J380"/>
  <c r="BK545"/>
  <c r="J689"/>
  <c r="BK322"/>
  <c r="J478"/>
  <c r="J122"/>
  <c i="3" r="BK94"/>
  <c r="BK329"/>
  <c r="BK183"/>
  <c r="BK108"/>
  <c i="5" r="J114"/>
  <c i="2" r="BK504"/>
  <c r="J376"/>
  <c r="J109"/>
  <c r="J317"/>
  <c r="J325"/>
  <c r="BK491"/>
  <c r="BK573"/>
  <c r="J128"/>
  <c i="3" r="J147"/>
  <c r="J206"/>
  <c r="J193"/>
  <c r="BK136"/>
  <c i="4" r="J86"/>
  <c i="2" r="BK578"/>
  <c r="BK637"/>
  <c r="BK747"/>
  <c r="BK263"/>
  <c r="BK416"/>
  <c i="1" r="AS54"/>
  <c i="3" r="J196"/>
  <c r="BK160"/>
  <c i="2" r="BK714"/>
  <c r="BK371"/>
  <c r="BK580"/>
  <c r="J491"/>
  <c r="BK186"/>
  <c r="J320"/>
  <c r="BK405"/>
  <c r="J680"/>
  <c r="BK296"/>
  <c r="J405"/>
  <c i="3" r="J304"/>
  <c r="BK315"/>
  <c r="BK214"/>
  <c r="BK145"/>
  <c i="5" r="BK89"/>
  <c i="2" r="BK498"/>
  <c r="J133"/>
  <c r="J578"/>
  <c r="BK419"/>
  <c r="J649"/>
  <c r="J410"/>
  <c r="J553"/>
  <c r="BK145"/>
  <c r="J312"/>
  <c r="BK210"/>
  <c i="3" r="J111"/>
  <c r="J94"/>
  <c r="BK199"/>
  <c r="BK171"/>
  <c i="5" r="J116"/>
  <c i="2" r="BK468"/>
  <c r="J112"/>
  <c r="J504"/>
  <c r="J162"/>
  <c r="BK356"/>
  <c r="J403"/>
  <c r="BK475"/>
  <c r="BK220"/>
  <c r="J430"/>
  <c i="3" r="BK223"/>
  <c r="BK190"/>
  <c r="J281"/>
  <c r="J261"/>
  <c i="4" r="J84"/>
  <c i="2" r="J419"/>
  <c r="J661"/>
  <c r="J455"/>
  <c r="J610"/>
  <c r="BK156"/>
  <c r="BK349"/>
  <c r="J468"/>
  <c r="BK622"/>
  <c i="3" r="BK304"/>
  <c r="BK277"/>
  <c r="BK193"/>
  <c r="J324"/>
  <c r="J271"/>
  <c i="5" r="J128"/>
  <c i="2" r="J612"/>
  <c r="BK430"/>
  <c r="BK600"/>
  <c r="J736"/>
  <c r="J388"/>
  <c r="BK455"/>
  <c r="J637"/>
  <c r="BK268"/>
  <c i="3" r="BK238"/>
  <c r="J168"/>
  <c r="BK318"/>
  <c r="J250"/>
  <c r="J277"/>
  <c i="5" r="J91"/>
  <c i="2" r="BK689"/>
  <c r="J343"/>
  <c r="J677"/>
  <c r="BK367"/>
  <c r="J462"/>
  <c i="3" r="J123"/>
  <c r="BK274"/>
  <c r="BK157"/>
  <c r="BK284"/>
  <c i="5" r="J110"/>
  <c i="2" r="J600"/>
  <c r="J328"/>
  <c r="BK612"/>
  <c r="BK388"/>
  <c r="J502"/>
  <c r="BK117"/>
  <c r="BK373"/>
  <c r="BK604"/>
  <c r="BK223"/>
  <c r="J441"/>
  <c i="3" r="BK289"/>
  <c r="BK177"/>
  <c r="J183"/>
  <c r="BK299"/>
  <c r="J209"/>
  <c i="5" r="J103"/>
  <c i="2" r="BK575"/>
  <c r="BK293"/>
  <c r="J545"/>
  <c r="BK260"/>
  <c r="BK507"/>
  <c r="J779"/>
  <c r="BK693"/>
  <c r="J447"/>
  <c r="J582"/>
  <c r="J346"/>
  <c i="3" r="J295"/>
  <c r="J203"/>
  <c r="J287"/>
  <c r="BK187"/>
  <c i="5" r="BK101"/>
  <c i="2" r="BK598"/>
  <c r="J319"/>
  <c r="BK584"/>
  <c r="BK447"/>
  <c r="J488"/>
  <c r="BK567"/>
  <c r="J622"/>
  <c r="J268"/>
  <c r="J276"/>
  <c i="3" r="J145"/>
  <c r="BK295"/>
  <c r="J238"/>
  <c r="BK206"/>
  <c i="5" r="BK126"/>
  <c i="2" r="BK625"/>
  <c r="BK331"/>
  <c r="BK593"/>
  <c r="BK488"/>
  <c r="J549"/>
  <c r="J136"/>
  <c r="J293"/>
  <c r="J371"/>
  <c r="BK320"/>
  <c i="3" r="J151"/>
  <c r="BK164"/>
  <c r="J298"/>
  <c r="J139"/>
  <c r="BK149"/>
  <c i="2" r="BK680"/>
  <c r="BK478"/>
  <c r="BK226"/>
  <c r="J495"/>
  <c r="J186"/>
  <c r="BK133"/>
  <c r="BK403"/>
  <c r="J498"/>
  <c i="3" r="BK302"/>
  <c r="J256"/>
  <c r="J171"/>
  <c r="J97"/>
  <c r="BK231"/>
  <c i="5" r="BK91"/>
  <c i="2" r="J416"/>
  <c r="J534"/>
  <c r="J602"/>
  <c r="BK136"/>
  <c i="3" r="BK154"/>
  <c r="J315"/>
  <c r="BK258"/>
  <c r="BK115"/>
  <c i="5" r="J89"/>
  <c i="2" r="BK464"/>
  <c r="BK131"/>
  <c r="BK564"/>
  <c r="J471"/>
  <c r="J296"/>
  <c r="BK408"/>
  <c r="J263"/>
  <c r="J467"/>
  <c r="J475"/>
  <c r="J257"/>
  <c i="3" r="BK202"/>
  <c r="J305"/>
  <c r="J177"/>
  <c i="4" r="BK84"/>
  <c i="2" r="J768"/>
  <c r="J356"/>
  <c r="J517"/>
  <c r="BK174"/>
  <c r="BK146"/>
  <c r="BK351"/>
  <c r="BK553"/>
  <c r="J747"/>
  <c r="BK115"/>
  <c i="3" r="J299"/>
  <c r="BK292"/>
  <c r="J154"/>
  <c r="BK220"/>
  <c i="5" r="J107"/>
  <c i="2" r="J542"/>
  <c r="BK257"/>
  <c r="BK568"/>
  <c r="BK470"/>
  <c r="J139"/>
  <c r="BK246"/>
  <c r="J573"/>
  <c r="J714"/>
  <c r="BK380"/>
  <c i="3" r="J274"/>
  <c r="J157"/>
  <c r="J284"/>
  <c r="J217"/>
  <c i="5" r="BK99"/>
  <c r="J88"/>
  <c i="2" r="J480"/>
  <c r="BK128"/>
  <c r="J507"/>
  <c r="J145"/>
  <c r="J307"/>
  <c r="J395"/>
  <c r="BK513"/>
  <c r="J226"/>
  <c r="BK452"/>
  <c i="3" r="J280"/>
  <c r="J223"/>
  <c r="BK217"/>
  <c r="J199"/>
  <c r="J108"/>
  <c i="2" r="BK549"/>
  <c r="J464"/>
  <c r="J151"/>
  <c r="BK395"/>
  <c r="J580"/>
  <c r="J671"/>
  <c r="BK317"/>
  <c r="J458"/>
  <c i="3" r="J321"/>
  <c r="J292"/>
  <c r="J303"/>
  <c r="BK133"/>
  <c r="BK128"/>
  <c i="5" r="BK116"/>
  <c i="2" r="BK162"/>
  <c r="J285"/>
  <c r="BK441"/>
  <c r="BK508"/>
  <c r="BK249"/>
  <c i="3" r="BK196"/>
  <c r="BK111"/>
  <c r="J318"/>
  <c r="BK203"/>
  <c i="5" r="J93"/>
  <c i="2" r="BK534"/>
  <c r="J236"/>
  <c r="BK438"/>
  <c r="J564"/>
  <c r="BK686"/>
  <c r="J438"/>
  <c r="J604"/>
  <c r="BK328"/>
  <c i="3" r="BK250"/>
  <c r="J228"/>
  <c r="BK102"/>
  <c r="J220"/>
  <c r="J125"/>
  <c i="5" r="J101"/>
  <c i="2" r="BK410"/>
  <c r="J785"/>
  <c r="BK459"/>
  <c r="J146"/>
  <c r="BK346"/>
  <c r="J584"/>
  <c r="J260"/>
  <c r="J373"/>
  <c r="BK467"/>
  <c i="3" r="BK244"/>
  <c r="J160"/>
  <c r="BK324"/>
  <c r="BK256"/>
  <c r="BK118"/>
  <c i="2" r="J683"/>
  <c r="BK483"/>
  <c r="J220"/>
  <c r="BK517"/>
  <c r="BK369"/>
  <c r="BK618"/>
  <c r="J189"/>
  <c r="J452"/>
  <c r="BK557"/>
  <c r="BK109"/>
  <c i="3" r="BK310"/>
  <c r="BK130"/>
  <c r="BK168"/>
  <c r="BK151"/>
  <c r="BK121"/>
  <c i="2" l="1" r="R161"/>
  <c r="P324"/>
  <c r="BK366"/>
  <c r="J366"/>
  <c r="J66"/>
  <c r="R366"/>
  <c r="P440"/>
  <c r="T463"/>
  <c r="P494"/>
  <c r="R503"/>
  <c r="P544"/>
  <c r="T572"/>
  <c r="P624"/>
  <c r="R624"/>
  <c i="3" r="T93"/>
  <c r="R144"/>
  <c r="T216"/>
  <c i="2" r="BK161"/>
  <c r="J161"/>
  <c r="J63"/>
  <c r="T324"/>
  <c r="P366"/>
  <c r="T366"/>
  <c r="T440"/>
  <c r="BK479"/>
  <c r="J479"/>
  <c r="J75"/>
  <c r="P503"/>
  <c r="P525"/>
  <c r="R525"/>
  <c r="P572"/>
  <c r="P577"/>
  <c r="R692"/>
  <c i="3" r="P93"/>
  <c r="T114"/>
  <c r="P167"/>
  <c r="R167"/>
  <c r="T294"/>
  <c i="4" r="BK83"/>
  <c r="J83"/>
  <c r="J61"/>
  <c i="2" r="P108"/>
  <c r="R108"/>
  <c r="BK141"/>
  <c r="J141"/>
  <c r="J62"/>
  <c r="T141"/>
  <c r="P311"/>
  <c r="R311"/>
  <c r="P379"/>
  <c r="P429"/>
  <c r="T429"/>
  <c r="R463"/>
  <c r="BK494"/>
  <c r="J494"/>
  <c r="J76"/>
  <c r="R494"/>
  <c r="BK525"/>
  <c r="J525"/>
  <c r="J80"/>
  <c r="T525"/>
  <c r="BK572"/>
  <c r="J572"/>
  <c r="J82"/>
  <c r="R577"/>
  <c r="BK692"/>
  <c r="J692"/>
  <c r="J85"/>
  <c i="3" r="BK114"/>
  <c r="J114"/>
  <c r="J62"/>
  <c r="P144"/>
  <c r="BK216"/>
  <c r="J216"/>
  <c r="J67"/>
  <c r="BK294"/>
  <c r="J294"/>
  <c r="J68"/>
  <c i="4" r="R83"/>
  <c r="R82"/>
  <c r="R81"/>
  <c i="5" r="T87"/>
  <c i="2" r="T161"/>
  <c r="BK324"/>
  <c r="J324"/>
  <c r="J65"/>
  <c r="BK379"/>
  <c r="BK429"/>
  <c r="J429"/>
  <c r="J70"/>
  <c r="R429"/>
  <c r="BK463"/>
  <c r="J463"/>
  <c r="J73"/>
  <c r="R479"/>
  <c r="BK503"/>
  <c r="J503"/>
  <c r="J78"/>
  <c r="T544"/>
  <c r="T577"/>
  <c r="P692"/>
  <c i="3" r="BK93"/>
  <c r="R114"/>
  <c r="BK144"/>
  <c r="J144"/>
  <c r="J63"/>
  <c r="P216"/>
  <c r="R294"/>
  <c i="4" r="P83"/>
  <c r="P82"/>
  <c r="P81"/>
  <c i="1" r="AU57"/>
  <c i="5" r="BK87"/>
  <c r="P98"/>
  <c r="P113"/>
  <c i="2" r="P161"/>
  <c r="R324"/>
  <c r="T379"/>
  <c r="BK440"/>
  <c r="J440"/>
  <c r="J71"/>
  <c r="P463"/>
  <c r="P479"/>
  <c r="T503"/>
  <c r="R544"/>
  <c r="BK624"/>
  <c r="J624"/>
  <c r="J84"/>
  <c r="T624"/>
  <c i="3" r="R93"/>
  <c r="BK167"/>
  <c r="T167"/>
  <c r="T166"/>
  <c r="P294"/>
  <c i="4" r="T83"/>
  <c r="T82"/>
  <c r="T81"/>
  <c i="5" r="R87"/>
  <c r="R98"/>
  <c r="R113"/>
  <c i="2" r="BK108"/>
  <c r="J108"/>
  <c r="J61"/>
  <c r="T108"/>
  <c r="P141"/>
  <c r="R141"/>
  <c r="BK311"/>
  <c r="J311"/>
  <c r="J64"/>
  <c r="T311"/>
  <c r="R379"/>
  <c r="R378"/>
  <c r="R440"/>
  <c r="T479"/>
  <c r="T494"/>
  <c r="BK544"/>
  <c r="J544"/>
  <c r="J81"/>
  <c r="R572"/>
  <c r="BK577"/>
  <c r="J577"/>
  <c r="J83"/>
  <c r="T692"/>
  <c i="3" r="P114"/>
  <c r="T144"/>
  <c r="R216"/>
  <c i="5" r="P87"/>
  <c r="P86"/>
  <c r="P85"/>
  <c i="1" r="AU58"/>
  <c i="5" r="BK98"/>
  <c r="J98"/>
  <c r="J63"/>
  <c r="T98"/>
  <c r="BK113"/>
  <c r="J113"/>
  <c r="J65"/>
  <c r="T113"/>
  <c i="2" r="BK375"/>
  <c r="J375"/>
  <c r="J67"/>
  <c i="3" r="BK328"/>
  <c r="J328"/>
  <c r="J71"/>
  <c i="2" r="BK461"/>
  <c r="J461"/>
  <c r="J72"/>
  <c r="BK477"/>
  <c r="J477"/>
  <c r="J74"/>
  <c r="BK501"/>
  <c r="J501"/>
  <c r="J77"/>
  <c i="3" r="BK163"/>
  <c r="J163"/>
  <c r="J64"/>
  <c i="5" r="BK95"/>
  <c r="J95"/>
  <c r="J62"/>
  <c r="BK109"/>
  <c r="J109"/>
  <c r="J64"/>
  <c i="3" r="BK323"/>
  <c r="J323"/>
  <c r="J69"/>
  <c i="2" r="BK516"/>
  <c r="J516"/>
  <c r="J79"/>
  <c i="5" r="E48"/>
  <c r="J52"/>
  <c r="BE91"/>
  <c r="BE101"/>
  <c r="BE107"/>
  <c r="BE114"/>
  <c r="BE128"/>
  <c r="F82"/>
  <c r="BE93"/>
  <c r="BE96"/>
  <c r="BE88"/>
  <c i="4" r="BK82"/>
  <c r="J82"/>
  <c r="J60"/>
  <c i="5" r="BE99"/>
  <c r="BE103"/>
  <c r="BE110"/>
  <c r="BE126"/>
  <c r="BE89"/>
  <c r="BE105"/>
  <c r="BE116"/>
  <c i="3" r="J93"/>
  <c r="J61"/>
  <c r="J167"/>
  <c r="J66"/>
  <c i="4" r="J52"/>
  <c r="E71"/>
  <c r="BE86"/>
  <c i="3" r="BK327"/>
  <c r="J327"/>
  <c r="J70"/>
  <c i="4" r="F55"/>
  <c r="BE84"/>
  <c r="BE88"/>
  <c i="2" r="BK107"/>
  <c r="J107"/>
  <c r="J60"/>
  <c i="3" r="J85"/>
  <c r="BE102"/>
  <c r="BE123"/>
  <c r="BE139"/>
  <c r="BE164"/>
  <c r="BE223"/>
  <c r="BE247"/>
  <c r="BE250"/>
  <c r="BE258"/>
  <c r="BE264"/>
  <c r="BE280"/>
  <c r="BE304"/>
  <c i="2" r="J379"/>
  <c r="J69"/>
  <c i="3" r="F55"/>
  <c r="BE105"/>
  <c r="BE125"/>
  <c r="BE147"/>
  <c r="BE183"/>
  <c r="BE203"/>
  <c r="BE209"/>
  <c r="BE217"/>
  <c r="BE261"/>
  <c r="BE281"/>
  <c r="BE298"/>
  <c r="BE303"/>
  <c r="BE315"/>
  <c r="E81"/>
  <c r="BE94"/>
  <c r="BE108"/>
  <c r="BE111"/>
  <c r="BE145"/>
  <c r="BE160"/>
  <c r="BE174"/>
  <c r="BE187"/>
  <c r="BE190"/>
  <c r="BE196"/>
  <c r="BE231"/>
  <c r="BE256"/>
  <c r="BE274"/>
  <c r="BE277"/>
  <c r="BE310"/>
  <c r="BE329"/>
  <c r="BE97"/>
  <c r="BE130"/>
  <c r="BE133"/>
  <c r="BE154"/>
  <c r="BE168"/>
  <c r="BE177"/>
  <c r="BE228"/>
  <c r="BE241"/>
  <c r="BE244"/>
  <c r="BE253"/>
  <c r="BE271"/>
  <c r="BE299"/>
  <c r="BE318"/>
  <c r="BE321"/>
  <c r="BE128"/>
  <c r="BE151"/>
  <c r="BE157"/>
  <c r="BE171"/>
  <c r="BE193"/>
  <c r="BE202"/>
  <c r="BE206"/>
  <c r="BE214"/>
  <c r="BE238"/>
  <c r="BE289"/>
  <c r="BE295"/>
  <c r="BE302"/>
  <c r="BE305"/>
  <c r="BE115"/>
  <c r="BE118"/>
  <c r="BE121"/>
  <c r="BE136"/>
  <c r="BE149"/>
  <c r="BE199"/>
  <c r="BE220"/>
  <c r="BE284"/>
  <c r="BE287"/>
  <c r="BE292"/>
  <c r="BE324"/>
  <c i="2" r="E48"/>
  <c r="J100"/>
  <c r="BE117"/>
  <c r="BE133"/>
  <c r="BE151"/>
  <c r="BE162"/>
  <c r="BE226"/>
  <c r="BE246"/>
  <c r="BE255"/>
  <c r="BE263"/>
  <c r="BE315"/>
  <c r="BE317"/>
  <c r="BE349"/>
  <c r="BE351"/>
  <c r="BE356"/>
  <c r="BE395"/>
  <c r="BE408"/>
  <c r="BE410"/>
  <c r="BE419"/>
  <c r="BE455"/>
  <c r="BE468"/>
  <c r="BE473"/>
  <c r="BE480"/>
  <c r="BE485"/>
  <c r="BE488"/>
  <c r="BE495"/>
  <c r="BE507"/>
  <c r="BE513"/>
  <c r="BE517"/>
  <c r="BE534"/>
  <c r="BE564"/>
  <c r="BE570"/>
  <c r="BE575"/>
  <c r="BE600"/>
  <c r="BE612"/>
  <c r="BE618"/>
  <c r="BE625"/>
  <c r="BE649"/>
  <c r="BE661"/>
  <c r="BE689"/>
  <c r="BE779"/>
  <c r="BE260"/>
  <c r="BE319"/>
  <c r="BE320"/>
  <c r="BE328"/>
  <c r="BE390"/>
  <c r="BE459"/>
  <c r="BE464"/>
  <c r="BE471"/>
  <c r="BE545"/>
  <c r="BE549"/>
  <c r="BE568"/>
  <c r="BE578"/>
  <c r="BE580"/>
  <c r="BE785"/>
  <c r="BE112"/>
  <c r="BE115"/>
  <c r="BE131"/>
  <c r="BE142"/>
  <c r="BE146"/>
  <c r="BE257"/>
  <c r="BE268"/>
  <c r="BE276"/>
  <c r="BE346"/>
  <c r="BE371"/>
  <c r="BE376"/>
  <c r="BE561"/>
  <c r="BE573"/>
  <c r="BE604"/>
  <c r="BE671"/>
  <c r="BE677"/>
  <c r="BE680"/>
  <c r="BE747"/>
  <c r="BE768"/>
  <c r="BE128"/>
  <c r="BE139"/>
  <c r="BE145"/>
  <c r="BE189"/>
  <c r="BE210"/>
  <c r="BE220"/>
  <c r="BE249"/>
  <c r="BE285"/>
  <c r="BE310"/>
  <c r="BE325"/>
  <c r="BE331"/>
  <c r="BE343"/>
  <c r="BE388"/>
  <c r="BE393"/>
  <c r="BE403"/>
  <c r="BE413"/>
  <c r="BE430"/>
  <c r="BE441"/>
  <c r="BE447"/>
  <c r="BE458"/>
  <c r="BE470"/>
  <c r="BE483"/>
  <c r="BE492"/>
  <c r="BE504"/>
  <c r="BE582"/>
  <c r="BE607"/>
  <c r="BE736"/>
  <c r="BE136"/>
  <c r="BE156"/>
  <c r="BE223"/>
  <c r="BE236"/>
  <c r="BE293"/>
  <c r="BE307"/>
  <c r="BE323"/>
  <c r="BE367"/>
  <c r="BE380"/>
  <c r="BE405"/>
  <c r="BE444"/>
  <c r="BE462"/>
  <c r="BE467"/>
  <c r="BE475"/>
  <c r="BE498"/>
  <c r="BE514"/>
  <c r="BE526"/>
  <c r="BE542"/>
  <c r="BE598"/>
  <c r="BE602"/>
  <c r="BE622"/>
  <c r="BE637"/>
  <c r="BE674"/>
  <c r="BE683"/>
  <c r="BE686"/>
  <c r="BE693"/>
  <c r="BE714"/>
  <c r="F55"/>
  <c r="BE109"/>
  <c r="BE122"/>
  <c r="BE174"/>
  <c r="BE186"/>
  <c r="BE296"/>
  <c r="BE312"/>
  <c r="BE322"/>
  <c r="BE340"/>
  <c r="BE369"/>
  <c r="BE373"/>
  <c r="BE416"/>
  <c r="BE438"/>
  <c r="BE452"/>
  <c r="BE478"/>
  <c r="BE491"/>
  <c r="BE502"/>
  <c r="BE508"/>
  <c r="BE553"/>
  <c r="BE557"/>
  <c r="BE567"/>
  <c r="BE584"/>
  <c r="BE593"/>
  <c r="BE610"/>
  <c r="F36"/>
  <c i="1" r="BC55"/>
  <c i="2" r="F37"/>
  <c i="1" r="BD55"/>
  <c i="5" r="F36"/>
  <c i="1" r="BC58"/>
  <c i="5" r="F34"/>
  <c i="1" r="BA58"/>
  <c i="3" r="F37"/>
  <c i="1" r="BD56"/>
  <c i="4" r="F35"/>
  <c i="1" r="BB57"/>
  <c i="5" r="F37"/>
  <c i="1" r="BD58"/>
  <c i="2" r="F34"/>
  <c i="1" r="BA55"/>
  <c i="4" r="J34"/>
  <c i="1" r="AW57"/>
  <c i="3" r="F34"/>
  <c i="1" r="BA56"/>
  <c i="3" r="J34"/>
  <c i="1" r="AW56"/>
  <c i="3" r="F35"/>
  <c i="1" r="BB56"/>
  <c i="4" r="F34"/>
  <c i="1" r="BA57"/>
  <c i="5" r="J34"/>
  <c i="1" r="AW58"/>
  <c i="2" r="J34"/>
  <c i="1" r="AW55"/>
  <c i="4" r="F37"/>
  <c i="1" r="BD57"/>
  <c i="5" r="F35"/>
  <c i="1" r="BB58"/>
  <c i="3" r="F36"/>
  <c i="1" r="BC56"/>
  <c i="2" r="F35"/>
  <c i="1" r="BB55"/>
  <c i="4" r="F36"/>
  <c i="1" r="BC57"/>
  <c i="5" l="1" r="R86"/>
  <c r="R85"/>
  <c i="2" r="BK378"/>
  <c r="J378"/>
  <c r="J68"/>
  <c r="P378"/>
  <c r="T378"/>
  <c r="T107"/>
  <c i="5" r="T86"/>
  <c r="T85"/>
  <c i="3" r="R166"/>
  <c i="2" r="P107"/>
  <c r="P106"/>
  <c i="1" r="AU55"/>
  <c i="5" r="BK86"/>
  <c r="J86"/>
  <c r="J60"/>
  <c i="3" r="R92"/>
  <c r="R91"/>
  <c r="BK92"/>
  <c r="J92"/>
  <c r="J60"/>
  <c i="2" r="R107"/>
  <c r="R106"/>
  <c i="3" r="BK166"/>
  <c r="J166"/>
  <c r="J65"/>
  <c r="P166"/>
  <c r="P92"/>
  <c r="P91"/>
  <c i="1" r="AU56"/>
  <c i="3" r="T92"/>
  <c r="T91"/>
  <c i="5" r="J87"/>
  <c r="J61"/>
  <c i="4" r="BK81"/>
  <c r="J81"/>
  <c r="J59"/>
  <c i="3" r="BK91"/>
  <c r="J91"/>
  <c i="2" r="BK106"/>
  <c r="J106"/>
  <c r="J59"/>
  <c r="J33"/>
  <c i="1" r="AV55"/>
  <c r="AT55"/>
  <c i="5" r="F33"/>
  <c i="1" r="AZ58"/>
  <c r="BB54"/>
  <c r="W31"/>
  <c i="3" r="J33"/>
  <c i="1" r="AV56"/>
  <c r="AT56"/>
  <c i="4" r="F33"/>
  <c i="1" r="AZ57"/>
  <c r="BC54"/>
  <c r="W32"/>
  <c i="2" r="F33"/>
  <c i="1" r="AZ55"/>
  <c r="BD54"/>
  <c r="W33"/>
  <c i="3" r="J30"/>
  <c i="1" r="AG56"/>
  <c i="4" r="J33"/>
  <c i="1" r="AV57"/>
  <c r="AT57"/>
  <c i="5" r="J33"/>
  <c i="1" r="AV58"/>
  <c r="AT58"/>
  <c r="BA54"/>
  <c r="W30"/>
  <c i="3" r="F33"/>
  <c i="1" r="AZ56"/>
  <c i="2" l="1" r="T106"/>
  <c i="5" r="BK85"/>
  <c r="J85"/>
  <c r="J59"/>
  <c i="1" r="AN56"/>
  <c i="3" r="J59"/>
  <c r="J39"/>
  <c i="1" r="AU54"/>
  <c i="4" r="J30"/>
  <c i="1" r="AG57"/>
  <c r="AN57"/>
  <c r="AZ54"/>
  <c r="AV54"/>
  <c r="AK29"/>
  <c r="AX54"/>
  <c i="2" r="J30"/>
  <c i="1" r="AG55"/>
  <c r="AW54"/>
  <c r="AK30"/>
  <c r="AY54"/>
  <c i="4" l="1" r="J39"/>
  <c i="2" r="J39"/>
  <c i="1" r="AN55"/>
  <c r="AT54"/>
  <c i="5" r="J30"/>
  <c i="1" r="AG58"/>
  <c r="AG54"/>
  <c r="AK26"/>
  <c r="AK35"/>
  <c r="W29"/>
  <c i="5" l="1" r="J39"/>
  <c i="1" r="AN54"/>
  <c r="AN58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<sst xmlns="http://schemas.openxmlformats.org/spreadsheetml/2006/main">
  <si>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</si>
  <si>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</si>
  <si>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</si>
  <si>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</si>
  <si>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</si>
  <si>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{aa899376-8a49-47a3-b43c-e88e7003adbb}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</si>
  <si>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</si>
  <si>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</si>
  <si>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</si>
  <si>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</si>
  <si>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</si>
  <si>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</si>
  <si>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</si>
  <si>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</si>
  <si>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38/2024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</si>
  <si>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</si>
  <si>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</si>
  <si>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objektu č.p. 154 Choceň</t>
  </si>
  <si>
    <t>KSO:</t>
  </si>
  <si>
    <t/>
  </si>
  <si>
    <t>CC-CZ:</t>
  </si>
  <si>
    <t>Místo:</t>
  </si>
  <si>
    <t>Choceň</t>
  </si>
  <si>
    <t>Datum:</t>
  </si>
  <si>
    <t>1. 11. 2023</t>
  </si>
  <si>
    <t>Zadavatel:</t>
  </si>
  <si>
    <t>IČ:</t>
  </si>
  <si>
    <t>00278955</t>
  </si>
  <si>
    <t>Město Choceň, Jungmannova 301, 56501 Choceň</t>
  </si>
  <si>
    <t>DIČ:</t>
  </si>
  <si>
    <t>Uchazeč:</t>
  </si>
  <si>
    <t>Vyplň údaj</t>
  </si>
  <si>
    <t>Projektant:</t>
  </si>
  <si>
    <t>B &amp; H PROJEKT - Ing. Jiří Hejzlar</t>
  </si>
  <si>
    <t>True</t>
  </si>
  <si>
    <t>Zpracovatel:</t>
  </si>
  <si>
    <t>11131845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</si>
  <si>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</si>
  <si>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</si>
  <si>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</si>
  <si>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</si>
  <si>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</si>
  <si>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</si>
  <si>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</si>
  <si>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</si>
  <si>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</si>
  <si>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</si>
  <si>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</si>
  <si>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</si>
  <si>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</si>
  <si>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</si>
  <si>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</si>
  <si>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</si>
  <si>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</si>
  <si>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</si>
  <si>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</si>
  <si>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</si>
  <si>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</si>
  <si>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</si>
  <si>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</si>
  <si>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</si>
  <si>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</si>
  <si>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</si>
  <si>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</si>
  <si>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</si>
  <si>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</si>
  <si>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</si>
  <si>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</si>
  <si>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</si>
  <si>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</si>
  <si>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</si>
  <si>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</si>
  <si>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</si>
  <si>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</si>
  <si>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</si>
  <si>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</si>
  <si>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</si>
  <si>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</si>
  <si>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02</t>
  </si>
  <si>
    <t>Odstranění vzlínající vlhkosti zdiva</t>
  </si>
  <si>
    <t>STA</t>
  </si>
  <si>
    <t>1</t>
  </si>
  <si>
    <t>{89aea666-45e7-47fe-84c1-d1519feec092}</t>
  </si>
  <si>
    <t>2</t>
  </si>
  <si>
    <t>SO 03</t>
  </si>
  <si>
    <t>Výměna střechy na hlavní budově</t>
  </si>
  <si>
    <t>{e9c2adcb-1e82-47ab-bc1c-e9f1fb21b9c5}</t>
  </si>
  <si>
    <t>FVE</t>
  </si>
  <si>
    <t>Fotovoltaické instalace - nosná konstrukce</t>
  </si>
  <si>
    <t>{fc1c0e6d-3f0d-400b-b59e-69dc1e3ada75}</t>
  </si>
  <si>
    <t>VRN</t>
  </si>
  <si>
    <t>Vedlejší rozpočtové náklady</t>
  </si>
  <si>
    <t>{55910d52-8f47-48e9-bdf5-1555baa574ac}</t>
  </si>
  <si>
    <t>KRYCÍ LIST SOUPISU PRACÍ</t>
  </si>
  <si>
    <t>Objekt:</t>
  </si>
  <si>
    <t>SO 02 - Odstranění vzlínající vlhkosti zdiva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</si>
  <si>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</si>
  <si>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</si>
  <si>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</si>
  <si>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</si>
  <si>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</si>
  <si>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</si>
  <si>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</si>
  <si>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</si>
  <si>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</si>
  <si>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</si>
  <si>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</si>
  <si>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</si>
  <si>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</si>
  <si>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</si>
  <si>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</si>
  <si>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</si>
  <si>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</si>
  <si>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</si>
  <si>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</si>
  <si>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</si>
  <si>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</si>
  <si>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</si>
  <si>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</si>
  <si>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</si>
  <si>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</si>
  <si>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</si>
  <si>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</si>
  <si>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</si>
  <si>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</si>
  <si>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</si>
  <si>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</si>
  <si>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</si>
  <si>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</si>
  <si>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</si>
  <si>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</si>
  <si>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</si>
  <si>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</si>
  <si>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</si>
  <si>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</si>
  <si>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</si>
  <si>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</si>
  <si>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</si>
  <si>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</si>
  <si>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</si>
  <si>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</si>
  <si>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</si>
  <si>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</si>
  <si>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</si>
  <si>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</si>
  <si>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</si>
  <si>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</si>
  <si>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m2</t>
  </si>
  <si>
    <t>CS ÚRS 2024 01</t>
  </si>
  <si>
    <t>4</t>
  </si>
  <si>
    <t>651756283</t>
  </si>
  <si>
    <t>Online PSC</t>
  </si>
  <si>
    <t>https://podminky.urs.cz/item/CS_URS_2024_01/113106023</t>
  </si>
  <si>
    <t>VV</t>
  </si>
  <si>
    <t>"rozebrání zámkové dlažby"23,5</t>
  </si>
  <si>
    <t>122211101</t>
  </si>
  <si>
    <t>Odkopávky a prokopávky ručně zapažené i nezapažené v hornině třídy těžitelnosti I skupiny 3</t>
  </si>
  <si>
    <t>m3</t>
  </si>
  <si>
    <t>220867524</t>
  </si>
  <si>
    <t>https://podminky.urs.cz/item/CS_URS_2024_01/122211101</t>
  </si>
  <si>
    <t>"odkopávka kolem objektu"15*0,4*0,5</t>
  </si>
  <si>
    <t>3</t>
  </si>
  <si>
    <t>129001101</t>
  </si>
  <si>
    <t>Příplatek k cenám vykopávek za ztížení vykopávky v blízkosti podzemního vedení nebo výbušnin v horninách jakékoliv třídy</t>
  </si>
  <si>
    <t>526373519</t>
  </si>
  <si>
    <t>https://podminky.urs.cz/item/CS_URS_2024_01/129001101</t>
  </si>
  <si>
    <t>132212121</t>
  </si>
  <si>
    <t>Hloubení zapažených rýh šířky do 800 mm ručně s urovnáním dna do předepsaného profilu a spádu v hornině třídy těžitelnosti I skupiny 3 soudržných</t>
  </si>
  <si>
    <t>290028013</t>
  </si>
  <si>
    <t>https://podminky.urs.cz/item/CS_URS_2024_01/132212121</t>
  </si>
  <si>
    <t>"výkop pro zrušení kanalizace nahrazované"13,5*0,5*0,5</t>
  </si>
  <si>
    <t>"výkop pro zrušení kanalizace nenahrazopvané"4,5*0,5*0,5</t>
  </si>
  <si>
    <t>Součet</t>
  </si>
  <si>
    <t>5</t>
  </si>
  <si>
    <t>174111101</t>
  </si>
  <si>
    <t>Zásyp sypaninou z jakékoliv horniny ručně s uložením výkopku ve vrstvách se zhutněním jam, šachet, rýh nebo kolem objektů v těchto vykopávkách</t>
  </si>
  <si>
    <t>-1308181909</t>
  </si>
  <si>
    <t>https://podminky.urs.cz/item/CS_URS_2024_01/174111101</t>
  </si>
  <si>
    <t>"výkop pro zručení kanalizace"4,5*0,5*0,5</t>
  </si>
  <si>
    <t>6</t>
  </si>
  <si>
    <t>175111109</t>
  </si>
  <si>
    <t>Obsypání potrubí ručně sypaninou z vhodných hornin třídy těžitelnosti I a II, skupiny 1 až 4 nebo materiálem připraveným podél výkopu ve vzdálenosti do 3 m od jeho kraje pro jakoukoliv hloubku výkopu a míru zhutnění Příplatek k ceně za prohození sypaniny</t>
  </si>
  <si>
    <t>-1731566542</t>
  </si>
  <si>
    <t>https://podminky.urs.cz/item/CS_URS_2024_01/175111109</t>
  </si>
  <si>
    <t>13,5*0,25</t>
  </si>
  <si>
    <t>7</t>
  </si>
  <si>
    <t>M</t>
  </si>
  <si>
    <t>58341341</t>
  </si>
  <si>
    <t>kamenivo drcené drobné frakce 0/4</t>
  </si>
  <si>
    <t>t</t>
  </si>
  <si>
    <t>8</t>
  </si>
  <si>
    <t>-924530895</t>
  </si>
  <si>
    <t>3,375*2,5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</si>
  <si>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</si>
  <si>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</si>
  <si>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1263626978</t>
  </si>
  <si>
    <t>https://podminky.urs.cz/item/CS_URS_2024_01/181111111</t>
  </si>
  <si>
    <t>"porovnání terénu po výkopech kanalizace a po odstranění zámkové dlažby"30+30</t>
  </si>
  <si>
    <t>9</t>
  </si>
  <si>
    <t>182303111</t>
  </si>
  <si>
    <t>Doplnění zeminy nebo substrátu na travnatých plochách tloušťky do 50 mm v rovině nebo na svahu do 1:5</t>
  </si>
  <si>
    <t>696298225</t>
  </si>
  <si>
    <t>https://podminky.urs.cz/item/CS_URS_2024_01/182303111</t>
  </si>
  <si>
    <t>"doplnění ornice"60</t>
  </si>
  <si>
    <t>10</t>
  </si>
  <si>
    <t>10364100</t>
  </si>
  <si>
    <t>zemina pro terénní úpravy - tříděná</t>
  </si>
  <si>
    <t>-10932585</t>
  </si>
  <si>
    <t>Svislé a kompletní konstrukce</t>
  </si>
  <si>
    <t>11</t>
  </si>
  <si>
    <t>317121251</t>
  </si>
  <si>
    <t>Montáž překladů ze železobetonových prefabrikátů dodatečně do připravených rýh, světlosti otvoru přes 1050 do 1800 mm</t>
  </si>
  <si>
    <t>kus</t>
  </si>
  <si>
    <t>147631794</t>
  </si>
  <si>
    <t>https://podminky.urs.cz/item/CS_URS_2024_01/317121251</t>
  </si>
  <si>
    <t>"překlad nad rozvaděč podlahového topení"1</t>
  </si>
  <si>
    <t>12</t>
  </si>
  <si>
    <t>59321051</t>
  </si>
  <si>
    <t>překlad ŽB š 60mm dl 1200mm</t>
  </si>
  <si>
    <t>291348061</t>
  </si>
  <si>
    <t>13</t>
  </si>
  <si>
    <t>319202112</t>
  </si>
  <si>
    <t>Dodatečná izolace zdiva injektáží nízkotlakou metodou silikonovou mikroemulzí, tloušťka zdiva přes 150 do 300 mm</t>
  </si>
  <si>
    <t>m</t>
  </si>
  <si>
    <t>318941003</t>
  </si>
  <si>
    <t>https://podminky.urs.cz/item/CS_URS_2024_01/319202112</t>
  </si>
  <si>
    <t>"tl zdi 350 mm"3</t>
  </si>
  <si>
    <t>"tl zdi 170 mm"2,5</t>
  </si>
  <si>
    <t>14</t>
  </si>
  <si>
    <t>319202114</t>
  </si>
  <si>
    <t>Dodatečná izolace zdiva injektáží nízkotlakou metodou silikonovou mikroemulzí, tloušťka zdiva přes 450 do 600 mm</t>
  </si>
  <si>
    <t>486226976</t>
  </si>
  <si>
    <t>https://podminky.urs.cz/item/CS_URS_2024_01/319202114</t>
  </si>
  <si>
    <t>"tl. zdi 500 mm"5,2+5,05+2,05+1,5</t>
  </si>
  <si>
    <t>"tl. zdi 450 mm"5,2</t>
  </si>
  <si>
    <t>319202115</t>
  </si>
  <si>
    <t>Dodatečná izolace zdiva injektáží nízkotlakou metodou silikonovou mikroemulzí, tloušťka zdiva přes 600 do 900 mm</t>
  </si>
  <si>
    <t>-716211489</t>
  </si>
  <si>
    <t>https://podminky.urs.cz/item/CS_URS_2024_01/319202115</t>
  </si>
  <si>
    <t>"tl zdi 750 mm"17,7</t>
  </si>
  <si>
    <t>"tl. zdi 650 mm"1,5</t>
  </si>
  <si>
    <t>Úpravy povrchů, podlahy a osazování výplní</t>
  </si>
  <si>
    <t>109</t>
  </si>
  <si>
    <t>611131321</t>
  </si>
  <si>
    <t>Podkladní a spojovací vrstva vnitřních omítaných ploch penetrace disperzní nanášená strojně stropů</t>
  </si>
  <si>
    <t>CS ÚRS 2024 02</t>
  </si>
  <si>
    <t>1723942403</t>
  </si>
  <si>
    <t>https://podminky.urs.cz/item/CS_URS_2024_02/611131321</t>
  </si>
  <si>
    <t>"penetrace pod štuk 50% plochy stropů"</t>
  </si>
  <si>
    <t>"1.04"42,7</t>
  </si>
  <si>
    <t>"1.05"18,3</t>
  </si>
  <si>
    <t>"1.06"23,4</t>
  </si>
  <si>
    <t>"1.07"18,6</t>
  </si>
  <si>
    <t>"1.13"1,7</t>
  </si>
  <si>
    <t>"1.12"15,6</t>
  </si>
  <si>
    <t>"1.24"8</t>
  </si>
  <si>
    <t>Mezisoučet</t>
  </si>
  <si>
    <t>"penetrace pod štuk 50% plochy stropů"128,3*0,5</t>
  </si>
  <si>
    <t>108</t>
  </si>
  <si>
    <t>612131121</t>
  </si>
  <si>
    <t>Podkladní a spojovací vrstva vnitřních omítaných ploch penetrace disperzní nanášená ručně stěn</t>
  </si>
  <si>
    <t>1042273123</t>
  </si>
  <si>
    <t>https://podminky.urs.cz/item/CS_URS_2024_02/612131121</t>
  </si>
  <si>
    <t>"penetrace pod štuk 50% nesanované stěny stěny"</t>
  </si>
  <si>
    <t>"1.04"(5,08+5,08+6,75+6,75)*3,15-12,53</t>
  </si>
  <si>
    <t>"1.05"(3,05+3,05+5,08+5,08)*3,15-5,03</t>
  </si>
  <si>
    <t>"1.06"(5,08+5,08+3,66+3,66)*3,15-6,16</t>
  </si>
  <si>
    <t>"1.07"(5,08+5,08+2,69+2,69)*3,15-3,8</t>
  </si>
  <si>
    <t>"1.13"(1,39+1,39+1,31+1,31)*3,15-7,7</t>
  </si>
  <si>
    <t>"1.12"(5,2+5,2+2,69+2,69)*3,15-9,82</t>
  </si>
  <si>
    <t>"1.24"(2,64+2,64+2,42+4,2)*3,15-6,75</t>
  </si>
  <si>
    <t>"penetrace pod štuk 50% nesanované stěny stěny"282,173*0,5</t>
  </si>
  <si>
    <t>16</t>
  </si>
  <si>
    <t>612135101</t>
  </si>
  <si>
    <t>Hrubá výplň rýh maltou jakékoli šířky rýhy ve stěnách</t>
  </si>
  <si>
    <t>-1375572928</t>
  </si>
  <si>
    <t>https://podminky.urs.cz/item/CS_URS_2024_01/612135101</t>
  </si>
  <si>
    <t>"zához - rýha ve zdivu pro osazení odvětrávací trubky z prostoru pod místností 1,07"10*0,2</t>
  </si>
  <si>
    <t>107</t>
  </si>
  <si>
    <t>612321131</t>
  </si>
  <si>
    <t>Vápenocementový štuk vnitřních ploch tloušťky do 3 mm svislých konstrukcí stěn</t>
  </si>
  <si>
    <t>1851981253</t>
  </si>
  <si>
    <t>https://podminky.urs.cz/item/CS_URS_2024_02/612321131</t>
  </si>
  <si>
    <t>"stěny"</t>
  </si>
  <si>
    <t>"stropy"</t>
  </si>
  <si>
    <t>"přeštukovat se uvažujce 50% plochy nesanovaných omítek stěn a stropů"410,473*0,5</t>
  </si>
  <si>
    <t>17</t>
  </si>
  <si>
    <t>612324111</t>
  </si>
  <si>
    <t>Omítka sanační vnitřních ploch podkladní (vyrovnávací) tloušťky do 10 mm nanášená ručně svislých konstrukcí stěn</t>
  </si>
  <si>
    <t>-48716407</t>
  </si>
  <si>
    <t>https://podminky.urs.cz/item/CS_URS_2024_01/612324111</t>
  </si>
  <si>
    <t>"1.04"12,53</t>
  </si>
  <si>
    <t>"1.05"5,03</t>
  </si>
  <si>
    <t>"1.06"6,16</t>
  </si>
  <si>
    <t>"1.07"3,8</t>
  </si>
  <si>
    <t>"1.13"7,7</t>
  </si>
  <si>
    <t>"1.12"9,82</t>
  </si>
  <si>
    <t>"1.24"6,75</t>
  </si>
  <si>
    <t>18</t>
  </si>
  <si>
    <t>612325122</t>
  </si>
  <si>
    <t>Vápenocementová omítka rýh štuková ve stěnách, šířky rýhy přes 150 do 300 mm</t>
  </si>
  <si>
    <t>1760774141</t>
  </si>
  <si>
    <t>https://podminky.urs.cz/item/CS_URS_2024_01/612325122</t>
  </si>
  <si>
    <t>"omítka - rýha ve zdivu pro osazení odvětrávací trubky z prostoru pod místností 1,07, rozštukování do plochy"10*(0,2+0,2)</t>
  </si>
  <si>
    <t>19</t>
  </si>
  <si>
    <t>612325203</t>
  </si>
  <si>
    <t>Vápenocementová omítka jednotlivých malých ploch hrubá na stěnách, plochy jednotlivě přes 0,25 do 1 m2</t>
  </si>
  <si>
    <t>-1108250051</t>
  </si>
  <si>
    <t>https://podminky.urs.cz/item/CS_URS_2024_01/612325203</t>
  </si>
  <si>
    <t>"oprava omítek kolem rozvaděče podlahového topení"1+1</t>
  </si>
  <si>
    <t>20</t>
  </si>
  <si>
    <t>612326121</t>
  </si>
  <si>
    <t>Omítka sanační vnitřních ploch jednovrstvá jednovrstvá, tloušťky do 20 mm nanášená ručně svislých konstrukcí stěn</t>
  </si>
  <si>
    <t>-852375349</t>
  </si>
  <si>
    <t>https://podminky.urs.cz/item/CS_URS_2024_01/612326121</t>
  </si>
  <si>
    <t>612325191</t>
  </si>
  <si>
    <t>Omítka sanační vnitřních ploch jádrová Příplatek k cenám za každých dalších i započatých 5 mm tloušťky omítky přes 15 mm stěn</t>
  </si>
  <si>
    <t>-567233612</t>
  </si>
  <si>
    <t>https://podminky.urs.cz/item/CS_URS_2024_01/612325191</t>
  </si>
  <si>
    <t>137</t>
  </si>
  <si>
    <t>619995001</t>
  </si>
  <si>
    <t>Začištění omítek (s dodáním hmot) kolem oken, dveří, podlah, obkladů apod.</t>
  </si>
  <si>
    <t>60675238</t>
  </si>
  <si>
    <t>https://podminky.urs.cz/item/CS_URS_2024_02/619995001</t>
  </si>
  <si>
    <t>"nátěr zárubní do 1.13"(2+2+0,6)</t>
  </si>
  <si>
    <t>22</t>
  </si>
  <si>
    <t>631311115</t>
  </si>
  <si>
    <t>Mazanina z betonu prostého bez zvýšených nároků na prostředí tl. přes 50 do 80 mm tř. C 20/25</t>
  </si>
  <si>
    <t>791395488</t>
  </si>
  <si>
    <t>https://podminky.urs.cz/item/CS_URS_2024_01/631311115</t>
  </si>
  <si>
    <t>"plocha iglů - beton výplň mezi kopulemi"(88,43)*0,028</t>
  </si>
  <si>
    <t>"plocha iglů - beton výplň mezi kopulemi"(17,1)*0,015</t>
  </si>
  <si>
    <t>"plocha iglů - beton nad kopulemi vyztužen KARI"(88,43+17,1)*0,07</t>
  </si>
  <si>
    <t>23</t>
  </si>
  <si>
    <t>631319011</t>
  </si>
  <si>
    <t>Příplatek k cenám mazanin za úpravu povrchu mazaniny přehlazením, mazanina tl. přes 50 do 80 mm</t>
  </si>
  <si>
    <t>484684139</t>
  </si>
  <si>
    <t>https://podminky.urs.cz/item/CS_URS_2024_01/631319011</t>
  </si>
  <si>
    <t>24</t>
  </si>
  <si>
    <t>631319171</t>
  </si>
  <si>
    <t>Příplatek k cenám mazanin za stržení povrchu spodní vrstvy mazaniny latí před vložením výztuže nebo pletiva pro tl. obou vrstev mazaniny přes 50 do 80 mm</t>
  </si>
  <si>
    <t>-1953984526</t>
  </si>
  <si>
    <t>https://podminky.urs.cz/item/CS_URS_2024_01/631319171</t>
  </si>
  <si>
    <t>9,863</t>
  </si>
  <si>
    <t>25</t>
  </si>
  <si>
    <t>631319195</t>
  </si>
  <si>
    <t>Příplatek k cenám mazanin za malou plochu do 5 m2 jednotlivě mazanina tl. přes 50 do 80 mm</t>
  </si>
  <si>
    <t>-395459640</t>
  </si>
  <si>
    <t>https://podminky.urs.cz/item/CS_URS_2024_01/631319195</t>
  </si>
  <si>
    <t>"1.13"1,71*0,07</t>
  </si>
  <si>
    <t>26</t>
  </si>
  <si>
    <t>631362021</t>
  </si>
  <si>
    <t>Výztuž mazanin ze svařovaných sítí z drátů typu KARI</t>
  </si>
  <si>
    <t>764885818</t>
  </si>
  <si>
    <t>https://podminky.urs.cz/item/CS_URS_2024_01/631362021</t>
  </si>
  <si>
    <t>"plocha mazanin x váha kari sítě na m2 "(105,53)*2,105/1000</t>
  </si>
  <si>
    <t>"překlad a prostřih 20%"0,222*0,2</t>
  </si>
  <si>
    <t>27</t>
  </si>
  <si>
    <t>632451214</t>
  </si>
  <si>
    <t>Potěr cementový samonivelační litý tř. C 20, tl. přes 45 do 50 mm</t>
  </si>
  <si>
    <t>-1076745699</t>
  </si>
  <si>
    <t>https://podminky.urs.cz/item/CS_URS_2024_01/632451214</t>
  </si>
  <si>
    <t>"1.04"42,75</t>
  </si>
  <si>
    <t>"1.05"19,38</t>
  </si>
  <si>
    <t>"1.06"23,09</t>
  </si>
  <si>
    <t>"1.13"1,71</t>
  </si>
  <si>
    <t>28</t>
  </si>
  <si>
    <t>632451291</t>
  </si>
  <si>
    <t>Potěr cementový samonivelační litý Příplatek k cenám za každých dalších i započatých 5 mm tloušťky přes 50 mm tř. C 20</t>
  </si>
  <si>
    <t>1616606506</t>
  </si>
  <si>
    <t>https://podminky.urs.cz/item/CS_URS_2024_01/632451291</t>
  </si>
  <si>
    <t>(105,53)*2 "Přepočtené koeficientem množství</t>
  </si>
  <si>
    <t>29</t>
  </si>
  <si>
    <t>633811111</t>
  </si>
  <si>
    <t>Povrchová úprava betonových podlah broušení nerovností do 2 mm (stržení šlemu)</t>
  </si>
  <si>
    <t>983565046</t>
  </si>
  <si>
    <t>https://podminky.urs.cz/item/CS_URS_2024_01/633811111</t>
  </si>
  <si>
    <t>30</t>
  </si>
  <si>
    <t>634112126</t>
  </si>
  <si>
    <t>Obvodová dilatace mezi stěnou a mazaninou nebo potěrem podlahovým páskem z pěnového PE s fólií tl. do 10 mm, výšky 100 mm</t>
  </si>
  <si>
    <t>85821805</t>
  </si>
  <si>
    <t>https://podminky.urs.cz/item/CS_URS_2024_01/634112126</t>
  </si>
  <si>
    <t>"dilatace mezi stěnou a potěrem"109,15</t>
  </si>
  <si>
    <t>31</t>
  </si>
  <si>
    <t>635111141</t>
  </si>
  <si>
    <t>Násyp ze štěrkopísku, písku nebo kameniva pod podlahy s udusáním a urovnáním povrchu z kameniva hrubého 8-16</t>
  </si>
  <si>
    <t>2095771745</t>
  </si>
  <si>
    <t>https://podminky.urs.cz/item/CS_URS_2024_01/635111141</t>
  </si>
  <si>
    <t>"1.04"42,75*0,05</t>
  </si>
  <si>
    <t>"1.05"19,38*0,05</t>
  </si>
  <si>
    <t>"1.06"23,09*0,05</t>
  </si>
  <si>
    <t>"1.07"18,6*0,05</t>
  </si>
  <si>
    <t>"1.13"1,71*0,05</t>
  </si>
  <si>
    <t>"odpočet plochy kde nebude Iglů"-17,1*0,05</t>
  </si>
  <si>
    <t>132</t>
  </si>
  <si>
    <t>642944121</t>
  </si>
  <si>
    <t>Osazení ocelových dveřních zárubní lisovaných nebo z úhelníků dodatečně s vybetonováním prahu, plochy do 2,5 m2</t>
  </si>
  <si>
    <t>164388116</t>
  </si>
  <si>
    <t>https://podminky.urs.cz/item/CS_URS_2024_02/642944121</t>
  </si>
  <si>
    <t>"dveře do 1.13"1</t>
  </si>
  <si>
    <t>133</t>
  </si>
  <si>
    <t>55331430</t>
  </si>
  <si>
    <t>zárubeň jednokřídlá ocelová pro dodatečnou montáž tl stěny 75-100mm rozměru 600/1970, 2100mm</t>
  </si>
  <si>
    <t>-2058872112</t>
  </si>
  <si>
    <t>Trubní vedení</t>
  </si>
  <si>
    <t>32</t>
  </si>
  <si>
    <t>871313121</t>
  </si>
  <si>
    <t>Montáž kanalizačního potrubí z tvrdého PVC-U hladkého plnostěnného tuhost SN 8 DN 160</t>
  </si>
  <si>
    <t>-978968668</t>
  </si>
  <si>
    <t>https://podminky.urs.cz/item/CS_URS_2024_01/871313121</t>
  </si>
  <si>
    <t>"kanalizace dešťová"13,5</t>
  </si>
  <si>
    <t>33</t>
  </si>
  <si>
    <t>28611131</t>
  </si>
  <si>
    <t>trubka kanalizační PVC DN 160x1000mm SN4</t>
  </si>
  <si>
    <t>2117247974</t>
  </si>
  <si>
    <t>13,5*1,03 "Přepočtené koeficientem množství</t>
  </si>
  <si>
    <t>34</t>
  </si>
  <si>
    <t>877310310</t>
  </si>
  <si>
    <t>Montáž tvarovek na kanalizačním plastovém potrubí z PP nebo PVC-U hladkého plnostěnného kolen, víček nebo hrdlových uzávěrů DN 150</t>
  </si>
  <si>
    <t>-1362704576</t>
  </si>
  <si>
    <t>https://podminky.urs.cz/item/CS_URS_2024_01/877310310</t>
  </si>
  <si>
    <t>35</t>
  </si>
  <si>
    <t>28612202</t>
  </si>
  <si>
    <t>koleno kanalizační plastové PVC KG DN 160/45° SN12/16</t>
  </si>
  <si>
    <t>-1509551831</t>
  </si>
  <si>
    <t>36</t>
  </si>
  <si>
    <t>877310320</t>
  </si>
  <si>
    <t>Montáž tvarovek na kanalizačním plastovém potrubí z PP nebo PVC-U hladkého plnostěnného odboček DN 150</t>
  </si>
  <si>
    <t>1871995901</t>
  </si>
  <si>
    <t>https://podminky.urs.cz/item/CS_URS_2024_01/877310320</t>
  </si>
  <si>
    <t>37</t>
  </si>
  <si>
    <t>28611916</t>
  </si>
  <si>
    <t>odbočka kanalizační plastová s hrdlem KG 160/160/45°</t>
  </si>
  <si>
    <t>1394840159</t>
  </si>
  <si>
    <t>38</t>
  </si>
  <si>
    <t>877R1</t>
  </si>
  <si>
    <t xml:space="preserve">Napojení na stávající dešťovou šachtu a nové obetonování </t>
  </si>
  <si>
    <t>-1994566770</t>
  </si>
  <si>
    <t>Ostatní konstrukce a práce, bourání</t>
  </si>
  <si>
    <t>39</t>
  </si>
  <si>
    <t>949101112</t>
  </si>
  <si>
    <t>Lešení pomocné pracovní pro objekty pozemních staveb pro zatížení do 150 kg/m2, o výšce lešeňové podlahy přes 1,9 do 3,5 m</t>
  </si>
  <si>
    <t>-2137798410</t>
  </si>
  <si>
    <t>https://podminky.urs.cz/item/CS_URS_2024_01/949101112</t>
  </si>
  <si>
    <t>"pro opravy omítek po stoupačce"30</t>
  </si>
  <si>
    <t>40</t>
  </si>
  <si>
    <t>952901111</t>
  </si>
  <si>
    <t>Vyčištění budov nebo objektů před předáním do užívání budov bytové nebo občanské výstavby, světlé výšky podlaží do 4 m</t>
  </si>
  <si>
    <t>701986441</t>
  </si>
  <si>
    <t>https://podminky.urs.cz/item/CS_URS_2024_01/952901111</t>
  </si>
  <si>
    <t>"vyčištění budovy po pracích - hrubý stavební úklid"250</t>
  </si>
  <si>
    <t>41</t>
  </si>
  <si>
    <t>965082941</t>
  </si>
  <si>
    <t>Odstranění násypu pod podlahami nebo ochranného násypu na střechách tl. přes 200 mm jakékoliv plochy</t>
  </si>
  <si>
    <t>151238682</t>
  </si>
  <si>
    <t>https://podminky.urs.cz/item/CS_URS_2024_01/965082941</t>
  </si>
  <si>
    <t>105,53*0,46</t>
  </si>
  <si>
    <t>131</t>
  </si>
  <si>
    <t>968072455</t>
  </si>
  <si>
    <t>Vybourání kovových rámů oken s křídly, dveřních zárubní, vrat, stěn, ostění nebo obkladů dveřních zárubní, plochy do 2 m2</t>
  </si>
  <si>
    <t>1747003258</t>
  </si>
  <si>
    <t>https://podminky.urs.cz/item/CS_URS_2024_02/968072455</t>
  </si>
  <si>
    <t>42</t>
  </si>
  <si>
    <t>971033531</t>
  </si>
  <si>
    <t>Vybourání otvorů ve zdivu základovém nebo nadzákladovém z cihel, tvárnic, příčkovek z cihel pálených na maltu vápennou nebo vápenocementovou plochy do 1 m2, tl. do 150 mm</t>
  </si>
  <si>
    <t>1520883813</t>
  </si>
  <si>
    <t>https://podminky.urs.cz/item/CS_URS_2024_01/971033531</t>
  </si>
  <si>
    <t>"vybourání pro rozvaděč"1</t>
  </si>
  <si>
    <t>43</t>
  </si>
  <si>
    <t>974031165</t>
  </si>
  <si>
    <t>Vysekání rýh ve zdivu cihelném na maltu vápennou nebo vápenocementovou do hl. 150 mm a šířky do 200 mm</t>
  </si>
  <si>
    <t>-1170000877</t>
  </si>
  <si>
    <t>https://podminky.urs.cz/item/CS_URS_2024_01/974031165</t>
  </si>
  <si>
    <t>"rýha ve zdivu pro osazení odvětrávací trubky z prostoru pod místností 1,07"10</t>
  </si>
  <si>
    <t>44</t>
  </si>
  <si>
    <t>974031169</t>
  </si>
  <si>
    <t>Vysekání rýh ve zdivu cihelném na maltu vápennou nebo vápenocementovou do hl. 150 mm a šířky Příplatek k ceně -1167 za každých dalších 100 mm šířky rýhy hl. do 150 mm</t>
  </si>
  <si>
    <t>1261390957</t>
  </si>
  <si>
    <t>https://podminky.urs.cz/item/CS_URS_2024_01/974031169</t>
  </si>
  <si>
    <t>45</t>
  </si>
  <si>
    <t>977151123</t>
  </si>
  <si>
    <t>Jádrové vrty diamantovými korunkami do stavebních materiálů (železobetonu, betonu, cihel, obkladů, dlažeb, kamene) průměru přes 130 do 150 mm</t>
  </si>
  <si>
    <t>-269789332</t>
  </si>
  <si>
    <t>https://podminky.urs.cz/item/CS_URS_2024_01/977151123</t>
  </si>
  <si>
    <t>"průvrt do komínu pro odvětrání podlahy"2*0,5</t>
  </si>
  <si>
    <t>"pruvrt stěnami označené VZD"3*0,3+1*0,5</t>
  </si>
  <si>
    <t>46</t>
  </si>
  <si>
    <t>978013191</t>
  </si>
  <si>
    <t>Otlučení vápenných nebo vápenocementových omítek vnitřních ploch stěn s vyškrabáním spar, s očištěním zdiva, v rozsahu přes 50 do 100 %</t>
  </si>
  <si>
    <t>106068555</t>
  </si>
  <si>
    <t>https://podminky.urs.cz/item/CS_URS_2024_01/978013191</t>
  </si>
  <si>
    <t>997</t>
  </si>
  <si>
    <t>Přesun sutě</t>
  </si>
  <si>
    <t>47</t>
  </si>
  <si>
    <t>997013211</t>
  </si>
  <si>
    <t>Vnitrostaveništní doprava suti a vybouraných hmot vodorovně do 50 m s naložením ručně pro budovy a haly výšky do 6 m</t>
  </si>
  <si>
    <t>-1752171333</t>
  </si>
  <si>
    <t>https://podminky.urs.cz/item/CS_URS_2024_01/997013211</t>
  </si>
  <si>
    <t>48</t>
  </si>
  <si>
    <t>997013509</t>
  </si>
  <si>
    <t>Odvoz suti a vybouraných hmot na skládku nebo meziskládku se složením, na vzdálenost Příplatek k ceně za každý další započatý 1 km přes 1 km</t>
  </si>
  <si>
    <t>-555937588</t>
  </si>
  <si>
    <t>https://podminky.urs.cz/item/CS_URS_2024_01/997013509</t>
  </si>
  <si>
    <t>49</t>
  </si>
  <si>
    <t>997013511</t>
  </si>
  <si>
    <t>Odvoz suti a vybouraných hmot z meziskládky na skládku s naložením a se složením, na vzdálenost do 1 km</t>
  </si>
  <si>
    <t>212442445</t>
  </si>
  <si>
    <t>https://podminky.urs.cz/item/CS_URS_2024_01/997013511</t>
  </si>
  <si>
    <t>50</t>
  </si>
  <si>
    <t>997013871</t>
  </si>
  <si>
    <t>Poplatek za uložení stavebního odpadu na recyklační skládce (skládkovné) směsného stavebního a demoličního zatříděného do Katalogu odpadů pod kódem 17 09 04</t>
  </si>
  <si>
    <t>-1844479618</t>
  </si>
  <si>
    <t>https://podminky.urs.cz/item/CS_URS_2024_01/997013871</t>
  </si>
  <si>
    <t>998</t>
  </si>
  <si>
    <t>Přesun hmot</t>
  </si>
  <si>
    <t>51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</si>
  <si>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</si>
  <si>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</si>
  <si>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494164873</t>
  </si>
  <si>
    <t>https://podminky.urs.cz/item/CS_URS_2024_01/998018001</t>
  </si>
  <si>
    <t>PSV</t>
  </si>
  <si>
    <t>Práce a dodávky PSV</t>
  </si>
  <si>
    <t>711</t>
  </si>
  <si>
    <t>Izolace proti vodě, vlhkosti a plynům</t>
  </si>
  <si>
    <t>52</t>
  </si>
  <si>
    <t>711111001</t>
  </si>
  <si>
    <t>Provedení izolace proti zemní vlhkosti natěradly a tmely za studena na ploše vodorovné V nátěrem penetračním</t>
  </si>
  <si>
    <t>-1650511098</t>
  </si>
  <si>
    <t>https://podminky.urs.cz/item/CS_URS_2024_01/711111001</t>
  </si>
  <si>
    <t>53</t>
  </si>
  <si>
    <t>11163150</t>
  </si>
  <si>
    <t>lak penetrační asfaltový</t>
  </si>
  <si>
    <t>-664765869</t>
  </si>
  <si>
    <t>(105,53)*0,00033 "Přepočtené koeficientem množství</t>
  </si>
  <si>
    <t>54</t>
  </si>
  <si>
    <t>711112001</t>
  </si>
  <si>
    <t>Provedení izolace proti zemní vlhkosti natěradly a tmely za studena na ploše svislé S nátěrem penetračním</t>
  </si>
  <si>
    <t>-1742845763</t>
  </si>
  <si>
    <t>https://podminky.urs.cz/item/CS_URS_2024_01/711112001</t>
  </si>
  <si>
    <t>"vytažení hydroizolace na stěnu 100mm"109,15*0,1</t>
  </si>
  <si>
    <t>55</t>
  </si>
  <si>
    <t>1105747217</t>
  </si>
  <si>
    <t>10,915*0,00034 "Přepočtené koeficientem množství</t>
  </si>
  <si>
    <t>56</t>
  </si>
  <si>
    <t>711141559</t>
  </si>
  <si>
    <t>Provedení izolace proti zemní vlhkosti pásy přitavením NAIP na ploše vodorovné V</t>
  </si>
  <si>
    <t>405792828</t>
  </si>
  <si>
    <t>https://podminky.urs.cz/item/CS_URS_2024_01/711141559</t>
  </si>
  <si>
    <t>57</t>
  </si>
  <si>
    <t>62836110</t>
  </si>
  <si>
    <t>pás asfaltový natavitelný oxidovaný s vložkou z hliníkové fólie / hliníkové fólie s textilií, se spalitelnou PE folií nebo jemnozrnným minerálním posypem tl 4,0mm</t>
  </si>
  <si>
    <t>64092913</t>
  </si>
  <si>
    <t>(105,53)*1,1655 "Přepočtené koeficientem množství</t>
  </si>
  <si>
    <t>58</t>
  </si>
  <si>
    <t>711142559</t>
  </si>
  <si>
    <t>Provedení izolace proti zemní vlhkosti pásy přitavením NAIP na ploše svislé S</t>
  </si>
  <si>
    <t>1412984040</t>
  </si>
  <si>
    <t>https://podminky.urs.cz/item/CS_URS_2024_01/711142559</t>
  </si>
  <si>
    <t>59</t>
  </si>
  <si>
    <t>-918646675</t>
  </si>
  <si>
    <t>10,915*1,221 "Přepočtené koeficientem množství</t>
  </si>
  <si>
    <t>60</t>
  </si>
  <si>
    <t>711161212</t>
  </si>
  <si>
    <t>Izolace proti zemní vlhkosti a beztlakové vodě nopovými fóliemi na ploše svislé S vrstva ochranná, odvětrávací a drenážní výška nopku 8,0 mm, tl. fólie do 0,6 mm</t>
  </si>
  <si>
    <t>-807625100</t>
  </si>
  <si>
    <t>https://podminky.urs.cz/item/CS_URS_2024_01/711161212</t>
  </si>
  <si>
    <t>"nopovka kolem objektu"15*0,5</t>
  </si>
  <si>
    <t>61</t>
  </si>
  <si>
    <t>711161384</t>
  </si>
  <si>
    <t>Izolace proti zemní vlhkosti a beztlakové vodě nopovými fóliemi ostatní ukončení izolace provětrávací lištou</t>
  </si>
  <si>
    <t>-798638447</t>
  </si>
  <si>
    <t>https://podminky.urs.cz/item/CS_URS_2024_01/711161384</t>
  </si>
  <si>
    <t>"ukončení nopovky na stěnu"15</t>
  </si>
  <si>
    <t>105</t>
  </si>
  <si>
    <t>711211133</t>
  </si>
  <si>
    <t>Izolace provětrávaná dutinová proti zemní vlhkosti a plynu radonu z plastových segmentů typu IGLU ztraceného bednění zalitých betonem po výšku segmentu bez betonové desky a armovací sítě výšky segmentů přes 50 do 100 mm</t>
  </si>
  <si>
    <t>1528343876</t>
  </si>
  <si>
    <t>https://podminky.urs.cz/item/CS_URS_2024_01/711211133</t>
  </si>
  <si>
    <t>"tvarovky na klenbác výška 80 mm"17,1</t>
  </si>
  <si>
    <t>62</t>
  </si>
  <si>
    <t>711211134</t>
  </si>
  <si>
    <t>Izolace provětrávaná dutinová proti zemní vlhkosti a plynu radonu z plastových segmentů typu IGLU ztraceného bednění zalitých betonem po výšku segmentu bez betonové desky a armovací sítě výšky segmentů přes 100 do 150 mm</t>
  </si>
  <si>
    <t>-1123084919</t>
  </si>
  <si>
    <t>https://podminky.urs.cz/item/CS_URS_2024_01/711211134</t>
  </si>
  <si>
    <t>"odpočet plochy kde nebude Iglů"-17,1</t>
  </si>
  <si>
    <t>713</t>
  </si>
  <si>
    <t>Izolace tepelné</t>
  </si>
  <si>
    <t>63</t>
  </si>
  <si>
    <t>713121121</t>
  </si>
  <si>
    <t>Montáž tepelné izolace podlah rohožemi, pásy, deskami, dílci, bloky (izolační materiál ve specifikaci) kladenými volně dvouvrstvá</t>
  </si>
  <si>
    <t>1487004854</t>
  </si>
  <si>
    <t>https://podminky.urs.cz/item/CS_URS_2024_01/713121121</t>
  </si>
  <si>
    <t>64</t>
  </si>
  <si>
    <t>28372305</t>
  </si>
  <si>
    <t>deska EPS 100 pro konstrukce s běžným zatížením λ=0,037 tl 50mm</t>
  </si>
  <si>
    <t>-1113770306</t>
  </si>
  <si>
    <t>(105,53)*2,08 "Přepočtené koeficientem množství</t>
  </si>
  <si>
    <t>721</t>
  </si>
  <si>
    <t>Zdravotechnika - vnitřní kanalizace</t>
  </si>
  <si>
    <t>65</t>
  </si>
  <si>
    <t>721110806</t>
  </si>
  <si>
    <t>Demontáž potrubí z kameninových trub normálních nebo kyselinovzdorných přes 100 do DN 200</t>
  </si>
  <si>
    <t>-1088770012</t>
  </si>
  <si>
    <t>https://podminky.urs.cz/item/CS_URS_2024_01/721110806</t>
  </si>
  <si>
    <t>"demontáž stávajícího potrubního vedení"4,5+13,5</t>
  </si>
  <si>
    <t>66</t>
  </si>
  <si>
    <t>721173317</t>
  </si>
  <si>
    <t>Potrubí z trub PVC SN4 dešťové DN 160</t>
  </si>
  <si>
    <t>111296071</t>
  </si>
  <si>
    <t>https://podminky.urs.cz/item/CS_URS_2024_01/721173317</t>
  </si>
  <si>
    <t>"osazení odvětrávací trubky z prostoru pod místností 1,07"10</t>
  </si>
  <si>
    <t>67</t>
  </si>
  <si>
    <t>721173403</t>
  </si>
  <si>
    <t>Potrubí z trub PVC SN4 svodné (ležaté) DN 160</t>
  </si>
  <si>
    <t>-1512626621</t>
  </si>
  <si>
    <t>https://podminky.urs.cz/item/CS_URS_2024_01/721173403</t>
  </si>
  <si>
    <t>"potrubí pro prostup označený VZD"3*0,5+1*1</t>
  </si>
  <si>
    <t>"potrubí do komínů"2*0,5</t>
  </si>
  <si>
    <t>68</t>
  </si>
  <si>
    <t>721242106</t>
  </si>
  <si>
    <t>Lapače střešních splavenin polypropylenové (PP) se svislým odtokem DN 125</t>
  </si>
  <si>
    <t>-1124981101</t>
  </si>
  <si>
    <t>https://podminky.urs.cz/item/CS_URS_2024_01/721242106</t>
  </si>
  <si>
    <t>"nové lapače"3</t>
  </si>
  <si>
    <t>69</t>
  </si>
  <si>
    <t>721242804</t>
  </si>
  <si>
    <t>Demontáž lapačů střešních splavenin DN 125</t>
  </si>
  <si>
    <t>1570446946</t>
  </si>
  <si>
    <t>https://podminky.urs.cz/item/CS_URS_2024_01/721242804</t>
  </si>
  <si>
    <t>3+1</t>
  </si>
  <si>
    <t>129</t>
  </si>
  <si>
    <t>721R</t>
  </si>
  <si>
    <t>Dopojení kanalizace výlevky pro místnost 1.13</t>
  </si>
  <si>
    <t>soubor</t>
  </si>
  <si>
    <t>-895983341</t>
  </si>
  <si>
    <t>101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</si>
  <si>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</si>
  <si>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</si>
  <si>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-355541999</t>
  </si>
  <si>
    <t>https://podminky.urs.cz/item/CS_URS_2024_01/998721121</t>
  </si>
  <si>
    <t>722</t>
  </si>
  <si>
    <t>Zdravotechnika - vnitřní vodovod</t>
  </si>
  <si>
    <t>130</t>
  </si>
  <si>
    <t>722R</t>
  </si>
  <si>
    <t>Dopojení a úprava rozvodu vody pro místnost 1.13</t>
  </si>
  <si>
    <t>1855188209</t>
  </si>
  <si>
    <t>725</t>
  </si>
  <si>
    <t>Zdravotechnika - zařizovací předměty</t>
  </si>
  <si>
    <t>126</t>
  </si>
  <si>
    <t>725291665</t>
  </si>
  <si>
    <t>Montáž doplňků zařízení koupelen a záchodů police</t>
  </si>
  <si>
    <t>1201172750</t>
  </si>
  <si>
    <t>https://podminky.urs.cz/item/CS_URS_2024_02/725291665</t>
  </si>
  <si>
    <t>127</t>
  </si>
  <si>
    <t>55779010</t>
  </si>
  <si>
    <t>police na zeď nerezová 400x100mm</t>
  </si>
  <si>
    <t>2127991732</t>
  </si>
  <si>
    <t>124</t>
  </si>
  <si>
    <t>725291666</t>
  </si>
  <si>
    <t>Montáž doplňků zařízení koupelen a záchodů háčku</t>
  </si>
  <si>
    <t>1096717353</t>
  </si>
  <si>
    <t>https://podminky.urs.cz/item/CS_URS_2024_02/725291666</t>
  </si>
  <si>
    <t>125</t>
  </si>
  <si>
    <t>55441011</t>
  </si>
  <si>
    <t>háček koupelnový</t>
  </si>
  <si>
    <t>-1988980890</t>
  </si>
  <si>
    <t>122</t>
  </si>
  <si>
    <t>725331111</t>
  </si>
  <si>
    <t>Výlevky bez výtokových armatur a splachovací nádrže keramické se sklopnou plastovou mřížkou stojící, výšky 460 mm</t>
  </si>
  <si>
    <t>-801291334</t>
  </si>
  <si>
    <t>https://podminky.urs.cz/item/CS_URS_2024_02/725331111</t>
  </si>
  <si>
    <t>128</t>
  </si>
  <si>
    <t>725532101</t>
  </si>
  <si>
    <t>Elektrické ohřívače zásobníkové beztlakové přepadové akumulační s pojistným ventilem závěsné svislé objem nádrže (příkon) 10 l (2,0 kW)</t>
  </si>
  <si>
    <t>87324112</t>
  </si>
  <si>
    <t>https://podminky.urs.cz/item/CS_URS_2024_02/725532101</t>
  </si>
  <si>
    <t>123</t>
  </si>
  <si>
    <t>725821312</t>
  </si>
  <si>
    <t>Baterie dřezové nástěnné pákové s otáčivým kulatým ústím a délkou ramínka 300 mm</t>
  </si>
  <si>
    <t>1806091307</t>
  </si>
  <si>
    <t>https://podminky.urs.cz/item/CS_URS_2024_02/725821312</t>
  </si>
  <si>
    <t>731</t>
  </si>
  <si>
    <t>Ústřední vytápění - kotelny</t>
  </si>
  <si>
    <t>70</t>
  </si>
  <si>
    <t>731R</t>
  </si>
  <si>
    <t>D+M ústředního topení ( dle samostatného rozpočtu )</t>
  </si>
  <si>
    <t>-212377614</t>
  </si>
  <si>
    <t>733</t>
  </si>
  <si>
    <t>Ústřední vytápění - rozvodné potrubí</t>
  </si>
  <si>
    <t>71</t>
  </si>
  <si>
    <t>733120815</t>
  </si>
  <si>
    <t>Demontáž potrubí z trubek ocelových hladkých Ø do 38</t>
  </si>
  <si>
    <t>-1266321543</t>
  </si>
  <si>
    <t>https://podminky.urs.cz/item/CS_URS_2024_01/733120815</t>
  </si>
  <si>
    <t>"demontáž potrubí přívod i odvod"2*19,5</t>
  </si>
  <si>
    <t>72</t>
  </si>
  <si>
    <t>733191916</t>
  </si>
  <si>
    <t>Opravy rozvodů potrubí z trubek ocelových závitových normálních i zesílených zaslepení skováním a zavařením DN 32</t>
  </si>
  <si>
    <t>-885719031</t>
  </si>
  <si>
    <t>https://podminky.urs.cz/item/CS_URS_2024_01/733191916</t>
  </si>
  <si>
    <t>149</t>
  </si>
  <si>
    <t>733290801</t>
  </si>
  <si>
    <t>Demontáž potrubí z trubek měděných Ø do 35/1,5</t>
  </si>
  <si>
    <t>-1027278227</t>
  </si>
  <si>
    <t>https://podminky.urs.cz/item/CS_URS_2024_02/733290801</t>
  </si>
  <si>
    <t>"demontáž potrubí"98</t>
  </si>
  <si>
    <t>150</t>
  </si>
  <si>
    <t>733890102</t>
  </si>
  <si>
    <t>Zmrazení stávajícího potrubí z trubek ocelových, měděných nebo plastových (za provozu) Ø přes 22 do Ø 54 mm</t>
  </si>
  <si>
    <t>-1644030598</t>
  </si>
  <si>
    <t>https://podminky.urs.cz/item/CS_URS_2024_02/733890102</t>
  </si>
  <si>
    <t>"počet zmražených profilů"16</t>
  </si>
  <si>
    <t>73</t>
  </si>
  <si>
    <t>733R</t>
  </si>
  <si>
    <t>Zamrazení potrubí otopné soustavy před demontážními pracemi</t>
  </si>
  <si>
    <t>-1535696617</t>
  </si>
  <si>
    <t>102</t>
  </si>
  <si>
    <t>998733121</t>
  </si>
  <si>
    <t>Přesun hmot pro rozvody potrubí stanovený z hmotnosti přesunovaného materiálu vodorovná dopravní vzdálenost do 50 m ruční (bez užití mechanizace) v objektech výšky do 6 m</t>
  </si>
  <si>
    <t>1220983701</t>
  </si>
  <si>
    <t>https://podminky.urs.cz/item/CS_URS_2024_01/998733121</t>
  </si>
  <si>
    <t>735</t>
  </si>
  <si>
    <t>Ústřední vytápění - otopná tělesa</t>
  </si>
  <si>
    <t>74</t>
  </si>
  <si>
    <t>735151831</t>
  </si>
  <si>
    <t>Demontáž otopných těles panelových třířadých stavební délky do 1500 mm</t>
  </si>
  <si>
    <t>-1208104736</t>
  </si>
  <si>
    <t>https://podminky.urs.cz/item/CS_URS_2024_01/735151831</t>
  </si>
  <si>
    <t>"demontáž radiátorů"9</t>
  </si>
  <si>
    <t>75</t>
  </si>
  <si>
    <t>735494811</t>
  </si>
  <si>
    <t>Vypuštění vody z otopných soustav bez kotlů, ohříváků, zásobníků a nádrží</t>
  </si>
  <si>
    <t>-1159726537</t>
  </si>
  <si>
    <t>https://podminky.urs.cz/item/CS_URS_2024_01/735494811</t>
  </si>
  <si>
    <t>9*1,5</t>
  </si>
  <si>
    <t>741</t>
  </si>
  <si>
    <t>Elektroinstalace - silnoproud</t>
  </si>
  <si>
    <t>76</t>
  </si>
  <si>
    <t>741R1</t>
  </si>
  <si>
    <t>D+M Elektroinstalace pro zapojení ventilátoru vč. zapravení kabeláže pod omítku</t>
  </si>
  <si>
    <t>-820149726</t>
  </si>
  <si>
    <t>751</t>
  </si>
  <si>
    <t>Vzduchotechnika</t>
  </si>
  <si>
    <t>77</t>
  </si>
  <si>
    <t>751111012</t>
  </si>
  <si>
    <t>Montáž ventilátoru axiálního nízkotlakého nástěnného základního, průměru přes 100 do 200 mm</t>
  </si>
  <si>
    <t>572201934</t>
  </si>
  <si>
    <t>https://podminky.urs.cz/item/CS_URS_2024_01/751111012</t>
  </si>
  <si>
    <t>"odtahový ventilátor"1+1</t>
  </si>
  <si>
    <t>78</t>
  </si>
  <si>
    <t>42914120</t>
  </si>
  <si>
    <t>ventilátor axiální stěnový skříň z plastu IP44 35W D 150mm</t>
  </si>
  <si>
    <t>243916021</t>
  </si>
  <si>
    <t>79</t>
  </si>
  <si>
    <t>751398012</t>
  </si>
  <si>
    <t>Montáž ostatních zařízení větrací mřížky na kruhové potrubí, průměru přes 100 do 200 mm</t>
  </si>
  <si>
    <t>-604988164</t>
  </si>
  <si>
    <t>https://podminky.urs.cz/item/CS_URS_2024_01/751398012</t>
  </si>
  <si>
    <t>"výustka v místnosti 1.24 a 1.13"2</t>
  </si>
  <si>
    <t>"nasávací a vydech na větrací potrubí v suterénu a na půdě"2</t>
  </si>
  <si>
    <t>80</t>
  </si>
  <si>
    <t>42972837</t>
  </si>
  <si>
    <t>mřížka větrací kruhová nerezová se síťkou D 150mm</t>
  </si>
  <si>
    <t>850002350</t>
  </si>
  <si>
    <t>103</t>
  </si>
  <si>
    <t>998751121</t>
  </si>
  <si>
    <t>Přesun hmot pro vzduchotechniku stanovený z hmotnosti přesunovaného materiálu vodorovná dopravní vzdálenost do 100 m ruční (bez užití mechanizace) v objektech výšky do 12 m</t>
  </si>
  <si>
    <t>271025681</t>
  </si>
  <si>
    <t>https://podminky.urs.cz/item/CS_URS_2024_01/998751121</t>
  </si>
  <si>
    <t>762</t>
  </si>
  <si>
    <t>Konstrukce tesařské</t>
  </si>
  <si>
    <t>81</t>
  </si>
  <si>
    <t>762522812</t>
  </si>
  <si>
    <t>Demontáž podlah s polštáři z prken nebo fošen tl. přes 32 mm</t>
  </si>
  <si>
    <t>-823716185</t>
  </si>
  <si>
    <t>https://podminky.urs.cz/item/CS_URS_2024_01/762522812</t>
  </si>
  <si>
    <t>763</t>
  </si>
  <si>
    <t>Konstrukce suché výstavby</t>
  </si>
  <si>
    <t>98</t>
  </si>
  <si>
    <t>763111811</t>
  </si>
  <si>
    <t>Demontáž příček ze sádrokartonových desek s nosnou konstrukcí z ocelových profilů jednoduchých, opláštění jednoduché</t>
  </si>
  <si>
    <t>2006214737</t>
  </si>
  <si>
    <t>https://podminky.urs.cz/item/CS_URS_2024_01/763111811</t>
  </si>
  <si>
    <t xml:space="preserve">"zástěna proti prachu  v chodbě 1.04 - odstranění"0,8*2</t>
  </si>
  <si>
    <t xml:space="preserve">"zástěna proti prachu  v chodbě 1.05 - odstranění"0,8*2+0,8*2</t>
  </si>
  <si>
    <t xml:space="preserve">"zástěna proti prachu  v chodbě 1.06 - odstranění"1,6*2</t>
  </si>
  <si>
    <t xml:space="preserve">"zástěna proti prachu  v chodbě 1.21 - odstranění"0,8*2+0,8*2</t>
  </si>
  <si>
    <t xml:space="preserve">"zástěna proti prachu  v chodbě 1.02 chodba - odstranění"1,55*3,15</t>
  </si>
  <si>
    <t>99</t>
  </si>
  <si>
    <t>763121411</t>
  </si>
  <si>
    <t>Stěna předsazená ze sádrokartonových desek s nosnou konstrukcí z ocelových profilů CW, UW jednoduše opláštěná deskou standardní A tl. 12,5 mm bez izolace, EI 15, stěna tl. 62,5 mm, profil 50</t>
  </si>
  <si>
    <t>-1847434934</t>
  </si>
  <si>
    <t>https://podminky.urs.cz/item/CS_URS_2024_01/763121411</t>
  </si>
  <si>
    <t xml:space="preserve">"zástěna proti prachu  v chodbě 1.04"0,8*2</t>
  </si>
  <si>
    <t xml:space="preserve">"zástěna proti prachu  v chodbě 1.05"0,8*2+0,8*2</t>
  </si>
  <si>
    <t xml:space="preserve">"zástěna proti prachu  v chodbě 1.06 "1,6*2</t>
  </si>
  <si>
    <t xml:space="preserve">"zástěna proti prachu  v chodbě 1.21"0,8*2+0,8*2</t>
  </si>
  <si>
    <t xml:space="preserve">"zástěna proti prachu  v chodbě 1.02 chodba"1,55*3,15</t>
  </si>
  <si>
    <t>100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</si>
  <si>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</si>
  <si>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</si>
  <si>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1072383589</t>
  </si>
  <si>
    <t>https://podminky.urs.cz/item/CS_URS_2024_01/998763332</t>
  </si>
  <si>
    <t>766</t>
  </si>
  <si>
    <t>Konstrukce truhlářské</t>
  </si>
  <si>
    <t>120</t>
  </si>
  <si>
    <t>766411811</t>
  </si>
  <si>
    <t>Demontáž obložení stěn panely, plochy do 1,5 m2</t>
  </si>
  <si>
    <t>1850870070</t>
  </si>
  <si>
    <t>https://podminky.urs.cz/item/CS_URS_2024_02/766411811</t>
  </si>
  <si>
    <t>"demontáž obkladu radiátorů"</t>
  </si>
  <si>
    <t>"mísnosti 1.04 , 1.05 , 1.06 , 1.07 "55*1,3</t>
  </si>
  <si>
    <t>121</t>
  </si>
  <si>
    <t>766411822</t>
  </si>
  <si>
    <t>Demontáž obložení stěn podkladových roštů</t>
  </si>
  <si>
    <t>-1630768293</t>
  </si>
  <si>
    <t>https://podminky.urs.cz/item/CS_URS_2024_02/766411822</t>
  </si>
  <si>
    <t>147</t>
  </si>
  <si>
    <t>766414212</t>
  </si>
  <si>
    <t>Montáž obložení stěn panely obkladovými plochy do 5 m2 z měkkého dřeva, plochy přes 0,60 do 1,50 m2</t>
  </si>
  <si>
    <t>-1088428933</t>
  </si>
  <si>
    <t>https://podminky.urs.cz/item/CS_URS_2024_02/766414212</t>
  </si>
  <si>
    <t>"zpětná montáž obkladu radiátorů"</t>
  </si>
  <si>
    <t>148</t>
  </si>
  <si>
    <t>766417211</t>
  </si>
  <si>
    <t>Montáž obložení stěn rošt podkladový</t>
  </si>
  <si>
    <t>-2003161784</t>
  </si>
  <si>
    <t>https://podminky.urs.cz/item/CS_URS_2024_02/766417211</t>
  </si>
  <si>
    <t>"mísnosti 1.04 , 1.05 , 1.06 , 1.07 "55*1,3/0,5</t>
  </si>
  <si>
    <t>138</t>
  </si>
  <si>
    <t>766491851</t>
  </si>
  <si>
    <t>Demontáž ostatních truhlářských konstrukcí prahů dveří jednokřídlových</t>
  </si>
  <si>
    <t>839349672</t>
  </si>
  <si>
    <t>https://podminky.urs.cz/item/CS_URS_2024_02/766491851</t>
  </si>
  <si>
    <t>"práh do 1.13"1</t>
  </si>
  <si>
    <t>139</t>
  </si>
  <si>
    <t>766660903</t>
  </si>
  <si>
    <t>Výměna dveřních křídel dřevěných nebo plastových otevíravých v ocelové zárubni povrchově upravených jednokřídlových, šířky do 800 mm</t>
  </si>
  <si>
    <t>-294394893</t>
  </si>
  <si>
    <t>https://podminky.urs.cz/item/CS_URS_2024_02/766660903</t>
  </si>
  <si>
    <t>140</t>
  </si>
  <si>
    <t>61162084</t>
  </si>
  <si>
    <t>dveře jednokřídlé dřevotřískové povrch laminátový plné 600x1970-2100mm</t>
  </si>
  <si>
    <t>220642536</t>
  </si>
  <si>
    <t>142</t>
  </si>
  <si>
    <t>766661848</t>
  </si>
  <si>
    <t>Demontáž dveřních konstrukcí k opětovnému použití kování interiérového zámku</t>
  </si>
  <si>
    <t>-362886699</t>
  </si>
  <si>
    <t>https://podminky.urs.cz/item/CS_URS_2024_02/766661848</t>
  </si>
  <si>
    <t>141</t>
  </si>
  <si>
    <t>766661849</t>
  </si>
  <si>
    <t>Demontáž dveřních konstrukcí k opětovnému použití kování interiérového štítku s klikou</t>
  </si>
  <si>
    <t>-1217857376</t>
  </si>
  <si>
    <t>https://podminky.urs.cz/item/CS_URS_2024_02/766661849</t>
  </si>
  <si>
    <t>767</t>
  </si>
  <si>
    <t>Konstrukce zámečnické</t>
  </si>
  <si>
    <t>117</t>
  </si>
  <si>
    <t>767531213</t>
  </si>
  <si>
    <t>Montáž vstupních čisticích zón z rohoží kovových nebo plastových plochy přes 1 do 1,5 m2</t>
  </si>
  <si>
    <t>1893850428</t>
  </si>
  <si>
    <t>https://podminky.urs.cz/item/CS_URS_2024_02/767531213</t>
  </si>
  <si>
    <t>118</t>
  </si>
  <si>
    <t>69752079</t>
  </si>
  <si>
    <t>rohož provedení polypropylen, výška 9 mm, metráž šířky 2m</t>
  </si>
  <si>
    <t>1868692808</t>
  </si>
  <si>
    <t>1*1,1 'Přepočtené koeficientem množství</t>
  </si>
  <si>
    <t>776</t>
  </si>
  <si>
    <t>Podlahy povlakové</t>
  </si>
  <si>
    <t>82</t>
  </si>
  <si>
    <t>776111311</t>
  </si>
  <si>
    <t>Příprava podkladu povlakových podlah a stěn vysátí podlah</t>
  </si>
  <si>
    <t>-1948407298</t>
  </si>
  <si>
    <t>https://podminky.urs.cz/item/CS_URS_2024_01/776111311</t>
  </si>
  <si>
    <t>83</t>
  </si>
  <si>
    <t>776121112</t>
  </si>
  <si>
    <t>Příprava podkladu povlakových podlah a stěn penetrace vodou ředitelná podlah</t>
  </si>
  <si>
    <t>567779531</t>
  </si>
  <si>
    <t>https://podminky.urs.cz/item/CS_URS_2024_01/776121112</t>
  </si>
  <si>
    <t>84</t>
  </si>
  <si>
    <t>776141111</t>
  </si>
  <si>
    <t>Příprava podkladu povlakových podlah a stěn vyrovnání samonivelační stěrkou podlah min.pevnosti 20 MPa, tloušťky do 3 mm</t>
  </si>
  <si>
    <t>-1241526546</t>
  </si>
  <si>
    <t>https://podminky.urs.cz/item/CS_URS_2024_01/776141111</t>
  </si>
  <si>
    <t>85</t>
  </si>
  <si>
    <t>776201811</t>
  </si>
  <si>
    <t>Demontáž povlakových podlahovin lepených ručně bez podložky</t>
  </si>
  <si>
    <t>-387798239</t>
  </si>
  <si>
    <t>https://podminky.urs.cz/item/CS_URS_2024_01/776201811</t>
  </si>
  <si>
    <t>"1.09"11,2*1,5+3,3*1,5+1,5*1,5</t>
  </si>
  <si>
    <t>115</t>
  </si>
  <si>
    <t>776211111</t>
  </si>
  <si>
    <t>Montáž textilních podlahovin lepením pásů standardních</t>
  </si>
  <si>
    <t>133665330</t>
  </si>
  <si>
    <t>https://podminky.urs.cz/item/CS_URS_2024_02/776211111</t>
  </si>
  <si>
    <t>"nový koberec"</t>
  </si>
  <si>
    <t>116</t>
  </si>
  <si>
    <t>69751061</t>
  </si>
  <si>
    <t>koberec zátěžový vpichovaný role š 2m, vlákno 100% PA, hm 400g/m2, zátěž 33, útlum 21dB, hořlavost Bfl S1</t>
  </si>
  <si>
    <t>-1147474261</t>
  </si>
  <si>
    <t>24*1,1 'Přepočtené koeficientem množství</t>
  </si>
  <si>
    <t>86</t>
  </si>
  <si>
    <t>776231111</t>
  </si>
  <si>
    <t>Montáž podlahovin z vinylu lepením lamel nebo čtverců standardním lepidlem</t>
  </si>
  <si>
    <t>1437183038</t>
  </si>
  <si>
    <t>https://podminky.urs.cz/item/CS_URS_2024_01/776231111</t>
  </si>
  <si>
    <t>87</t>
  </si>
  <si>
    <t>28411112</t>
  </si>
  <si>
    <t>PVC vinyl LVT dílec zátěžový pro zdvojené podlahy tl 6mm, nášlapná vrstva 0,7mm, hořlavost Bfl-s1, smykové tření µ 0,5, třída zátěže 34/42, rozměrová stálost &lt;=0,15</t>
  </si>
  <si>
    <t>1442138198</t>
  </si>
  <si>
    <t>105,53*1,12 "Přepočtené koeficientem množství</t>
  </si>
  <si>
    <t>88</t>
  </si>
  <si>
    <t>776410811</t>
  </si>
  <si>
    <t>Demontáž soklíků nebo lišt pryžových nebo plastových</t>
  </si>
  <si>
    <t>-394787595</t>
  </si>
  <si>
    <t>https://podminky.urs.cz/item/CS_URS_2024_01/776410811</t>
  </si>
  <si>
    <t>"demontáž obvodových lišt"92,45</t>
  </si>
  <si>
    <t>89</t>
  </si>
  <si>
    <t>776421111</t>
  </si>
  <si>
    <t>Montáž lišt obvodových lepených</t>
  </si>
  <si>
    <t>-380716559</t>
  </si>
  <si>
    <t>https://podminky.urs.cz/item/CS_URS_2024_01/776421111</t>
  </si>
  <si>
    <t>"lišty soklové"109,15</t>
  </si>
  <si>
    <t>90</t>
  </si>
  <si>
    <t>28411009</t>
  </si>
  <si>
    <t>lišta soklová PVC 18x80mm</t>
  </si>
  <si>
    <t>-1561951427</t>
  </si>
  <si>
    <t>109,15*1,02 "Přepočtené koeficientem množství</t>
  </si>
  <si>
    <t>91</t>
  </si>
  <si>
    <t>697R1</t>
  </si>
  <si>
    <t>prvky k soklové liště</t>
  </si>
  <si>
    <t>-350964839</t>
  </si>
  <si>
    <t>"kouty"38</t>
  </si>
  <si>
    <t>"rohy"30</t>
  </si>
  <si>
    <t>"koncovky"14</t>
  </si>
  <si>
    <t>"spojky"20</t>
  </si>
  <si>
    <t>114</t>
  </si>
  <si>
    <t>776991821</t>
  </si>
  <si>
    <t>Ostatní práce odstranění lepidla ručně z podlah</t>
  </si>
  <si>
    <t>434437572</t>
  </si>
  <si>
    <t>https://podminky.urs.cz/item/CS_URS_2024_02/776991821</t>
  </si>
  <si>
    <t>104</t>
  </si>
  <si>
    <t>998776121</t>
  </si>
  <si>
    <t>Přesun hmot pro podlahy povlakové stanovený z hmotnosti přesunovaného materiálu vodorovná dopravní vzdálenost do 50 m ruční (bez užití mechanizace) v objektech výšky do 6 m</t>
  </si>
  <si>
    <t>1257848346</t>
  </si>
  <si>
    <t>https://podminky.urs.cz/item/CS_URS_2024_01/998776121</t>
  </si>
  <si>
    <t>783</t>
  </si>
  <si>
    <t>Dokončovací práce - nátěry</t>
  </si>
  <si>
    <t>143</t>
  </si>
  <si>
    <t>783101203</t>
  </si>
  <si>
    <t>Příprava podkladu truhlářských konstrukcí před provedením nátěru broušení smirkovým papírem nebo plátnem jemné</t>
  </si>
  <si>
    <t>-92494011</t>
  </si>
  <si>
    <t>https://podminky.urs.cz/item/CS_URS_2024_02/783101203</t>
  </si>
  <si>
    <t>"Oprava dřevěných dveří po stavebích činnostech"</t>
  </si>
  <si>
    <t>"1.04 dveře"3*(0,8*2)*2</t>
  </si>
  <si>
    <t>"1.04 zárubně"3*(0,8+2+2)*0,2</t>
  </si>
  <si>
    <t>"1.06 dveře"1*(1,6*2)*2</t>
  </si>
  <si>
    <t>"1.06 zárubně"1*(1,6+2+1)*0,4</t>
  </si>
  <si>
    <t>"dřevěné obklady"30</t>
  </si>
  <si>
    <t>145</t>
  </si>
  <si>
    <t>783114101</t>
  </si>
  <si>
    <t>Základní nátěr truhlářských konstrukcí jednonásobný syntetický</t>
  </si>
  <si>
    <t>-700153393</t>
  </si>
  <si>
    <t>https://podminky.urs.cz/item/CS_URS_2024_02/783114101</t>
  </si>
  <si>
    <t>146</t>
  </si>
  <si>
    <t>783117101</t>
  </si>
  <si>
    <t>Krycí nátěr truhlářských konstrukcí jednonásobný syntetický</t>
  </si>
  <si>
    <t>2023834506</t>
  </si>
  <si>
    <t>https://podminky.urs.cz/item/CS_URS_2024_02/783117101</t>
  </si>
  <si>
    <t>"přetřít 2x"50,72*2</t>
  </si>
  <si>
    <t>144</t>
  </si>
  <si>
    <t>783122111</t>
  </si>
  <si>
    <t>Tmelení truhlářských konstrukcí lokální, včetně přebroušení tmelených míst rozsahu přes 10 do 30% plochy, tmelem disperzním akrylátovým nebo latexovým</t>
  </si>
  <si>
    <t>1752288910</t>
  </si>
  <si>
    <t>https://podminky.urs.cz/item/CS_URS_2024_02/783122111</t>
  </si>
  <si>
    <t>134</t>
  </si>
  <si>
    <t>783314101</t>
  </si>
  <si>
    <t>Základní nátěr zámečnických konstrukcí jednonásobný syntetický</t>
  </si>
  <si>
    <t>1495094809</t>
  </si>
  <si>
    <t>https://podminky.urs.cz/item/CS_URS_2024_02/783314101</t>
  </si>
  <si>
    <t>"nátěr zárubní do 1.13"(2+2+0,6)*0,15</t>
  </si>
  <si>
    <t>135</t>
  </si>
  <si>
    <t>783314201</t>
  </si>
  <si>
    <t>Základní antikorozní nátěr zámečnických konstrukcí jednonásobný syntetický standardní</t>
  </si>
  <si>
    <t>120877173</t>
  </si>
  <si>
    <t>https://podminky.urs.cz/item/CS_URS_2024_02/783314201</t>
  </si>
  <si>
    <t>136</t>
  </si>
  <si>
    <t>783317101</t>
  </si>
  <si>
    <t>Krycí nátěr (email) zámečnických konstrukcí jednonásobný syntetický standardní</t>
  </si>
  <si>
    <t>-36636340</t>
  </si>
  <si>
    <t>https://podminky.urs.cz/item/CS_URS_2024_02/783317101</t>
  </si>
  <si>
    <t>110</t>
  </si>
  <si>
    <t>783601715</t>
  </si>
  <si>
    <t>Příprava podkladu armatur a kovových potrubí před provedením nátěru potrubí do DN 50 mm odmaštěním, odmašťovačem ředidlovým</t>
  </si>
  <si>
    <t>-1258799672</t>
  </si>
  <si>
    <t>https://podminky.urs.cz/item/CS_URS_2024_02/783601715</t>
  </si>
  <si>
    <t>"nátěr potrubí - odmaštění"2*8*3,15+2*14,4</t>
  </si>
  <si>
    <t>111</t>
  </si>
  <si>
    <t>783614551</t>
  </si>
  <si>
    <t>Základní nátěr armatur a kovových potrubí jednonásobný potrubí do DN 50 mm syntetický</t>
  </si>
  <si>
    <t>2088856428</t>
  </si>
  <si>
    <t>https://podminky.urs.cz/item/CS_URS_2024_02/783614551</t>
  </si>
  <si>
    <t>"nátěr potrubí - základní nátěr"2*8*3,15+2*14,4</t>
  </si>
  <si>
    <t>112</t>
  </si>
  <si>
    <t>783615551</t>
  </si>
  <si>
    <t>Mezinátěr armatur a kovových potrubí potrubí do DN 50 mm syntetický standardní</t>
  </si>
  <si>
    <t>101235251</t>
  </si>
  <si>
    <t>https://podminky.urs.cz/item/CS_URS_2024_02/783615551</t>
  </si>
  <si>
    <t>"nátěr potrubí - mezinátěr"2*8*3,15+2*14,4</t>
  </si>
  <si>
    <t>113</t>
  </si>
  <si>
    <t>783617601</t>
  </si>
  <si>
    <t>Krycí nátěr (email) armatur a kovových potrubí potrubí do DN 50 mm jednonásobný syntetický standardní</t>
  </si>
  <si>
    <t>651944599</t>
  </si>
  <si>
    <t>https://podminky.urs.cz/item/CS_URS_2024_02/783617601</t>
  </si>
  <si>
    <t>"nátěr potrubí - krycí nátěr"2*8*3,15+2*14,4</t>
  </si>
  <si>
    <t>784</t>
  </si>
  <si>
    <t>Dokončovací práce - malby a tapety</t>
  </si>
  <si>
    <t>106</t>
  </si>
  <si>
    <t>784121001</t>
  </si>
  <si>
    <t>Oškrabání malby v místnostech výšky do 3,80 m</t>
  </si>
  <si>
    <t>-641437395</t>
  </si>
  <si>
    <t>https://podminky.urs.cz/item/CS_URS_2024_02/784121001</t>
  </si>
  <si>
    <t>93</t>
  </si>
  <si>
    <t>784181101</t>
  </si>
  <si>
    <t>Penetrace podkladu jednonásobná základní akrylátová bezbarvá v místnostech výšky do 3,80 m</t>
  </si>
  <si>
    <t>-546003248</t>
  </si>
  <si>
    <t>https://podminky.urs.cz/item/CS_URS_2024_01/784181101</t>
  </si>
  <si>
    <t>94</t>
  </si>
  <si>
    <t>784191007</t>
  </si>
  <si>
    <t>Čištění vnitřních ploch hrubý úklid po provedení malířských prací omytím podlah</t>
  </si>
  <si>
    <t>812994915</t>
  </si>
  <si>
    <t>https://podminky.urs.cz/item/CS_URS_2024_01/784191007</t>
  </si>
  <si>
    <t>"podlahy"</t>
  </si>
  <si>
    <t>95</t>
  </si>
  <si>
    <t>784211101</t>
  </si>
  <si>
    <t>Malby z malířských směsí oděruvzdorných za mokra dvojnásobné, bílé za mokra oděruvzdorné výborně v místnostech výšky do 3,80 m</t>
  </si>
  <si>
    <t>892853337</t>
  </si>
  <si>
    <t>https://podminky.urs.cz/item/CS_URS_2024_01/784211101</t>
  </si>
  <si>
    <t>96</t>
  </si>
  <si>
    <t>784321031</t>
  </si>
  <si>
    <t>Malby silikátové dvojnásobné, bílé v místnostech výšky do 3,80 m</t>
  </si>
  <si>
    <t>1014067289</t>
  </si>
  <si>
    <t>https://podminky.urs.cz/item/CS_URS_2024_01/784321031</t>
  </si>
  <si>
    <t>"malby na sanované omítky"</t>
  </si>
  <si>
    <t>97</t>
  </si>
  <si>
    <t>784321041</t>
  </si>
  <si>
    <t>Malby silikátové dvojnásobné, bílé Příplatek k cenám dvojnásobných silikátových bílých maleb za zvýšenou pracnost při provádění malého rozsahu plochy do 5 m2</t>
  </si>
  <si>
    <t>-1282876245</t>
  </si>
  <si>
    <t>https://podminky.urs.cz/item/CS_URS_2024_01/784321041</t>
  </si>
  <si>
    <t>HZS</t>
  </si>
  <si>
    <t>Hodinové zúčtovací sazby</t>
  </si>
  <si>
    <t>119</t>
  </si>
  <si>
    <t>HZS1292</t>
  </si>
  <si>
    <t>Hodinové zúčtovací sazby profesí HSV zemní a pomocné práce stavební dělník</t>
  </si>
  <si>
    <t>hod</t>
  </si>
  <si>
    <t>512</t>
  </si>
  <si>
    <t>-865518892</t>
  </si>
  <si>
    <t>https://podminky.urs.cz/item/CS_URS_2024_02/HZS1292</t>
  </si>
  <si>
    <t>"demontáže a zpětné montáže gárnyží nad okny v místnostech"</t>
  </si>
  <si>
    <t>"1,04"3</t>
  </si>
  <si>
    <t>"1.05"2</t>
  </si>
  <si>
    <t>"1.06"2</t>
  </si>
  <si>
    <t>"1.07"2</t>
  </si>
  <si>
    <t>"1.11"2</t>
  </si>
  <si>
    <t>"1.12"2</t>
  </si>
  <si>
    <t>"1.24"1</t>
  </si>
  <si>
    <t>"oprava a vyštelování kování na stávajících dveřích"</t>
  </si>
  <si>
    <t>"1.04 dveře"3*2</t>
  </si>
  <si>
    <t>"1.06 dveře"1*3</t>
  </si>
  <si>
    <t>"stavební přípomoce pro ÚT"35</t>
  </si>
  <si>
    <t>SO 03 - Výměna střechy na hlavní budově</t>
  </si>
  <si>
    <t xml:space="preserve">    764 - Konstrukce klempířské</t>
  </si>
  <si>
    <t xml:space="preserve">    765 - Krytina skládaná</t>
  </si>
  <si>
    <t xml:space="preserve">    787 - Dokončovací práce - zasklívání</t>
  </si>
  <si>
    <t>VRN - Vedlejší rozpočtové náklady</t>
  </si>
  <si>
    <t xml:space="preserve">    VRN9 - Ostatní náklady</t>
  </si>
  <si>
    <t>623151031</t>
  </si>
  <si>
    <t>Penetrační nátěr vnějších pastovitých tenkovrstvých omítek silikonový pilířů</t>
  </si>
  <si>
    <t>-758140376</t>
  </si>
  <si>
    <t>https://podminky.urs.cz/item/CS_URS_2024_01/623151031</t>
  </si>
  <si>
    <t>"omítky komínů - finální povrch" (1,5+1,5+0,6+0,6)*1,5+(1,5+1,5+0,6+0,8)*1,5</t>
  </si>
  <si>
    <t>622331111</t>
  </si>
  <si>
    <t>Omítka cementová vnějších ploch nanášená ručně jednovrstvá, tloušťky do 15 mm hrubá zatřená stěn</t>
  </si>
  <si>
    <t>-1918905009</t>
  </si>
  <si>
    <t>https://podminky.urs.cz/item/CS_URS_2024_01/622331111</t>
  </si>
  <si>
    <t>"nové omítky komínů" (1,5+1,5+0,6+0,6)*1,5+(1,5+1,5+0,6+0,8)*1,5</t>
  </si>
  <si>
    <t>"Oprava omítky atikové části zdiva"4*7,6*0,3</t>
  </si>
  <si>
    <t>623142001</t>
  </si>
  <si>
    <t>Pletivo vnějších ploch v ploše nebo pruzích, na plném podkladu sklovláknité vtlačené do tmelu pilířů nebo sloupů</t>
  </si>
  <si>
    <t>-1977903393</t>
  </si>
  <si>
    <t>https://podminky.urs.cz/item/CS_URS_2024_01/623142001</t>
  </si>
  <si>
    <t>"omítky komínů" (1,5+1,5+0,6+0,6)*1,5+(1,5+1,5+0,6+0,8)*1,5</t>
  </si>
  <si>
    <t>629991011</t>
  </si>
  <si>
    <t>Zakrytí vnějších ploch před znečištěním včetně pozdějšího odkrytí výplní otvorů a svislých ploch fólií přilepenou lepící páskou</t>
  </si>
  <si>
    <t>492552463</t>
  </si>
  <si>
    <t>https://podminky.urs.cz/item/CS_URS_2024_01/629991011</t>
  </si>
  <si>
    <t>"Zakrytí malých okolních střech před znečištěním"15,5+20+11+30</t>
  </si>
  <si>
    <t>629999042</t>
  </si>
  <si>
    <t>Příplatky k cenám úprav vnějších povrchů za ztížené pracovní podmínky práce v nadstřešní části objektu</t>
  </si>
  <si>
    <t>544545385</t>
  </si>
  <si>
    <t>https://podminky.urs.cz/item/CS_URS_2024_01/629999042</t>
  </si>
  <si>
    <t>632450122</t>
  </si>
  <si>
    <t>Potěr cementový vyrovnávací ze suchých směsí v pásu o průměrné (střední) tl. přes 20 do 30 mm</t>
  </si>
  <si>
    <t>1603278751</t>
  </si>
  <si>
    <t>https://podminky.urs.cz/item/CS_URS_2024_01/632450122</t>
  </si>
  <si>
    <t>"Atika bednění"4*7,6*0,3</t>
  </si>
  <si>
    <t>941211112</t>
  </si>
  <si>
    <t>Lešení řadové rámové lehké pracovní s podlahami s provozním zatížením tř. 3 do 200 kg/m2 šířky tř. SW06 od 0,6 do 0,9 m výšky přes 10 do 25 m montáž</t>
  </si>
  <si>
    <t>672661740</t>
  </si>
  <si>
    <t>https://podminky.urs.cz/item/CS_URS_2024_01/941211112</t>
  </si>
  <si>
    <t>"lešení po podélných stranách"2*8,5*24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</si>
  <si>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</si>
  <si>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</si>
  <si>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1085547896</t>
  </si>
  <si>
    <t>https://podminky.urs.cz/item/CS_URS_2024_01/941211211</t>
  </si>
  <si>
    <t>408*75 "Přepočtené koeficientem množství ( 2,5 měsíce )</t>
  </si>
  <si>
    <t>941211812</t>
  </si>
  <si>
    <t>Lešení řadové rámové lehké pracovní s podlahami s provozním zatížením tř. 3 do 200 kg/m2 šířky tř. SW06 od 0,6 do 0,9 m výšky přes 10 do 25 m demontáž</t>
  </si>
  <si>
    <t>-1341086298</t>
  </si>
  <si>
    <t>https://podminky.urs.cz/item/CS_URS_2024_01/941211812</t>
  </si>
  <si>
    <t>944511111</t>
  </si>
  <si>
    <t>Síť ochranná zavěšená na konstrukci lešení z textilie z umělých vláken montáž</t>
  </si>
  <si>
    <t>657323617</t>
  </si>
  <si>
    <t>https://podminky.urs.cz/item/CS_URS_2024_01/944511111</t>
  </si>
  <si>
    <t>944511211</t>
  </si>
  <si>
    <t>Síť ochranná zavěšená na konstrukci lešení z textilie z umělých vláken příplatek k ceně za každý den použití</t>
  </si>
  <si>
    <t>1481508623</t>
  </si>
  <si>
    <t>https://podminky.urs.cz/item/CS_URS_2024_01/944511211</t>
  </si>
  <si>
    <t>944511811</t>
  </si>
  <si>
    <t>Síť ochranná zavěšená na konstrukci lešení z textilie z umělých vláken demontáž</t>
  </si>
  <si>
    <t>-1247671748</t>
  </si>
  <si>
    <t>https://podminky.urs.cz/item/CS_URS_2024_01/944511811</t>
  </si>
  <si>
    <t>949521111</t>
  </si>
  <si>
    <t>Podchod u dílcových lešení zřizovaný současně s lehkým nebo těžkým pracovním lešením, šířky do 1,5 m montáž</t>
  </si>
  <si>
    <t>-928450354</t>
  </si>
  <si>
    <t>https://podminky.urs.cz/item/CS_URS_2024_01/949521111</t>
  </si>
  <si>
    <t>949521211</t>
  </si>
  <si>
    <t>Podchod u dílcových lešení zřizovaný současně s lehkým nebo těžkým pracovním lešením, šířky do 1,5 m příplatek k ceně za každý den použití</t>
  </si>
  <si>
    <t>-602343449</t>
  </si>
  <si>
    <t>https://podminky.urs.cz/item/CS_URS_2024_01/949521211</t>
  </si>
  <si>
    <t>25*75 "Přepočtené koeficientem množství ( 2,5 měsíce )</t>
  </si>
  <si>
    <t>962032641</t>
  </si>
  <si>
    <t>Bourání zdiva nadzákladového komínového z cihel pálených, šamotových nebo vápenopískových, na maltu cementovou</t>
  </si>
  <si>
    <t>2108802908</t>
  </si>
  <si>
    <t>https://podminky.urs.cz/item/CS_URS_2024_01/962032641</t>
  </si>
  <si>
    <t>"Ubourání komínu pod úroveň roviny střechy"0,45*0,45*1,5</t>
  </si>
  <si>
    <t>978036191</t>
  </si>
  <si>
    <t>Otlučení cementových omítek vnějších ploch s vyškrabáním spar zdiva a s očištěním povrchu, v rozsahu přes 80 do 100 %</t>
  </si>
  <si>
    <t>1903689431</t>
  </si>
  <si>
    <t>https://podminky.urs.cz/item/CS_URS_2024_01/978036191</t>
  </si>
  <si>
    <t>"otlučení omítky komínů" (1,5+1,5+0,6+0,6)*1,5+(1,5+1,5+0,6+0,8)*1,5</t>
  </si>
  <si>
    <t>"otlučení omítky atikové části zdiva"4*7,6*0,3</t>
  </si>
  <si>
    <t>997013213</t>
  </si>
  <si>
    <t>Vnitrostaveništní doprava suti a vybouraných hmot vodorovně do 50 m s naložením ručně pro budovy a haly výšky přes 9 do 12 m</t>
  </si>
  <si>
    <t>2101696301</t>
  </si>
  <si>
    <t>https://podminky.urs.cz/item/CS_URS_2024_01/997013213</t>
  </si>
  <si>
    <t>997013501</t>
  </si>
  <si>
    <t>Odvoz suti a vybouraných hmot na skládku nebo meziskládku se složením, na vzdálenost do 1 km</t>
  </si>
  <si>
    <t>886287192</t>
  </si>
  <si>
    <t>https://podminky.urs.cz/item/CS_URS_2024_01/997013501</t>
  </si>
  <si>
    <t>1600399575</t>
  </si>
  <si>
    <t>997013631</t>
  </si>
  <si>
    <t>Poplatek za uložení stavebního odpadu na skládce (skládkovné) směsného stavebního a demoličního zatříděného do Katalogu odpadů pod kódem 17 09 04</t>
  </si>
  <si>
    <t>-1089198390</t>
  </si>
  <si>
    <t>https://podminky.urs.cz/item/CS_URS_2024_01/997013631</t>
  </si>
  <si>
    <t>"omítky a cihly"1,609</t>
  </si>
  <si>
    <t>997013645</t>
  </si>
  <si>
    <t>Poplatek za uložení stavebního odpadu na skládce (skládkovné) asfaltového bez obsahu dehtu zatříděného do Katalogu odpadů pod kódem 17 03 02</t>
  </si>
  <si>
    <t>357512393</t>
  </si>
  <si>
    <t>https://podminky.urs.cz/item/CS_URS_2024_01/997013645</t>
  </si>
  <si>
    <t>"šindele a podkladní lepenka"5,383</t>
  </si>
  <si>
    <t>997013804</t>
  </si>
  <si>
    <t>Poplatek za uložení stavebního odpadu na skládce (skládkovné) ze skla zatříděného do Katalogu odpadů pod kódem 17 02 02</t>
  </si>
  <si>
    <t>383524390</t>
  </si>
  <si>
    <t>https://podminky.urs.cz/item/CS_URS_2024_01/997013804</t>
  </si>
  <si>
    <t>"vysklení drátoskla s vikýřů"0,022</t>
  </si>
  <si>
    <t>997013811</t>
  </si>
  <si>
    <t>Poplatek za uložení stavebního odpadu na skládce (skládkovné) dřevěného zatříděného do Katalogu odpadů pod kódem 17 02 01</t>
  </si>
  <si>
    <t>2092991303</t>
  </si>
  <si>
    <t>https://podminky.urs.cz/item/CS_URS_2024_01/997013811</t>
  </si>
  <si>
    <t>"dřevěné bednění"1,563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</si>
  <si>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</si>
  <si>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</si>
  <si>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-1075259002</t>
  </si>
  <si>
    <t>https://podminky.urs.cz/item/CS_URS_2024_01/998018002</t>
  </si>
  <si>
    <t>762331921</t>
  </si>
  <si>
    <t>Vyřezání části střešní vazby vázané konstrukce krovů průřezové plochy řeziva přes 120 do 224 cm2, délky vyřezané části krovového prvku do 3 m</t>
  </si>
  <si>
    <t>2125405956</t>
  </si>
  <si>
    <t>https://podminky.urs.cz/item/CS_URS_2024_01/762331921</t>
  </si>
  <si>
    <t>"sloupek 140x140"4*2,5</t>
  </si>
  <si>
    <t>762331923</t>
  </si>
  <si>
    <t>Vyřezání části střešní vazby vázané konstrukce krovů průřezové plochy řeziva přes 120 do 224 cm2, délky vyřezané části krovového prvku přes 5 do 8 m</t>
  </si>
  <si>
    <t>1035750250</t>
  </si>
  <si>
    <t>https://podminky.urs.cz/item/CS_URS_2024_01/762331923</t>
  </si>
  <si>
    <t>"krokev 120x160"4*7,5</t>
  </si>
  <si>
    <t>762331933</t>
  </si>
  <si>
    <t>Vyřezání části střešní vazby vázané konstrukce krovů průřezové plochy řeziva přes 224 do 288 cm2, délky vyřezané části krovového prvku přes 5 do 8 m</t>
  </si>
  <si>
    <t>770807003</t>
  </si>
  <si>
    <t>https://podminky.urs.cz/item/CS_URS_2024_01/762331933</t>
  </si>
  <si>
    <t>"kleštiny 150x170"2*6,5</t>
  </si>
  <si>
    <t>762332922</t>
  </si>
  <si>
    <t>Doplnění střešní vazby řezivem (materiál v ceně) průřezové plochy přes 120 do 224 cm2</t>
  </si>
  <si>
    <t>2006680864</t>
  </si>
  <si>
    <t>https://podminky.urs.cz/item/CS_URS_2024_01/762332922</t>
  </si>
  <si>
    <t>"pásek 120x160"8*1</t>
  </si>
  <si>
    <t>762332923</t>
  </si>
  <si>
    <t>Doplnění střešní vazby řezivem (materiál v ceně) průřezové plochy přes 224 do 288 cm2</t>
  </si>
  <si>
    <t>-1321376629</t>
  </si>
  <si>
    <t>https://podminky.urs.cz/item/CS_URS_2024_01/762332923</t>
  </si>
  <si>
    <t>762341210</t>
  </si>
  <si>
    <t>Montáž bednění střech rovných a šikmých sklonu do 60° s vyřezáním otvorů z prken hrubých na sraz tl. do 32 mm</t>
  </si>
  <si>
    <t>-2087946316</t>
  </si>
  <si>
    <t>https://podminky.urs.cz/item/CS_URS_2024_01/762341210</t>
  </si>
  <si>
    <t>"Předpoklad nové bednění po odstranění poškozeného bednění z 50% plochy střechy"0,5*347,3</t>
  </si>
  <si>
    <t>60511109</t>
  </si>
  <si>
    <t>řezivo jehličnaté smrk, borovice š přes 80mm tl 24mm dl 2-3m</t>
  </si>
  <si>
    <t>-793243777</t>
  </si>
  <si>
    <t>173,65*0,024</t>
  </si>
  <si>
    <t>4,168*1,12 "Přepočtené koeficientem množství</t>
  </si>
  <si>
    <t>762341811</t>
  </si>
  <si>
    <t>Demontáž bednění a laťování bednění střech rovných, obloukových, sklonu do 60° se všemi nadstřešními konstrukcemi z prken hrubých, hoblovaných tl. do 32 mm</t>
  </si>
  <si>
    <t>191454179</t>
  </si>
  <si>
    <t>https://podminky.urs.cz/item/CS_URS_2024_01/762341811</t>
  </si>
  <si>
    <t>"Předpoklad odstranění shnilého bednění ze 30% plochy střechy"0,3*347,3</t>
  </si>
  <si>
    <t>762342441</t>
  </si>
  <si>
    <t>Montáž laťování montáž lišt trojúhelníkových</t>
  </si>
  <si>
    <t>-1140190054</t>
  </si>
  <si>
    <t>https://podminky.urs.cz/item/CS_URS_2024_01/762342441</t>
  </si>
  <si>
    <t>"montáž hřebenové latě pro hřebenáč"22,9</t>
  </si>
  <si>
    <t>60514114</t>
  </si>
  <si>
    <t>řezivo jehličnaté lať impregnovaná dl 4 m</t>
  </si>
  <si>
    <t>-1174372093</t>
  </si>
  <si>
    <t>22,9*0,06*0,04</t>
  </si>
  <si>
    <t>0,055*1,12 "Přepočtené koeficientem množství</t>
  </si>
  <si>
    <t>59244237</t>
  </si>
  <si>
    <t>držák hřebenových a nárožních latí univerzální pro latě š 30mm</t>
  </si>
  <si>
    <t>-396374311</t>
  </si>
  <si>
    <t>762343911</t>
  </si>
  <si>
    <t>Zabednění otvorů ve střeše prkny (materiál v ceně) tl. do 32 mm, otvoru plochy jednotlivě do 1 m2</t>
  </si>
  <si>
    <t>940819815</t>
  </si>
  <si>
    <t>https://podminky.urs.cz/item/CS_URS_2024_01/762343911</t>
  </si>
  <si>
    <t>"Zabednění po výlezech"4</t>
  </si>
  <si>
    <t>762361312</t>
  </si>
  <si>
    <t>Konstrukční vrstva pod klempířské prvky pro oplechování horních ploch zdí a nadezdívek (atik) z desek dřevoštěpkových šroubovaných do podkladu, tloušťky desky 22 mm</t>
  </si>
  <si>
    <t>-336314768</t>
  </si>
  <si>
    <t>https://podminky.urs.cz/item/CS_URS_2024_01/762361312</t>
  </si>
  <si>
    <t>"Atika bednění"0,33*4*7,6</t>
  </si>
  <si>
    <t>762395000</t>
  </si>
  <si>
    <t>Spojovací prostředky krovů, bednění a laťování, nadstřešních konstrukcí svorníky, prkna, hřebíky, pásová ocel, vruty</t>
  </si>
  <si>
    <t>-1363340928</t>
  </si>
  <si>
    <t>https://podminky.urs.cz/item/CS_URS_2024_01/762395000</t>
  </si>
  <si>
    <t>0,062</t>
  </si>
  <si>
    <t>104,19*0,024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</si>
  <si>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</si>
  <si>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</si>
  <si>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1189565842</t>
  </si>
  <si>
    <t>https://podminky.urs.cz/item/CS_URS_2024_01/998762122</t>
  </si>
  <si>
    <t>764</t>
  </si>
  <si>
    <t>Konstrukce klempířské</t>
  </si>
  <si>
    <t>764002811</t>
  </si>
  <si>
    <t>Demontáž klempířských konstrukcí okapového plechu do suti, v krytině povlakové</t>
  </si>
  <si>
    <t>1539423146</t>
  </si>
  <si>
    <t>https://podminky.urs.cz/item/CS_URS_2024_01/764002811</t>
  </si>
  <si>
    <t>"Demontáž okapní hrany z plechu"2*23</t>
  </si>
  <si>
    <t>764002821</t>
  </si>
  <si>
    <t>Demontáž klempířských konstrukcí střešního výlezu do suti</t>
  </si>
  <si>
    <t>-350585150</t>
  </si>
  <si>
    <t>https://podminky.urs.cz/item/CS_URS_2024_01/764002821</t>
  </si>
  <si>
    <t>"střešní výlezy"6</t>
  </si>
  <si>
    <t>764002841</t>
  </si>
  <si>
    <t>Demontáž klempířských konstrukcí oplechování horních ploch zdí a nadezdívek do suti</t>
  </si>
  <si>
    <t>-62563249</t>
  </si>
  <si>
    <t>https://podminky.urs.cz/item/CS_URS_2024_01/764002841</t>
  </si>
  <si>
    <t>"Odstranění plechování z atik"4*7,6</t>
  </si>
  <si>
    <t>"Odstranění plechování z původní požárně dělící stěny"2*7,6</t>
  </si>
  <si>
    <t>764002871</t>
  </si>
  <si>
    <t>Demontáž klempířských konstrukcí lemování zdí do suti</t>
  </si>
  <si>
    <t>-1676036795</t>
  </si>
  <si>
    <t>https://podminky.urs.cz/item/CS_URS_2024_01/764002871</t>
  </si>
  <si>
    <t>"Odstranění lemování u atik"4*7,6</t>
  </si>
  <si>
    <t>764002881</t>
  </si>
  <si>
    <t>Demontáž klempířských konstrukcí lemování střešních prostupů do suti</t>
  </si>
  <si>
    <t>-1660512445</t>
  </si>
  <si>
    <t>https://podminky.urs.cz/item/CS_URS_2024_01/764002881</t>
  </si>
  <si>
    <t>"Odstranění lemování komínů"</t>
  </si>
  <si>
    <t>3*0,45*0,5</t>
  </si>
  <si>
    <t>0,5*(1,5+1,5+0,6+0,6)</t>
  </si>
  <si>
    <t>0,5*(1,5+1,5+0,6+0,8)</t>
  </si>
  <si>
    <t>764004801</t>
  </si>
  <si>
    <t>Demontáž klempířských konstrukcí žlabu podokapního do suti</t>
  </si>
  <si>
    <t>-1142921876</t>
  </si>
  <si>
    <t>https://podminky.urs.cz/item/CS_URS_2024_01/764004801</t>
  </si>
  <si>
    <t>"Demontáž žlabů"2*23</t>
  </si>
  <si>
    <t>764004861</t>
  </si>
  <si>
    <t>Demontáž klempířských konstrukcí svodu do suti</t>
  </si>
  <si>
    <t>-506848247</t>
  </si>
  <si>
    <t>https://podminky.urs.cz/item/CS_URS_2024_01/764004861</t>
  </si>
  <si>
    <t>"Demontáž svodů"4*8,5</t>
  </si>
  <si>
    <t>764021401</t>
  </si>
  <si>
    <t>Podkladní plech z hliníkového plechu rš 150 mm</t>
  </si>
  <si>
    <t>-491191136</t>
  </si>
  <si>
    <t>https://podminky.urs.cz/item/CS_URS_2024_01/764021401</t>
  </si>
  <si>
    <t>"Podkladní plech atik pro zavlíknutí"4*2*7,6</t>
  </si>
  <si>
    <t>764121462</t>
  </si>
  <si>
    <t>Krytina z hliníkového plechu s úpravou u okapů, prostupů a výčnělků ze šablon, počet kusů přes 10 ks/m2 do 30°</t>
  </si>
  <si>
    <t>-1291688543</t>
  </si>
  <si>
    <t>https://podminky.urs.cz/item/CS_URS_2024_01/764121462</t>
  </si>
  <si>
    <t>"Krytina"347,3</t>
  </si>
  <si>
    <t>764221417</t>
  </si>
  <si>
    <t>Oplechování střešních prvků z hliníkového plechu hřebene nevětraného z hřebenáčů</t>
  </si>
  <si>
    <t>-947988980</t>
  </si>
  <si>
    <t>https://podminky.urs.cz/item/CS_URS_2024_01/764221417</t>
  </si>
  <si>
    <t>"hřebenáč malý něvětraný"22,9</t>
  </si>
  <si>
    <t>764222406</t>
  </si>
  <si>
    <t>Oplechování střešních prvků z hliníkového plechu štítu závětrnou lištou rš 500 mm</t>
  </si>
  <si>
    <t>1862532117</t>
  </si>
  <si>
    <t>https://podminky.urs.cz/item/CS_URS_2024_01/764222406</t>
  </si>
  <si>
    <t>"Atiky z vnitřní strany"4*7,6</t>
  </si>
  <si>
    <t>764222432</t>
  </si>
  <si>
    <t>Oplechování střešních prvků z hliníkového plechu okapu okapovým plechem střechy rovné rš 200 mm</t>
  </si>
  <si>
    <t>-17906164</t>
  </si>
  <si>
    <t>https://podminky.urs.cz/item/CS_URS_2024_01/764222432</t>
  </si>
  <si>
    <t>764222433</t>
  </si>
  <si>
    <t>Oplechování střešních prvků z hliníkového plechu okapu okapovým plechem střechy rovné rš 250 mm</t>
  </si>
  <si>
    <t>485764199</t>
  </si>
  <si>
    <t>https://podminky.urs.cz/item/CS_URS_2024_01/764222433</t>
  </si>
  <si>
    <t>"okapní plech"2*23</t>
  </si>
  <si>
    <t>764223451</t>
  </si>
  <si>
    <t>Oplechování střešních prvků z hliníkového plechu střešní výlez rozměru 600 x 600 mm, střechy s krytinou skládanou ze šablon</t>
  </si>
  <si>
    <t>1520347614</t>
  </si>
  <si>
    <t>https://podminky.urs.cz/item/CS_URS_2024_01/764223451</t>
  </si>
  <si>
    <t>"střešní výlez"2</t>
  </si>
  <si>
    <t>764223458</t>
  </si>
  <si>
    <t>Oplechování střešních prvků z hliníkového plechu sněhový hák pro falcované tašky, šindele nebo šablony</t>
  </si>
  <si>
    <t>1085269769</t>
  </si>
  <si>
    <t>https://podminky.urs.cz/item/CS_URS_2024_01/764223458</t>
  </si>
  <si>
    <t>"dle typu pokládky PREFA R291"</t>
  </si>
  <si>
    <t>"2.řady u okapu, 3 kusy /1mb -( 0,6 m šířky u okapu) "2*(2*3*22,9)</t>
  </si>
  <si>
    <t>"ostatní plocha 5 ks/m2"(347,3-(2*0,6*22,9))*5</t>
  </si>
  <si>
    <t>"celkový počet sněhových háků s rezervou"1890</t>
  </si>
  <si>
    <t>764224405</t>
  </si>
  <si>
    <t>Oplechování horních ploch zdí a nadezdívek (atik) z hliníkového plechu mechanicky kotvené rš 400 mm</t>
  </si>
  <si>
    <t>2037830195</t>
  </si>
  <si>
    <t>https://podminky.urs.cz/item/CS_URS_2024_01/764224405</t>
  </si>
  <si>
    <t>"oplechování horních ploch atik"4*7,6</t>
  </si>
  <si>
    <t>764324412</t>
  </si>
  <si>
    <t>Lemování prostupů z hliníkového plechu bez lišty, střech s krytinou skládanou nebo z plechu</t>
  </si>
  <si>
    <t>-864016329</t>
  </si>
  <si>
    <t>https://podminky.urs.cz/item/CS_URS_2024_01/764324412</t>
  </si>
  <si>
    <t>"Oplechování kolem komínu"(1,5+1,5+0,6+0,6)*0,5+(1,5+1,5+0,6+0,8)</t>
  </si>
  <si>
    <t>764325422</t>
  </si>
  <si>
    <t>Lemování trub, konzol, držáků a ostatních kusových prvků z hliníkového plechu střech s krytinou skládanou mimo prejzovou nebo z plechu, průměr přes 75 do 100 mm</t>
  </si>
  <si>
    <t>-384307863</t>
  </si>
  <si>
    <t>https://podminky.urs.cz/item/CS_URS_2024_01/764325422</t>
  </si>
  <si>
    <t>"větrací komínek"1</t>
  </si>
  <si>
    <t>55351089</t>
  </si>
  <si>
    <t>nástavec odvětrání Al s barevným povrchem D 100mm</t>
  </si>
  <si>
    <t>500507847</t>
  </si>
  <si>
    <t>764326441</t>
  </si>
  <si>
    <t>Ventilační turbína z hliníkového plechu s lemováním na střechách s krytinou skládanou mimo prejzovou nebo z plechu, průměru do 300 mm</t>
  </si>
  <si>
    <t>-1692047024</t>
  </si>
  <si>
    <t>https://podminky.urs.cz/item/CS_URS_2024_01/764326441</t>
  </si>
  <si>
    <t>"lomanka"3</t>
  </si>
  <si>
    <t>764521405</t>
  </si>
  <si>
    <t>Žlab podokapní z hliníkového plechu včetně háků a čel půlkruhový rš 400 mm</t>
  </si>
  <si>
    <t>-1287800832</t>
  </si>
  <si>
    <t>https://podminky.urs.cz/item/CS_URS_2024_01/764521405</t>
  </si>
  <si>
    <t>"žlaby"2*23</t>
  </si>
  <si>
    <t>764521445</t>
  </si>
  <si>
    <t>Žlab podokapní z hliníkového plechu včetně háků a čel kotlík oválný (trychtýřový), rš žlabu/průměr svodu 400/120 mm</t>
  </si>
  <si>
    <t>611693469</t>
  </si>
  <si>
    <t>https://podminky.urs.cz/item/CS_URS_2024_01/764521445</t>
  </si>
  <si>
    <t>764528423</t>
  </si>
  <si>
    <t>Svod z hliníkového plechu včetně objímek, kolen a odskoků kruhový, průměru 120 mm</t>
  </si>
  <si>
    <t>-179336272</t>
  </si>
  <si>
    <t>https://podminky.urs.cz/item/CS_URS_2024_01/764528423</t>
  </si>
  <si>
    <t>"dešťové svody komplet s koleny a S kolenem"4*8,5</t>
  </si>
  <si>
    <t>998764102</t>
  </si>
  <si>
    <t>Přesun hmot pro konstrukce klempířské stanovený z hmotnosti přesunovaného materiálu vodorovná dopravní vzdálenost do 50 m základní v objektech výšky přes 6 do 12 m</t>
  </si>
  <si>
    <t>1619804646</t>
  </si>
  <si>
    <t>https://podminky.urs.cz/item/CS_URS_2024_01/998764102</t>
  </si>
  <si>
    <t>765</t>
  </si>
  <si>
    <t>Krytina skládaná</t>
  </si>
  <si>
    <t>765135013</t>
  </si>
  <si>
    <t>Montáž střešních doplňků vláknocementové krytiny skládané střešních výlezů, plochy jednotlivě přes 0,25 do 1,0 m2</t>
  </si>
  <si>
    <t>-1904020838</t>
  </si>
  <si>
    <t>https://podminky.urs.cz/item/CS_URS_2024_01/765135013</t>
  </si>
  <si>
    <t>55351066</t>
  </si>
  <si>
    <t>výlez střešní pro falcované Al střechy 60x60cm</t>
  </si>
  <si>
    <t>CS ÚRS 2021 01</t>
  </si>
  <si>
    <t>-210830615</t>
  </si>
  <si>
    <t>765151801</t>
  </si>
  <si>
    <t>Demontáž krytiny bitumenové ze šindelů sklonu do 30° do suti</t>
  </si>
  <si>
    <t>-910414718</t>
  </si>
  <si>
    <t>https://podminky.urs.cz/item/CS_URS_2024_01/765151801</t>
  </si>
  <si>
    <t>"Odstranění krytiny střechy"347,3</t>
  </si>
  <si>
    <t>55351097</t>
  </si>
  <si>
    <t>plošina stoupací pro falcované i skládané Al střechy 250x800mm</t>
  </si>
  <si>
    <t>-1727396881</t>
  </si>
  <si>
    <t>55351096</t>
  </si>
  <si>
    <t>plošina stoupací pro falcované i skládané Al střechy 250x420mm</t>
  </si>
  <si>
    <t>-437842575</t>
  </si>
  <si>
    <t>55351072</t>
  </si>
  <si>
    <t>držák stoupací plošiny pro falcované i skládané hliníkové střechy</t>
  </si>
  <si>
    <t>-158945497</t>
  </si>
  <si>
    <t>765191023</t>
  </si>
  <si>
    <t>Montáž pojistné hydroizolační nebo parotěsné fólie kladené ve sklonu přes 20° s lepenými přesahy na bednění nebo tepelnou izolaci</t>
  </si>
  <si>
    <t>-2097947653</t>
  </si>
  <si>
    <t>https://podminky.urs.cz/item/CS_URS_2024_01/765191023</t>
  </si>
  <si>
    <t>"Plocha krytiny"347,3</t>
  </si>
  <si>
    <t>"pod atiky"4*7,6*0,33</t>
  </si>
  <si>
    <t>765191041</t>
  </si>
  <si>
    <t>Montáž pojistné hydroizolační nebo parotěsné fólie v místech střešních prostupů průměru do 150 mm</t>
  </si>
  <si>
    <t>132850129</t>
  </si>
  <si>
    <t>https://podminky.urs.cz/item/CS_URS_2024_01/765191041</t>
  </si>
  <si>
    <t>"prostup pro odvětrání haubnou"270</t>
  </si>
  <si>
    <t>"odvětrávací komínky"2</t>
  </si>
  <si>
    <t>765191043</t>
  </si>
  <si>
    <t>Montáž pojistné hydroizolační nebo parotěsné fólie v místech střešních prostupů plochy jednotlivě do 1 m2</t>
  </si>
  <si>
    <t>86630060</t>
  </si>
  <si>
    <t>https://podminky.urs.cz/item/CS_URS_2024_01/765191043</t>
  </si>
  <si>
    <t>765191071</t>
  </si>
  <si>
    <t>Montáž pojistné hydroizolační nebo parotěsné fólie okapu přesahem na okapnici</t>
  </si>
  <si>
    <t>740513012</t>
  </si>
  <si>
    <t>https://podminky.urs.cz/item/CS_URS_2024_01/765191071</t>
  </si>
  <si>
    <t>"na okapnici"2*22,9</t>
  </si>
  <si>
    <t>998765102</t>
  </si>
  <si>
    <t>Přesun hmot pro krytiny skládané stanovený z hmotnosti přesunovaného materiálu vodorovná dopravní vzdálenost do 50 m základní na objektech výšky přes 6 do 12 m</t>
  </si>
  <si>
    <t>-2125978220</t>
  </si>
  <si>
    <t>https://podminky.urs.cz/item/CS_URS_2024_01/998765102</t>
  </si>
  <si>
    <t>787</t>
  </si>
  <si>
    <t>Dokončovací práce - zasklívání</t>
  </si>
  <si>
    <t>787600801</t>
  </si>
  <si>
    <t>Vysklívání oken a dveří skla plochého, plochy do 1 m2</t>
  </si>
  <si>
    <t>-118393838</t>
  </si>
  <si>
    <t>https://podminky.urs.cz/item/CS_URS_2024_01/787600801</t>
  </si>
  <si>
    <t>"Vysklívání světlíků z drátoskla"6*0,6*0,6</t>
  </si>
  <si>
    <t>VRN9</t>
  </si>
  <si>
    <t>Ostatní náklady</t>
  </si>
  <si>
    <t>094002000</t>
  </si>
  <si>
    <t>Ostatní náklady související s výstavbou</t>
  </si>
  <si>
    <t>…</t>
  </si>
  <si>
    <t>1024</t>
  </si>
  <si>
    <t>1123821679</t>
  </si>
  <si>
    <t>https://podminky.urs.cz/item/CS_URS_2024_01/094002000</t>
  </si>
  <si>
    <t>FVE - Fotovoltaické instalace - nosná konstrukce</t>
  </si>
  <si>
    <t>741711001</t>
  </si>
  <si>
    <t>Montáž nosné konstrukce fotovoltaických panelů umístěné na šikmé střeše kotvené přes střešní krytinu do nosné konstrukce</t>
  </si>
  <si>
    <t>202006712</t>
  </si>
  <si>
    <t>https://podminky.urs.cz/item/CS_URS_2024_01/741711001</t>
  </si>
  <si>
    <t>741711051</t>
  </si>
  <si>
    <t>Montáž nosné konstrukce fotovoltaických panelů jednotlivých komponentů hliníkových profilů</t>
  </si>
  <si>
    <t>134553820</t>
  </si>
  <si>
    <t>https://podminky.urs.cz/item/CS_URS_2024_01/741711051</t>
  </si>
  <si>
    <t>350R</t>
  </si>
  <si>
    <t>Dodávka kompletního materiálu na nosnou konstrukci pro FVE elektrárnu umístenou na střešní ploše ( viz samostatný rozpočet )</t>
  </si>
  <si>
    <t>Soubor</t>
  </si>
  <si>
    <t>-591492871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</si>
  <si>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</si>
  <si>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</si>
  <si>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</si>
  <si>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</si>
  <si>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>VRN1</t>
  </si>
  <si>
    <t>Průzkumné, geodetické a projektové práce</t>
  </si>
  <si>
    <t>011002001</t>
  </si>
  <si>
    <t>Průzkumné práce - sondy do podlah před započetím demontážních prací podlahového souvrství</t>
  </si>
  <si>
    <t>-1232598672</t>
  </si>
  <si>
    <t>012303000</t>
  </si>
  <si>
    <t>Geodetické práce po výstavbě - zajištění geometrického plánu po demolici objektu</t>
  </si>
  <si>
    <t>841216988</t>
  </si>
  <si>
    <t>https://podminky.urs.cz/item/CS_URS_2021_01/012303000</t>
  </si>
  <si>
    <t>013254000</t>
  </si>
  <si>
    <t>Dokumentace skutečného provedení stavby</t>
  </si>
  <si>
    <t>-1377669086</t>
  </si>
  <si>
    <t>https://podminky.urs.cz/item/CS_URS_2021_01/013254000</t>
  </si>
  <si>
    <t>013274000</t>
  </si>
  <si>
    <t>Pasportizace objektu před započetím prací ( fotodokumentace podrobná )</t>
  </si>
  <si>
    <t>1015165200</t>
  </si>
  <si>
    <t>https://podminky.urs.cz/item/CS_URS_2021_01/013274000</t>
  </si>
  <si>
    <t>VRN2</t>
  </si>
  <si>
    <t>Příprava staveniště</t>
  </si>
  <si>
    <t>020001000</t>
  </si>
  <si>
    <t>507227296</t>
  </si>
  <si>
    <t>https://podminky.urs.cz/item/CS_URS_2021_01/020001000</t>
  </si>
  <si>
    <t>VRN3</t>
  </si>
  <si>
    <t>Zařízení staveniště</t>
  </si>
  <si>
    <t>030001000</t>
  </si>
  <si>
    <t>-1016979390</t>
  </si>
  <si>
    <t>https://podminky.urs.cz/item/CS_URS_2021_01/030001000</t>
  </si>
  <si>
    <t>032803000</t>
  </si>
  <si>
    <t>Ostatní vybavení staveniště - ToiToi</t>
  </si>
  <si>
    <t>-1790769171</t>
  </si>
  <si>
    <t>https://podminky.urs.cz/item/CS_URS_2021_01/032803000</t>
  </si>
  <si>
    <t>033103000</t>
  </si>
  <si>
    <t>Připojení energií</t>
  </si>
  <si>
    <t>-2069818950</t>
  </si>
  <si>
    <t>https://podminky.urs.cz/item/CS_URS_2021_01/033103000</t>
  </si>
  <si>
    <t>033203000</t>
  </si>
  <si>
    <t>Energie pro zařízení staveniště a spotřeba vody</t>
  </si>
  <si>
    <t>-1127524812</t>
  </si>
  <si>
    <t>https://podminky.urs.cz/item/CS_URS_2021_01/033203000</t>
  </si>
  <si>
    <t>039103000</t>
  </si>
  <si>
    <t>Rozebrání, bourání a odvoz zařízení staveniště</t>
  </si>
  <si>
    <t>180148877</t>
  </si>
  <si>
    <t>https://podminky.urs.cz/item/CS_URS_2021_01/039103000</t>
  </si>
  <si>
    <t>VRN7</t>
  </si>
  <si>
    <t>Provozní vlivy</t>
  </si>
  <si>
    <t>070001000</t>
  </si>
  <si>
    <t>-1036647878</t>
  </si>
  <si>
    <t>https://podminky.urs.cz/item/CS_URS_2024_01/070001000</t>
  </si>
  <si>
    <t>"do této položky ocenit omezení stavebních prací tak, že mezi 12:00 - 14:00 ve všední dny by měl být klidnější režim stavebních prací"1</t>
  </si>
  <si>
    <t>091003000</t>
  </si>
  <si>
    <t>Ostatní náklady bez rozlišení - ochrana plochy střech pro montáž lešení</t>
  </si>
  <si>
    <t>-227112</t>
  </si>
  <si>
    <t>https://podminky.urs.cz/item/CS_URS_2021_01/091003000</t>
  </si>
  <si>
    <t>091003000.1</t>
  </si>
  <si>
    <t>Ostatní náklady bez rozlišení - úklid po provedení stavebních prací</t>
  </si>
  <si>
    <t>-1365403801</t>
  </si>
  <si>
    <t>"úklid po provedení stavebních prací"</t>
  </si>
  <si>
    <t>"čištění podlah mycím strojem - 123 m2"</t>
  </si>
  <si>
    <t>"vysávání podlahových ploch - 823 ,2"</t>
  </si>
  <si>
    <t>"ruční mytí podlahových ploch mopem a ruční pad - 700 m2"</t>
  </si>
  <si>
    <t>"čištění oken a dostupných prosklených ploch po stavbě a to vč. rámů - 192 m2"</t>
  </si>
  <si>
    <t>"čištění horizontálních žaluzií - 72 m2"</t>
  </si>
  <si>
    <t>"další úklidové práce, čištění, zařízení místnosti - 38 hod"</t>
  </si>
  <si>
    <t>"dopravné - 1 komplet"</t>
  </si>
  <si>
    <t>Ostatní náklady související s výstavbou - zábor veřejného prostranství pro lešení</t>
  </si>
  <si>
    <t>-2069091627</t>
  </si>
  <si>
    <t>https://podminky.urs.cz/item/CS_URS_2021_01/094002000</t>
  </si>
  <si>
    <t>094103000</t>
  </si>
  <si>
    <t>Náklady na plánované vyklizení objektu</t>
  </si>
  <si>
    <t>komplet</t>
  </si>
  <si>
    <t>870169752</t>
  </si>
  <si>
    <t>https://podminky.urs.cz/item/CS_URS_2024_01/094103000</t>
  </si>
  <si>
    <t>"vyklizení stávajícího vybavení v místnostech 1.04-1.07 a 1.11-1.12"</t>
  </si>
  <si>
    <t>"stěhování vybavení se bude provádět přemístěním do sousední místnosti"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</si>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</sst>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023" TargetMode="External" /><Relationship Id="rId2" Type="http://schemas.openxmlformats.org/officeDocument/2006/relationships/hyperlink" Target="https://podminky.urs.cz/item/CS_URS_2024_01/122211101" TargetMode="External" /><Relationship Id="rId3" Type="http://schemas.openxmlformats.org/officeDocument/2006/relationships/hyperlink" Target="https://podminky.urs.cz/item/CS_URS_2024_01/129001101" TargetMode="External" /><Relationship Id="rId4" Type="http://schemas.openxmlformats.org/officeDocument/2006/relationships/hyperlink" Target="https://podminky.urs.cz/item/CS_URS_2024_01/132212121" TargetMode="External" /><Relationship Id="rId5" Type="http://schemas.openxmlformats.org/officeDocument/2006/relationships/hyperlink" Target="https://podminky.urs.cz/item/CS_URS_2024_01/174111101" TargetMode="External" /><Relationship Id="rId6" Type="http://schemas.openxmlformats.org/officeDocument/2006/relationships/hyperlink" Target="https://podminky.urs.cz/item/CS_URS_2024_01/175111109" TargetMode="External" /><Relationship Id="rId7" Type="http://schemas.openxmlformats.org/officeDocument/2006/relationships/hyperlink" Target="https://podminky.urs.cz/item/CS_URS_2024_01/181111111" TargetMode="External" /><Relationship Id="rId8" Type="http://schemas.openxmlformats.org/officeDocument/2006/relationships/hyperlink" Target="https://podminky.urs.cz/item/CS_URS_2024_01/182303111" TargetMode="External" /><Relationship Id="rId9" Type="http://schemas.openxmlformats.org/officeDocument/2006/relationships/hyperlink" Target="https://podminky.urs.cz/item/CS_URS_2024_01/317121251" TargetMode="External" /><Relationship Id="rId10" Type="http://schemas.openxmlformats.org/officeDocument/2006/relationships/hyperlink" Target="https://podminky.urs.cz/item/CS_URS_2024_01/319202112" TargetMode="External" /><Relationship Id="rId11" Type="http://schemas.openxmlformats.org/officeDocument/2006/relationships/hyperlink" Target="https://podminky.urs.cz/item/CS_URS_2024_01/319202114" TargetMode="External" /><Relationship Id="rId12" Type="http://schemas.openxmlformats.org/officeDocument/2006/relationships/hyperlink" Target="https://podminky.urs.cz/item/CS_URS_2024_01/319202115" TargetMode="External" /><Relationship Id="rId13" Type="http://schemas.openxmlformats.org/officeDocument/2006/relationships/hyperlink" Target="https://podminky.urs.cz/item/CS_URS_2024_02/611131321" TargetMode="External" /><Relationship Id="rId14" Type="http://schemas.openxmlformats.org/officeDocument/2006/relationships/hyperlink" Target="https://podminky.urs.cz/item/CS_URS_2024_02/612131121" TargetMode="External" /><Relationship Id="rId15" Type="http://schemas.openxmlformats.org/officeDocument/2006/relationships/hyperlink" Target="https://podminky.urs.cz/item/CS_URS_2024_01/612135101" TargetMode="External" /><Relationship Id="rId16" Type="http://schemas.openxmlformats.org/officeDocument/2006/relationships/hyperlink" Target="https://podminky.urs.cz/item/CS_URS_2024_02/612321131" TargetMode="External" /><Relationship Id="rId17" Type="http://schemas.openxmlformats.org/officeDocument/2006/relationships/hyperlink" Target="https://podminky.urs.cz/item/CS_URS_2024_01/612324111" TargetMode="External" /><Relationship Id="rId18" Type="http://schemas.openxmlformats.org/officeDocument/2006/relationships/hyperlink" Target="https://podminky.urs.cz/item/CS_URS_2024_01/612325122" TargetMode="External" /><Relationship Id="rId19" Type="http://schemas.openxmlformats.org/officeDocument/2006/relationships/hyperlink" Target="https://podminky.urs.cz/item/CS_URS_2024_01/612325203" TargetMode="External" /><Relationship Id="rId20" Type="http://schemas.openxmlformats.org/officeDocument/2006/relationships/hyperlink" Target="https://podminky.urs.cz/item/CS_URS_2024_01/612326121" TargetMode="External" /><Relationship Id="rId21" Type="http://schemas.openxmlformats.org/officeDocument/2006/relationships/hyperlink" Target="https://podminky.urs.cz/item/CS_URS_2024_01/612325191" TargetMode="External" /><Relationship Id="rId22" Type="http://schemas.openxmlformats.org/officeDocument/2006/relationships/hyperlink" Target="https://podminky.urs.cz/item/CS_URS_2024_02/619995001" TargetMode="External" /><Relationship Id="rId23" Type="http://schemas.openxmlformats.org/officeDocument/2006/relationships/hyperlink" Target="https://podminky.urs.cz/item/CS_URS_2024_01/631311115" TargetMode="External" /><Relationship Id="rId24" Type="http://schemas.openxmlformats.org/officeDocument/2006/relationships/hyperlink" Target="https://podminky.urs.cz/item/CS_URS_2024_01/631319011" TargetMode="External" /><Relationship Id="rId25" Type="http://schemas.openxmlformats.org/officeDocument/2006/relationships/hyperlink" Target="https://podminky.urs.cz/item/CS_URS_2024_01/631319171" TargetMode="External" /><Relationship Id="rId26" Type="http://schemas.openxmlformats.org/officeDocument/2006/relationships/hyperlink" Target="https://podminky.urs.cz/item/CS_URS_2024_01/631319195" TargetMode="External" /><Relationship Id="rId27" Type="http://schemas.openxmlformats.org/officeDocument/2006/relationships/hyperlink" Target="https://podminky.urs.cz/item/CS_URS_2024_01/631362021" TargetMode="External" /><Relationship Id="rId28" Type="http://schemas.openxmlformats.org/officeDocument/2006/relationships/hyperlink" Target="https://podminky.urs.cz/item/CS_URS_2024_01/632451214" TargetMode="External" /><Relationship Id="rId29" Type="http://schemas.openxmlformats.org/officeDocument/2006/relationships/hyperlink" Target="https://podminky.urs.cz/item/CS_URS_2024_01/632451291" TargetMode="External" /><Relationship Id="rId30" Type="http://schemas.openxmlformats.org/officeDocument/2006/relationships/hyperlink" Target="https://podminky.urs.cz/item/CS_URS_2024_01/633811111" TargetMode="External" /><Relationship Id="rId31" Type="http://schemas.openxmlformats.org/officeDocument/2006/relationships/hyperlink" Target="https://podminky.urs.cz/item/CS_URS_2024_01/634112126" TargetMode="External" /><Relationship Id="rId32" Type="http://schemas.openxmlformats.org/officeDocument/2006/relationships/hyperlink" Target="https://podminky.urs.cz/item/CS_URS_2024_01/635111141" TargetMode="External" /><Relationship Id="rId33" Type="http://schemas.openxmlformats.org/officeDocument/2006/relationships/hyperlink" Target="https://podminky.urs.cz/item/CS_URS_2024_02/642944121" TargetMode="External" /><Relationship Id="rId34" Type="http://schemas.openxmlformats.org/officeDocument/2006/relationships/hyperlink" Target="https://podminky.urs.cz/item/CS_URS_2024_01/871313121" TargetMode="External" /><Relationship Id="rId35" Type="http://schemas.openxmlformats.org/officeDocument/2006/relationships/hyperlink" Target="https://podminky.urs.cz/item/CS_URS_2024_01/877310310" TargetMode="External" /><Relationship Id="rId36" Type="http://schemas.openxmlformats.org/officeDocument/2006/relationships/hyperlink" Target="https://podminky.urs.cz/item/CS_URS_2024_01/877310320" TargetMode="External" /><Relationship Id="rId37" Type="http://schemas.openxmlformats.org/officeDocument/2006/relationships/hyperlink" Target="https://podminky.urs.cz/item/CS_URS_2024_01/949101112" TargetMode="External" /><Relationship Id="rId38" Type="http://schemas.openxmlformats.org/officeDocument/2006/relationships/hyperlink" Target="https://podminky.urs.cz/item/CS_URS_2024_01/952901111" TargetMode="External" /><Relationship Id="rId39" Type="http://schemas.openxmlformats.org/officeDocument/2006/relationships/hyperlink" Target="https://podminky.urs.cz/item/CS_URS_2024_01/965082941" TargetMode="External" /><Relationship Id="rId40" Type="http://schemas.openxmlformats.org/officeDocument/2006/relationships/hyperlink" Target="https://podminky.urs.cz/item/CS_URS_2024_02/968072455" TargetMode="External" /><Relationship Id="rId41" Type="http://schemas.openxmlformats.org/officeDocument/2006/relationships/hyperlink" Target="https://podminky.urs.cz/item/CS_URS_2024_01/971033531" TargetMode="External" /><Relationship Id="rId42" Type="http://schemas.openxmlformats.org/officeDocument/2006/relationships/hyperlink" Target="https://podminky.urs.cz/item/CS_URS_2024_01/974031165" TargetMode="External" /><Relationship Id="rId43" Type="http://schemas.openxmlformats.org/officeDocument/2006/relationships/hyperlink" Target="https://podminky.urs.cz/item/CS_URS_2024_01/974031169" TargetMode="External" /><Relationship Id="rId44" Type="http://schemas.openxmlformats.org/officeDocument/2006/relationships/hyperlink" Target="https://podminky.urs.cz/item/CS_URS_2024_01/977151123" TargetMode="External" /><Relationship Id="rId45" Type="http://schemas.openxmlformats.org/officeDocument/2006/relationships/hyperlink" Target="https://podminky.urs.cz/item/CS_URS_2024_01/978013191" TargetMode="External" /><Relationship Id="rId46" Type="http://schemas.openxmlformats.org/officeDocument/2006/relationships/hyperlink" Target="https://podminky.urs.cz/item/CS_URS_2024_01/997013211" TargetMode="External" /><Relationship Id="rId47" Type="http://schemas.openxmlformats.org/officeDocument/2006/relationships/hyperlink" Target="https://podminky.urs.cz/item/CS_URS_2024_01/997013509" TargetMode="External" /><Relationship Id="rId48" Type="http://schemas.openxmlformats.org/officeDocument/2006/relationships/hyperlink" Target="https://podminky.urs.cz/item/CS_URS_2024_01/997013511" TargetMode="External" /><Relationship Id="rId49" Type="http://schemas.openxmlformats.org/officeDocument/2006/relationships/hyperlink" Target="https://podminky.urs.cz/item/CS_URS_2024_01/997013871" TargetMode="External" /><Relationship Id="rId50" Type="http://schemas.openxmlformats.org/officeDocument/2006/relationships/hyperlink" Target="https://podminky.urs.cz/item/CS_URS_2024_01/998018001" TargetMode="External" /><Relationship Id="rId51" Type="http://schemas.openxmlformats.org/officeDocument/2006/relationships/hyperlink" Target="https://podminky.urs.cz/item/CS_URS_2024_01/711111001" TargetMode="External" /><Relationship Id="rId52" Type="http://schemas.openxmlformats.org/officeDocument/2006/relationships/hyperlink" Target="https://podminky.urs.cz/item/CS_URS_2024_01/711112001" TargetMode="External" /><Relationship Id="rId53" Type="http://schemas.openxmlformats.org/officeDocument/2006/relationships/hyperlink" Target="https://podminky.urs.cz/item/CS_URS_2024_01/711141559" TargetMode="External" /><Relationship Id="rId54" Type="http://schemas.openxmlformats.org/officeDocument/2006/relationships/hyperlink" Target="https://podminky.urs.cz/item/CS_URS_2024_01/711142559" TargetMode="External" /><Relationship Id="rId55" Type="http://schemas.openxmlformats.org/officeDocument/2006/relationships/hyperlink" Target="https://podminky.urs.cz/item/CS_URS_2024_01/711161212" TargetMode="External" /><Relationship Id="rId56" Type="http://schemas.openxmlformats.org/officeDocument/2006/relationships/hyperlink" Target="https://podminky.urs.cz/item/CS_URS_2024_01/711161384" TargetMode="External" /><Relationship Id="rId57" Type="http://schemas.openxmlformats.org/officeDocument/2006/relationships/hyperlink" Target="https://podminky.urs.cz/item/CS_URS_2024_01/711211133" TargetMode="External" /><Relationship Id="rId58" Type="http://schemas.openxmlformats.org/officeDocument/2006/relationships/hyperlink" Target="https://podminky.urs.cz/item/CS_URS_2024_01/711211134" TargetMode="External" /><Relationship Id="rId59" Type="http://schemas.openxmlformats.org/officeDocument/2006/relationships/hyperlink" Target="https://podminky.urs.cz/item/CS_URS_2024_01/713121121" TargetMode="External" /><Relationship Id="rId60" Type="http://schemas.openxmlformats.org/officeDocument/2006/relationships/hyperlink" Target="https://podminky.urs.cz/item/CS_URS_2024_01/721110806" TargetMode="External" /><Relationship Id="rId61" Type="http://schemas.openxmlformats.org/officeDocument/2006/relationships/hyperlink" Target="https://podminky.urs.cz/item/CS_URS_2024_01/721173317" TargetMode="External" /><Relationship Id="rId62" Type="http://schemas.openxmlformats.org/officeDocument/2006/relationships/hyperlink" Target="https://podminky.urs.cz/item/CS_URS_2024_01/721173403" TargetMode="External" /><Relationship Id="rId63" Type="http://schemas.openxmlformats.org/officeDocument/2006/relationships/hyperlink" Target="https://podminky.urs.cz/item/CS_URS_2024_01/721242106" TargetMode="External" /><Relationship Id="rId64" Type="http://schemas.openxmlformats.org/officeDocument/2006/relationships/hyperlink" Target="https://podminky.urs.cz/item/CS_URS_2024_01/721242804" TargetMode="External" /><Relationship Id="rId65" Type="http://schemas.openxmlformats.org/officeDocument/2006/relationships/hyperlink" Target="https://podminky.urs.cz/item/CS_URS_2024_01/998721121" TargetMode="External" /><Relationship Id="rId66" Type="http://schemas.openxmlformats.org/officeDocument/2006/relationships/hyperlink" Target="https://podminky.urs.cz/item/CS_URS_2024_02/725291665" TargetMode="External" /><Relationship Id="rId67" Type="http://schemas.openxmlformats.org/officeDocument/2006/relationships/hyperlink" Target="https://podminky.urs.cz/item/CS_URS_2024_02/725291666" TargetMode="External" /><Relationship Id="rId68" Type="http://schemas.openxmlformats.org/officeDocument/2006/relationships/hyperlink" Target="https://podminky.urs.cz/item/CS_URS_2024_02/725331111" TargetMode="External" /><Relationship Id="rId69" Type="http://schemas.openxmlformats.org/officeDocument/2006/relationships/hyperlink" Target="https://podminky.urs.cz/item/CS_URS_2024_02/725532101" TargetMode="External" /><Relationship Id="rId70" Type="http://schemas.openxmlformats.org/officeDocument/2006/relationships/hyperlink" Target="https://podminky.urs.cz/item/CS_URS_2024_02/725821312" TargetMode="External" /><Relationship Id="rId71" Type="http://schemas.openxmlformats.org/officeDocument/2006/relationships/hyperlink" Target="https://podminky.urs.cz/item/CS_URS_2024_01/733120815" TargetMode="External" /><Relationship Id="rId72" Type="http://schemas.openxmlformats.org/officeDocument/2006/relationships/hyperlink" Target="https://podminky.urs.cz/item/CS_URS_2024_01/733191916" TargetMode="External" /><Relationship Id="rId73" Type="http://schemas.openxmlformats.org/officeDocument/2006/relationships/hyperlink" Target="https://podminky.urs.cz/item/CS_URS_2024_02/733290801" TargetMode="External" /><Relationship Id="rId74" Type="http://schemas.openxmlformats.org/officeDocument/2006/relationships/hyperlink" Target="https://podminky.urs.cz/item/CS_URS_2024_02/733890102" TargetMode="External" /><Relationship Id="rId75" Type="http://schemas.openxmlformats.org/officeDocument/2006/relationships/hyperlink" Target="https://podminky.urs.cz/item/CS_URS_2024_01/998733121" TargetMode="External" /><Relationship Id="rId76" Type="http://schemas.openxmlformats.org/officeDocument/2006/relationships/hyperlink" Target="https://podminky.urs.cz/item/CS_URS_2024_01/735151831" TargetMode="External" /><Relationship Id="rId77" Type="http://schemas.openxmlformats.org/officeDocument/2006/relationships/hyperlink" Target="https://podminky.urs.cz/item/CS_URS_2024_01/735494811" TargetMode="External" /><Relationship Id="rId78" Type="http://schemas.openxmlformats.org/officeDocument/2006/relationships/hyperlink" Target="https://podminky.urs.cz/item/CS_URS_2024_01/751111012" TargetMode="External" /><Relationship Id="rId79" Type="http://schemas.openxmlformats.org/officeDocument/2006/relationships/hyperlink" Target="https://podminky.urs.cz/item/CS_URS_2024_01/751398012" TargetMode="External" /><Relationship Id="rId80" Type="http://schemas.openxmlformats.org/officeDocument/2006/relationships/hyperlink" Target="https://podminky.urs.cz/item/CS_URS_2024_01/998751121" TargetMode="External" /><Relationship Id="rId81" Type="http://schemas.openxmlformats.org/officeDocument/2006/relationships/hyperlink" Target="https://podminky.urs.cz/item/CS_URS_2024_01/762522812" TargetMode="External" /><Relationship Id="rId82" Type="http://schemas.openxmlformats.org/officeDocument/2006/relationships/hyperlink" Target="https://podminky.urs.cz/item/CS_URS_2024_01/763111811" TargetMode="External" /><Relationship Id="rId83" Type="http://schemas.openxmlformats.org/officeDocument/2006/relationships/hyperlink" Target="https://podminky.urs.cz/item/CS_URS_2024_01/763121411" TargetMode="External" /><Relationship Id="rId84" Type="http://schemas.openxmlformats.org/officeDocument/2006/relationships/hyperlink" Target="https://podminky.urs.cz/item/CS_URS_2024_01/998763332" TargetMode="External" /><Relationship Id="rId85" Type="http://schemas.openxmlformats.org/officeDocument/2006/relationships/hyperlink" Target="https://podminky.urs.cz/item/CS_URS_2024_02/766411811" TargetMode="External" /><Relationship Id="rId86" Type="http://schemas.openxmlformats.org/officeDocument/2006/relationships/hyperlink" Target="https://podminky.urs.cz/item/CS_URS_2024_02/766411822" TargetMode="External" /><Relationship Id="rId87" Type="http://schemas.openxmlformats.org/officeDocument/2006/relationships/hyperlink" Target="https://podminky.urs.cz/item/CS_URS_2024_02/766414212" TargetMode="External" /><Relationship Id="rId88" Type="http://schemas.openxmlformats.org/officeDocument/2006/relationships/hyperlink" Target="https://podminky.urs.cz/item/CS_URS_2024_02/766417211" TargetMode="External" /><Relationship Id="rId89" Type="http://schemas.openxmlformats.org/officeDocument/2006/relationships/hyperlink" Target="https://podminky.urs.cz/item/CS_URS_2024_02/766491851" TargetMode="External" /><Relationship Id="rId90" Type="http://schemas.openxmlformats.org/officeDocument/2006/relationships/hyperlink" Target="https://podminky.urs.cz/item/CS_URS_2024_02/766660903" TargetMode="External" /><Relationship Id="rId91" Type="http://schemas.openxmlformats.org/officeDocument/2006/relationships/hyperlink" Target="https://podminky.urs.cz/item/CS_URS_2024_02/766661848" TargetMode="External" /><Relationship Id="rId92" Type="http://schemas.openxmlformats.org/officeDocument/2006/relationships/hyperlink" Target="https://podminky.urs.cz/item/CS_URS_2024_02/766661849" TargetMode="External" /><Relationship Id="rId93" Type="http://schemas.openxmlformats.org/officeDocument/2006/relationships/hyperlink" Target="https://podminky.urs.cz/item/CS_URS_2024_02/767531213" TargetMode="External" /><Relationship Id="rId94" Type="http://schemas.openxmlformats.org/officeDocument/2006/relationships/hyperlink" Target="https://podminky.urs.cz/item/CS_URS_2024_01/776111311" TargetMode="External" /><Relationship Id="rId95" Type="http://schemas.openxmlformats.org/officeDocument/2006/relationships/hyperlink" Target="https://podminky.urs.cz/item/CS_URS_2024_01/776121112" TargetMode="External" /><Relationship Id="rId96" Type="http://schemas.openxmlformats.org/officeDocument/2006/relationships/hyperlink" Target="https://podminky.urs.cz/item/CS_URS_2024_01/776141111" TargetMode="External" /><Relationship Id="rId97" Type="http://schemas.openxmlformats.org/officeDocument/2006/relationships/hyperlink" Target="https://podminky.urs.cz/item/CS_URS_2024_01/776201811" TargetMode="External" /><Relationship Id="rId98" Type="http://schemas.openxmlformats.org/officeDocument/2006/relationships/hyperlink" Target="https://podminky.urs.cz/item/CS_URS_2024_02/776211111" TargetMode="External" /><Relationship Id="rId99" Type="http://schemas.openxmlformats.org/officeDocument/2006/relationships/hyperlink" Target="https://podminky.urs.cz/item/CS_URS_2024_01/776231111" TargetMode="External" /><Relationship Id="rId100" Type="http://schemas.openxmlformats.org/officeDocument/2006/relationships/hyperlink" Target="https://podminky.urs.cz/item/CS_URS_2024_01/776410811" TargetMode="External" /><Relationship Id="rId101" Type="http://schemas.openxmlformats.org/officeDocument/2006/relationships/hyperlink" Target="https://podminky.urs.cz/item/CS_URS_2024_01/776421111" TargetMode="External" /><Relationship Id="rId102" Type="http://schemas.openxmlformats.org/officeDocument/2006/relationships/hyperlink" Target="https://podminky.urs.cz/item/CS_URS_2024_02/776991821" TargetMode="External" /><Relationship Id="rId103" Type="http://schemas.openxmlformats.org/officeDocument/2006/relationships/hyperlink" Target="https://podminky.urs.cz/item/CS_URS_2024_01/998776121" TargetMode="External" /><Relationship Id="rId104" Type="http://schemas.openxmlformats.org/officeDocument/2006/relationships/hyperlink" Target="https://podminky.urs.cz/item/CS_URS_2024_02/783101203" TargetMode="External" /><Relationship Id="rId105" Type="http://schemas.openxmlformats.org/officeDocument/2006/relationships/hyperlink" Target="https://podminky.urs.cz/item/CS_URS_2024_02/783114101" TargetMode="External" /><Relationship Id="rId106" Type="http://schemas.openxmlformats.org/officeDocument/2006/relationships/hyperlink" Target="https://podminky.urs.cz/item/CS_URS_2024_02/783117101" TargetMode="External" /><Relationship Id="rId107" Type="http://schemas.openxmlformats.org/officeDocument/2006/relationships/hyperlink" Target="https://podminky.urs.cz/item/CS_URS_2024_02/783122111" TargetMode="External" /><Relationship Id="rId108" Type="http://schemas.openxmlformats.org/officeDocument/2006/relationships/hyperlink" Target="https://podminky.urs.cz/item/CS_URS_2024_02/783314101" TargetMode="External" /><Relationship Id="rId109" Type="http://schemas.openxmlformats.org/officeDocument/2006/relationships/hyperlink" Target="https://podminky.urs.cz/item/CS_URS_2024_02/783314201" TargetMode="External" /><Relationship Id="rId110" Type="http://schemas.openxmlformats.org/officeDocument/2006/relationships/hyperlink" Target="https://podminky.urs.cz/item/CS_URS_2024_02/783317101" TargetMode="External" /><Relationship Id="rId111" Type="http://schemas.openxmlformats.org/officeDocument/2006/relationships/hyperlink" Target="https://podminky.urs.cz/item/CS_URS_2024_02/783601715" TargetMode="External" /><Relationship Id="rId112" Type="http://schemas.openxmlformats.org/officeDocument/2006/relationships/hyperlink" Target="https://podminky.urs.cz/item/CS_URS_2024_02/783614551" TargetMode="External" /><Relationship Id="rId113" Type="http://schemas.openxmlformats.org/officeDocument/2006/relationships/hyperlink" Target="https://podminky.urs.cz/item/CS_URS_2024_02/783615551" TargetMode="External" /><Relationship Id="rId114" Type="http://schemas.openxmlformats.org/officeDocument/2006/relationships/hyperlink" Target="https://podminky.urs.cz/item/CS_URS_2024_02/783617601" TargetMode="External" /><Relationship Id="rId115" Type="http://schemas.openxmlformats.org/officeDocument/2006/relationships/hyperlink" Target="https://podminky.urs.cz/item/CS_URS_2024_02/784121001" TargetMode="External" /><Relationship Id="rId116" Type="http://schemas.openxmlformats.org/officeDocument/2006/relationships/hyperlink" Target="https://podminky.urs.cz/item/CS_URS_2024_01/784181101" TargetMode="External" /><Relationship Id="rId117" Type="http://schemas.openxmlformats.org/officeDocument/2006/relationships/hyperlink" Target="https://podminky.urs.cz/item/CS_URS_2024_01/784191007" TargetMode="External" /><Relationship Id="rId118" Type="http://schemas.openxmlformats.org/officeDocument/2006/relationships/hyperlink" Target="https://podminky.urs.cz/item/CS_URS_2024_01/784211101" TargetMode="External" /><Relationship Id="rId119" Type="http://schemas.openxmlformats.org/officeDocument/2006/relationships/hyperlink" Target="https://podminky.urs.cz/item/CS_URS_2024_01/784321031" TargetMode="External" /><Relationship Id="rId120" Type="http://schemas.openxmlformats.org/officeDocument/2006/relationships/hyperlink" Target="https://podminky.urs.cz/item/CS_URS_2024_01/784321041" TargetMode="External" /><Relationship Id="rId121" Type="http://schemas.openxmlformats.org/officeDocument/2006/relationships/hyperlink" Target="https://podminky.urs.cz/item/CS_URS_2024_02/HZS1292" TargetMode="External" /><Relationship Id="rId12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623151031" TargetMode="External" /><Relationship Id="rId2" Type="http://schemas.openxmlformats.org/officeDocument/2006/relationships/hyperlink" Target="https://podminky.urs.cz/item/CS_URS_2024_01/622331111" TargetMode="External" /><Relationship Id="rId3" Type="http://schemas.openxmlformats.org/officeDocument/2006/relationships/hyperlink" Target="https://podminky.urs.cz/item/CS_URS_2024_01/623142001" TargetMode="External" /><Relationship Id="rId4" Type="http://schemas.openxmlformats.org/officeDocument/2006/relationships/hyperlink" Target="https://podminky.urs.cz/item/CS_URS_2024_01/629991011" TargetMode="External" /><Relationship Id="rId5" Type="http://schemas.openxmlformats.org/officeDocument/2006/relationships/hyperlink" Target="https://podminky.urs.cz/item/CS_URS_2024_01/629999042" TargetMode="External" /><Relationship Id="rId6" Type="http://schemas.openxmlformats.org/officeDocument/2006/relationships/hyperlink" Target="https://podminky.urs.cz/item/CS_URS_2024_01/632450122" TargetMode="External" /><Relationship Id="rId7" Type="http://schemas.openxmlformats.org/officeDocument/2006/relationships/hyperlink" Target="https://podminky.urs.cz/item/CS_URS_2024_01/941211112" TargetMode="External" /><Relationship Id="rId8" Type="http://schemas.openxmlformats.org/officeDocument/2006/relationships/hyperlink" Target="https://podminky.urs.cz/item/CS_URS_2024_01/941211211" TargetMode="External" /><Relationship Id="rId9" Type="http://schemas.openxmlformats.org/officeDocument/2006/relationships/hyperlink" Target="https://podminky.urs.cz/item/CS_URS_2024_01/941211812" TargetMode="External" /><Relationship Id="rId10" Type="http://schemas.openxmlformats.org/officeDocument/2006/relationships/hyperlink" Target="https://podminky.urs.cz/item/CS_URS_2024_01/944511111" TargetMode="External" /><Relationship Id="rId11" Type="http://schemas.openxmlformats.org/officeDocument/2006/relationships/hyperlink" Target="https://podminky.urs.cz/item/CS_URS_2024_01/944511211" TargetMode="External" /><Relationship Id="rId12" Type="http://schemas.openxmlformats.org/officeDocument/2006/relationships/hyperlink" Target="https://podminky.urs.cz/item/CS_URS_2024_01/944511811" TargetMode="External" /><Relationship Id="rId13" Type="http://schemas.openxmlformats.org/officeDocument/2006/relationships/hyperlink" Target="https://podminky.urs.cz/item/CS_URS_2024_01/949521111" TargetMode="External" /><Relationship Id="rId14" Type="http://schemas.openxmlformats.org/officeDocument/2006/relationships/hyperlink" Target="https://podminky.urs.cz/item/CS_URS_2024_01/949521211" TargetMode="External" /><Relationship Id="rId15" Type="http://schemas.openxmlformats.org/officeDocument/2006/relationships/hyperlink" Target="https://podminky.urs.cz/item/CS_URS_2024_01/962032641" TargetMode="External" /><Relationship Id="rId16" Type="http://schemas.openxmlformats.org/officeDocument/2006/relationships/hyperlink" Target="https://podminky.urs.cz/item/CS_URS_2024_01/978036191" TargetMode="External" /><Relationship Id="rId17" Type="http://schemas.openxmlformats.org/officeDocument/2006/relationships/hyperlink" Target="https://podminky.urs.cz/item/CS_URS_2024_01/997013213" TargetMode="External" /><Relationship Id="rId18" Type="http://schemas.openxmlformats.org/officeDocument/2006/relationships/hyperlink" Target="https://podminky.urs.cz/item/CS_URS_2024_01/997013501" TargetMode="External" /><Relationship Id="rId19" Type="http://schemas.openxmlformats.org/officeDocument/2006/relationships/hyperlink" Target="https://podminky.urs.cz/item/CS_URS_2024_01/997013509" TargetMode="External" /><Relationship Id="rId20" Type="http://schemas.openxmlformats.org/officeDocument/2006/relationships/hyperlink" Target="https://podminky.urs.cz/item/CS_URS_2024_01/997013631" TargetMode="External" /><Relationship Id="rId21" Type="http://schemas.openxmlformats.org/officeDocument/2006/relationships/hyperlink" Target="https://podminky.urs.cz/item/CS_URS_2024_01/997013645" TargetMode="External" /><Relationship Id="rId22" Type="http://schemas.openxmlformats.org/officeDocument/2006/relationships/hyperlink" Target="https://podminky.urs.cz/item/CS_URS_2024_01/997013804" TargetMode="External" /><Relationship Id="rId23" Type="http://schemas.openxmlformats.org/officeDocument/2006/relationships/hyperlink" Target="https://podminky.urs.cz/item/CS_URS_2024_01/997013811" TargetMode="External" /><Relationship Id="rId24" Type="http://schemas.openxmlformats.org/officeDocument/2006/relationships/hyperlink" Target="https://podminky.urs.cz/item/CS_URS_2024_01/998018002" TargetMode="External" /><Relationship Id="rId25" Type="http://schemas.openxmlformats.org/officeDocument/2006/relationships/hyperlink" Target="https://podminky.urs.cz/item/CS_URS_2024_01/762331921" TargetMode="External" /><Relationship Id="rId26" Type="http://schemas.openxmlformats.org/officeDocument/2006/relationships/hyperlink" Target="https://podminky.urs.cz/item/CS_URS_2024_01/762331923" TargetMode="External" /><Relationship Id="rId27" Type="http://schemas.openxmlformats.org/officeDocument/2006/relationships/hyperlink" Target="https://podminky.urs.cz/item/CS_URS_2024_01/762331933" TargetMode="External" /><Relationship Id="rId28" Type="http://schemas.openxmlformats.org/officeDocument/2006/relationships/hyperlink" Target="https://podminky.urs.cz/item/CS_URS_2024_01/762332922" TargetMode="External" /><Relationship Id="rId29" Type="http://schemas.openxmlformats.org/officeDocument/2006/relationships/hyperlink" Target="https://podminky.urs.cz/item/CS_URS_2024_01/762332923" TargetMode="External" /><Relationship Id="rId30" Type="http://schemas.openxmlformats.org/officeDocument/2006/relationships/hyperlink" Target="https://podminky.urs.cz/item/CS_URS_2024_01/762341210" TargetMode="External" /><Relationship Id="rId31" Type="http://schemas.openxmlformats.org/officeDocument/2006/relationships/hyperlink" Target="https://podminky.urs.cz/item/CS_URS_2024_01/762341811" TargetMode="External" /><Relationship Id="rId32" Type="http://schemas.openxmlformats.org/officeDocument/2006/relationships/hyperlink" Target="https://podminky.urs.cz/item/CS_URS_2024_01/762342441" TargetMode="External" /><Relationship Id="rId33" Type="http://schemas.openxmlformats.org/officeDocument/2006/relationships/hyperlink" Target="https://podminky.urs.cz/item/CS_URS_2024_01/762343911" TargetMode="External" /><Relationship Id="rId34" Type="http://schemas.openxmlformats.org/officeDocument/2006/relationships/hyperlink" Target="https://podminky.urs.cz/item/CS_URS_2024_01/762361312" TargetMode="External" /><Relationship Id="rId35" Type="http://schemas.openxmlformats.org/officeDocument/2006/relationships/hyperlink" Target="https://podminky.urs.cz/item/CS_URS_2024_01/762395000" TargetMode="External" /><Relationship Id="rId36" Type="http://schemas.openxmlformats.org/officeDocument/2006/relationships/hyperlink" Target="https://podminky.urs.cz/item/CS_URS_2024_01/998762122" TargetMode="External" /><Relationship Id="rId37" Type="http://schemas.openxmlformats.org/officeDocument/2006/relationships/hyperlink" Target="https://podminky.urs.cz/item/CS_URS_2024_01/764002811" TargetMode="External" /><Relationship Id="rId38" Type="http://schemas.openxmlformats.org/officeDocument/2006/relationships/hyperlink" Target="https://podminky.urs.cz/item/CS_URS_2024_01/764002821" TargetMode="External" /><Relationship Id="rId39" Type="http://schemas.openxmlformats.org/officeDocument/2006/relationships/hyperlink" Target="https://podminky.urs.cz/item/CS_URS_2024_01/764002841" TargetMode="External" /><Relationship Id="rId40" Type="http://schemas.openxmlformats.org/officeDocument/2006/relationships/hyperlink" Target="https://podminky.urs.cz/item/CS_URS_2024_01/764002871" TargetMode="External" /><Relationship Id="rId41" Type="http://schemas.openxmlformats.org/officeDocument/2006/relationships/hyperlink" Target="https://podminky.urs.cz/item/CS_URS_2024_01/764002881" TargetMode="External" /><Relationship Id="rId42" Type="http://schemas.openxmlformats.org/officeDocument/2006/relationships/hyperlink" Target="https://podminky.urs.cz/item/CS_URS_2024_01/764004801" TargetMode="External" /><Relationship Id="rId43" Type="http://schemas.openxmlformats.org/officeDocument/2006/relationships/hyperlink" Target="https://podminky.urs.cz/item/CS_URS_2024_01/764004861" TargetMode="External" /><Relationship Id="rId44" Type="http://schemas.openxmlformats.org/officeDocument/2006/relationships/hyperlink" Target="https://podminky.urs.cz/item/CS_URS_2024_01/764021401" TargetMode="External" /><Relationship Id="rId45" Type="http://schemas.openxmlformats.org/officeDocument/2006/relationships/hyperlink" Target="https://podminky.urs.cz/item/CS_URS_2024_01/764121462" TargetMode="External" /><Relationship Id="rId46" Type="http://schemas.openxmlformats.org/officeDocument/2006/relationships/hyperlink" Target="https://podminky.urs.cz/item/CS_URS_2024_01/764221417" TargetMode="External" /><Relationship Id="rId47" Type="http://schemas.openxmlformats.org/officeDocument/2006/relationships/hyperlink" Target="https://podminky.urs.cz/item/CS_URS_2024_01/764222406" TargetMode="External" /><Relationship Id="rId48" Type="http://schemas.openxmlformats.org/officeDocument/2006/relationships/hyperlink" Target="https://podminky.urs.cz/item/CS_URS_2024_01/764222432" TargetMode="External" /><Relationship Id="rId49" Type="http://schemas.openxmlformats.org/officeDocument/2006/relationships/hyperlink" Target="https://podminky.urs.cz/item/CS_URS_2024_01/764222433" TargetMode="External" /><Relationship Id="rId50" Type="http://schemas.openxmlformats.org/officeDocument/2006/relationships/hyperlink" Target="https://podminky.urs.cz/item/CS_URS_2024_01/764223451" TargetMode="External" /><Relationship Id="rId51" Type="http://schemas.openxmlformats.org/officeDocument/2006/relationships/hyperlink" Target="https://podminky.urs.cz/item/CS_URS_2024_01/764223458" TargetMode="External" /><Relationship Id="rId52" Type="http://schemas.openxmlformats.org/officeDocument/2006/relationships/hyperlink" Target="https://podminky.urs.cz/item/CS_URS_2024_01/764224405" TargetMode="External" /><Relationship Id="rId53" Type="http://schemas.openxmlformats.org/officeDocument/2006/relationships/hyperlink" Target="https://podminky.urs.cz/item/CS_URS_2024_01/764324412" TargetMode="External" /><Relationship Id="rId54" Type="http://schemas.openxmlformats.org/officeDocument/2006/relationships/hyperlink" Target="https://podminky.urs.cz/item/CS_URS_2024_01/764325422" TargetMode="External" /><Relationship Id="rId55" Type="http://schemas.openxmlformats.org/officeDocument/2006/relationships/hyperlink" Target="https://podminky.urs.cz/item/CS_URS_2024_01/764326441" TargetMode="External" /><Relationship Id="rId56" Type="http://schemas.openxmlformats.org/officeDocument/2006/relationships/hyperlink" Target="https://podminky.urs.cz/item/CS_URS_2024_01/764521405" TargetMode="External" /><Relationship Id="rId57" Type="http://schemas.openxmlformats.org/officeDocument/2006/relationships/hyperlink" Target="https://podminky.urs.cz/item/CS_URS_2024_01/764521445" TargetMode="External" /><Relationship Id="rId58" Type="http://schemas.openxmlformats.org/officeDocument/2006/relationships/hyperlink" Target="https://podminky.urs.cz/item/CS_URS_2024_01/764528423" TargetMode="External" /><Relationship Id="rId59" Type="http://schemas.openxmlformats.org/officeDocument/2006/relationships/hyperlink" Target="https://podminky.urs.cz/item/CS_URS_2024_01/998764102" TargetMode="External" /><Relationship Id="rId60" Type="http://schemas.openxmlformats.org/officeDocument/2006/relationships/hyperlink" Target="https://podminky.urs.cz/item/CS_URS_2024_01/765135013" TargetMode="External" /><Relationship Id="rId61" Type="http://schemas.openxmlformats.org/officeDocument/2006/relationships/hyperlink" Target="https://podminky.urs.cz/item/CS_URS_2024_01/765151801" TargetMode="External" /><Relationship Id="rId62" Type="http://schemas.openxmlformats.org/officeDocument/2006/relationships/hyperlink" Target="https://podminky.urs.cz/item/CS_URS_2024_01/765191023" TargetMode="External" /><Relationship Id="rId63" Type="http://schemas.openxmlformats.org/officeDocument/2006/relationships/hyperlink" Target="https://podminky.urs.cz/item/CS_URS_2024_01/765191041" TargetMode="External" /><Relationship Id="rId64" Type="http://schemas.openxmlformats.org/officeDocument/2006/relationships/hyperlink" Target="https://podminky.urs.cz/item/CS_URS_2024_01/765191043" TargetMode="External" /><Relationship Id="rId65" Type="http://schemas.openxmlformats.org/officeDocument/2006/relationships/hyperlink" Target="https://podminky.urs.cz/item/CS_URS_2024_01/765191071" TargetMode="External" /><Relationship Id="rId66" Type="http://schemas.openxmlformats.org/officeDocument/2006/relationships/hyperlink" Target="https://podminky.urs.cz/item/CS_URS_2024_01/998765102" TargetMode="External" /><Relationship Id="rId67" Type="http://schemas.openxmlformats.org/officeDocument/2006/relationships/hyperlink" Target="https://podminky.urs.cz/item/CS_URS_2024_01/787600801" TargetMode="External" /><Relationship Id="rId68" Type="http://schemas.openxmlformats.org/officeDocument/2006/relationships/hyperlink" Target="https://podminky.urs.cz/item/CS_URS_2024_01/094002000" TargetMode="External" /><Relationship Id="rId6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41711001" TargetMode="External" /><Relationship Id="rId2" Type="http://schemas.openxmlformats.org/officeDocument/2006/relationships/hyperlink" Target="https://podminky.urs.cz/item/CS_URS_2024_01/741711051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012303000" TargetMode="External" /><Relationship Id="rId2" Type="http://schemas.openxmlformats.org/officeDocument/2006/relationships/hyperlink" Target="https://podminky.urs.cz/item/CS_URS_2021_01/013254000" TargetMode="External" /><Relationship Id="rId3" Type="http://schemas.openxmlformats.org/officeDocument/2006/relationships/hyperlink" Target="https://podminky.urs.cz/item/CS_URS_2021_01/013274000" TargetMode="External" /><Relationship Id="rId4" Type="http://schemas.openxmlformats.org/officeDocument/2006/relationships/hyperlink" Target="https://podminky.urs.cz/item/CS_URS_2021_01/020001000" TargetMode="External" /><Relationship Id="rId5" Type="http://schemas.openxmlformats.org/officeDocument/2006/relationships/hyperlink" Target="https://podminky.urs.cz/item/CS_URS_2021_01/030001000" TargetMode="External" /><Relationship Id="rId6" Type="http://schemas.openxmlformats.org/officeDocument/2006/relationships/hyperlink" Target="https://podminky.urs.cz/item/CS_URS_2021_01/032803000" TargetMode="External" /><Relationship Id="rId7" Type="http://schemas.openxmlformats.org/officeDocument/2006/relationships/hyperlink" Target="https://podminky.urs.cz/item/CS_URS_2021_01/033103000" TargetMode="External" /><Relationship Id="rId8" Type="http://schemas.openxmlformats.org/officeDocument/2006/relationships/hyperlink" Target="https://podminky.urs.cz/item/CS_URS_2021_01/033203000" TargetMode="External" /><Relationship Id="rId9" Type="http://schemas.openxmlformats.org/officeDocument/2006/relationships/hyperlink" Target="https://podminky.urs.cz/item/CS_URS_2021_01/039103000" TargetMode="External" /><Relationship Id="rId10" Type="http://schemas.openxmlformats.org/officeDocument/2006/relationships/hyperlink" Target="https://podminky.urs.cz/item/CS_URS_2024_01/070001000" TargetMode="External" /><Relationship Id="rId11" Type="http://schemas.openxmlformats.org/officeDocument/2006/relationships/hyperlink" Target="https://podminky.urs.cz/item/CS_URS_2021_01/091003000" TargetMode="External" /><Relationship Id="rId12" Type="http://schemas.openxmlformats.org/officeDocument/2006/relationships/hyperlink" Target="https://podminky.urs.cz/item/CS_URS_2021_01/094002000" TargetMode="External" /><Relationship Id="rId13" Type="http://schemas.openxmlformats.org/officeDocument/2006/relationships/hyperlink" Target="https://podminky.urs.cz/item/CS_URS_2024_01/094103000" TargetMode="External" /><Relationship Id="rId1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36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38/2024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Stavební úpravy objektu č.p. 154 Choceň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Choceň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1. 11. 2023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Choceň, Jungmannova 301, 56501 Choceň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B &amp; H PROJEKT - Ing. Jiří Hejzlar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>B &amp; H PROJEKT - Ing. Jiří Hejzlar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ROUND(SUM(AG55:AG58),2)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ROUND(SUM(AS55:AS58),2)</f>
        <v>0</v>
      </c>
      <c r="AT54" s="109">
        <f>ROUND(SUM(AV54:AW54),2)</f>
        <v>0</v>
      </c>
      <c r="AU54" s="110">
        <f>ROUND(SUM(AU55:AU58),5)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ROUND(SUM(AZ55:AZ58),2)</f>
        <v>0</v>
      </c>
      <c r="BA54" s="109">
        <f>ROUND(SUM(BA55:BA58),2)</f>
        <v>0</v>
      </c>
      <c r="BB54" s="109">
        <f>ROUND(SUM(BB55:BB58),2)</f>
        <v>0</v>
      </c>
      <c r="BC54" s="109">
        <f>ROUND(SUM(BC55:BC58),2)</f>
        <v>0</v>
      </c>
      <c r="BD54" s="111">
        <f>ROUND(SUM(BD55:BD58),2)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16.5" customHeight="1">
      <c r="A55" s="114" t="s">
        <v>77</v>
      </c>
      <c r="B55" s="115"/>
      <c r="C55" s="116"/>
      <c r="D55" s="117" t="s">
        <v>78</v>
      </c>
      <c r="E55" s="117"/>
      <c r="F55" s="117"/>
      <c r="G55" s="117"/>
      <c r="H55" s="117"/>
      <c r="I55" s="118"/>
      <c r="J55" s="117" t="s">
        <v>79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02 - Odstranění vzlína...'!J30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80</v>
      </c>
      <c r="AR55" s="121"/>
      <c r="AS55" s="122">
        <v>0</v>
      </c>
      <c r="AT55" s="123">
        <f>ROUND(SUM(AV55:AW55),2)</f>
        <v>0</v>
      </c>
      <c r="AU55" s="124">
        <f>'SO 02 - Odstranění vzlína...'!P106</f>
        <v>0</v>
      </c>
      <c r="AV55" s="123">
        <f>'SO 02 - Odstranění vzlína...'!J33</f>
        <v>0</v>
      </c>
      <c r="AW55" s="123">
        <f>'SO 02 - Odstranění vzlína...'!J34</f>
        <v>0</v>
      </c>
      <c r="AX55" s="123">
        <f>'SO 02 - Odstranění vzlína...'!J35</f>
        <v>0</v>
      </c>
      <c r="AY55" s="123">
        <f>'SO 02 - Odstranění vzlína...'!J36</f>
        <v>0</v>
      </c>
      <c r="AZ55" s="123">
        <f>'SO 02 - Odstranění vzlína...'!F33</f>
        <v>0</v>
      </c>
      <c r="BA55" s="123">
        <f>'SO 02 - Odstranění vzlína...'!F34</f>
        <v>0</v>
      </c>
      <c r="BB55" s="123">
        <f>'SO 02 - Odstranění vzlína...'!F35</f>
        <v>0</v>
      </c>
      <c r="BC55" s="123">
        <f>'SO 02 - Odstranění vzlína...'!F36</f>
        <v>0</v>
      </c>
      <c r="BD55" s="125">
        <f>'SO 02 - Odstranění vzlína...'!F37</f>
        <v>0</v>
      </c>
      <c r="BE55" s="7"/>
      <c r="BT55" s="126" t="s">
        <v>81</v>
      </c>
      <c r="BV55" s="126" t="s">
        <v>75</v>
      </c>
      <c r="BW55" s="126" t="s">
        <v>82</v>
      </c>
      <c r="BX55" s="126" t="s">
        <v>5</v>
      </c>
      <c r="CL55" s="126" t="s">
        <v>19</v>
      </c>
      <c r="CM55" s="126" t="s">
        <v>83</v>
      </c>
    </row>
    <row r="56" s="7" customFormat="1" ht="16.5" customHeight="1">
      <c r="A56" s="114" t="s">
        <v>77</v>
      </c>
      <c r="B56" s="115"/>
      <c r="C56" s="116"/>
      <c r="D56" s="117" t="s">
        <v>84</v>
      </c>
      <c r="E56" s="117"/>
      <c r="F56" s="117"/>
      <c r="G56" s="117"/>
      <c r="H56" s="117"/>
      <c r="I56" s="118"/>
      <c r="J56" s="117" t="s">
        <v>85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03 - Výměna střechy na...'!J30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80</v>
      </c>
      <c r="AR56" s="121"/>
      <c r="AS56" s="122">
        <v>0</v>
      </c>
      <c r="AT56" s="123">
        <f>ROUND(SUM(AV56:AW56),2)</f>
        <v>0</v>
      </c>
      <c r="AU56" s="124">
        <f>'SO 03 - Výměna střechy na...'!P91</f>
        <v>0</v>
      </c>
      <c r="AV56" s="123">
        <f>'SO 03 - Výměna střechy na...'!J33</f>
        <v>0</v>
      </c>
      <c r="AW56" s="123">
        <f>'SO 03 - Výměna střechy na...'!J34</f>
        <v>0</v>
      </c>
      <c r="AX56" s="123">
        <f>'SO 03 - Výměna střechy na...'!J35</f>
        <v>0</v>
      </c>
      <c r="AY56" s="123">
        <f>'SO 03 - Výměna střechy na...'!J36</f>
        <v>0</v>
      </c>
      <c r="AZ56" s="123">
        <f>'SO 03 - Výměna střechy na...'!F33</f>
        <v>0</v>
      </c>
      <c r="BA56" s="123">
        <f>'SO 03 - Výměna střechy na...'!F34</f>
        <v>0</v>
      </c>
      <c r="BB56" s="123">
        <f>'SO 03 - Výměna střechy na...'!F35</f>
        <v>0</v>
      </c>
      <c r="BC56" s="123">
        <f>'SO 03 - Výměna střechy na...'!F36</f>
        <v>0</v>
      </c>
      <c r="BD56" s="125">
        <f>'SO 03 - Výměna střechy na...'!F37</f>
        <v>0</v>
      </c>
      <c r="BE56" s="7"/>
      <c r="BT56" s="126" t="s">
        <v>81</v>
      </c>
      <c r="BV56" s="126" t="s">
        <v>75</v>
      </c>
      <c r="BW56" s="126" t="s">
        <v>86</v>
      </c>
      <c r="BX56" s="126" t="s">
        <v>5</v>
      </c>
      <c r="CL56" s="126" t="s">
        <v>19</v>
      </c>
      <c r="CM56" s="126" t="s">
        <v>83</v>
      </c>
    </row>
    <row r="57" s="7" customFormat="1" ht="24.75" customHeight="1">
      <c r="A57" s="114" t="s">
        <v>77</v>
      </c>
      <c r="B57" s="115"/>
      <c r="C57" s="116"/>
      <c r="D57" s="117" t="s">
        <v>87</v>
      </c>
      <c r="E57" s="117"/>
      <c r="F57" s="117"/>
      <c r="G57" s="117"/>
      <c r="H57" s="117"/>
      <c r="I57" s="118"/>
      <c r="J57" s="117" t="s">
        <v>88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'FVE - Fotovoltaické insta...'!J30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80</v>
      </c>
      <c r="AR57" s="121"/>
      <c r="AS57" s="122">
        <v>0</v>
      </c>
      <c r="AT57" s="123">
        <f>ROUND(SUM(AV57:AW57),2)</f>
        <v>0</v>
      </c>
      <c r="AU57" s="124">
        <f>'FVE - Fotovoltaické insta...'!P81</f>
        <v>0</v>
      </c>
      <c r="AV57" s="123">
        <f>'FVE - Fotovoltaické insta...'!J33</f>
        <v>0</v>
      </c>
      <c r="AW57" s="123">
        <f>'FVE - Fotovoltaické insta...'!J34</f>
        <v>0</v>
      </c>
      <c r="AX57" s="123">
        <f>'FVE - Fotovoltaické insta...'!J35</f>
        <v>0</v>
      </c>
      <c r="AY57" s="123">
        <f>'FVE - Fotovoltaické insta...'!J36</f>
        <v>0</v>
      </c>
      <c r="AZ57" s="123">
        <f>'FVE - Fotovoltaické insta...'!F33</f>
        <v>0</v>
      </c>
      <c r="BA57" s="123">
        <f>'FVE - Fotovoltaické insta...'!F34</f>
        <v>0</v>
      </c>
      <c r="BB57" s="123">
        <f>'FVE - Fotovoltaické insta...'!F35</f>
        <v>0</v>
      </c>
      <c r="BC57" s="123">
        <f>'FVE - Fotovoltaické insta...'!F36</f>
        <v>0</v>
      </c>
      <c r="BD57" s="125">
        <f>'FVE - Fotovoltaické insta...'!F37</f>
        <v>0</v>
      </c>
      <c r="BE57" s="7"/>
      <c r="BT57" s="126" t="s">
        <v>81</v>
      </c>
      <c r="BV57" s="126" t="s">
        <v>75</v>
      </c>
      <c r="BW57" s="126" t="s">
        <v>89</v>
      </c>
      <c r="BX57" s="126" t="s">
        <v>5</v>
      </c>
      <c r="CL57" s="126" t="s">
        <v>19</v>
      </c>
      <c r="CM57" s="126" t="s">
        <v>83</v>
      </c>
    </row>
    <row r="58" s="7" customFormat="1" ht="16.5" customHeight="1">
      <c r="A58" s="114" t="s">
        <v>77</v>
      </c>
      <c r="B58" s="115"/>
      <c r="C58" s="116"/>
      <c r="D58" s="117" t="s">
        <v>90</v>
      </c>
      <c r="E58" s="117"/>
      <c r="F58" s="117"/>
      <c r="G58" s="117"/>
      <c r="H58" s="117"/>
      <c r="I58" s="118"/>
      <c r="J58" s="117" t="s">
        <v>91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'VRN - Vedlejší rozpočtové...'!J30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80</v>
      </c>
      <c r="AR58" s="121"/>
      <c r="AS58" s="127">
        <v>0</v>
      </c>
      <c r="AT58" s="128">
        <f>ROUND(SUM(AV58:AW58),2)</f>
        <v>0</v>
      </c>
      <c r="AU58" s="129">
        <f>'VRN - Vedlejší rozpočtové...'!P85</f>
        <v>0</v>
      </c>
      <c r="AV58" s="128">
        <f>'VRN - Vedlejší rozpočtové...'!J33</f>
        <v>0</v>
      </c>
      <c r="AW58" s="128">
        <f>'VRN - Vedlejší rozpočtové...'!J34</f>
        <v>0</v>
      </c>
      <c r="AX58" s="128">
        <f>'VRN - Vedlejší rozpočtové...'!J35</f>
        <v>0</v>
      </c>
      <c r="AY58" s="128">
        <f>'VRN - Vedlejší rozpočtové...'!J36</f>
        <v>0</v>
      </c>
      <c r="AZ58" s="128">
        <f>'VRN - Vedlejší rozpočtové...'!F33</f>
        <v>0</v>
      </c>
      <c r="BA58" s="128">
        <f>'VRN - Vedlejší rozpočtové...'!F34</f>
        <v>0</v>
      </c>
      <c r="BB58" s="128">
        <f>'VRN - Vedlejší rozpočtové...'!F35</f>
        <v>0</v>
      </c>
      <c r="BC58" s="128">
        <f>'VRN - Vedlejší rozpočtové...'!F36</f>
        <v>0</v>
      </c>
      <c r="BD58" s="130">
        <f>'VRN - Vedlejší rozpočtové...'!F37</f>
        <v>0</v>
      </c>
      <c r="BE58" s="7"/>
      <c r="BT58" s="126" t="s">
        <v>81</v>
      </c>
      <c r="BV58" s="126" t="s">
        <v>75</v>
      </c>
      <c r="BW58" s="126" t="s">
        <v>92</v>
      </c>
      <c r="BX58" s="126" t="s">
        <v>5</v>
      </c>
      <c r="CL58" s="126" t="s">
        <v>19</v>
      </c>
      <c r="CM58" s="126" t="s">
        <v>83</v>
      </c>
    </row>
    <row r="59" s="2" customFormat="1" ht="30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="2" customFormat="1" ht="6.96" customHeight="1">
      <c r="A60" s="4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</sheetData>
  <sheetProtection sheet="1" formatColumns="0" formatRows="0" objects="1" scenarios="1" spinCount="100000" saltValue="/7ih8Pj1TFTthin5xJNH/uPFNjMPvpKWsXlE+tFrSHOpPqOy9g6nkcmE7+tRHOhFzZ9orJplIQ/9N/ZrVkWKRw==" hashValue="PGSaIjY4X9Os32hTq1St/031VV+oyxZUFwz7m1/lFyQa42bN/XIStefuXcAjVAoLe5pDeoelCJU1h1/yeom7tA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2 - Odstranění vzlína...'!C2" display="/"/>
    <hyperlink ref="A56" location="'SO 03 - Výměna střechy na...'!C2" display="/"/>
    <hyperlink ref="A57" location="'FVE - Fotovoltaické insta...'!C2" display="/"/>
    <hyperlink ref="A58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č.p. 154 Choceň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1. 11. 2023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36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ROUND(J106,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ROUND((SUM(BE106:BE802)),  2)</f>
        <v>0</v>
      </c>
      <c r="G33" s="41"/>
      <c r="H33" s="41"/>
      <c r="I33" s="151">
        <v>0.20999999999999999</v>
      </c>
      <c r="J33" s="150">
        <f>ROUND(((SUM(BE106:BE802))*I33),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ROUND((SUM(BF106:BF802)),  2)</f>
        <v>0</v>
      </c>
      <c r="G34" s="41"/>
      <c r="H34" s="41"/>
      <c r="I34" s="151">
        <v>0.14999999999999999</v>
      </c>
      <c r="J34" s="150">
        <f>ROUND(((SUM(BF106:BF802))*I34),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ROUND((SUM(BG106:BG802)),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ROUND((SUM(BH106:BH802)),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ROUND((SUM(BI106:BI802)),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č.p. 154 Choceň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02 - Odstranění vzlínající vlhkosti zdiva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Choceň</v>
      </c>
      <c r="G52" s="43"/>
      <c r="H52" s="43"/>
      <c r="I52" s="35" t="s">
        <v>23</v>
      </c>
      <c r="J52" s="75" t="str">
        <f>IF(J12="","",J12)</f>
        <v>1. 11. 2023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Choceň, Jungmannova 301, 56501 Choceň</v>
      </c>
      <c r="G54" s="43"/>
      <c r="H54" s="43"/>
      <c r="I54" s="35" t="s">
        <v>32</v>
      </c>
      <c r="J54" s="39" t="str">
        <f>E21</f>
        <v>B &amp; H PROJEKT - Ing. Jiří Hejzlar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B &amp; H PROJEKT - Ing. Jiří Hejzlar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J106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100</v>
      </c>
      <c r="E60" s="171"/>
      <c r="F60" s="171"/>
      <c r="G60" s="171"/>
      <c r="H60" s="171"/>
      <c r="I60" s="171"/>
      <c r="J60" s="172">
        <f>J107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101</v>
      </c>
      <c r="E61" s="177"/>
      <c r="F61" s="177"/>
      <c r="G61" s="177"/>
      <c r="H61" s="177"/>
      <c r="I61" s="177"/>
      <c r="J61" s="178">
        <f>J108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</v>
      </c>
      <c r="E62" s="177"/>
      <c r="F62" s="177"/>
      <c r="G62" s="177"/>
      <c r="H62" s="177"/>
      <c r="I62" s="177"/>
      <c r="J62" s="178">
        <f>J141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103</v>
      </c>
      <c r="E63" s="177"/>
      <c r="F63" s="177"/>
      <c r="G63" s="177"/>
      <c r="H63" s="177"/>
      <c r="I63" s="177"/>
      <c r="J63" s="178">
        <f>J161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104</v>
      </c>
      <c r="E64" s="177"/>
      <c r="F64" s="177"/>
      <c r="G64" s="177"/>
      <c r="H64" s="177"/>
      <c r="I64" s="177"/>
      <c r="J64" s="178">
        <f>J311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105</v>
      </c>
      <c r="E65" s="177"/>
      <c r="F65" s="177"/>
      <c r="G65" s="177"/>
      <c r="H65" s="177"/>
      <c r="I65" s="177"/>
      <c r="J65" s="178">
        <f>J324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106</v>
      </c>
      <c r="E66" s="177"/>
      <c r="F66" s="177"/>
      <c r="G66" s="177"/>
      <c r="H66" s="177"/>
      <c r="I66" s="177"/>
      <c r="J66" s="178">
        <f>J366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107</v>
      </c>
      <c r="E67" s="177"/>
      <c r="F67" s="177"/>
      <c r="G67" s="177"/>
      <c r="H67" s="177"/>
      <c r="I67" s="177"/>
      <c r="J67" s="178">
        <f>J375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108</v>
      </c>
      <c r="E68" s="171"/>
      <c r="F68" s="171"/>
      <c r="G68" s="171"/>
      <c r="H68" s="171"/>
      <c r="I68" s="171"/>
      <c r="J68" s="172">
        <f>J378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109</v>
      </c>
      <c r="E69" s="177"/>
      <c r="F69" s="177"/>
      <c r="G69" s="177"/>
      <c r="H69" s="177"/>
      <c r="I69" s="177"/>
      <c r="J69" s="178">
        <f>J379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110</v>
      </c>
      <c r="E70" s="177"/>
      <c r="F70" s="177"/>
      <c r="G70" s="177"/>
      <c r="H70" s="177"/>
      <c r="I70" s="177"/>
      <c r="J70" s="178">
        <f>J429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111</v>
      </c>
      <c r="E71" s="177"/>
      <c r="F71" s="177"/>
      <c r="G71" s="177"/>
      <c r="H71" s="177"/>
      <c r="I71" s="177"/>
      <c r="J71" s="178">
        <f>J440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112</v>
      </c>
      <c r="E72" s="177"/>
      <c r="F72" s="177"/>
      <c r="G72" s="177"/>
      <c r="H72" s="177"/>
      <c r="I72" s="177"/>
      <c r="J72" s="178">
        <f>J461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113</v>
      </c>
      <c r="E73" s="177"/>
      <c r="F73" s="177"/>
      <c r="G73" s="177"/>
      <c r="H73" s="177"/>
      <c r="I73" s="177"/>
      <c r="J73" s="178">
        <f>J463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114</v>
      </c>
      <c r="E74" s="177"/>
      <c r="F74" s="177"/>
      <c r="G74" s="177"/>
      <c r="H74" s="177"/>
      <c r="I74" s="177"/>
      <c r="J74" s="178">
        <f>J477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115</v>
      </c>
      <c r="E75" s="177"/>
      <c r="F75" s="177"/>
      <c r="G75" s="177"/>
      <c r="H75" s="177"/>
      <c r="I75" s="177"/>
      <c r="J75" s="178">
        <f>J479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116</v>
      </c>
      <c r="E76" s="177"/>
      <c r="F76" s="177"/>
      <c r="G76" s="177"/>
      <c r="H76" s="177"/>
      <c r="I76" s="177"/>
      <c r="J76" s="178">
        <f>J494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117</v>
      </c>
      <c r="E77" s="177"/>
      <c r="F77" s="177"/>
      <c r="G77" s="177"/>
      <c r="H77" s="177"/>
      <c r="I77" s="177"/>
      <c r="J77" s="178">
        <f>J501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118</v>
      </c>
      <c r="E78" s="177"/>
      <c r="F78" s="177"/>
      <c r="G78" s="177"/>
      <c r="H78" s="177"/>
      <c r="I78" s="177"/>
      <c r="J78" s="178">
        <f>J503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119</v>
      </c>
      <c r="E79" s="177"/>
      <c r="F79" s="177"/>
      <c r="G79" s="177"/>
      <c r="H79" s="177"/>
      <c r="I79" s="177"/>
      <c r="J79" s="178">
        <f>J516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120</v>
      </c>
      <c r="E80" s="177"/>
      <c r="F80" s="177"/>
      <c r="G80" s="177"/>
      <c r="H80" s="177"/>
      <c r="I80" s="177"/>
      <c r="J80" s="178">
        <f>J525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121</v>
      </c>
      <c r="E81" s="177"/>
      <c r="F81" s="177"/>
      <c r="G81" s="177"/>
      <c r="H81" s="177"/>
      <c r="I81" s="177"/>
      <c r="J81" s="178">
        <f>J544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122</v>
      </c>
      <c r="E82" s="177"/>
      <c r="F82" s="177"/>
      <c r="G82" s="177"/>
      <c r="H82" s="177"/>
      <c r="I82" s="177"/>
      <c r="J82" s="178">
        <f>J572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123</v>
      </c>
      <c r="E83" s="177"/>
      <c r="F83" s="177"/>
      <c r="G83" s="177"/>
      <c r="H83" s="177"/>
      <c r="I83" s="177"/>
      <c r="J83" s="178">
        <f>J577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124</v>
      </c>
      <c r="E84" s="177"/>
      <c r="F84" s="177"/>
      <c r="G84" s="177"/>
      <c r="H84" s="177"/>
      <c r="I84" s="177"/>
      <c r="J84" s="178">
        <f>J624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4"/>
      <c r="C85" s="175"/>
      <c r="D85" s="176" t="s">
        <v>125</v>
      </c>
      <c r="E85" s="177"/>
      <c r="F85" s="177"/>
      <c r="G85" s="177"/>
      <c r="H85" s="177"/>
      <c r="I85" s="177"/>
      <c r="J85" s="178">
        <f>J692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9" customFormat="1" ht="24.96" customHeight="1">
      <c r="A86" s="9"/>
      <c r="B86" s="168"/>
      <c r="C86" s="169"/>
      <c r="D86" s="170" t="s">
        <v>126</v>
      </c>
      <c r="E86" s="171"/>
      <c r="F86" s="171"/>
      <c r="G86" s="171"/>
      <c r="H86" s="171"/>
      <c r="I86" s="171"/>
      <c r="J86" s="172">
        <f>J784</f>
        <v>0</v>
      </c>
      <c r="K86" s="169"/>
      <c r="L86" s="17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="2" customFormat="1" ht="21.84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92" s="2" customFormat="1" ht="6.96" customHeight="1">
      <c r="A92" s="41"/>
      <c r="B92" s="64"/>
      <c r="C92" s="65"/>
      <c r="D92" s="65"/>
      <c r="E92" s="65"/>
      <c r="F92" s="65"/>
      <c r="G92" s="65"/>
      <c r="H92" s="65"/>
      <c r="I92" s="65"/>
      <c r="J92" s="65"/>
      <c r="K92" s="65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24.96" customHeight="1">
      <c r="A93" s="41"/>
      <c r="B93" s="42"/>
      <c r="C93" s="26" t="s">
        <v>127</v>
      </c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16</v>
      </c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6.5" customHeight="1">
      <c r="A96" s="41"/>
      <c r="B96" s="42"/>
      <c r="C96" s="43"/>
      <c r="D96" s="43"/>
      <c r="E96" s="163" t="str">
        <f>E7</f>
        <v>Stavební úpravy objektu č.p. 154 Choceň</v>
      </c>
      <c r="F96" s="35"/>
      <c r="G96" s="35"/>
      <c r="H96" s="35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94</v>
      </c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6.5" customHeight="1">
      <c r="A98" s="41"/>
      <c r="B98" s="42"/>
      <c r="C98" s="43"/>
      <c r="D98" s="43"/>
      <c r="E98" s="72" t="str">
        <f>E9</f>
        <v>SO 02 - Odstranění vzlínající vlhkosti zdiva</v>
      </c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2" customHeight="1">
      <c r="A100" s="41"/>
      <c r="B100" s="42"/>
      <c r="C100" s="35" t="s">
        <v>21</v>
      </c>
      <c r="D100" s="43"/>
      <c r="E100" s="43"/>
      <c r="F100" s="30" t="str">
        <f>F12</f>
        <v>Choceň</v>
      </c>
      <c r="G100" s="43"/>
      <c r="H100" s="43"/>
      <c r="I100" s="35" t="s">
        <v>23</v>
      </c>
      <c r="J100" s="75" t="str">
        <f>IF(J12="","",J12)</f>
        <v>1. 11. 2023</v>
      </c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25.65" customHeight="1">
      <c r="A102" s="41"/>
      <c r="B102" s="42"/>
      <c r="C102" s="35" t="s">
        <v>25</v>
      </c>
      <c r="D102" s="43"/>
      <c r="E102" s="43"/>
      <c r="F102" s="30" t="str">
        <f>E15</f>
        <v>Město Choceň, Jungmannova 301, 56501 Choceň</v>
      </c>
      <c r="G102" s="43"/>
      <c r="H102" s="43"/>
      <c r="I102" s="35" t="s">
        <v>32</v>
      </c>
      <c r="J102" s="39" t="str">
        <f>E21</f>
        <v>B &amp; H PROJEKT - Ing. Jiří Hejzlar</v>
      </c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25.65" customHeight="1">
      <c r="A103" s="41"/>
      <c r="B103" s="42"/>
      <c r="C103" s="35" t="s">
        <v>30</v>
      </c>
      <c r="D103" s="43"/>
      <c r="E103" s="43"/>
      <c r="F103" s="30" t="str">
        <f>IF(E18="","",E18)</f>
        <v>Vyplň údaj</v>
      </c>
      <c r="G103" s="43"/>
      <c r="H103" s="43"/>
      <c r="I103" s="35" t="s">
        <v>35</v>
      </c>
      <c r="J103" s="39" t="str">
        <f>E24</f>
        <v>B &amp; H PROJEKT - Ing. Jiří Hejzlar</v>
      </c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0.32" customHeight="1">
      <c r="A104" s="4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11" customFormat="1" ht="29.28" customHeight="1">
      <c r="A105" s="180"/>
      <c r="B105" s="181"/>
      <c r="C105" s="182" t="s">
        <v>128</v>
      </c>
      <c r="D105" s="183" t="s">
        <v>58</v>
      </c>
      <c r="E105" s="183" t="s">
        <v>54</v>
      </c>
      <c r="F105" s="183" t="s">
        <v>55</v>
      </c>
      <c r="G105" s="183" t="s">
        <v>129</v>
      </c>
      <c r="H105" s="183" t="s">
        <v>130</v>
      </c>
      <c r="I105" s="183" t="s">
        <v>131</v>
      </c>
      <c r="J105" s="183" t="s">
        <v>98</v>
      </c>
      <c r="K105" s="184" t="s">
        <v>132</v>
      </c>
      <c r="L105" s="185"/>
      <c r="M105" s="95" t="s">
        <v>19</v>
      </c>
      <c r="N105" s="96" t="s">
        <v>43</v>
      </c>
      <c r="O105" s="96" t="s">
        <v>133</v>
      </c>
      <c r="P105" s="96" t="s">
        <v>134</v>
      </c>
      <c r="Q105" s="96" t="s">
        <v>135</v>
      </c>
      <c r="R105" s="96" t="s">
        <v>136</v>
      </c>
      <c r="S105" s="96" t="s">
        <v>137</v>
      </c>
      <c r="T105" s="97" t="s">
        <v>138</v>
      </c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</row>
    <row r="106" s="2" customFormat="1" ht="22.8" customHeight="1">
      <c r="A106" s="41"/>
      <c r="B106" s="42"/>
      <c r="C106" s="102" t="s">
        <v>139</v>
      </c>
      <c r="D106" s="43"/>
      <c r="E106" s="43"/>
      <c r="F106" s="43"/>
      <c r="G106" s="43"/>
      <c r="H106" s="43"/>
      <c r="I106" s="43"/>
      <c r="J106" s="186">
        <f>BK106</f>
        <v>0</v>
      </c>
      <c r="K106" s="43"/>
      <c r="L106" s="47"/>
      <c r="M106" s="98"/>
      <c r="N106" s="187"/>
      <c r="O106" s="99"/>
      <c r="P106" s="188">
        <f>P107+P378+P784</f>
        <v>0</v>
      </c>
      <c r="Q106" s="99"/>
      <c r="R106" s="188">
        <f>R107+R378+R784</f>
        <v>73.774826341735206</v>
      </c>
      <c r="S106" s="99"/>
      <c r="T106" s="189">
        <f>T107+T378+T784</f>
        <v>85.480423880000004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72</v>
      </c>
      <c r="AU106" s="20" t="s">
        <v>99</v>
      </c>
      <c r="BK106" s="190">
        <f>BK107+BK378+BK784</f>
        <v>0</v>
      </c>
    </row>
    <row r="107" s="12" customFormat="1" ht="25.92" customHeight="1">
      <c r="A107" s="12"/>
      <c r="B107" s="191"/>
      <c r="C107" s="192"/>
      <c r="D107" s="193" t="s">
        <v>72</v>
      </c>
      <c r="E107" s="194" t="s">
        <v>140</v>
      </c>
      <c r="F107" s="194" t="s">
        <v>141</v>
      </c>
      <c r="G107" s="192"/>
      <c r="H107" s="192"/>
      <c r="I107" s="195"/>
      <c r="J107" s="196">
        <f>BK107</f>
        <v>0</v>
      </c>
      <c r="K107" s="192"/>
      <c r="L107" s="197"/>
      <c r="M107" s="198"/>
      <c r="N107" s="199"/>
      <c r="O107" s="199"/>
      <c r="P107" s="200">
        <f>P108+P141+P161+P311+P324+P366+P375</f>
        <v>0</v>
      </c>
      <c r="Q107" s="199"/>
      <c r="R107" s="200">
        <f>R108+R141+R161+R311+R324+R366+R375</f>
        <v>65.363154860600204</v>
      </c>
      <c r="S107" s="199"/>
      <c r="T107" s="201">
        <f>T108+T141+T161+T311+T324+T366+T375</f>
        <v>77.833977000000004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81</v>
      </c>
      <c r="AT107" s="203" t="s">
        <v>72</v>
      </c>
      <c r="AU107" s="203" t="s">
        <v>73</v>
      </c>
      <c r="AY107" s="202" t="s">
        <v>142</v>
      </c>
      <c r="BK107" s="204">
        <f>BK108+BK141+BK161+BK311+BK324+BK366+BK375</f>
        <v>0</v>
      </c>
    </row>
    <row r="108" s="12" customFormat="1" ht="22.8" customHeight="1">
      <c r="A108" s="12"/>
      <c r="B108" s="191"/>
      <c r="C108" s="192"/>
      <c r="D108" s="193" t="s">
        <v>72</v>
      </c>
      <c r="E108" s="205" t="s">
        <v>81</v>
      </c>
      <c r="F108" s="205" t="s">
        <v>143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SUM(P109:P140)</f>
        <v>0</v>
      </c>
      <c r="Q108" s="199"/>
      <c r="R108" s="200">
        <f>SUM(R109:R140)</f>
        <v>14.438000000000001</v>
      </c>
      <c r="S108" s="199"/>
      <c r="T108" s="201">
        <f>SUM(T109:T140)</f>
        <v>6.1100000000000003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81</v>
      </c>
      <c r="AT108" s="203" t="s">
        <v>72</v>
      </c>
      <c r="AU108" s="203" t="s">
        <v>81</v>
      </c>
      <c r="AY108" s="202" t="s">
        <v>142</v>
      </c>
      <c r="BK108" s="204">
        <f>SUM(BK109:BK140)</f>
        <v>0</v>
      </c>
    </row>
    <row r="109" s="2" customFormat="1" ht="37.8" customHeight="1">
      <c r="A109" s="41"/>
      <c r="B109" s="42"/>
      <c r="C109" s="207" t="s">
        <v>81</v>
      </c>
      <c r="D109" s="207" t="s">
        <v>144</v>
      </c>
      <c r="E109" s="208" t="s">
        <v>145</v>
      </c>
      <c r="F109" s="209" t="s">
        <v>146</v>
      </c>
      <c r="G109" s="210" t="s">
        <v>147</v>
      </c>
      <c r="H109" s="211">
        <v>23.5</v>
      </c>
      <c r="I109" s="212"/>
      <c r="J109" s="213">
        <f>ROUND(I109*H109,2)</f>
        <v>0</v>
      </c>
      <c r="K109" s="209" t="s">
        <v>148</v>
      </c>
      <c r="L109" s="47"/>
      <c r="M109" s="214" t="s">
        <v>19</v>
      </c>
      <c r="N109" s="215" t="s">
        <v>44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0.26000000000000001</v>
      </c>
      <c r="T109" s="217">
        <f>S109*H109</f>
        <v>6.1100000000000003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149</v>
      </c>
      <c r="AT109" s="218" t="s">
        <v>144</v>
      </c>
      <c r="AU109" s="218" t="s">
        <v>83</v>
      </c>
      <c r="AY109" s="20" t="s">
        <v>142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81</v>
      </c>
      <c r="BK109" s="219">
        <f>ROUND(I109*H109,2)</f>
        <v>0</v>
      </c>
      <c r="BL109" s="20" t="s">
        <v>149</v>
      </c>
      <c r="BM109" s="218" t="s">
        <v>150</v>
      </c>
    </row>
    <row r="110" s="2" customFormat="1">
      <c r="A110" s="41"/>
      <c r="B110" s="42"/>
      <c r="C110" s="43"/>
      <c r="D110" s="220" t="s">
        <v>151</v>
      </c>
      <c r="E110" s="43"/>
      <c r="F110" s="221" t="s">
        <v>152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151</v>
      </c>
      <c r="AU110" s="20" t="s">
        <v>83</v>
      </c>
    </row>
    <row r="111" s="13" customFormat="1">
      <c r="A111" s="13"/>
      <c r="B111" s="225"/>
      <c r="C111" s="226"/>
      <c r="D111" s="227" t="s">
        <v>153</v>
      </c>
      <c r="E111" s="228" t="s">
        <v>19</v>
      </c>
      <c r="F111" s="229" t="s">
        <v>154</v>
      </c>
      <c r="G111" s="226"/>
      <c r="H111" s="230">
        <v>23.5</v>
      </c>
      <c r="I111" s="231"/>
      <c r="J111" s="226"/>
      <c r="K111" s="226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153</v>
      </c>
      <c r="AU111" s="236" t="s">
        <v>83</v>
      </c>
      <c r="AV111" s="13" t="s">
        <v>83</v>
      </c>
      <c r="AW111" s="13" t="s">
        <v>34</v>
      </c>
      <c r="AX111" s="13" t="s">
        <v>81</v>
      </c>
      <c r="AY111" s="236" t="s">
        <v>142</v>
      </c>
    </row>
    <row r="112" s="2" customFormat="1" ht="16.5" customHeight="1">
      <c r="A112" s="41"/>
      <c r="B112" s="42"/>
      <c r="C112" s="207" t="s">
        <v>83</v>
      </c>
      <c r="D112" s="207" t="s">
        <v>144</v>
      </c>
      <c r="E112" s="208" t="s">
        <v>155</v>
      </c>
      <c r="F112" s="209" t="s">
        <v>156</v>
      </c>
      <c r="G112" s="210" t="s">
        <v>157</v>
      </c>
      <c r="H112" s="211">
        <v>3</v>
      </c>
      <c r="I112" s="212"/>
      <c r="J112" s="213">
        <f>ROUND(I112*H112,2)</f>
        <v>0</v>
      </c>
      <c r="K112" s="209" t="s">
        <v>148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149</v>
      </c>
      <c r="AT112" s="218" t="s">
        <v>144</v>
      </c>
      <c r="AU112" s="218" t="s">
        <v>83</v>
      </c>
      <c r="AY112" s="20" t="s">
        <v>142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81</v>
      </c>
      <c r="BK112" s="219">
        <f>ROUND(I112*H112,2)</f>
        <v>0</v>
      </c>
      <c r="BL112" s="20" t="s">
        <v>149</v>
      </c>
      <c r="BM112" s="218" t="s">
        <v>158</v>
      </c>
    </row>
    <row r="113" s="2" customFormat="1">
      <c r="A113" s="41"/>
      <c r="B113" s="42"/>
      <c r="C113" s="43"/>
      <c r="D113" s="220" t="s">
        <v>151</v>
      </c>
      <c r="E113" s="43"/>
      <c r="F113" s="221" t="s">
        <v>159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151</v>
      </c>
      <c r="AU113" s="20" t="s">
        <v>83</v>
      </c>
    </row>
    <row r="114" s="13" customFormat="1">
      <c r="A114" s="13"/>
      <c r="B114" s="225"/>
      <c r="C114" s="226"/>
      <c r="D114" s="227" t="s">
        <v>153</v>
      </c>
      <c r="E114" s="228" t="s">
        <v>19</v>
      </c>
      <c r="F114" s="229" t="s">
        <v>160</v>
      </c>
      <c r="G114" s="226"/>
      <c r="H114" s="230">
        <v>3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153</v>
      </c>
      <c r="AU114" s="236" t="s">
        <v>83</v>
      </c>
      <c r="AV114" s="13" t="s">
        <v>83</v>
      </c>
      <c r="AW114" s="13" t="s">
        <v>34</v>
      </c>
      <c r="AX114" s="13" t="s">
        <v>81</v>
      </c>
      <c r="AY114" s="236" t="s">
        <v>142</v>
      </c>
    </row>
    <row r="115" s="2" customFormat="1" ht="24.15" customHeight="1">
      <c r="A115" s="41"/>
      <c r="B115" s="42"/>
      <c r="C115" s="207" t="s">
        <v>161</v>
      </c>
      <c r="D115" s="207" t="s">
        <v>144</v>
      </c>
      <c r="E115" s="208" t="s">
        <v>162</v>
      </c>
      <c r="F115" s="209" t="s">
        <v>163</v>
      </c>
      <c r="G115" s="210" t="s">
        <v>157</v>
      </c>
      <c r="H115" s="211">
        <v>3</v>
      </c>
      <c r="I115" s="212"/>
      <c r="J115" s="213">
        <f>ROUND(I115*H115,2)</f>
        <v>0</v>
      </c>
      <c r="K115" s="209" t="s">
        <v>148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149</v>
      </c>
      <c r="AT115" s="218" t="s">
        <v>144</v>
      </c>
      <c r="AU115" s="218" t="s">
        <v>83</v>
      </c>
      <c r="AY115" s="20" t="s">
        <v>142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149</v>
      </c>
      <c r="BM115" s="218" t="s">
        <v>164</v>
      </c>
    </row>
    <row r="116" s="2" customFormat="1">
      <c r="A116" s="41"/>
      <c r="B116" s="42"/>
      <c r="C116" s="43"/>
      <c r="D116" s="220" t="s">
        <v>151</v>
      </c>
      <c r="E116" s="43"/>
      <c r="F116" s="221" t="s">
        <v>165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151</v>
      </c>
      <c r="AU116" s="20" t="s">
        <v>83</v>
      </c>
    </row>
    <row r="117" s="2" customFormat="1" ht="24.15" customHeight="1">
      <c r="A117" s="41"/>
      <c r="B117" s="42"/>
      <c r="C117" s="207" t="s">
        <v>149</v>
      </c>
      <c r="D117" s="207" t="s">
        <v>144</v>
      </c>
      <c r="E117" s="208" t="s">
        <v>166</v>
      </c>
      <c r="F117" s="209" t="s">
        <v>167</v>
      </c>
      <c r="G117" s="210" t="s">
        <v>157</v>
      </c>
      <c r="H117" s="211">
        <v>4.5</v>
      </c>
      <c r="I117" s="212"/>
      <c r="J117" s="213">
        <f>ROUND(I117*H117,2)</f>
        <v>0</v>
      </c>
      <c r="K117" s="209" t="s">
        <v>148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149</v>
      </c>
      <c r="AT117" s="218" t="s">
        <v>144</v>
      </c>
      <c r="AU117" s="218" t="s">
        <v>83</v>
      </c>
      <c r="AY117" s="20" t="s">
        <v>142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81</v>
      </c>
      <c r="BK117" s="219">
        <f>ROUND(I117*H117,2)</f>
        <v>0</v>
      </c>
      <c r="BL117" s="20" t="s">
        <v>149</v>
      </c>
      <c r="BM117" s="218" t="s">
        <v>168</v>
      </c>
    </row>
    <row r="118" s="2" customFormat="1">
      <c r="A118" s="41"/>
      <c r="B118" s="42"/>
      <c r="C118" s="43"/>
      <c r="D118" s="220" t="s">
        <v>151</v>
      </c>
      <c r="E118" s="43"/>
      <c r="F118" s="221" t="s">
        <v>169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151</v>
      </c>
      <c r="AU118" s="20" t="s">
        <v>83</v>
      </c>
    </row>
    <row r="119" s="13" customFormat="1">
      <c r="A119" s="13"/>
      <c r="B119" s="225"/>
      <c r="C119" s="226"/>
      <c r="D119" s="227" t="s">
        <v>153</v>
      </c>
      <c r="E119" s="228" t="s">
        <v>19</v>
      </c>
      <c r="F119" s="229" t="s">
        <v>170</v>
      </c>
      <c r="G119" s="226"/>
      <c r="H119" s="230">
        <v>3.375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153</v>
      </c>
      <c r="AU119" s="236" t="s">
        <v>83</v>
      </c>
      <c r="AV119" s="13" t="s">
        <v>83</v>
      </c>
      <c r="AW119" s="13" t="s">
        <v>34</v>
      </c>
      <c r="AX119" s="13" t="s">
        <v>73</v>
      </c>
      <c r="AY119" s="236" t="s">
        <v>142</v>
      </c>
    </row>
    <row r="120" s="13" customFormat="1">
      <c r="A120" s="13"/>
      <c r="B120" s="225"/>
      <c r="C120" s="226"/>
      <c r="D120" s="227" t="s">
        <v>153</v>
      </c>
      <c r="E120" s="228" t="s">
        <v>19</v>
      </c>
      <c r="F120" s="229" t="s">
        <v>171</v>
      </c>
      <c r="G120" s="226"/>
      <c r="H120" s="230">
        <v>1.125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153</v>
      </c>
      <c r="AU120" s="236" t="s">
        <v>83</v>
      </c>
      <c r="AV120" s="13" t="s">
        <v>83</v>
      </c>
      <c r="AW120" s="13" t="s">
        <v>34</v>
      </c>
      <c r="AX120" s="13" t="s">
        <v>73</v>
      </c>
      <c r="AY120" s="236" t="s">
        <v>142</v>
      </c>
    </row>
    <row r="121" s="14" customFormat="1">
      <c r="A121" s="14"/>
      <c r="B121" s="237"/>
      <c r="C121" s="238"/>
      <c r="D121" s="227" t="s">
        <v>153</v>
      </c>
      <c r="E121" s="239" t="s">
        <v>19</v>
      </c>
      <c r="F121" s="240" t="s">
        <v>172</v>
      </c>
      <c r="G121" s="238"/>
      <c r="H121" s="241">
        <v>4.5</v>
      </c>
      <c r="I121" s="242"/>
      <c r="J121" s="238"/>
      <c r="K121" s="238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153</v>
      </c>
      <c r="AU121" s="247" t="s">
        <v>83</v>
      </c>
      <c r="AV121" s="14" t="s">
        <v>149</v>
      </c>
      <c r="AW121" s="14" t="s">
        <v>34</v>
      </c>
      <c r="AX121" s="14" t="s">
        <v>81</v>
      </c>
      <c r="AY121" s="247" t="s">
        <v>142</v>
      </c>
    </row>
    <row r="122" s="2" customFormat="1" ht="24.15" customHeight="1">
      <c r="A122" s="41"/>
      <c r="B122" s="42"/>
      <c r="C122" s="207" t="s">
        <v>173</v>
      </c>
      <c r="D122" s="207" t="s">
        <v>144</v>
      </c>
      <c r="E122" s="208" t="s">
        <v>174</v>
      </c>
      <c r="F122" s="209" t="s">
        <v>175</v>
      </c>
      <c r="G122" s="210" t="s">
        <v>157</v>
      </c>
      <c r="H122" s="211">
        <v>7.5</v>
      </c>
      <c r="I122" s="212"/>
      <c r="J122" s="213">
        <f>ROUND(I122*H122,2)</f>
        <v>0</v>
      </c>
      <c r="K122" s="209" t="s">
        <v>148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149</v>
      </c>
      <c r="AT122" s="218" t="s">
        <v>144</v>
      </c>
      <c r="AU122" s="218" t="s">
        <v>83</v>
      </c>
      <c r="AY122" s="20" t="s">
        <v>142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81</v>
      </c>
      <c r="BK122" s="219">
        <f>ROUND(I122*H122,2)</f>
        <v>0</v>
      </c>
      <c r="BL122" s="20" t="s">
        <v>149</v>
      </c>
      <c r="BM122" s="218" t="s">
        <v>176</v>
      </c>
    </row>
    <row r="123" s="2" customFormat="1">
      <c r="A123" s="41"/>
      <c r="B123" s="42"/>
      <c r="C123" s="43"/>
      <c r="D123" s="220" t="s">
        <v>151</v>
      </c>
      <c r="E123" s="43"/>
      <c r="F123" s="221" t="s">
        <v>177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83</v>
      </c>
    </row>
    <row r="124" s="13" customFormat="1">
      <c r="A124" s="13"/>
      <c r="B124" s="225"/>
      <c r="C124" s="226"/>
      <c r="D124" s="227" t="s">
        <v>153</v>
      </c>
      <c r="E124" s="228" t="s">
        <v>19</v>
      </c>
      <c r="F124" s="229" t="s">
        <v>160</v>
      </c>
      <c r="G124" s="226"/>
      <c r="H124" s="230">
        <v>3</v>
      </c>
      <c r="I124" s="231"/>
      <c r="J124" s="226"/>
      <c r="K124" s="226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153</v>
      </c>
      <c r="AU124" s="236" t="s">
        <v>83</v>
      </c>
      <c r="AV124" s="13" t="s">
        <v>83</v>
      </c>
      <c r="AW124" s="13" t="s">
        <v>34</v>
      </c>
      <c r="AX124" s="13" t="s">
        <v>73</v>
      </c>
      <c r="AY124" s="236" t="s">
        <v>142</v>
      </c>
    </row>
    <row r="125" s="13" customFormat="1">
      <c r="A125" s="13"/>
      <c r="B125" s="225"/>
      <c r="C125" s="226"/>
      <c r="D125" s="227" t="s">
        <v>153</v>
      </c>
      <c r="E125" s="228" t="s">
        <v>19</v>
      </c>
      <c r="F125" s="229" t="s">
        <v>170</v>
      </c>
      <c r="G125" s="226"/>
      <c r="H125" s="230">
        <v>3.375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153</v>
      </c>
      <c r="AU125" s="236" t="s">
        <v>83</v>
      </c>
      <c r="AV125" s="13" t="s">
        <v>83</v>
      </c>
      <c r="AW125" s="13" t="s">
        <v>34</v>
      </c>
      <c r="AX125" s="13" t="s">
        <v>73</v>
      </c>
      <c r="AY125" s="236" t="s">
        <v>142</v>
      </c>
    </row>
    <row r="126" s="13" customFormat="1">
      <c r="A126" s="13"/>
      <c r="B126" s="225"/>
      <c r="C126" s="226"/>
      <c r="D126" s="227" t="s">
        <v>153</v>
      </c>
      <c r="E126" s="228" t="s">
        <v>19</v>
      </c>
      <c r="F126" s="229" t="s">
        <v>178</v>
      </c>
      <c r="G126" s="226"/>
      <c r="H126" s="230">
        <v>1.125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153</v>
      </c>
      <c r="AU126" s="236" t="s">
        <v>83</v>
      </c>
      <c r="AV126" s="13" t="s">
        <v>83</v>
      </c>
      <c r="AW126" s="13" t="s">
        <v>34</v>
      </c>
      <c r="AX126" s="13" t="s">
        <v>73</v>
      </c>
      <c r="AY126" s="236" t="s">
        <v>142</v>
      </c>
    </row>
    <row r="127" s="14" customFormat="1">
      <c r="A127" s="14"/>
      <c r="B127" s="237"/>
      <c r="C127" s="238"/>
      <c r="D127" s="227" t="s">
        <v>153</v>
      </c>
      <c r="E127" s="239" t="s">
        <v>19</v>
      </c>
      <c r="F127" s="240" t="s">
        <v>172</v>
      </c>
      <c r="G127" s="238"/>
      <c r="H127" s="241">
        <v>7.5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153</v>
      </c>
      <c r="AU127" s="247" t="s">
        <v>83</v>
      </c>
      <c r="AV127" s="14" t="s">
        <v>149</v>
      </c>
      <c r="AW127" s="14" t="s">
        <v>34</v>
      </c>
      <c r="AX127" s="14" t="s">
        <v>81</v>
      </c>
      <c r="AY127" s="247" t="s">
        <v>142</v>
      </c>
    </row>
    <row r="128" s="2" customFormat="1" ht="37.8" customHeight="1">
      <c r="A128" s="41"/>
      <c r="B128" s="42"/>
      <c r="C128" s="207" t="s">
        <v>179</v>
      </c>
      <c r="D128" s="207" t="s">
        <v>144</v>
      </c>
      <c r="E128" s="208" t="s">
        <v>180</v>
      </c>
      <c r="F128" s="209" t="s">
        <v>181</v>
      </c>
      <c r="G128" s="210" t="s">
        <v>157</v>
      </c>
      <c r="H128" s="211">
        <v>3.375</v>
      </c>
      <c r="I128" s="212"/>
      <c r="J128" s="213">
        <f>ROUND(I128*H128,2)</f>
        <v>0</v>
      </c>
      <c r="K128" s="209" t="s">
        <v>148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149</v>
      </c>
      <c r="AT128" s="218" t="s">
        <v>144</v>
      </c>
      <c r="AU128" s="218" t="s">
        <v>83</v>
      </c>
      <c r="AY128" s="20" t="s">
        <v>142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81</v>
      </c>
      <c r="BK128" s="219">
        <f>ROUND(I128*H128,2)</f>
        <v>0</v>
      </c>
      <c r="BL128" s="20" t="s">
        <v>149</v>
      </c>
      <c r="BM128" s="218" t="s">
        <v>182</v>
      </c>
    </row>
    <row r="129" s="2" customFormat="1">
      <c r="A129" s="41"/>
      <c r="B129" s="42"/>
      <c r="C129" s="43"/>
      <c r="D129" s="220" t="s">
        <v>151</v>
      </c>
      <c r="E129" s="43"/>
      <c r="F129" s="221" t="s">
        <v>183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151</v>
      </c>
      <c r="AU129" s="20" t="s">
        <v>83</v>
      </c>
    </row>
    <row r="130" s="13" customFormat="1">
      <c r="A130" s="13"/>
      <c r="B130" s="225"/>
      <c r="C130" s="226"/>
      <c r="D130" s="227" t="s">
        <v>153</v>
      </c>
      <c r="E130" s="228" t="s">
        <v>19</v>
      </c>
      <c r="F130" s="229" t="s">
        <v>184</v>
      </c>
      <c r="G130" s="226"/>
      <c r="H130" s="230">
        <v>3.375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153</v>
      </c>
      <c r="AU130" s="236" t="s">
        <v>83</v>
      </c>
      <c r="AV130" s="13" t="s">
        <v>83</v>
      </c>
      <c r="AW130" s="13" t="s">
        <v>34</v>
      </c>
      <c r="AX130" s="13" t="s">
        <v>81</v>
      </c>
      <c r="AY130" s="236" t="s">
        <v>142</v>
      </c>
    </row>
    <row r="131" s="2" customFormat="1" ht="16.5" customHeight="1">
      <c r="A131" s="41"/>
      <c r="B131" s="42"/>
      <c r="C131" s="248" t="s">
        <v>185</v>
      </c>
      <c r="D131" s="248" t="s">
        <v>186</v>
      </c>
      <c r="E131" s="249" t="s">
        <v>187</v>
      </c>
      <c r="F131" s="250" t="s">
        <v>188</v>
      </c>
      <c r="G131" s="251" t="s">
        <v>189</v>
      </c>
      <c r="H131" s="252">
        <v>8.4380000000000006</v>
      </c>
      <c r="I131" s="253"/>
      <c r="J131" s="254">
        <f>ROUND(I131*H131,2)</f>
        <v>0</v>
      </c>
      <c r="K131" s="250" t="s">
        <v>148</v>
      </c>
      <c r="L131" s="255"/>
      <c r="M131" s="256" t="s">
        <v>19</v>
      </c>
      <c r="N131" s="257" t="s">
        <v>44</v>
      </c>
      <c r="O131" s="87"/>
      <c r="P131" s="216">
        <f>O131*H131</f>
        <v>0</v>
      </c>
      <c r="Q131" s="216">
        <v>1</v>
      </c>
      <c r="R131" s="216">
        <f>Q131*H131</f>
        <v>8.4380000000000006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190</v>
      </c>
      <c r="AT131" s="218" t="s">
        <v>186</v>
      </c>
      <c r="AU131" s="218" t="s">
        <v>83</v>
      </c>
      <c r="AY131" s="20" t="s">
        <v>142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81</v>
      </c>
      <c r="BK131" s="219">
        <f>ROUND(I131*H131,2)</f>
        <v>0</v>
      </c>
      <c r="BL131" s="20" t="s">
        <v>149</v>
      </c>
      <c r="BM131" s="218" t="s">
        <v>191</v>
      </c>
    </row>
    <row r="132" s="13" customFormat="1">
      <c r="A132" s="13"/>
      <c r="B132" s="225"/>
      <c r="C132" s="226"/>
      <c r="D132" s="227" t="s">
        <v>153</v>
      </c>
      <c r="E132" s="228" t="s">
        <v>19</v>
      </c>
      <c r="F132" s="229" t="s">
        <v>192</v>
      </c>
      <c r="G132" s="226"/>
      <c r="H132" s="230">
        <v>8.4380000000000006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153</v>
      </c>
      <c r="AU132" s="236" t="s">
        <v>83</v>
      </c>
      <c r="AV132" s="13" t="s">
        <v>83</v>
      </c>
      <c r="AW132" s="13" t="s">
        <v>34</v>
      </c>
      <c r="AX132" s="13" t="s">
        <v>81</v>
      </c>
      <c r="AY132" s="236" t="s">
        <v>142</v>
      </c>
    </row>
    <row r="133" s="2" customFormat="1" ht="33" customHeight="1">
      <c r="A133" s="41"/>
      <c r="B133" s="42"/>
      <c r="C133" s="207" t="s">
        <v>190</v>
      </c>
      <c r="D133" s="207" t="s">
        <v>144</v>
      </c>
      <c r="E133" s="208" t="s">
        <v>193</v>
      </c>
      <c r="F133" s="209" t="s">
        <v>194</v>
      </c>
      <c r="G133" s="210" t="s">
        <v>147</v>
      </c>
      <c r="H133" s="211">
        <v>60</v>
      </c>
      <c r="I133" s="212"/>
      <c r="J133" s="213">
        <f>ROUND(I133*H133,2)</f>
        <v>0</v>
      </c>
      <c r="K133" s="209" t="s">
        <v>148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149</v>
      </c>
      <c r="AT133" s="218" t="s">
        <v>144</v>
      </c>
      <c r="AU133" s="218" t="s">
        <v>83</v>
      </c>
      <c r="AY133" s="20" t="s">
        <v>142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149</v>
      </c>
      <c r="BM133" s="218" t="s">
        <v>195</v>
      </c>
    </row>
    <row r="134" s="2" customFormat="1">
      <c r="A134" s="41"/>
      <c r="B134" s="42"/>
      <c r="C134" s="43"/>
      <c r="D134" s="220" t="s">
        <v>151</v>
      </c>
      <c r="E134" s="43"/>
      <c r="F134" s="221" t="s">
        <v>196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151</v>
      </c>
      <c r="AU134" s="20" t="s">
        <v>83</v>
      </c>
    </row>
    <row r="135" s="13" customFormat="1">
      <c r="A135" s="13"/>
      <c r="B135" s="225"/>
      <c r="C135" s="226"/>
      <c r="D135" s="227" t="s">
        <v>153</v>
      </c>
      <c r="E135" s="228" t="s">
        <v>19</v>
      </c>
      <c r="F135" s="229" t="s">
        <v>197</v>
      </c>
      <c r="G135" s="226"/>
      <c r="H135" s="230">
        <v>60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153</v>
      </c>
      <c r="AU135" s="236" t="s">
        <v>83</v>
      </c>
      <c r="AV135" s="13" t="s">
        <v>83</v>
      </c>
      <c r="AW135" s="13" t="s">
        <v>34</v>
      </c>
      <c r="AX135" s="13" t="s">
        <v>81</v>
      </c>
      <c r="AY135" s="236" t="s">
        <v>142</v>
      </c>
    </row>
    <row r="136" s="2" customFormat="1" ht="21.75" customHeight="1">
      <c r="A136" s="41"/>
      <c r="B136" s="42"/>
      <c r="C136" s="207" t="s">
        <v>198</v>
      </c>
      <c r="D136" s="207" t="s">
        <v>144</v>
      </c>
      <c r="E136" s="208" t="s">
        <v>199</v>
      </c>
      <c r="F136" s="209" t="s">
        <v>200</v>
      </c>
      <c r="G136" s="210" t="s">
        <v>147</v>
      </c>
      <c r="H136" s="211">
        <v>60</v>
      </c>
      <c r="I136" s="212"/>
      <c r="J136" s="213">
        <f>ROUND(I136*H136,2)</f>
        <v>0</v>
      </c>
      <c r="K136" s="209" t="s">
        <v>148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149</v>
      </c>
      <c r="AT136" s="218" t="s">
        <v>144</v>
      </c>
      <c r="AU136" s="218" t="s">
        <v>83</v>
      </c>
      <c r="AY136" s="20" t="s">
        <v>142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149</v>
      </c>
      <c r="BM136" s="218" t="s">
        <v>201</v>
      </c>
    </row>
    <row r="137" s="2" customFormat="1">
      <c r="A137" s="41"/>
      <c r="B137" s="42"/>
      <c r="C137" s="43"/>
      <c r="D137" s="220" t="s">
        <v>151</v>
      </c>
      <c r="E137" s="43"/>
      <c r="F137" s="221" t="s">
        <v>202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151</v>
      </c>
      <c r="AU137" s="20" t="s">
        <v>83</v>
      </c>
    </row>
    <row r="138" s="13" customFormat="1">
      <c r="A138" s="13"/>
      <c r="B138" s="225"/>
      <c r="C138" s="226"/>
      <c r="D138" s="227" t="s">
        <v>153</v>
      </c>
      <c r="E138" s="228" t="s">
        <v>19</v>
      </c>
      <c r="F138" s="229" t="s">
        <v>203</v>
      </c>
      <c r="G138" s="226"/>
      <c r="H138" s="230">
        <v>60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153</v>
      </c>
      <c r="AU138" s="236" t="s">
        <v>83</v>
      </c>
      <c r="AV138" s="13" t="s">
        <v>83</v>
      </c>
      <c r="AW138" s="13" t="s">
        <v>34</v>
      </c>
      <c r="AX138" s="13" t="s">
        <v>81</v>
      </c>
      <c r="AY138" s="236" t="s">
        <v>142</v>
      </c>
    </row>
    <row r="139" s="2" customFormat="1" ht="16.5" customHeight="1">
      <c r="A139" s="41"/>
      <c r="B139" s="42"/>
      <c r="C139" s="248" t="s">
        <v>204</v>
      </c>
      <c r="D139" s="248" t="s">
        <v>186</v>
      </c>
      <c r="E139" s="249" t="s">
        <v>205</v>
      </c>
      <c r="F139" s="250" t="s">
        <v>206</v>
      </c>
      <c r="G139" s="251" t="s">
        <v>189</v>
      </c>
      <c r="H139" s="252">
        <v>6</v>
      </c>
      <c r="I139" s="253"/>
      <c r="J139" s="254">
        <f>ROUND(I139*H139,2)</f>
        <v>0</v>
      </c>
      <c r="K139" s="250" t="s">
        <v>148</v>
      </c>
      <c r="L139" s="255"/>
      <c r="M139" s="256" t="s">
        <v>19</v>
      </c>
      <c r="N139" s="257" t="s">
        <v>44</v>
      </c>
      <c r="O139" s="87"/>
      <c r="P139" s="216">
        <f>O139*H139</f>
        <v>0</v>
      </c>
      <c r="Q139" s="216">
        <v>1</v>
      </c>
      <c r="R139" s="216">
        <f>Q139*H139</f>
        <v>6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190</v>
      </c>
      <c r="AT139" s="218" t="s">
        <v>186</v>
      </c>
      <c r="AU139" s="218" t="s">
        <v>83</v>
      </c>
      <c r="AY139" s="20" t="s">
        <v>142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81</v>
      </c>
      <c r="BK139" s="219">
        <f>ROUND(I139*H139,2)</f>
        <v>0</v>
      </c>
      <c r="BL139" s="20" t="s">
        <v>149</v>
      </c>
      <c r="BM139" s="218" t="s">
        <v>207</v>
      </c>
    </row>
    <row r="140" s="13" customFormat="1">
      <c r="A140" s="13"/>
      <c r="B140" s="225"/>
      <c r="C140" s="226"/>
      <c r="D140" s="227" t="s">
        <v>153</v>
      </c>
      <c r="E140" s="228" t="s">
        <v>19</v>
      </c>
      <c r="F140" s="229" t="s">
        <v>179</v>
      </c>
      <c r="G140" s="226"/>
      <c r="H140" s="230">
        <v>6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153</v>
      </c>
      <c r="AU140" s="236" t="s">
        <v>83</v>
      </c>
      <c r="AV140" s="13" t="s">
        <v>83</v>
      </c>
      <c r="AW140" s="13" t="s">
        <v>34</v>
      </c>
      <c r="AX140" s="13" t="s">
        <v>81</v>
      </c>
      <c r="AY140" s="236" t="s">
        <v>142</v>
      </c>
    </row>
    <row r="141" s="12" customFormat="1" ht="22.8" customHeight="1">
      <c r="A141" s="12"/>
      <c r="B141" s="191"/>
      <c r="C141" s="192"/>
      <c r="D141" s="193" t="s">
        <v>72</v>
      </c>
      <c r="E141" s="205" t="s">
        <v>161</v>
      </c>
      <c r="F141" s="205" t="s">
        <v>208</v>
      </c>
      <c r="G141" s="192"/>
      <c r="H141" s="192"/>
      <c r="I141" s="195"/>
      <c r="J141" s="206">
        <f>BK141</f>
        <v>0</v>
      </c>
      <c r="K141" s="192"/>
      <c r="L141" s="197"/>
      <c r="M141" s="198"/>
      <c r="N141" s="199"/>
      <c r="O141" s="199"/>
      <c r="P141" s="200">
        <f>SUM(P142:P160)</f>
        <v>0</v>
      </c>
      <c r="Q141" s="199"/>
      <c r="R141" s="200">
        <f>SUM(R142:R160)</f>
        <v>0.117914968</v>
      </c>
      <c r="S141" s="199"/>
      <c r="T141" s="201">
        <f>SUM(T142:T160)</f>
        <v>0.000437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2" t="s">
        <v>81</v>
      </c>
      <c r="AT141" s="203" t="s">
        <v>72</v>
      </c>
      <c r="AU141" s="203" t="s">
        <v>81</v>
      </c>
      <c r="AY141" s="202" t="s">
        <v>142</v>
      </c>
      <c r="BK141" s="204">
        <f>SUM(BK142:BK160)</f>
        <v>0</v>
      </c>
    </row>
    <row r="142" s="2" customFormat="1" ht="24.15" customHeight="1">
      <c r="A142" s="41"/>
      <c r="B142" s="42"/>
      <c r="C142" s="207" t="s">
        <v>209</v>
      </c>
      <c r="D142" s="207" t="s">
        <v>144</v>
      </c>
      <c r="E142" s="208" t="s">
        <v>210</v>
      </c>
      <c r="F142" s="209" t="s">
        <v>211</v>
      </c>
      <c r="G142" s="210" t="s">
        <v>212</v>
      </c>
      <c r="H142" s="211">
        <v>1</v>
      </c>
      <c r="I142" s="212"/>
      <c r="J142" s="213">
        <f>ROUND(I142*H142,2)</f>
        <v>0</v>
      </c>
      <c r="K142" s="209" t="s">
        <v>148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0.02588</v>
      </c>
      <c r="R142" s="216">
        <f>Q142*H142</f>
        <v>0.02588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149</v>
      </c>
      <c r="AT142" s="218" t="s">
        <v>144</v>
      </c>
      <c r="AU142" s="218" t="s">
        <v>83</v>
      </c>
      <c r="AY142" s="20" t="s">
        <v>142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81</v>
      </c>
      <c r="BK142" s="219">
        <f>ROUND(I142*H142,2)</f>
        <v>0</v>
      </c>
      <c r="BL142" s="20" t="s">
        <v>149</v>
      </c>
      <c r="BM142" s="218" t="s">
        <v>213</v>
      </c>
    </row>
    <row r="143" s="2" customFormat="1">
      <c r="A143" s="41"/>
      <c r="B143" s="42"/>
      <c r="C143" s="43"/>
      <c r="D143" s="220" t="s">
        <v>151</v>
      </c>
      <c r="E143" s="43"/>
      <c r="F143" s="221" t="s">
        <v>214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151</v>
      </c>
      <c r="AU143" s="20" t="s">
        <v>83</v>
      </c>
    </row>
    <row r="144" s="13" customFormat="1">
      <c r="A144" s="13"/>
      <c r="B144" s="225"/>
      <c r="C144" s="226"/>
      <c r="D144" s="227" t="s">
        <v>153</v>
      </c>
      <c r="E144" s="228" t="s">
        <v>19</v>
      </c>
      <c r="F144" s="229" t="s">
        <v>215</v>
      </c>
      <c r="G144" s="226"/>
      <c r="H144" s="230">
        <v>1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153</v>
      </c>
      <c r="AU144" s="236" t="s">
        <v>83</v>
      </c>
      <c r="AV144" s="13" t="s">
        <v>83</v>
      </c>
      <c r="AW144" s="13" t="s">
        <v>34</v>
      </c>
      <c r="AX144" s="13" t="s">
        <v>81</v>
      </c>
      <c r="AY144" s="236" t="s">
        <v>142</v>
      </c>
    </row>
    <row r="145" s="2" customFormat="1" ht="16.5" customHeight="1">
      <c r="A145" s="41"/>
      <c r="B145" s="42"/>
      <c r="C145" s="248" t="s">
        <v>216</v>
      </c>
      <c r="D145" s="248" t="s">
        <v>186</v>
      </c>
      <c r="E145" s="249" t="s">
        <v>217</v>
      </c>
      <c r="F145" s="250" t="s">
        <v>218</v>
      </c>
      <c r="G145" s="251" t="s">
        <v>212</v>
      </c>
      <c r="H145" s="252">
        <v>1</v>
      </c>
      <c r="I145" s="253"/>
      <c r="J145" s="254">
        <f>ROUND(I145*H145,2)</f>
        <v>0</v>
      </c>
      <c r="K145" s="250" t="s">
        <v>148</v>
      </c>
      <c r="L145" s="255"/>
      <c r="M145" s="256" t="s">
        <v>19</v>
      </c>
      <c r="N145" s="257" t="s">
        <v>44</v>
      </c>
      <c r="O145" s="87"/>
      <c r="P145" s="216">
        <f>O145*H145</f>
        <v>0</v>
      </c>
      <c r="Q145" s="216">
        <v>0.032000000000000001</v>
      </c>
      <c r="R145" s="216">
        <f>Q145*H145</f>
        <v>0.032000000000000001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190</v>
      </c>
      <c r="AT145" s="218" t="s">
        <v>186</v>
      </c>
      <c r="AU145" s="218" t="s">
        <v>83</v>
      </c>
      <c r="AY145" s="20" t="s">
        <v>142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81</v>
      </c>
      <c r="BK145" s="219">
        <f>ROUND(I145*H145,2)</f>
        <v>0</v>
      </c>
      <c r="BL145" s="20" t="s">
        <v>149</v>
      </c>
      <c r="BM145" s="218" t="s">
        <v>219</v>
      </c>
    </row>
    <row r="146" s="2" customFormat="1" ht="24.15" customHeight="1">
      <c r="A146" s="41"/>
      <c r="B146" s="42"/>
      <c r="C146" s="207" t="s">
        <v>220</v>
      </c>
      <c r="D146" s="207" t="s">
        <v>144</v>
      </c>
      <c r="E146" s="208" t="s">
        <v>221</v>
      </c>
      <c r="F146" s="209" t="s">
        <v>222</v>
      </c>
      <c r="G146" s="210" t="s">
        <v>223</v>
      </c>
      <c r="H146" s="211">
        <v>5.5</v>
      </c>
      <c r="I146" s="212"/>
      <c r="J146" s="213">
        <f>ROUND(I146*H146,2)</f>
        <v>0</v>
      </c>
      <c r="K146" s="209" t="s">
        <v>148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0.00058728000000000003</v>
      </c>
      <c r="R146" s="216">
        <f>Q146*H146</f>
        <v>0.00323004</v>
      </c>
      <c r="S146" s="216">
        <v>1.0000000000000001E-05</v>
      </c>
      <c r="T146" s="217">
        <f>S146*H146</f>
        <v>5.5000000000000002E-05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149</v>
      </c>
      <c r="AT146" s="218" t="s">
        <v>144</v>
      </c>
      <c r="AU146" s="218" t="s">
        <v>83</v>
      </c>
      <c r="AY146" s="20" t="s">
        <v>142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81</v>
      </c>
      <c r="BK146" s="219">
        <f>ROUND(I146*H146,2)</f>
        <v>0</v>
      </c>
      <c r="BL146" s="20" t="s">
        <v>149</v>
      </c>
      <c r="BM146" s="218" t="s">
        <v>224</v>
      </c>
    </row>
    <row r="147" s="2" customFormat="1">
      <c r="A147" s="41"/>
      <c r="B147" s="42"/>
      <c r="C147" s="43"/>
      <c r="D147" s="220" t="s">
        <v>151</v>
      </c>
      <c r="E147" s="43"/>
      <c r="F147" s="221" t="s">
        <v>225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151</v>
      </c>
      <c r="AU147" s="20" t="s">
        <v>83</v>
      </c>
    </row>
    <row r="148" s="13" customFormat="1">
      <c r="A148" s="13"/>
      <c r="B148" s="225"/>
      <c r="C148" s="226"/>
      <c r="D148" s="227" t="s">
        <v>153</v>
      </c>
      <c r="E148" s="228" t="s">
        <v>19</v>
      </c>
      <c r="F148" s="229" t="s">
        <v>226</v>
      </c>
      <c r="G148" s="226"/>
      <c r="H148" s="230">
        <v>3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153</v>
      </c>
      <c r="AU148" s="236" t="s">
        <v>83</v>
      </c>
      <c r="AV148" s="13" t="s">
        <v>83</v>
      </c>
      <c r="AW148" s="13" t="s">
        <v>34</v>
      </c>
      <c r="AX148" s="13" t="s">
        <v>73</v>
      </c>
      <c r="AY148" s="236" t="s">
        <v>142</v>
      </c>
    </row>
    <row r="149" s="13" customFormat="1">
      <c r="A149" s="13"/>
      <c r="B149" s="225"/>
      <c r="C149" s="226"/>
      <c r="D149" s="227" t="s">
        <v>153</v>
      </c>
      <c r="E149" s="228" t="s">
        <v>19</v>
      </c>
      <c r="F149" s="229" t="s">
        <v>227</v>
      </c>
      <c r="G149" s="226"/>
      <c r="H149" s="230">
        <v>2.5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153</v>
      </c>
      <c r="AU149" s="236" t="s">
        <v>83</v>
      </c>
      <c r="AV149" s="13" t="s">
        <v>83</v>
      </c>
      <c r="AW149" s="13" t="s">
        <v>34</v>
      </c>
      <c r="AX149" s="13" t="s">
        <v>73</v>
      </c>
      <c r="AY149" s="236" t="s">
        <v>142</v>
      </c>
    </row>
    <row r="150" s="14" customFormat="1">
      <c r="A150" s="14"/>
      <c r="B150" s="237"/>
      <c r="C150" s="238"/>
      <c r="D150" s="227" t="s">
        <v>153</v>
      </c>
      <c r="E150" s="239" t="s">
        <v>19</v>
      </c>
      <c r="F150" s="240" t="s">
        <v>172</v>
      </c>
      <c r="G150" s="238"/>
      <c r="H150" s="241">
        <v>5.5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153</v>
      </c>
      <c r="AU150" s="247" t="s">
        <v>83</v>
      </c>
      <c r="AV150" s="14" t="s">
        <v>149</v>
      </c>
      <c r="AW150" s="14" t="s">
        <v>34</v>
      </c>
      <c r="AX150" s="14" t="s">
        <v>81</v>
      </c>
      <c r="AY150" s="247" t="s">
        <v>142</v>
      </c>
    </row>
    <row r="151" s="2" customFormat="1" ht="24.15" customHeight="1">
      <c r="A151" s="41"/>
      <c r="B151" s="42"/>
      <c r="C151" s="207" t="s">
        <v>228</v>
      </c>
      <c r="D151" s="207" t="s">
        <v>144</v>
      </c>
      <c r="E151" s="208" t="s">
        <v>229</v>
      </c>
      <c r="F151" s="209" t="s">
        <v>230</v>
      </c>
      <c r="G151" s="210" t="s">
        <v>223</v>
      </c>
      <c r="H151" s="211">
        <v>19</v>
      </c>
      <c r="I151" s="212"/>
      <c r="J151" s="213">
        <f>ROUND(I151*H151,2)</f>
        <v>0</v>
      </c>
      <c r="K151" s="209" t="s">
        <v>148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0.0011875200000000001</v>
      </c>
      <c r="R151" s="216">
        <f>Q151*H151</f>
        <v>0.02256288</v>
      </c>
      <c r="S151" s="216">
        <v>1.0000000000000001E-05</v>
      </c>
      <c r="T151" s="217">
        <f>S151*H151</f>
        <v>0.00019000000000000001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149</v>
      </c>
      <c r="AT151" s="218" t="s">
        <v>144</v>
      </c>
      <c r="AU151" s="218" t="s">
        <v>83</v>
      </c>
      <c r="AY151" s="20" t="s">
        <v>142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149</v>
      </c>
      <c r="BM151" s="218" t="s">
        <v>231</v>
      </c>
    </row>
    <row r="152" s="2" customFormat="1">
      <c r="A152" s="41"/>
      <c r="B152" s="42"/>
      <c r="C152" s="43"/>
      <c r="D152" s="220" t="s">
        <v>151</v>
      </c>
      <c r="E152" s="43"/>
      <c r="F152" s="221" t="s">
        <v>232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151</v>
      </c>
      <c r="AU152" s="20" t="s">
        <v>83</v>
      </c>
    </row>
    <row r="153" s="13" customFormat="1">
      <c r="A153" s="13"/>
      <c r="B153" s="225"/>
      <c r="C153" s="226"/>
      <c r="D153" s="227" t="s">
        <v>153</v>
      </c>
      <c r="E153" s="228" t="s">
        <v>19</v>
      </c>
      <c r="F153" s="229" t="s">
        <v>233</v>
      </c>
      <c r="G153" s="226"/>
      <c r="H153" s="230">
        <v>13.800000000000001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153</v>
      </c>
      <c r="AU153" s="236" t="s">
        <v>83</v>
      </c>
      <c r="AV153" s="13" t="s">
        <v>83</v>
      </c>
      <c r="AW153" s="13" t="s">
        <v>34</v>
      </c>
      <c r="AX153" s="13" t="s">
        <v>73</v>
      </c>
      <c r="AY153" s="236" t="s">
        <v>142</v>
      </c>
    </row>
    <row r="154" s="13" customFormat="1">
      <c r="A154" s="13"/>
      <c r="B154" s="225"/>
      <c r="C154" s="226"/>
      <c r="D154" s="227" t="s">
        <v>153</v>
      </c>
      <c r="E154" s="228" t="s">
        <v>19</v>
      </c>
      <c r="F154" s="229" t="s">
        <v>234</v>
      </c>
      <c r="G154" s="226"/>
      <c r="H154" s="230">
        <v>5.2000000000000002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153</v>
      </c>
      <c r="AU154" s="236" t="s">
        <v>83</v>
      </c>
      <c r="AV154" s="13" t="s">
        <v>83</v>
      </c>
      <c r="AW154" s="13" t="s">
        <v>34</v>
      </c>
      <c r="AX154" s="13" t="s">
        <v>73</v>
      </c>
      <c r="AY154" s="236" t="s">
        <v>142</v>
      </c>
    </row>
    <row r="155" s="14" customFormat="1">
      <c r="A155" s="14"/>
      <c r="B155" s="237"/>
      <c r="C155" s="238"/>
      <c r="D155" s="227" t="s">
        <v>153</v>
      </c>
      <c r="E155" s="239" t="s">
        <v>19</v>
      </c>
      <c r="F155" s="240" t="s">
        <v>172</v>
      </c>
      <c r="G155" s="238"/>
      <c r="H155" s="241">
        <v>19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153</v>
      </c>
      <c r="AU155" s="247" t="s">
        <v>83</v>
      </c>
      <c r="AV155" s="14" t="s">
        <v>149</v>
      </c>
      <c r="AW155" s="14" t="s">
        <v>34</v>
      </c>
      <c r="AX155" s="14" t="s">
        <v>81</v>
      </c>
      <c r="AY155" s="247" t="s">
        <v>142</v>
      </c>
    </row>
    <row r="156" s="2" customFormat="1" ht="24.15" customHeight="1">
      <c r="A156" s="41"/>
      <c r="B156" s="42"/>
      <c r="C156" s="207" t="s">
        <v>8</v>
      </c>
      <c r="D156" s="207" t="s">
        <v>144</v>
      </c>
      <c r="E156" s="208" t="s">
        <v>235</v>
      </c>
      <c r="F156" s="209" t="s">
        <v>236</v>
      </c>
      <c r="G156" s="210" t="s">
        <v>223</v>
      </c>
      <c r="H156" s="211">
        <v>19.199999999999999</v>
      </c>
      <c r="I156" s="212"/>
      <c r="J156" s="213">
        <f>ROUND(I156*H156,2)</f>
        <v>0</v>
      </c>
      <c r="K156" s="209" t="s">
        <v>148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0.0017834400000000001</v>
      </c>
      <c r="R156" s="216">
        <f>Q156*H156</f>
        <v>0.034242047999999997</v>
      </c>
      <c r="S156" s="216">
        <v>1.0000000000000001E-05</v>
      </c>
      <c r="T156" s="217">
        <f>S156*H156</f>
        <v>0.00019200000000000001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149</v>
      </c>
      <c r="AT156" s="218" t="s">
        <v>144</v>
      </c>
      <c r="AU156" s="218" t="s">
        <v>83</v>
      </c>
      <c r="AY156" s="20" t="s">
        <v>142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81</v>
      </c>
      <c r="BK156" s="219">
        <f>ROUND(I156*H156,2)</f>
        <v>0</v>
      </c>
      <c r="BL156" s="20" t="s">
        <v>149</v>
      </c>
      <c r="BM156" s="218" t="s">
        <v>237</v>
      </c>
    </row>
    <row r="157" s="2" customFormat="1">
      <c r="A157" s="41"/>
      <c r="B157" s="42"/>
      <c r="C157" s="43"/>
      <c r="D157" s="220" t="s">
        <v>151</v>
      </c>
      <c r="E157" s="43"/>
      <c r="F157" s="221" t="s">
        <v>238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151</v>
      </c>
      <c r="AU157" s="20" t="s">
        <v>83</v>
      </c>
    </row>
    <row r="158" s="13" customFormat="1">
      <c r="A158" s="13"/>
      <c r="B158" s="225"/>
      <c r="C158" s="226"/>
      <c r="D158" s="227" t="s">
        <v>153</v>
      </c>
      <c r="E158" s="228" t="s">
        <v>19</v>
      </c>
      <c r="F158" s="229" t="s">
        <v>239</v>
      </c>
      <c r="G158" s="226"/>
      <c r="H158" s="230">
        <v>17.699999999999999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153</v>
      </c>
      <c r="AU158" s="236" t="s">
        <v>83</v>
      </c>
      <c r="AV158" s="13" t="s">
        <v>83</v>
      </c>
      <c r="AW158" s="13" t="s">
        <v>34</v>
      </c>
      <c r="AX158" s="13" t="s">
        <v>73</v>
      </c>
      <c r="AY158" s="236" t="s">
        <v>142</v>
      </c>
    </row>
    <row r="159" s="13" customFormat="1">
      <c r="A159" s="13"/>
      <c r="B159" s="225"/>
      <c r="C159" s="226"/>
      <c r="D159" s="227" t="s">
        <v>153</v>
      </c>
      <c r="E159" s="228" t="s">
        <v>19</v>
      </c>
      <c r="F159" s="229" t="s">
        <v>240</v>
      </c>
      <c r="G159" s="226"/>
      <c r="H159" s="230">
        <v>1.5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153</v>
      </c>
      <c r="AU159" s="236" t="s">
        <v>83</v>
      </c>
      <c r="AV159" s="13" t="s">
        <v>83</v>
      </c>
      <c r="AW159" s="13" t="s">
        <v>34</v>
      </c>
      <c r="AX159" s="13" t="s">
        <v>73</v>
      </c>
      <c r="AY159" s="236" t="s">
        <v>142</v>
      </c>
    </row>
    <row r="160" s="14" customFormat="1">
      <c r="A160" s="14"/>
      <c r="B160" s="237"/>
      <c r="C160" s="238"/>
      <c r="D160" s="227" t="s">
        <v>153</v>
      </c>
      <c r="E160" s="239" t="s">
        <v>19</v>
      </c>
      <c r="F160" s="240" t="s">
        <v>172</v>
      </c>
      <c r="G160" s="238"/>
      <c r="H160" s="241">
        <v>19.199999999999999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153</v>
      </c>
      <c r="AU160" s="247" t="s">
        <v>83</v>
      </c>
      <c r="AV160" s="14" t="s">
        <v>149</v>
      </c>
      <c r="AW160" s="14" t="s">
        <v>34</v>
      </c>
      <c r="AX160" s="14" t="s">
        <v>81</v>
      </c>
      <c r="AY160" s="247" t="s">
        <v>142</v>
      </c>
    </row>
    <row r="161" s="12" customFormat="1" ht="22.8" customHeight="1">
      <c r="A161" s="12"/>
      <c r="B161" s="191"/>
      <c r="C161" s="192"/>
      <c r="D161" s="193" t="s">
        <v>72</v>
      </c>
      <c r="E161" s="205" t="s">
        <v>179</v>
      </c>
      <c r="F161" s="205" t="s">
        <v>241</v>
      </c>
      <c r="G161" s="192"/>
      <c r="H161" s="192"/>
      <c r="I161" s="195"/>
      <c r="J161" s="206">
        <f>BK161</f>
        <v>0</v>
      </c>
      <c r="K161" s="192"/>
      <c r="L161" s="197"/>
      <c r="M161" s="198"/>
      <c r="N161" s="199"/>
      <c r="O161" s="199"/>
      <c r="P161" s="200">
        <f>SUM(P162:P310)</f>
        <v>0</v>
      </c>
      <c r="Q161" s="199"/>
      <c r="R161" s="200">
        <f>SUM(R162:R310)</f>
        <v>50.7481556926002</v>
      </c>
      <c r="S161" s="199"/>
      <c r="T161" s="201">
        <f>SUM(T162:T310)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81</v>
      </c>
      <c r="AT161" s="203" t="s">
        <v>72</v>
      </c>
      <c r="AU161" s="203" t="s">
        <v>81</v>
      </c>
      <c r="AY161" s="202" t="s">
        <v>142</v>
      </c>
      <c r="BK161" s="204">
        <f>SUM(BK162:BK310)</f>
        <v>0</v>
      </c>
    </row>
    <row r="162" s="2" customFormat="1" ht="21.75" customHeight="1">
      <c r="A162" s="41"/>
      <c r="B162" s="42"/>
      <c r="C162" s="207" t="s">
        <v>242</v>
      </c>
      <c r="D162" s="207" t="s">
        <v>144</v>
      </c>
      <c r="E162" s="208" t="s">
        <v>243</v>
      </c>
      <c r="F162" s="209" t="s">
        <v>244</v>
      </c>
      <c r="G162" s="210" t="s">
        <v>147</v>
      </c>
      <c r="H162" s="211">
        <v>64.150000000000006</v>
      </c>
      <c r="I162" s="212"/>
      <c r="J162" s="213">
        <f>ROUND(I162*H162,2)</f>
        <v>0</v>
      </c>
      <c r="K162" s="209" t="s">
        <v>245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0.00025999999999999998</v>
      </c>
      <c r="R162" s="216">
        <f>Q162*H162</f>
        <v>0.016678999999999999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149</v>
      </c>
      <c r="AT162" s="218" t="s">
        <v>144</v>
      </c>
      <c r="AU162" s="218" t="s">
        <v>83</v>
      </c>
      <c r="AY162" s="20" t="s">
        <v>142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81</v>
      </c>
      <c r="BK162" s="219">
        <f>ROUND(I162*H162,2)</f>
        <v>0</v>
      </c>
      <c r="BL162" s="20" t="s">
        <v>149</v>
      </c>
      <c r="BM162" s="218" t="s">
        <v>246</v>
      </c>
    </row>
    <row r="163" s="2" customFormat="1">
      <c r="A163" s="41"/>
      <c r="B163" s="42"/>
      <c r="C163" s="43"/>
      <c r="D163" s="220" t="s">
        <v>151</v>
      </c>
      <c r="E163" s="43"/>
      <c r="F163" s="221" t="s">
        <v>247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151</v>
      </c>
      <c r="AU163" s="20" t="s">
        <v>83</v>
      </c>
    </row>
    <row r="164" s="15" customFormat="1">
      <c r="A164" s="15"/>
      <c r="B164" s="258"/>
      <c r="C164" s="259"/>
      <c r="D164" s="227" t="s">
        <v>153</v>
      </c>
      <c r="E164" s="260" t="s">
        <v>19</v>
      </c>
      <c r="F164" s="261" t="s">
        <v>248</v>
      </c>
      <c r="G164" s="259"/>
      <c r="H164" s="260" t="s">
        <v>19</v>
      </c>
      <c r="I164" s="262"/>
      <c r="J164" s="259"/>
      <c r="K164" s="259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153</v>
      </c>
      <c r="AU164" s="267" t="s">
        <v>83</v>
      </c>
      <c r="AV164" s="15" t="s">
        <v>81</v>
      </c>
      <c r="AW164" s="15" t="s">
        <v>34</v>
      </c>
      <c r="AX164" s="15" t="s">
        <v>73</v>
      </c>
      <c r="AY164" s="267" t="s">
        <v>142</v>
      </c>
    </row>
    <row r="165" s="13" customFormat="1">
      <c r="A165" s="13"/>
      <c r="B165" s="225"/>
      <c r="C165" s="226"/>
      <c r="D165" s="227" t="s">
        <v>153</v>
      </c>
      <c r="E165" s="228" t="s">
        <v>19</v>
      </c>
      <c r="F165" s="229" t="s">
        <v>249</v>
      </c>
      <c r="G165" s="226"/>
      <c r="H165" s="230">
        <v>42.700000000000003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153</v>
      </c>
      <c r="AU165" s="236" t="s">
        <v>83</v>
      </c>
      <c r="AV165" s="13" t="s">
        <v>83</v>
      </c>
      <c r="AW165" s="13" t="s">
        <v>34</v>
      </c>
      <c r="AX165" s="13" t="s">
        <v>73</v>
      </c>
      <c r="AY165" s="236" t="s">
        <v>142</v>
      </c>
    </row>
    <row r="166" s="13" customFormat="1">
      <c r="A166" s="13"/>
      <c r="B166" s="225"/>
      <c r="C166" s="226"/>
      <c r="D166" s="227" t="s">
        <v>153</v>
      </c>
      <c r="E166" s="228" t="s">
        <v>19</v>
      </c>
      <c r="F166" s="229" t="s">
        <v>250</v>
      </c>
      <c r="G166" s="226"/>
      <c r="H166" s="230">
        <v>18.300000000000001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153</v>
      </c>
      <c r="AU166" s="236" t="s">
        <v>83</v>
      </c>
      <c r="AV166" s="13" t="s">
        <v>83</v>
      </c>
      <c r="AW166" s="13" t="s">
        <v>34</v>
      </c>
      <c r="AX166" s="13" t="s">
        <v>73</v>
      </c>
      <c r="AY166" s="236" t="s">
        <v>142</v>
      </c>
    </row>
    <row r="167" s="13" customFormat="1">
      <c r="A167" s="13"/>
      <c r="B167" s="225"/>
      <c r="C167" s="226"/>
      <c r="D167" s="227" t="s">
        <v>153</v>
      </c>
      <c r="E167" s="228" t="s">
        <v>19</v>
      </c>
      <c r="F167" s="229" t="s">
        <v>251</v>
      </c>
      <c r="G167" s="226"/>
      <c r="H167" s="230">
        <v>23.399999999999999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153</v>
      </c>
      <c r="AU167" s="236" t="s">
        <v>83</v>
      </c>
      <c r="AV167" s="13" t="s">
        <v>83</v>
      </c>
      <c r="AW167" s="13" t="s">
        <v>34</v>
      </c>
      <c r="AX167" s="13" t="s">
        <v>73</v>
      </c>
      <c r="AY167" s="236" t="s">
        <v>142</v>
      </c>
    </row>
    <row r="168" s="13" customFormat="1">
      <c r="A168" s="13"/>
      <c r="B168" s="225"/>
      <c r="C168" s="226"/>
      <c r="D168" s="227" t="s">
        <v>153</v>
      </c>
      <c r="E168" s="228" t="s">
        <v>19</v>
      </c>
      <c r="F168" s="229" t="s">
        <v>252</v>
      </c>
      <c r="G168" s="226"/>
      <c r="H168" s="230">
        <v>18.600000000000001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153</v>
      </c>
      <c r="AU168" s="236" t="s">
        <v>83</v>
      </c>
      <c r="AV168" s="13" t="s">
        <v>83</v>
      </c>
      <c r="AW168" s="13" t="s">
        <v>34</v>
      </c>
      <c r="AX168" s="13" t="s">
        <v>73</v>
      </c>
      <c r="AY168" s="236" t="s">
        <v>142</v>
      </c>
    </row>
    <row r="169" s="13" customFormat="1">
      <c r="A169" s="13"/>
      <c r="B169" s="225"/>
      <c r="C169" s="226"/>
      <c r="D169" s="227" t="s">
        <v>153</v>
      </c>
      <c r="E169" s="228" t="s">
        <v>19</v>
      </c>
      <c r="F169" s="229" t="s">
        <v>253</v>
      </c>
      <c r="G169" s="226"/>
      <c r="H169" s="230">
        <v>1.7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153</v>
      </c>
      <c r="AU169" s="236" t="s">
        <v>83</v>
      </c>
      <c r="AV169" s="13" t="s">
        <v>83</v>
      </c>
      <c r="AW169" s="13" t="s">
        <v>34</v>
      </c>
      <c r="AX169" s="13" t="s">
        <v>73</v>
      </c>
      <c r="AY169" s="236" t="s">
        <v>142</v>
      </c>
    </row>
    <row r="170" s="13" customFormat="1">
      <c r="A170" s="13"/>
      <c r="B170" s="225"/>
      <c r="C170" s="226"/>
      <c r="D170" s="227" t="s">
        <v>153</v>
      </c>
      <c r="E170" s="228" t="s">
        <v>19</v>
      </c>
      <c r="F170" s="229" t="s">
        <v>254</v>
      </c>
      <c r="G170" s="226"/>
      <c r="H170" s="230">
        <v>15.6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153</v>
      </c>
      <c r="AU170" s="236" t="s">
        <v>83</v>
      </c>
      <c r="AV170" s="13" t="s">
        <v>83</v>
      </c>
      <c r="AW170" s="13" t="s">
        <v>34</v>
      </c>
      <c r="AX170" s="13" t="s">
        <v>73</v>
      </c>
      <c r="AY170" s="236" t="s">
        <v>142</v>
      </c>
    </row>
    <row r="171" s="13" customFormat="1">
      <c r="A171" s="13"/>
      <c r="B171" s="225"/>
      <c r="C171" s="226"/>
      <c r="D171" s="227" t="s">
        <v>153</v>
      </c>
      <c r="E171" s="228" t="s">
        <v>19</v>
      </c>
      <c r="F171" s="229" t="s">
        <v>255</v>
      </c>
      <c r="G171" s="226"/>
      <c r="H171" s="230">
        <v>8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153</v>
      </c>
      <c r="AU171" s="236" t="s">
        <v>83</v>
      </c>
      <c r="AV171" s="13" t="s">
        <v>83</v>
      </c>
      <c r="AW171" s="13" t="s">
        <v>34</v>
      </c>
      <c r="AX171" s="13" t="s">
        <v>73</v>
      </c>
      <c r="AY171" s="236" t="s">
        <v>142</v>
      </c>
    </row>
    <row r="172" s="16" customFormat="1">
      <c r="A172" s="16"/>
      <c r="B172" s="268"/>
      <c r="C172" s="269"/>
      <c r="D172" s="227" t="s">
        <v>153</v>
      </c>
      <c r="E172" s="270" t="s">
        <v>19</v>
      </c>
      <c r="F172" s="271" t="s">
        <v>256</v>
      </c>
      <c r="G172" s="269"/>
      <c r="H172" s="272">
        <v>128.30000000000001</v>
      </c>
      <c r="I172" s="273"/>
      <c r="J172" s="269"/>
      <c r="K172" s="269"/>
      <c r="L172" s="274"/>
      <c r="M172" s="275"/>
      <c r="N172" s="276"/>
      <c r="O172" s="276"/>
      <c r="P172" s="276"/>
      <c r="Q172" s="276"/>
      <c r="R172" s="276"/>
      <c r="S172" s="276"/>
      <c r="T172" s="27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8" t="s">
        <v>153</v>
      </c>
      <c r="AU172" s="278" t="s">
        <v>83</v>
      </c>
      <c r="AV172" s="16" t="s">
        <v>161</v>
      </c>
      <c r="AW172" s="16" t="s">
        <v>34</v>
      </c>
      <c r="AX172" s="16" t="s">
        <v>73</v>
      </c>
      <c r="AY172" s="278" t="s">
        <v>142</v>
      </c>
    </row>
    <row r="173" s="13" customFormat="1">
      <c r="A173" s="13"/>
      <c r="B173" s="225"/>
      <c r="C173" s="226"/>
      <c r="D173" s="227" t="s">
        <v>153</v>
      </c>
      <c r="E173" s="228" t="s">
        <v>19</v>
      </c>
      <c r="F173" s="229" t="s">
        <v>257</v>
      </c>
      <c r="G173" s="226"/>
      <c r="H173" s="230">
        <v>64.150000000000006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153</v>
      </c>
      <c r="AU173" s="236" t="s">
        <v>83</v>
      </c>
      <c r="AV173" s="13" t="s">
        <v>83</v>
      </c>
      <c r="AW173" s="13" t="s">
        <v>34</v>
      </c>
      <c r="AX173" s="13" t="s">
        <v>81</v>
      </c>
      <c r="AY173" s="236" t="s">
        <v>142</v>
      </c>
    </row>
    <row r="174" s="2" customFormat="1" ht="16.5" customHeight="1">
      <c r="A174" s="41"/>
      <c r="B174" s="42"/>
      <c r="C174" s="207" t="s">
        <v>258</v>
      </c>
      <c r="D174" s="207" t="s">
        <v>144</v>
      </c>
      <c r="E174" s="208" t="s">
        <v>259</v>
      </c>
      <c r="F174" s="209" t="s">
        <v>260</v>
      </c>
      <c r="G174" s="210" t="s">
        <v>147</v>
      </c>
      <c r="H174" s="211">
        <v>141.08699999999999</v>
      </c>
      <c r="I174" s="212"/>
      <c r="J174" s="213">
        <f>ROUND(I174*H174,2)</f>
        <v>0</v>
      </c>
      <c r="K174" s="209" t="s">
        <v>245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0.00025999999999999998</v>
      </c>
      <c r="R174" s="216">
        <f>Q174*H174</f>
        <v>0.036682619999999992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149</v>
      </c>
      <c r="AT174" s="218" t="s">
        <v>144</v>
      </c>
      <c r="AU174" s="218" t="s">
        <v>83</v>
      </c>
      <c r="AY174" s="20" t="s">
        <v>142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81</v>
      </c>
      <c r="BK174" s="219">
        <f>ROUND(I174*H174,2)</f>
        <v>0</v>
      </c>
      <c r="BL174" s="20" t="s">
        <v>149</v>
      </c>
      <c r="BM174" s="218" t="s">
        <v>261</v>
      </c>
    </row>
    <row r="175" s="2" customFormat="1">
      <c r="A175" s="41"/>
      <c r="B175" s="42"/>
      <c r="C175" s="43"/>
      <c r="D175" s="220" t="s">
        <v>151</v>
      </c>
      <c r="E175" s="43"/>
      <c r="F175" s="221" t="s">
        <v>262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151</v>
      </c>
      <c r="AU175" s="20" t="s">
        <v>83</v>
      </c>
    </row>
    <row r="176" s="15" customFormat="1">
      <c r="A176" s="15"/>
      <c r="B176" s="258"/>
      <c r="C176" s="259"/>
      <c r="D176" s="227" t="s">
        <v>153</v>
      </c>
      <c r="E176" s="260" t="s">
        <v>19</v>
      </c>
      <c r="F176" s="261" t="s">
        <v>263</v>
      </c>
      <c r="G176" s="259"/>
      <c r="H176" s="260" t="s">
        <v>19</v>
      </c>
      <c r="I176" s="262"/>
      <c r="J176" s="259"/>
      <c r="K176" s="259"/>
      <c r="L176" s="263"/>
      <c r="M176" s="264"/>
      <c r="N176" s="265"/>
      <c r="O176" s="265"/>
      <c r="P176" s="265"/>
      <c r="Q176" s="265"/>
      <c r="R176" s="265"/>
      <c r="S176" s="265"/>
      <c r="T176" s="26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7" t="s">
        <v>153</v>
      </c>
      <c r="AU176" s="267" t="s">
        <v>83</v>
      </c>
      <c r="AV176" s="15" t="s">
        <v>81</v>
      </c>
      <c r="AW176" s="15" t="s">
        <v>34</v>
      </c>
      <c r="AX176" s="15" t="s">
        <v>73</v>
      </c>
      <c r="AY176" s="267" t="s">
        <v>142</v>
      </c>
    </row>
    <row r="177" s="13" customFormat="1">
      <c r="A177" s="13"/>
      <c r="B177" s="225"/>
      <c r="C177" s="226"/>
      <c r="D177" s="227" t="s">
        <v>153</v>
      </c>
      <c r="E177" s="228" t="s">
        <v>19</v>
      </c>
      <c r="F177" s="229" t="s">
        <v>264</v>
      </c>
      <c r="G177" s="226"/>
      <c r="H177" s="230">
        <v>61.999000000000002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153</v>
      </c>
      <c r="AU177" s="236" t="s">
        <v>83</v>
      </c>
      <c r="AV177" s="13" t="s">
        <v>83</v>
      </c>
      <c r="AW177" s="13" t="s">
        <v>34</v>
      </c>
      <c r="AX177" s="13" t="s">
        <v>73</v>
      </c>
      <c r="AY177" s="236" t="s">
        <v>142</v>
      </c>
    </row>
    <row r="178" s="13" customFormat="1">
      <c r="A178" s="13"/>
      <c r="B178" s="225"/>
      <c r="C178" s="226"/>
      <c r="D178" s="227" t="s">
        <v>153</v>
      </c>
      <c r="E178" s="228" t="s">
        <v>19</v>
      </c>
      <c r="F178" s="229" t="s">
        <v>265</v>
      </c>
      <c r="G178" s="226"/>
      <c r="H178" s="230">
        <v>46.189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153</v>
      </c>
      <c r="AU178" s="236" t="s">
        <v>83</v>
      </c>
      <c r="AV178" s="13" t="s">
        <v>83</v>
      </c>
      <c r="AW178" s="13" t="s">
        <v>34</v>
      </c>
      <c r="AX178" s="13" t="s">
        <v>73</v>
      </c>
      <c r="AY178" s="236" t="s">
        <v>142</v>
      </c>
    </row>
    <row r="179" s="13" customFormat="1">
      <c r="A179" s="13"/>
      <c r="B179" s="225"/>
      <c r="C179" s="226"/>
      <c r="D179" s="227" t="s">
        <v>153</v>
      </c>
      <c r="E179" s="228" t="s">
        <v>19</v>
      </c>
      <c r="F179" s="229" t="s">
        <v>266</v>
      </c>
      <c r="G179" s="226"/>
      <c r="H179" s="230">
        <v>48.902000000000001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153</v>
      </c>
      <c r="AU179" s="236" t="s">
        <v>83</v>
      </c>
      <c r="AV179" s="13" t="s">
        <v>83</v>
      </c>
      <c r="AW179" s="13" t="s">
        <v>34</v>
      </c>
      <c r="AX179" s="13" t="s">
        <v>73</v>
      </c>
      <c r="AY179" s="236" t="s">
        <v>142</v>
      </c>
    </row>
    <row r="180" s="13" customFormat="1">
      <c r="A180" s="13"/>
      <c r="B180" s="225"/>
      <c r="C180" s="226"/>
      <c r="D180" s="227" t="s">
        <v>153</v>
      </c>
      <c r="E180" s="228" t="s">
        <v>19</v>
      </c>
      <c r="F180" s="229" t="s">
        <v>267</v>
      </c>
      <c r="G180" s="226"/>
      <c r="H180" s="230">
        <v>45.151000000000003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153</v>
      </c>
      <c r="AU180" s="236" t="s">
        <v>83</v>
      </c>
      <c r="AV180" s="13" t="s">
        <v>83</v>
      </c>
      <c r="AW180" s="13" t="s">
        <v>34</v>
      </c>
      <c r="AX180" s="13" t="s">
        <v>73</v>
      </c>
      <c r="AY180" s="236" t="s">
        <v>142</v>
      </c>
    </row>
    <row r="181" s="13" customFormat="1">
      <c r="A181" s="13"/>
      <c r="B181" s="225"/>
      <c r="C181" s="226"/>
      <c r="D181" s="227" t="s">
        <v>153</v>
      </c>
      <c r="E181" s="228" t="s">
        <v>19</v>
      </c>
      <c r="F181" s="229" t="s">
        <v>268</v>
      </c>
      <c r="G181" s="226"/>
      <c r="H181" s="230">
        <v>9.3100000000000005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153</v>
      </c>
      <c r="AU181" s="236" t="s">
        <v>83</v>
      </c>
      <c r="AV181" s="13" t="s">
        <v>83</v>
      </c>
      <c r="AW181" s="13" t="s">
        <v>34</v>
      </c>
      <c r="AX181" s="13" t="s">
        <v>73</v>
      </c>
      <c r="AY181" s="236" t="s">
        <v>142</v>
      </c>
    </row>
    <row r="182" s="13" customFormat="1">
      <c r="A182" s="13"/>
      <c r="B182" s="225"/>
      <c r="C182" s="226"/>
      <c r="D182" s="227" t="s">
        <v>153</v>
      </c>
      <c r="E182" s="228" t="s">
        <v>19</v>
      </c>
      <c r="F182" s="229" t="s">
        <v>269</v>
      </c>
      <c r="G182" s="226"/>
      <c r="H182" s="230">
        <v>39.887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153</v>
      </c>
      <c r="AU182" s="236" t="s">
        <v>83</v>
      </c>
      <c r="AV182" s="13" t="s">
        <v>83</v>
      </c>
      <c r="AW182" s="13" t="s">
        <v>34</v>
      </c>
      <c r="AX182" s="13" t="s">
        <v>73</v>
      </c>
      <c r="AY182" s="236" t="s">
        <v>142</v>
      </c>
    </row>
    <row r="183" s="13" customFormat="1">
      <c r="A183" s="13"/>
      <c r="B183" s="225"/>
      <c r="C183" s="226"/>
      <c r="D183" s="227" t="s">
        <v>153</v>
      </c>
      <c r="E183" s="228" t="s">
        <v>19</v>
      </c>
      <c r="F183" s="229" t="s">
        <v>270</v>
      </c>
      <c r="G183" s="226"/>
      <c r="H183" s="230">
        <v>30.734999999999999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153</v>
      </c>
      <c r="AU183" s="236" t="s">
        <v>83</v>
      </c>
      <c r="AV183" s="13" t="s">
        <v>83</v>
      </c>
      <c r="AW183" s="13" t="s">
        <v>34</v>
      </c>
      <c r="AX183" s="13" t="s">
        <v>73</v>
      </c>
      <c r="AY183" s="236" t="s">
        <v>142</v>
      </c>
    </row>
    <row r="184" s="16" customFormat="1">
      <c r="A184" s="16"/>
      <c r="B184" s="268"/>
      <c r="C184" s="269"/>
      <c r="D184" s="227" t="s">
        <v>153</v>
      </c>
      <c r="E184" s="270" t="s">
        <v>19</v>
      </c>
      <c r="F184" s="271" t="s">
        <v>256</v>
      </c>
      <c r="G184" s="269"/>
      <c r="H184" s="272">
        <v>282.173</v>
      </c>
      <c r="I184" s="273"/>
      <c r="J184" s="269"/>
      <c r="K184" s="269"/>
      <c r="L184" s="274"/>
      <c r="M184" s="275"/>
      <c r="N184" s="276"/>
      <c r="O184" s="276"/>
      <c r="P184" s="276"/>
      <c r="Q184" s="276"/>
      <c r="R184" s="276"/>
      <c r="S184" s="276"/>
      <c r="T184" s="277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8" t="s">
        <v>153</v>
      </c>
      <c r="AU184" s="278" t="s">
        <v>83</v>
      </c>
      <c r="AV184" s="16" t="s">
        <v>161</v>
      </c>
      <c r="AW184" s="16" t="s">
        <v>34</v>
      </c>
      <c r="AX184" s="16" t="s">
        <v>73</v>
      </c>
      <c r="AY184" s="278" t="s">
        <v>142</v>
      </c>
    </row>
    <row r="185" s="13" customFormat="1">
      <c r="A185" s="13"/>
      <c r="B185" s="225"/>
      <c r="C185" s="226"/>
      <c r="D185" s="227" t="s">
        <v>153</v>
      </c>
      <c r="E185" s="228" t="s">
        <v>19</v>
      </c>
      <c r="F185" s="229" t="s">
        <v>271</v>
      </c>
      <c r="G185" s="226"/>
      <c r="H185" s="230">
        <v>141.08699999999999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153</v>
      </c>
      <c r="AU185" s="236" t="s">
        <v>83</v>
      </c>
      <c r="AV185" s="13" t="s">
        <v>83</v>
      </c>
      <c r="AW185" s="13" t="s">
        <v>34</v>
      </c>
      <c r="AX185" s="13" t="s">
        <v>81</v>
      </c>
      <c r="AY185" s="236" t="s">
        <v>142</v>
      </c>
    </row>
    <row r="186" s="2" customFormat="1" ht="16.5" customHeight="1">
      <c r="A186" s="41"/>
      <c r="B186" s="42"/>
      <c r="C186" s="207" t="s">
        <v>272</v>
      </c>
      <c r="D186" s="207" t="s">
        <v>144</v>
      </c>
      <c r="E186" s="208" t="s">
        <v>273</v>
      </c>
      <c r="F186" s="209" t="s">
        <v>274</v>
      </c>
      <c r="G186" s="210" t="s">
        <v>147</v>
      </c>
      <c r="H186" s="211">
        <v>2</v>
      </c>
      <c r="I186" s="212"/>
      <c r="J186" s="213">
        <f>ROUND(I186*H186,2)</f>
        <v>0</v>
      </c>
      <c r="K186" s="209" t="s">
        <v>148</v>
      </c>
      <c r="L186" s="47"/>
      <c r="M186" s="214" t="s">
        <v>19</v>
      </c>
      <c r="N186" s="215" t="s">
        <v>44</v>
      </c>
      <c r="O186" s="87"/>
      <c r="P186" s="216">
        <f>O186*H186</f>
        <v>0</v>
      </c>
      <c r="Q186" s="216">
        <v>0.056000000000000001</v>
      </c>
      <c r="R186" s="216">
        <f>Q186*H186</f>
        <v>0.112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149</v>
      </c>
      <c r="AT186" s="218" t="s">
        <v>144</v>
      </c>
      <c r="AU186" s="218" t="s">
        <v>83</v>
      </c>
      <c r="AY186" s="20" t="s">
        <v>142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81</v>
      </c>
      <c r="BK186" s="219">
        <f>ROUND(I186*H186,2)</f>
        <v>0</v>
      </c>
      <c r="BL186" s="20" t="s">
        <v>149</v>
      </c>
      <c r="BM186" s="218" t="s">
        <v>275</v>
      </c>
    </row>
    <row r="187" s="2" customFormat="1">
      <c r="A187" s="41"/>
      <c r="B187" s="42"/>
      <c r="C187" s="43"/>
      <c r="D187" s="220" t="s">
        <v>151</v>
      </c>
      <c r="E187" s="43"/>
      <c r="F187" s="221" t="s">
        <v>276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151</v>
      </c>
      <c r="AU187" s="20" t="s">
        <v>83</v>
      </c>
    </row>
    <row r="188" s="13" customFormat="1">
      <c r="A188" s="13"/>
      <c r="B188" s="225"/>
      <c r="C188" s="226"/>
      <c r="D188" s="227" t="s">
        <v>153</v>
      </c>
      <c r="E188" s="228" t="s">
        <v>19</v>
      </c>
      <c r="F188" s="229" t="s">
        <v>277</v>
      </c>
      <c r="G188" s="226"/>
      <c r="H188" s="230">
        <v>2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153</v>
      </c>
      <c r="AU188" s="236" t="s">
        <v>83</v>
      </c>
      <c r="AV188" s="13" t="s">
        <v>83</v>
      </c>
      <c r="AW188" s="13" t="s">
        <v>34</v>
      </c>
      <c r="AX188" s="13" t="s">
        <v>81</v>
      </c>
      <c r="AY188" s="236" t="s">
        <v>142</v>
      </c>
    </row>
    <row r="189" s="2" customFormat="1" ht="16.5" customHeight="1">
      <c r="A189" s="41"/>
      <c r="B189" s="42"/>
      <c r="C189" s="207" t="s">
        <v>278</v>
      </c>
      <c r="D189" s="207" t="s">
        <v>144</v>
      </c>
      <c r="E189" s="208" t="s">
        <v>279</v>
      </c>
      <c r="F189" s="209" t="s">
        <v>280</v>
      </c>
      <c r="G189" s="210" t="s">
        <v>147</v>
      </c>
      <c r="H189" s="211">
        <v>205.237</v>
      </c>
      <c r="I189" s="212"/>
      <c r="J189" s="213">
        <f>ROUND(I189*H189,2)</f>
        <v>0</v>
      </c>
      <c r="K189" s="209" t="s">
        <v>245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0.0030000000000000001</v>
      </c>
      <c r="R189" s="216">
        <f>Q189*H189</f>
        <v>0.61571100000000001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149</v>
      </c>
      <c r="AT189" s="218" t="s">
        <v>144</v>
      </c>
      <c r="AU189" s="218" t="s">
        <v>83</v>
      </c>
      <c r="AY189" s="20" t="s">
        <v>142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81</v>
      </c>
      <c r="BK189" s="219">
        <f>ROUND(I189*H189,2)</f>
        <v>0</v>
      </c>
      <c r="BL189" s="20" t="s">
        <v>149</v>
      </c>
      <c r="BM189" s="218" t="s">
        <v>281</v>
      </c>
    </row>
    <row r="190" s="2" customFormat="1">
      <c r="A190" s="41"/>
      <c r="B190" s="42"/>
      <c r="C190" s="43"/>
      <c r="D190" s="220" t="s">
        <v>151</v>
      </c>
      <c r="E190" s="43"/>
      <c r="F190" s="221" t="s">
        <v>282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151</v>
      </c>
      <c r="AU190" s="20" t="s">
        <v>83</v>
      </c>
    </row>
    <row r="191" s="15" customFormat="1">
      <c r="A191" s="15"/>
      <c r="B191" s="258"/>
      <c r="C191" s="259"/>
      <c r="D191" s="227" t="s">
        <v>153</v>
      </c>
      <c r="E191" s="260" t="s">
        <v>19</v>
      </c>
      <c r="F191" s="261" t="s">
        <v>283</v>
      </c>
      <c r="G191" s="259"/>
      <c r="H191" s="260" t="s">
        <v>19</v>
      </c>
      <c r="I191" s="262"/>
      <c r="J191" s="259"/>
      <c r="K191" s="259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153</v>
      </c>
      <c r="AU191" s="267" t="s">
        <v>83</v>
      </c>
      <c r="AV191" s="15" t="s">
        <v>81</v>
      </c>
      <c r="AW191" s="15" t="s">
        <v>34</v>
      </c>
      <c r="AX191" s="15" t="s">
        <v>73</v>
      </c>
      <c r="AY191" s="267" t="s">
        <v>142</v>
      </c>
    </row>
    <row r="192" s="13" customFormat="1">
      <c r="A192" s="13"/>
      <c r="B192" s="225"/>
      <c r="C192" s="226"/>
      <c r="D192" s="227" t="s">
        <v>153</v>
      </c>
      <c r="E192" s="228" t="s">
        <v>19</v>
      </c>
      <c r="F192" s="229" t="s">
        <v>264</v>
      </c>
      <c r="G192" s="226"/>
      <c r="H192" s="230">
        <v>61.999000000000002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153</v>
      </c>
      <c r="AU192" s="236" t="s">
        <v>83</v>
      </c>
      <c r="AV192" s="13" t="s">
        <v>83</v>
      </c>
      <c r="AW192" s="13" t="s">
        <v>34</v>
      </c>
      <c r="AX192" s="13" t="s">
        <v>73</v>
      </c>
      <c r="AY192" s="236" t="s">
        <v>142</v>
      </c>
    </row>
    <row r="193" s="13" customFormat="1">
      <c r="A193" s="13"/>
      <c r="B193" s="225"/>
      <c r="C193" s="226"/>
      <c r="D193" s="227" t="s">
        <v>153</v>
      </c>
      <c r="E193" s="228" t="s">
        <v>19</v>
      </c>
      <c r="F193" s="229" t="s">
        <v>265</v>
      </c>
      <c r="G193" s="226"/>
      <c r="H193" s="230">
        <v>46.189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153</v>
      </c>
      <c r="AU193" s="236" t="s">
        <v>83</v>
      </c>
      <c r="AV193" s="13" t="s">
        <v>83</v>
      </c>
      <c r="AW193" s="13" t="s">
        <v>34</v>
      </c>
      <c r="AX193" s="13" t="s">
        <v>73</v>
      </c>
      <c r="AY193" s="236" t="s">
        <v>142</v>
      </c>
    </row>
    <row r="194" s="13" customFormat="1">
      <c r="A194" s="13"/>
      <c r="B194" s="225"/>
      <c r="C194" s="226"/>
      <c r="D194" s="227" t="s">
        <v>153</v>
      </c>
      <c r="E194" s="228" t="s">
        <v>19</v>
      </c>
      <c r="F194" s="229" t="s">
        <v>266</v>
      </c>
      <c r="G194" s="226"/>
      <c r="H194" s="230">
        <v>48.902000000000001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153</v>
      </c>
      <c r="AU194" s="236" t="s">
        <v>83</v>
      </c>
      <c r="AV194" s="13" t="s">
        <v>83</v>
      </c>
      <c r="AW194" s="13" t="s">
        <v>34</v>
      </c>
      <c r="AX194" s="13" t="s">
        <v>73</v>
      </c>
      <c r="AY194" s="236" t="s">
        <v>142</v>
      </c>
    </row>
    <row r="195" s="13" customFormat="1">
      <c r="A195" s="13"/>
      <c r="B195" s="225"/>
      <c r="C195" s="226"/>
      <c r="D195" s="227" t="s">
        <v>153</v>
      </c>
      <c r="E195" s="228" t="s">
        <v>19</v>
      </c>
      <c r="F195" s="229" t="s">
        <v>267</v>
      </c>
      <c r="G195" s="226"/>
      <c r="H195" s="230">
        <v>45.151000000000003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153</v>
      </c>
      <c r="AU195" s="236" t="s">
        <v>83</v>
      </c>
      <c r="AV195" s="13" t="s">
        <v>83</v>
      </c>
      <c r="AW195" s="13" t="s">
        <v>34</v>
      </c>
      <c r="AX195" s="13" t="s">
        <v>73</v>
      </c>
      <c r="AY195" s="236" t="s">
        <v>142</v>
      </c>
    </row>
    <row r="196" s="13" customFormat="1">
      <c r="A196" s="13"/>
      <c r="B196" s="225"/>
      <c r="C196" s="226"/>
      <c r="D196" s="227" t="s">
        <v>153</v>
      </c>
      <c r="E196" s="228" t="s">
        <v>19</v>
      </c>
      <c r="F196" s="229" t="s">
        <v>268</v>
      </c>
      <c r="G196" s="226"/>
      <c r="H196" s="230">
        <v>9.3100000000000005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153</v>
      </c>
      <c r="AU196" s="236" t="s">
        <v>83</v>
      </c>
      <c r="AV196" s="13" t="s">
        <v>83</v>
      </c>
      <c r="AW196" s="13" t="s">
        <v>34</v>
      </c>
      <c r="AX196" s="13" t="s">
        <v>73</v>
      </c>
      <c r="AY196" s="236" t="s">
        <v>142</v>
      </c>
    </row>
    <row r="197" s="13" customFormat="1">
      <c r="A197" s="13"/>
      <c r="B197" s="225"/>
      <c r="C197" s="226"/>
      <c r="D197" s="227" t="s">
        <v>153</v>
      </c>
      <c r="E197" s="228" t="s">
        <v>19</v>
      </c>
      <c r="F197" s="229" t="s">
        <v>269</v>
      </c>
      <c r="G197" s="226"/>
      <c r="H197" s="230">
        <v>39.887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153</v>
      </c>
      <c r="AU197" s="236" t="s">
        <v>83</v>
      </c>
      <c r="AV197" s="13" t="s">
        <v>83</v>
      </c>
      <c r="AW197" s="13" t="s">
        <v>34</v>
      </c>
      <c r="AX197" s="13" t="s">
        <v>73</v>
      </c>
      <c r="AY197" s="236" t="s">
        <v>142</v>
      </c>
    </row>
    <row r="198" s="13" customFormat="1">
      <c r="A198" s="13"/>
      <c r="B198" s="225"/>
      <c r="C198" s="226"/>
      <c r="D198" s="227" t="s">
        <v>153</v>
      </c>
      <c r="E198" s="228" t="s">
        <v>19</v>
      </c>
      <c r="F198" s="229" t="s">
        <v>270</v>
      </c>
      <c r="G198" s="226"/>
      <c r="H198" s="230">
        <v>30.734999999999999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153</v>
      </c>
      <c r="AU198" s="236" t="s">
        <v>83</v>
      </c>
      <c r="AV198" s="13" t="s">
        <v>83</v>
      </c>
      <c r="AW198" s="13" t="s">
        <v>34</v>
      </c>
      <c r="AX198" s="13" t="s">
        <v>73</v>
      </c>
      <c r="AY198" s="236" t="s">
        <v>142</v>
      </c>
    </row>
    <row r="199" s="16" customFormat="1">
      <c r="A199" s="16"/>
      <c r="B199" s="268"/>
      <c r="C199" s="269"/>
      <c r="D199" s="227" t="s">
        <v>153</v>
      </c>
      <c r="E199" s="270" t="s">
        <v>19</v>
      </c>
      <c r="F199" s="271" t="s">
        <v>256</v>
      </c>
      <c r="G199" s="269"/>
      <c r="H199" s="272">
        <v>282.173</v>
      </c>
      <c r="I199" s="273"/>
      <c r="J199" s="269"/>
      <c r="K199" s="269"/>
      <c r="L199" s="274"/>
      <c r="M199" s="275"/>
      <c r="N199" s="276"/>
      <c r="O199" s="276"/>
      <c r="P199" s="276"/>
      <c r="Q199" s="276"/>
      <c r="R199" s="276"/>
      <c r="S199" s="276"/>
      <c r="T199" s="277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8" t="s">
        <v>153</v>
      </c>
      <c r="AU199" s="278" t="s">
        <v>83</v>
      </c>
      <c r="AV199" s="16" t="s">
        <v>161</v>
      </c>
      <c r="AW199" s="16" t="s">
        <v>34</v>
      </c>
      <c r="AX199" s="16" t="s">
        <v>73</v>
      </c>
      <c r="AY199" s="278" t="s">
        <v>142</v>
      </c>
    </row>
    <row r="200" s="15" customFormat="1">
      <c r="A200" s="15"/>
      <c r="B200" s="258"/>
      <c r="C200" s="259"/>
      <c r="D200" s="227" t="s">
        <v>153</v>
      </c>
      <c r="E200" s="260" t="s">
        <v>19</v>
      </c>
      <c r="F200" s="261" t="s">
        <v>284</v>
      </c>
      <c r="G200" s="259"/>
      <c r="H200" s="260" t="s">
        <v>19</v>
      </c>
      <c r="I200" s="262"/>
      <c r="J200" s="259"/>
      <c r="K200" s="259"/>
      <c r="L200" s="263"/>
      <c r="M200" s="264"/>
      <c r="N200" s="265"/>
      <c r="O200" s="265"/>
      <c r="P200" s="265"/>
      <c r="Q200" s="265"/>
      <c r="R200" s="265"/>
      <c r="S200" s="265"/>
      <c r="T200" s="26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7" t="s">
        <v>153</v>
      </c>
      <c r="AU200" s="267" t="s">
        <v>83</v>
      </c>
      <c r="AV200" s="15" t="s">
        <v>81</v>
      </c>
      <c r="AW200" s="15" t="s">
        <v>34</v>
      </c>
      <c r="AX200" s="15" t="s">
        <v>73</v>
      </c>
      <c r="AY200" s="267" t="s">
        <v>142</v>
      </c>
    </row>
    <row r="201" s="13" customFormat="1">
      <c r="A201" s="13"/>
      <c r="B201" s="225"/>
      <c r="C201" s="226"/>
      <c r="D201" s="227" t="s">
        <v>153</v>
      </c>
      <c r="E201" s="228" t="s">
        <v>19</v>
      </c>
      <c r="F201" s="229" t="s">
        <v>249</v>
      </c>
      <c r="G201" s="226"/>
      <c r="H201" s="230">
        <v>42.700000000000003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153</v>
      </c>
      <c r="AU201" s="236" t="s">
        <v>83</v>
      </c>
      <c r="AV201" s="13" t="s">
        <v>83</v>
      </c>
      <c r="AW201" s="13" t="s">
        <v>34</v>
      </c>
      <c r="AX201" s="13" t="s">
        <v>73</v>
      </c>
      <c r="AY201" s="236" t="s">
        <v>142</v>
      </c>
    </row>
    <row r="202" s="13" customFormat="1">
      <c r="A202" s="13"/>
      <c r="B202" s="225"/>
      <c r="C202" s="226"/>
      <c r="D202" s="227" t="s">
        <v>153</v>
      </c>
      <c r="E202" s="228" t="s">
        <v>19</v>
      </c>
      <c r="F202" s="229" t="s">
        <v>250</v>
      </c>
      <c r="G202" s="226"/>
      <c r="H202" s="230">
        <v>18.300000000000001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153</v>
      </c>
      <c r="AU202" s="236" t="s">
        <v>83</v>
      </c>
      <c r="AV202" s="13" t="s">
        <v>83</v>
      </c>
      <c r="AW202" s="13" t="s">
        <v>34</v>
      </c>
      <c r="AX202" s="13" t="s">
        <v>73</v>
      </c>
      <c r="AY202" s="236" t="s">
        <v>142</v>
      </c>
    </row>
    <row r="203" s="13" customFormat="1">
      <c r="A203" s="13"/>
      <c r="B203" s="225"/>
      <c r="C203" s="226"/>
      <c r="D203" s="227" t="s">
        <v>153</v>
      </c>
      <c r="E203" s="228" t="s">
        <v>19</v>
      </c>
      <c r="F203" s="229" t="s">
        <v>251</v>
      </c>
      <c r="G203" s="226"/>
      <c r="H203" s="230">
        <v>23.399999999999999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153</v>
      </c>
      <c r="AU203" s="236" t="s">
        <v>83</v>
      </c>
      <c r="AV203" s="13" t="s">
        <v>83</v>
      </c>
      <c r="AW203" s="13" t="s">
        <v>34</v>
      </c>
      <c r="AX203" s="13" t="s">
        <v>73</v>
      </c>
      <c r="AY203" s="236" t="s">
        <v>142</v>
      </c>
    </row>
    <row r="204" s="13" customFormat="1">
      <c r="A204" s="13"/>
      <c r="B204" s="225"/>
      <c r="C204" s="226"/>
      <c r="D204" s="227" t="s">
        <v>153</v>
      </c>
      <c r="E204" s="228" t="s">
        <v>19</v>
      </c>
      <c r="F204" s="229" t="s">
        <v>252</v>
      </c>
      <c r="G204" s="226"/>
      <c r="H204" s="230">
        <v>18.600000000000001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153</v>
      </c>
      <c r="AU204" s="236" t="s">
        <v>83</v>
      </c>
      <c r="AV204" s="13" t="s">
        <v>83</v>
      </c>
      <c r="AW204" s="13" t="s">
        <v>34</v>
      </c>
      <c r="AX204" s="13" t="s">
        <v>73</v>
      </c>
      <c r="AY204" s="236" t="s">
        <v>142</v>
      </c>
    </row>
    <row r="205" s="13" customFormat="1">
      <c r="A205" s="13"/>
      <c r="B205" s="225"/>
      <c r="C205" s="226"/>
      <c r="D205" s="227" t="s">
        <v>153</v>
      </c>
      <c r="E205" s="228" t="s">
        <v>19</v>
      </c>
      <c r="F205" s="229" t="s">
        <v>253</v>
      </c>
      <c r="G205" s="226"/>
      <c r="H205" s="230">
        <v>1.7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153</v>
      </c>
      <c r="AU205" s="236" t="s">
        <v>83</v>
      </c>
      <c r="AV205" s="13" t="s">
        <v>83</v>
      </c>
      <c r="AW205" s="13" t="s">
        <v>34</v>
      </c>
      <c r="AX205" s="13" t="s">
        <v>73</v>
      </c>
      <c r="AY205" s="236" t="s">
        <v>142</v>
      </c>
    </row>
    <row r="206" s="13" customFormat="1">
      <c r="A206" s="13"/>
      <c r="B206" s="225"/>
      <c r="C206" s="226"/>
      <c r="D206" s="227" t="s">
        <v>153</v>
      </c>
      <c r="E206" s="228" t="s">
        <v>19</v>
      </c>
      <c r="F206" s="229" t="s">
        <v>254</v>
      </c>
      <c r="G206" s="226"/>
      <c r="H206" s="230">
        <v>15.6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153</v>
      </c>
      <c r="AU206" s="236" t="s">
        <v>83</v>
      </c>
      <c r="AV206" s="13" t="s">
        <v>83</v>
      </c>
      <c r="AW206" s="13" t="s">
        <v>34</v>
      </c>
      <c r="AX206" s="13" t="s">
        <v>73</v>
      </c>
      <c r="AY206" s="236" t="s">
        <v>142</v>
      </c>
    </row>
    <row r="207" s="13" customFormat="1">
      <c r="A207" s="13"/>
      <c r="B207" s="225"/>
      <c r="C207" s="226"/>
      <c r="D207" s="227" t="s">
        <v>153</v>
      </c>
      <c r="E207" s="228" t="s">
        <v>19</v>
      </c>
      <c r="F207" s="229" t="s">
        <v>255</v>
      </c>
      <c r="G207" s="226"/>
      <c r="H207" s="230">
        <v>8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153</v>
      </c>
      <c r="AU207" s="236" t="s">
        <v>83</v>
      </c>
      <c r="AV207" s="13" t="s">
        <v>83</v>
      </c>
      <c r="AW207" s="13" t="s">
        <v>34</v>
      </c>
      <c r="AX207" s="13" t="s">
        <v>73</v>
      </c>
      <c r="AY207" s="236" t="s">
        <v>142</v>
      </c>
    </row>
    <row r="208" s="16" customFormat="1">
      <c r="A208" s="16"/>
      <c r="B208" s="268"/>
      <c r="C208" s="269"/>
      <c r="D208" s="227" t="s">
        <v>153</v>
      </c>
      <c r="E208" s="270" t="s">
        <v>19</v>
      </c>
      <c r="F208" s="271" t="s">
        <v>256</v>
      </c>
      <c r="G208" s="269"/>
      <c r="H208" s="272">
        <v>128.30000000000001</v>
      </c>
      <c r="I208" s="273"/>
      <c r="J208" s="269"/>
      <c r="K208" s="269"/>
      <c r="L208" s="274"/>
      <c r="M208" s="275"/>
      <c r="N208" s="276"/>
      <c r="O208" s="276"/>
      <c r="P208" s="276"/>
      <c r="Q208" s="276"/>
      <c r="R208" s="276"/>
      <c r="S208" s="276"/>
      <c r="T208" s="277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78" t="s">
        <v>153</v>
      </c>
      <c r="AU208" s="278" t="s">
        <v>83</v>
      </c>
      <c r="AV208" s="16" t="s">
        <v>161</v>
      </c>
      <c r="AW208" s="16" t="s">
        <v>34</v>
      </c>
      <c r="AX208" s="16" t="s">
        <v>73</v>
      </c>
      <c r="AY208" s="278" t="s">
        <v>142</v>
      </c>
    </row>
    <row r="209" s="13" customFormat="1">
      <c r="A209" s="13"/>
      <c r="B209" s="225"/>
      <c r="C209" s="226"/>
      <c r="D209" s="227" t="s">
        <v>153</v>
      </c>
      <c r="E209" s="228" t="s">
        <v>19</v>
      </c>
      <c r="F209" s="229" t="s">
        <v>285</v>
      </c>
      <c r="G209" s="226"/>
      <c r="H209" s="230">
        <v>205.237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153</v>
      </c>
      <c r="AU209" s="236" t="s">
        <v>83</v>
      </c>
      <c r="AV209" s="13" t="s">
        <v>83</v>
      </c>
      <c r="AW209" s="13" t="s">
        <v>34</v>
      </c>
      <c r="AX209" s="13" t="s">
        <v>81</v>
      </c>
      <c r="AY209" s="236" t="s">
        <v>142</v>
      </c>
    </row>
    <row r="210" s="2" customFormat="1" ht="24.15" customHeight="1">
      <c r="A210" s="41"/>
      <c r="B210" s="42"/>
      <c r="C210" s="207" t="s">
        <v>286</v>
      </c>
      <c r="D210" s="207" t="s">
        <v>144</v>
      </c>
      <c r="E210" s="208" t="s">
        <v>287</v>
      </c>
      <c r="F210" s="209" t="s">
        <v>288</v>
      </c>
      <c r="G210" s="210" t="s">
        <v>147</v>
      </c>
      <c r="H210" s="211">
        <v>51.789999999999999</v>
      </c>
      <c r="I210" s="212"/>
      <c r="J210" s="213">
        <f>ROUND(I210*H210,2)</f>
        <v>0</v>
      </c>
      <c r="K210" s="209" t="s">
        <v>148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0.012</v>
      </c>
      <c r="R210" s="216">
        <f>Q210*H210</f>
        <v>0.62148000000000003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149</v>
      </c>
      <c r="AT210" s="218" t="s">
        <v>144</v>
      </c>
      <c r="AU210" s="218" t="s">
        <v>83</v>
      </c>
      <c r="AY210" s="20" t="s">
        <v>142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81</v>
      </c>
      <c r="BK210" s="219">
        <f>ROUND(I210*H210,2)</f>
        <v>0</v>
      </c>
      <c r="BL210" s="20" t="s">
        <v>149</v>
      </c>
      <c r="BM210" s="218" t="s">
        <v>289</v>
      </c>
    </row>
    <row r="211" s="2" customFormat="1">
      <c r="A211" s="41"/>
      <c r="B211" s="42"/>
      <c r="C211" s="43"/>
      <c r="D211" s="220" t="s">
        <v>151</v>
      </c>
      <c r="E211" s="43"/>
      <c r="F211" s="221" t="s">
        <v>290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151</v>
      </c>
      <c r="AU211" s="20" t="s">
        <v>83</v>
      </c>
    </row>
    <row r="212" s="13" customFormat="1">
      <c r="A212" s="13"/>
      <c r="B212" s="225"/>
      <c r="C212" s="226"/>
      <c r="D212" s="227" t="s">
        <v>153</v>
      </c>
      <c r="E212" s="228" t="s">
        <v>19</v>
      </c>
      <c r="F212" s="229" t="s">
        <v>291</v>
      </c>
      <c r="G212" s="226"/>
      <c r="H212" s="230">
        <v>12.529999999999999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153</v>
      </c>
      <c r="AU212" s="236" t="s">
        <v>83</v>
      </c>
      <c r="AV212" s="13" t="s">
        <v>83</v>
      </c>
      <c r="AW212" s="13" t="s">
        <v>34</v>
      </c>
      <c r="AX212" s="13" t="s">
        <v>73</v>
      </c>
      <c r="AY212" s="236" t="s">
        <v>142</v>
      </c>
    </row>
    <row r="213" s="13" customFormat="1">
      <c r="A213" s="13"/>
      <c r="B213" s="225"/>
      <c r="C213" s="226"/>
      <c r="D213" s="227" t="s">
        <v>153</v>
      </c>
      <c r="E213" s="228" t="s">
        <v>19</v>
      </c>
      <c r="F213" s="229" t="s">
        <v>292</v>
      </c>
      <c r="G213" s="226"/>
      <c r="H213" s="230">
        <v>5.0300000000000002</v>
      </c>
      <c r="I213" s="231"/>
      <c r="J213" s="226"/>
      <c r="K213" s="226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153</v>
      </c>
      <c r="AU213" s="236" t="s">
        <v>83</v>
      </c>
      <c r="AV213" s="13" t="s">
        <v>83</v>
      </c>
      <c r="AW213" s="13" t="s">
        <v>34</v>
      </c>
      <c r="AX213" s="13" t="s">
        <v>73</v>
      </c>
      <c r="AY213" s="236" t="s">
        <v>142</v>
      </c>
    </row>
    <row r="214" s="13" customFormat="1">
      <c r="A214" s="13"/>
      <c r="B214" s="225"/>
      <c r="C214" s="226"/>
      <c r="D214" s="227" t="s">
        <v>153</v>
      </c>
      <c r="E214" s="228" t="s">
        <v>19</v>
      </c>
      <c r="F214" s="229" t="s">
        <v>293</v>
      </c>
      <c r="G214" s="226"/>
      <c r="H214" s="230">
        <v>6.1600000000000001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153</v>
      </c>
      <c r="AU214" s="236" t="s">
        <v>83</v>
      </c>
      <c r="AV214" s="13" t="s">
        <v>83</v>
      </c>
      <c r="AW214" s="13" t="s">
        <v>34</v>
      </c>
      <c r="AX214" s="13" t="s">
        <v>73</v>
      </c>
      <c r="AY214" s="236" t="s">
        <v>142</v>
      </c>
    </row>
    <row r="215" s="13" customFormat="1">
      <c r="A215" s="13"/>
      <c r="B215" s="225"/>
      <c r="C215" s="226"/>
      <c r="D215" s="227" t="s">
        <v>153</v>
      </c>
      <c r="E215" s="228" t="s">
        <v>19</v>
      </c>
      <c r="F215" s="229" t="s">
        <v>294</v>
      </c>
      <c r="G215" s="226"/>
      <c r="H215" s="230">
        <v>3.7999999999999998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153</v>
      </c>
      <c r="AU215" s="236" t="s">
        <v>83</v>
      </c>
      <c r="AV215" s="13" t="s">
        <v>83</v>
      </c>
      <c r="AW215" s="13" t="s">
        <v>34</v>
      </c>
      <c r="AX215" s="13" t="s">
        <v>73</v>
      </c>
      <c r="AY215" s="236" t="s">
        <v>142</v>
      </c>
    </row>
    <row r="216" s="13" customFormat="1">
      <c r="A216" s="13"/>
      <c r="B216" s="225"/>
      <c r="C216" s="226"/>
      <c r="D216" s="227" t="s">
        <v>153</v>
      </c>
      <c r="E216" s="228" t="s">
        <v>19</v>
      </c>
      <c r="F216" s="229" t="s">
        <v>295</v>
      </c>
      <c r="G216" s="226"/>
      <c r="H216" s="230">
        <v>7.7000000000000002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153</v>
      </c>
      <c r="AU216" s="236" t="s">
        <v>83</v>
      </c>
      <c r="AV216" s="13" t="s">
        <v>83</v>
      </c>
      <c r="AW216" s="13" t="s">
        <v>34</v>
      </c>
      <c r="AX216" s="13" t="s">
        <v>73</v>
      </c>
      <c r="AY216" s="236" t="s">
        <v>142</v>
      </c>
    </row>
    <row r="217" s="13" customFormat="1">
      <c r="A217" s="13"/>
      <c r="B217" s="225"/>
      <c r="C217" s="226"/>
      <c r="D217" s="227" t="s">
        <v>153</v>
      </c>
      <c r="E217" s="228" t="s">
        <v>19</v>
      </c>
      <c r="F217" s="229" t="s">
        <v>296</v>
      </c>
      <c r="G217" s="226"/>
      <c r="H217" s="230">
        <v>9.8200000000000003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153</v>
      </c>
      <c r="AU217" s="236" t="s">
        <v>83</v>
      </c>
      <c r="AV217" s="13" t="s">
        <v>83</v>
      </c>
      <c r="AW217" s="13" t="s">
        <v>34</v>
      </c>
      <c r="AX217" s="13" t="s">
        <v>73</v>
      </c>
      <c r="AY217" s="236" t="s">
        <v>142</v>
      </c>
    </row>
    <row r="218" s="13" customFormat="1">
      <c r="A218" s="13"/>
      <c r="B218" s="225"/>
      <c r="C218" s="226"/>
      <c r="D218" s="227" t="s">
        <v>153</v>
      </c>
      <c r="E218" s="228" t="s">
        <v>19</v>
      </c>
      <c r="F218" s="229" t="s">
        <v>297</v>
      </c>
      <c r="G218" s="226"/>
      <c r="H218" s="230">
        <v>6.75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153</v>
      </c>
      <c r="AU218" s="236" t="s">
        <v>83</v>
      </c>
      <c r="AV218" s="13" t="s">
        <v>83</v>
      </c>
      <c r="AW218" s="13" t="s">
        <v>34</v>
      </c>
      <c r="AX218" s="13" t="s">
        <v>73</v>
      </c>
      <c r="AY218" s="236" t="s">
        <v>142</v>
      </c>
    </row>
    <row r="219" s="14" customFormat="1">
      <c r="A219" s="14"/>
      <c r="B219" s="237"/>
      <c r="C219" s="238"/>
      <c r="D219" s="227" t="s">
        <v>153</v>
      </c>
      <c r="E219" s="239" t="s">
        <v>19</v>
      </c>
      <c r="F219" s="240" t="s">
        <v>172</v>
      </c>
      <c r="G219" s="238"/>
      <c r="H219" s="241">
        <v>51.789999999999999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153</v>
      </c>
      <c r="AU219" s="247" t="s">
        <v>83</v>
      </c>
      <c r="AV219" s="14" t="s">
        <v>149</v>
      </c>
      <c r="AW219" s="14" t="s">
        <v>34</v>
      </c>
      <c r="AX219" s="14" t="s">
        <v>81</v>
      </c>
      <c r="AY219" s="247" t="s">
        <v>142</v>
      </c>
    </row>
    <row r="220" s="2" customFormat="1" ht="16.5" customHeight="1">
      <c r="A220" s="41"/>
      <c r="B220" s="42"/>
      <c r="C220" s="207" t="s">
        <v>298</v>
      </c>
      <c r="D220" s="207" t="s">
        <v>144</v>
      </c>
      <c r="E220" s="208" t="s">
        <v>299</v>
      </c>
      <c r="F220" s="209" t="s">
        <v>300</v>
      </c>
      <c r="G220" s="210" t="s">
        <v>147</v>
      </c>
      <c r="H220" s="211">
        <v>4</v>
      </c>
      <c r="I220" s="212"/>
      <c r="J220" s="213">
        <f>ROUND(I220*H220,2)</f>
        <v>0</v>
      </c>
      <c r="K220" s="209" t="s">
        <v>148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0.041529999999999997</v>
      </c>
      <c r="R220" s="216">
        <f>Q220*H220</f>
        <v>0.16611999999999999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149</v>
      </c>
      <c r="AT220" s="218" t="s">
        <v>144</v>
      </c>
      <c r="AU220" s="218" t="s">
        <v>83</v>
      </c>
      <c r="AY220" s="20" t="s">
        <v>142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81</v>
      </c>
      <c r="BK220" s="219">
        <f>ROUND(I220*H220,2)</f>
        <v>0</v>
      </c>
      <c r="BL220" s="20" t="s">
        <v>149</v>
      </c>
      <c r="BM220" s="218" t="s">
        <v>301</v>
      </c>
    </row>
    <row r="221" s="2" customFormat="1">
      <c r="A221" s="41"/>
      <c r="B221" s="42"/>
      <c r="C221" s="43"/>
      <c r="D221" s="220" t="s">
        <v>151</v>
      </c>
      <c r="E221" s="43"/>
      <c r="F221" s="221" t="s">
        <v>302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151</v>
      </c>
      <c r="AU221" s="20" t="s">
        <v>83</v>
      </c>
    </row>
    <row r="222" s="13" customFormat="1">
      <c r="A222" s="13"/>
      <c r="B222" s="225"/>
      <c r="C222" s="226"/>
      <c r="D222" s="227" t="s">
        <v>153</v>
      </c>
      <c r="E222" s="228" t="s">
        <v>19</v>
      </c>
      <c r="F222" s="229" t="s">
        <v>303</v>
      </c>
      <c r="G222" s="226"/>
      <c r="H222" s="230">
        <v>4</v>
      </c>
      <c r="I222" s="231"/>
      <c r="J222" s="226"/>
      <c r="K222" s="226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153</v>
      </c>
      <c r="AU222" s="236" t="s">
        <v>83</v>
      </c>
      <c r="AV222" s="13" t="s">
        <v>83</v>
      </c>
      <c r="AW222" s="13" t="s">
        <v>34</v>
      </c>
      <c r="AX222" s="13" t="s">
        <v>81</v>
      </c>
      <c r="AY222" s="236" t="s">
        <v>142</v>
      </c>
    </row>
    <row r="223" s="2" customFormat="1" ht="21.75" customHeight="1">
      <c r="A223" s="41"/>
      <c r="B223" s="42"/>
      <c r="C223" s="207" t="s">
        <v>304</v>
      </c>
      <c r="D223" s="207" t="s">
        <v>144</v>
      </c>
      <c r="E223" s="208" t="s">
        <v>305</v>
      </c>
      <c r="F223" s="209" t="s">
        <v>306</v>
      </c>
      <c r="G223" s="210" t="s">
        <v>212</v>
      </c>
      <c r="H223" s="211">
        <v>2</v>
      </c>
      <c r="I223" s="212"/>
      <c r="J223" s="213">
        <f>ROUND(I223*H223,2)</f>
        <v>0</v>
      </c>
      <c r="K223" s="209" t="s">
        <v>148</v>
      </c>
      <c r="L223" s="47"/>
      <c r="M223" s="214" t="s">
        <v>19</v>
      </c>
      <c r="N223" s="215" t="s">
        <v>44</v>
      </c>
      <c r="O223" s="87"/>
      <c r="P223" s="216">
        <f>O223*H223</f>
        <v>0</v>
      </c>
      <c r="Q223" s="216">
        <v>0.038899999999999997</v>
      </c>
      <c r="R223" s="216">
        <f>Q223*H223</f>
        <v>0.077799999999999994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149</v>
      </c>
      <c r="AT223" s="218" t="s">
        <v>144</v>
      </c>
      <c r="AU223" s="218" t="s">
        <v>83</v>
      </c>
      <c r="AY223" s="20" t="s">
        <v>142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81</v>
      </c>
      <c r="BK223" s="219">
        <f>ROUND(I223*H223,2)</f>
        <v>0</v>
      </c>
      <c r="BL223" s="20" t="s">
        <v>149</v>
      </c>
      <c r="BM223" s="218" t="s">
        <v>307</v>
      </c>
    </row>
    <row r="224" s="2" customFormat="1">
      <c r="A224" s="41"/>
      <c r="B224" s="42"/>
      <c r="C224" s="43"/>
      <c r="D224" s="220" t="s">
        <v>151</v>
      </c>
      <c r="E224" s="43"/>
      <c r="F224" s="221" t="s">
        <v>308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151</v>
      </c>
      <c r="AU224" s="20" t="s">
        <v>83</v>
      </c>
    </row>
    <row r="225" s="13" customFormat="1">
      <c r="A225" s="13"/>
      <c r="B225" s="225"/>
      <c r="C225" s="226"/>
      <c r="D225" s="227" t="s">
        <v>153</v>
      </c>
      <c r="E225" s="228" t="s">
        <v>19</v>
      </c>
      <c r="F225" s="229" t="s">
        <v>309</v>
      </c>
      <c r="G225" s="226"/>
      <c r="H225" s="230">
        <v>2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153</v>
      </c>
      <c r="AU225" s="236" t="s">
        <v>83</v>
      </c>
      <c r="AV225" s="13" t="s">
        <v>83</v>
      </c>
      <c r="AW225" s="13" t="s">
        <v>34</v>
      </c>
      <c r="AX225" s="13" t="s">
        <v>81</v>
      </c>
      <c r="AY225" s="236" t="s">
        <v>142</v>
      </c>
    </row>
    <row r="226" s="2" customFormat="1" ht="24.15" customHeight="1">
      <c r="A226" s="41"/>
      <c r="B226" s="42"/>
      <c r="C226" s="207" t="s">
        <v>310</v>
      </c>
      <c r="D226" s="207" t="s">
        <v>144</v>
      </c>
      <c r="E226" s="208" t="s">
        <v>311</v>
      </c>
      <c r="F226" s="209" t="s">
        <v>312</v>
      </c>
      <c r="G226" s="210" t="s">
        <v>147</v>
      </c>
      <c r="H226" s="211">
        <v>51.789999999999999</v>
      </c>
      <c r="I226" s="212"/>
      <c r="J226" s="213">
        <f>ROUND(I226*H226,2)</f>
        <v>0</v>
      </c>
      <c r="K226" s="209" t="s">
        <v>148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0.021000000000000001</v>
      </c>
      <c r="R226" s="216">
        <f>Q226*H226</f>
        <v>1.0875900000000001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149</v>
      </c>
      <c r="AT226" s="218" t="s">
        <v>144</v>
      </c>
      <c r="AU226" s="218" t="s">
        <v>83</v>
      </c>
      <c r="AY226" s="20" t="s">
        <v>142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81</v>
      </c>
      <c r="BK226" s="219">
        <f>ROUND(I226*H226,2)</f>
        <v>0</v>
      </c>
      <c r="BL226" s="20" t="s">
        <v>149</v>
      </c>
      <c r="BM226" s="218" t="s">
        <v>313</v>
      </c>
    </row>
    <row r="227" s="2" customFormat="1">
      <c r="A227" s="41"/>
      <c r="B227" s="42"/>
      <c r="C227" s="43"/>
      <c r="D227" s="220" t="s">
        <v>151</v>
      </c>
      <c r="E227" s="43"/>
      <c r="F227" s="221" t="s">
        <v>314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151</v>
      </c>
      <c r="AU227" s="20" t="s">
        <v>83</v>
      </c>
    </row>
    <row r="228" s="13" customFormat="1">
      <c r="A228" s="13"/>
      <c r="B228" s="225"/>
      <c r="C228" s="226"/>
      <c r="D228" s="227" t="s">
        <v>153</v>
      </c>
      <c r="E228" s="228" t="s">
        <v>19</v>
      </c>
      <c r="F228" s="229" t="s">
        <v>291</v>
      </c>
      <c r="G228" s="226"/>
      <c r="H228" s="230">
        <v>12.529999999999999</v>
      </c>
      <c r="I228" s="231"/>
      <c r="J228" s="226"/>
      <c r="K228" s="226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153</v>
      </c>
      <c r="AU228" s="236" t="s">
        <v>83</v>
      </c>
      <c r="AV228" s="13" t="s">
        <v>83</v>
      </c>
      <c r="AW228" s="13" t="s">
        <v>34</v>
      </c>
      <c r="AX228" s="13" t="s">
        <v>73</v>
      </c>
      <c r="AY228" s="236" t="s">
        <v>142</v>
      </c>
    </row>
    <row r="229" s="13" customFormat="1">
      <c r="A229" s="13"/>
      <c r="B229" s="225"/>
      <c r="C229" s="226"/>
      <c r="D229" s="227" t="s">
        <v>153</v>
      </c>
      <c r="E229" s="228" t="s">
        <v>19</v>
      </c>
      <c r="F229" s="229" t="s">
        <v>292</v>
      </c>
      <c r="G229" s="226"/>
      <c r="H229" s="230">
        <v>5.0300000000000002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153</v>
      </c>
      <c r="AU229" s="236" t="s">
        <v>83</v>
      </c>
      <c r="AV229" s="13" t="s">
        <v>83</v>
      </c>
      <c r="AW229" s="13" t="s">
        <v>34</v>
      </c>
      <c r="AX229" s="13" t="s">
        <v>73</v>
      </c>
      <c r="AY229" s="236" t="s">
        <v>142</v>
      </c>
    </row>
    <row r="230" s="13" customFormat="1">
      <c r="A230" s="13"/>
      <c r="B230" s="225"/>
      <c r="C230" s="226"/>
      <c r="D230" s="227" t="s">
        <v>153</v>
      </c>
      <c r="E230" s="228" t="s">
        <v>19</v>
      </c>
      <c r="F230" s="229" t="s">
        <v>293</v>
      </c>
      <c r="G230" s="226"/>
      <c r="H230" s="230">
        <v>6.1600000000000001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153</v>
      </c>
      <c r="AU230" s="236" t="s">
        <v>83</v>
      </c>
      <c r="AV230" s="13" t="s">
        <v>83</v>
      </c>
      <c r="AW230" s="13" t="s">
        <v>34</v>
      </c>
      <c r="AX230" s="13" t="s">
        <v>73</v>
      </c>
      <c r="AY230" s="236" t="s">
        <v>142</v>
      </c>
    </row>
    <row r="231" s="13" customFormat="1">
      <c r="A231" s="13"/>
      <c r="B231" s="225"/>
      <c r="C231" s="226"/>
      <c r="D231" s="227" t="s">
        <v>153</v>
      </c>
      <c r="E231" s="228" t="s">
        <v>19</v>
      </c>
      <c r="F231" s="229" t="s">
        <v>294</v>
      </c>
      <c r="G231" s="226"/>
      <c r="H231" s="230">
        <v>3.7999999999999998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153</v>
      </c>
      <c r="AU231" s="236" t="s">
        <v>83</v>
      </c>
      <c r="AV231" s="13" t="s">
        <v>83</v>
      </c>
      <c r="AW231" s="13" t="s">
        <v>34</v>
      </c>
      <c r="AX231" s="13" t="s">
        <v>73</v>
      </c>
      <c r="AY231" s="236" t="s">
        <v>142</v>
      </c>
    </row>
    <row r="232" s="13" customFormat="1">
      <c r="A232" s="13"/>
      <c r="B232" s="225"/>
      <c r="C232" s="226"/>
      <c r="D232" s="227" t="s">
        <v>153</v>
      </c>
      <c r="E232" s="228" t="s">
        <v>19</v>
      </c>
      <c r="F232" s="229" t="s">
        <v>295</v>
      </c>
      <c r="G232" s="226"/>
      <c r="H232" s="230">
        <v>7.7000000000000002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153</v>
      </c>
      <c r="AU232" s="236" t="s">
        <v>83</v>
      </c>
      <c r="AV232" s="13" t="s">
        <v>83</v>
      </c>
      <c r="AW232" s="13" t="s">
        <v>34</v>
      </c>
      <c r="AX232" s="13" t="s">
        <v>73</v>
      </c>
      <c r="AY232" s="236" t="s">
        <v>142</v>
      </c>
    </row>
    <row r="233" s="13" customFormat="1">
      <c r="A233" s="13"/>
      <c r="B233" s="225"/>
      <c r="C233" s="226"/>
      <c r="D233" s="227" t="s">
        <v>153</v>
      </c>
      <c r="E233" s="228" t="s">
        <v>19</v>
      </c>
      <c r="F233" s="229" t="s">
        <v>296</v>
      </c>
      <c r="G233" s="226"/>
      <c r="H233" s="230">
        <v>9.8200000000000003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153</v>
      </c>
      <c r="AU233" s="236" t="s">
        <v>83</v>
      </c>
      <c r="AV233" s="13" t="s">
        <v>83</v>
      </c>
      <c r="AW233" s="13" t="s">
        <v>34</v>
      </c>
      <c r="AX233" s="13" t="s">
        <v>73</v>
      </c>
      <c r="AY233" s="236" t="s">
        <v>142</v>
      </c>
    </row>
    <row r="234" s="13" customFormat="1">
      <c r="A234" s="13"/>
      <c r="B234" s="225"/>
      <c r="C234" s="226"/>
      <c r="D234" s="227" t="s">
        <v>153</v>
      </c>
      <c r="E234" s="228" t="s">
        <v>19</v>
      </c>
      <c r="F234" s="229" t="s">
        <v>297</v>
      </c>
      <c r="G234" s="226"/>
      <c r="H234" s="230">
        <v>6.75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153</v>
      </c>
      <c r="AU234" s="236" t="s">
        <v>83</v>
      </c>
      <c r="AV234" s="13" t="s">
        <v>83</v>
      </c>
      <c r="AW234" s="13" t="s">
        <v>34</v>
      </c>
      <c r="AX234" s="13" t="s">
        <v>73</v>
      </c>
      <c r="AY234" s="236" t="s">
        <v>142</v>
      </c>
    </row>
    <row r="235" s="14" customFormat="1">
      <c r="A235" s="14"/>
      <c r="B235" s="237"/>
      <c r="C235" s="238"/>
      <c r="D235" s="227" t="s">
        <v>153</v>
      </c>
      <c r="E235" s="239" t="s">
        <v>19</v>
      </c>
      <c r="F235" s="240" t="s">
        <v>172</v>
      </c>
      <c r="G235" s="238"/>
      <c r="H235" s="241">
        <v>51.789999999999999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153</v>
      </c>
      <c r="AU235" s="247" t="s">
        <v>83</v>
      </c>
      <c r="AV235" s="14" t="s">
        <v>149</v>
      </c>
      <c r="AW235" s="14" t="s">
        <v>34</v>
      </c>
      <c r="AX235" s="14" t="s">
        <v>81</v>
      </c>
      <c r="AY235" s="247" t="s">
        <v>142</v>
      </c>
    </row>
    <row r="236" s="2" customFormat="1" ht="24.15" customHeight="1">
      <c r="A236" s="41"/>
      <c r="B236" s="42"/>
      <c r="C236" s="207" t="s">
        <v>7</v>
      </c>
      <c r="D236" s="207" t="s">
        <v>144</v>
      </c>
      <c r="E236" s="208" t="s">
        <v>315</v>
      </c>
      <c r="F236" s="209" t="s">
        <v>316</v>
      </c>
      <c r="G236" s="210" t="s">
        <v>147</v>
      </c>
      <c r="H236" s="211">
        <v>51.789999999999999</v>
      </c>
      <c r="I236" s="212"/>
      <c r="J236" s="213">
        <f>ROUND(I236*H236,2)</f>
        <v>0</v>
      </c>
      <c r="K236" s="209" t="s">
        <v>148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0.0054000000000000003</v>
      </c>
      <c r="R236" s="216">
        <f>Q236*H236</f>
        <v>0.27966600000000003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149</v>
      </c>
      <c r="AT236" s="218" t="s">
        <v>144</v>
      </c>
      <c r="AU236" s="218" t="s">
        <v>83</v>
      </c>
      <c r="AY236" s="20" t="s">
        <v>142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81</v>
      </c>
      <c r="BK236" s="219">
        <f>ROUND(I236*H236,2)</f>
        <v>0</v>
      </c>
      <c r="BL236" s="20" t="s">
        <v>149</v>
      </c>
      <c r="BM236" s="218" t="s">
        <v>317</v>
      </c>
    </row>
    <row r="237" s="2" customFormat="1">
      <c r="A237" s="41"/>
      <c r="B237" s="42"/>
      <c r="C237" s="43"/>
      <c r="D237" s="220" t="s">
        <v>151</v>
      </c>
      <c r="E237" s="43"/>
      <c r="F237" s="221" t="s">
        <v>318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151</v>
      </c>
      <c r="AU237" s="20" t="s">
        <v>83</v>
      </c>
    </row>
    <row r="238" s="13" customFormat="1">
      <c r="A238" s="13"/>
      <c r="B238" s="225"/>
      <c r="C238" s="226"/>
      <c r="D238" s="227" t="s">
        <v>153</v>
      </c>
      <c r="E238" s="228" t="s">
        <v>19</v>
      </c>
      <c r="F238" s="229" t="s">
        <v>291</v>
      </c>
      <c r="G238" s="226"/>
      <c r="H238" s="230">
        <v>12.529999999999999</v>
      </c>
      <c r="I238" s="231"/>
      <c r="J238" s="226"/>
      <c r="K238" s="226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153</v>
      </c>
      <c r="AU238" s="236" t="s">
        <v>83</v>
      </c>
      <c r="AV238" s="13" t="s">
        <v>83</v>
      </c>
      <c r="AW238" s="13" t="s">
        <v>34</v>
      </c>
      <c r="AX238" s="13" t="s">
        <v>73</v>
      </c>
      <c r="AY238" s="236" t="s">
        <v>142</v>
      </c>
    </row>
    <row r="239" s="13" customFormat="1">
      <c r="A239" s="13"/>
      <c r="B239" s="225"/>
      <c r="C239" s="226"/>
      <c r="D239" s="227" t="s">
        <v>153</v>
      </c>
      <c r="E239" s="228" t="s">
        <v>19</v>
      </c>
      <c r="F239" s="229" t="s">
        <v>292</v>
      </c>
      <c r="G239" s="226"/>
      <c r="H239" s="230">
        <v>5.0300000000000002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153</v>
      </c>
      <c r="AU239" s="236" t="s">
        <v>83</v>
      </c>
      <c r="AV239" s="13" t="s">
        <v>83</v>
      </c>
      <c r="AW239" s="13" t="s">
        <v>34</v>
      </c>
      <c r="AX239" s="13" t="s">
        <v>73</v>
      </c>
      <c r="AY239" s="236" t="s">
        <v>142</v>
      </c>
    </row>
    <row r="240" s="13" customFormat="1">
      <c r="A240" s="13"/>
      <c r="B240" s="225"/>
      <c r="C240" s="226"/>
      <c r="D240" s="227" t="s">
        <v>153</v>
      </c>
      <c r="E240" s="228" t="s">
        <v>19</v>
      </c>
      <c r="F240" s="229" t="s">
        <v>293</v>
      </c>
      <c r="G240" s="226"/>
      <c r="H240" s="230">
        <v>6.1600000000000001</v>
      </c>
      <c r="I240" s="231"/>
      <c r="J240" s="226"/>
      <c r="K240" s="226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153</v>
      </c>
      <c r="AU240" s="236" t="s">
        <v>83</v>
      </c>
      <c r="AV240" s="13" t="s">
        <v>83</v>
      </c>
      <c r="AW240" s="13" t="s">
        <v>34</v>
      </c>
      <c r="AX240" s="13" t="s">
        <v>73</v>
      </c>
      <c r="AY240" s="236" t="s">
        <v>142</v>
      </c>
    </row>
    <row r="241" s="13" customFormat="1">
      <c r="A241" s="13"/>
      <c r="B241" s="225"/>
      <c r="C241" s="226"/>
      <c r="D241" s="227" t="s">
        <v>153</v>
      </c>
      <c r="E241" s="228" t="s">
        <v>19</v>
      </c>
      <c r="F241" s="229" t="s">
        <v>294</v>
      </c>
      <c r="G241" s="226"/>
      <c r="H241" s="230">
        <v>3.7999999999999998</v>
      </c>
      <c r="I241" s="231"/>
      <c r="J241" s="226"/>
      <c r="K241" s="226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153</v>
      </c>
      <c r="AU241" s="236" t="s">
        <v>83</v>
      </c>
      <c r="AV241" s="13" t="s">
        <v>83</v>
      </c>
      <c r="AW241" s="13" t="s">
        <v>34</v>
      </c>
      <c r="AX241" s="13" t="s">
        <v>73</v>
      </c>
      <c r="AY241" s="236" t="s">
        <v>142</v>
      </c>
    </row>
    <row r="242" s="13" customFormat="1">
      <c r="A242" s="13"/>
      <c r="B242" s="225"/>
      <c r="C242" s="226"/>
      <c r="D242" s="227" t="s">
        <v>153</v>
      </c>
      <c r="E242" s="228" t="s">
        <v>19</v>
      </c>
      <c r="F242" s="229" t="s">
        <v>295</v>
      </c>
      <c r="G242" s="226"/>
      <c r="H242" s="230">
        <v>7.7000000000000002</v>
      </c>
      <c r="I242" s="231"/>
      <c r="J242" s="226"/>
      <c r="K242" s="226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153</v>
      </c>
      <c r="AU242" s="236" t="s">
        <v>83</v>
      </c>
      <c r="AV242" s="13" t="s">
        <v>83</v>
      </c>
      <c r="AW242" s="13" t="s">
        <v>34</v>
      </c>
      <c r="AX242" s="13" t="s">
        <v>73</v>
      </c>
      <c r="AY242" s="236" t="s">
        <v>142</v>
      </c>
    </row>
    <row r="243" s="13" customFormat="1">
      <c r="A243" s="13"/>
      <c r="B243" s="225"/>
      <c r="C243" s="226"/>
      <c r="D243" s="227" t="s">
        <v>153</v>
      </c>
      <c r="E243" s="228" t="s">
        <v>19</v>
      </c>
      <c r="F243" s="229" t="s">
        <v>296</v>
      </c>
      <c r="G243" s="226"/>
      <c r="H243" s="230">
        <v>9.8200000000000003</v>
      </c>
      <c r="I243" s="231"/>
      <c r="J243" s="226"/>
      <c r="K243" s="226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153</v>
      </c>
      <c r="AU243" s="236" t="s">
        <v>83</v>
      </c>
      <c r="AV243" s="13" t="s">
        <v>83</v>
      </c>
      <c r="AW243" s="13" t="s">
        <v>34</v>
      </c>
      <c r="AX243" s="13" t="s">
        <v>73</v>
      </c>
      <c r="AY243" s="236" t="s">
        <v>142</v>
      </c>
    </row>
    <row r="244" s="13" customFormat="1">
      <c r="A244" s="13"/>
      <c r="B244" s="225"/>
      <c r="C244" s="226"/>
      <c r="D244" s="227" t="s">
        <v>153</v>
      </c>
      <c r="E244" s="228" t="s">
        <v>19</v>
      </c>
      <c r="F244" s="229" t="s">
        <v>297</v>
      </c>
      <c r="G244" s="226"/>
      <c r="H244" s="230">
        <v>6.75</v>
      </c>
      <c r="I244" s="231"/>
      <c r="J244" s="226"/>
      <c r="K244" s="226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153</v>
      </c>
      <c r="AU244" s="236" t="s">
        <v>83</v>
      </c>
      <c r="AV244" s="13" t="s">
        <v>83</v>
      </c>
      <c r="AW244" s="13" t="s">
        <v>34</v>
      </c>
      <c r="AX244" s="13" t="s">
        <v>73</v>
      </c>
      <c r="AY244" s="236" t="s">
        <v>142</v>
      </c>
    </row>
    <row r="245" s="14" customFormat="1">
      <c r="A245" s="14"/>
      <c r="B245" s="237"/>
      <c r="C245" s="238"/>
      <c r="D245" s="227" t="s">
        <v>153</v>
      </c>
      <c r="E245" s="239" t="s">
        <v>19</v>
      </c>
      <c r="F245" s="240" t="s">
        <v>172</v>
      </c>
      <c r="G245" s="238"/>
      <c r="H245" s="241">
        <v>51.789999999999999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153</v>
      </c>
      <c r="AU245" s="247" t="s">
        <v>83</v>
      </c>
      <c r="AV245" s="14" t="s">
        <v>149</v>
      </c>
      <c r="AW245" s="14" t="s">
        <v>34</v>
      </c>
      <c r="AX245" s="14" t="s">
        <v>81</v>
      </c>
      <c r="AY245" s="247" t="s">
        <v>142</v>
      </c>
    </row>
    <row r="246" s="2" customFormat="1" ht="16.5" customHeight="1">
      <c r="A246" s="41"/>
      <c r="B246" s="42"/>
      <c r="C246" s="207" t="s">
        <v>319</v>
      </c>
      <c r="D246" s="207" t="s">
        <v>144</v>
      </c>
      <c r="E246" s="208" t="s">
        <v>320</v>
      </c>
      <c r="F246" s="209" t="s">
        <v>321</v>
      </c>
      <c r="G246" s="210" t="s">
        <v>223</v>
      </c>
      <c r="H246" s="211">
        <v>4.5999999999999996</v>
      </c>
      <c r="I246" s="212"/>
      <c r="J246" s="213">
        <f>ROUND(I246*H246,2)</f>
        <v>0</v>
      </c>
      <c r="K246" s="209" t="s">
        <v>245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0.0015</v>
      </c>
      <c r="R246" s="216">
        <f>Q246*H246</f>
        <v>0.0068999999999999999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149</v>
      </c>
      <c r="AT246" s="218" t="s">
        <v>144</v>
      </c>
      <c r="AU246" s="218" t="s">
        <v>83</v>
      </c>
      <c r="AY246" s="20" t="s">
        <v>142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81</v>
      </c>
      <c r="BK246" s="219">
        <f>ROUND(I246*H246,2)</f>
        <v>0</v>
      </c>
      <c r="BL246" s="20" t="s">
        <v>149</v>
      </c>
      <c r="BM246" s="218" t="s">
        <v>322</v>
      </c>
    </row>
    <row r="247" s="2" customFormat="1">
      <c r="A247" s="41"/>
      <c r="B247" s="42"/>
      <c r="C247" s="43"/>
      <c r="D247" s="220" t="s">
        <v>151</v>
      </c>
      <c r="E247" s="43"/>
      <c r="F247" s="221" t="s">
        <v>323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151</v>
      </c>
      <c r="AU247" s="20" t="s">
        <v>83</v>
      </c>
    </row>
    <row r="248" s="13" customFormat="1">
      <c r="A248" s="13"/>
      <c r="B248" s="225"/>
      <c r="C248" s="226"/>
      <c r="D248" s="227" t="s">
        <v>153</v>
      </c>
      <c r="E248" s="228" t="s">
        <v>19</v>
      </c>
      <c r="F248" s="229" t="s">
        <v>324</v>
      </c>
      <c r="G248" s="226"/>
      <c r="H248" s="230">
        <v>4.5999999999999996</v>
      </c>
      <c r="I248" s="231"/>
      <c r="J248" s="226"/>
      <c r="K248" s="226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153</v>
      </c>
      <c r="AU248" s="236" t="s">
        <v>83</v>
      </c>
      <c r="AV248" s="13" t="s">
        <v>83</v>
      </c>
      <c r="AW248" s="13" t="s">
        <v>34</v>
      </c>
      <c r="AX248" s="13" t="s">
        <v>81</v>
      </c>
      <c r="AY248" s="236" t="s">
        <v>142</v>
      </c>
    </row>
    <row r="249" s="2" customFormat="1" ht="21.75" customHeight="1">
      <c r="A249" s="41"/>
      <c r="B249" s="42"/>
      <c r="C249" s="207" t="s">
        <v>325</v>
      </c>
      <c r="D249" s="207" t="s">
        <v>144</v>
      </c>
      <c r="E249" s="208" t="s">
        <v>326</v>
      </c>
      <c r="F249" s="209" t="s">
        <v>327</v>
      </c>
      <c r="G249" s="210" t="s">
        <v>157</v>
      </c>
      <c r="H249" s="211">
        <v>10.119999999999999</v>
      </c>
      <c r="I249" s="212"/>
      <c r="J249" s="213">
        <f>ROUND(I249*H249,2)</f>
        <v>0</v>
      </c>
      <c r="K249" s="209" t="s">
        <v>148</v>
      </c>
      <c r="L249" s="47"/>
      <c r="M249" s="214" t="s">
        <v>19</v>
      </c>
      <c r="N249" s="215" t="s">
        <v>44</v>
      </c>
      <c r="O249" s="87"/>
      <c r="P249" s="216">
        <f>O249*H249</f>
        <v>0</v>
      </c>
      <c r="Q249" s="216">
        <v>2.5018699999999998</v>
      </c>
      <c r="R249" s="216">
        <f>Q249*H249</f>
        <v>25.318924399999997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149</v>
      </c>
      <c r="AT249" s="218" t="s">
        <v>144</v>
      </c>
      <c r="AU249" s="218" t="s">
        <v>83</v>
      </c>
      <c r="AY249" s="20" t="s">
        <v>142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81</v>
      </c>
      <c r="BK249" s="219">
        <f>ROUND(I249*H249,2)</f>
        <v>0</v>
      </c>
      <c r="BL249" s="20" t="s">
        <v>149</v>
      </c>
      <c r="BM249" s="218" t="s">
        <v>328</v>
      </c>
    </row>
    <row r="250" s="2" customFormat="1">
      <c r="A250" s="41"/>
      <c r="B250" s="42"/>
      <c r="C250" s="43"/>
      <c r="D250" s="220" t="s">
        <v>151</v>
      </c>
      <c r="E250" s="43"/>
      <c r="F250" s="221" t="s">
        <v>329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151</v>
      </c>
      <c r="AU250" s="20" t="s">
        <v>83</v>
      </c>
    </row>
    <row r="251" s="13" customFormat="1">
      <c r="A251" s="13"/>
      <c r="B251" s="225"/>
      <c r="C251" s="226"/>
      <c r="D251" s="227" t="s">
        <v>153</v>
      </c>
      <c r="E251" s="228" t="s">
        <v>19</v>
      </c>
      <c r="F251" s="229" t="s">
        <v>330</v>
      </c>
      <c r="G251" s="226"/>
      <c r="H251" s="230">
        <v>2.476</v>
      </c>
      <c r="I251" s="231"/>
      <c r="J251" s="226"/>
      <c r="K251" s="226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153</v>
      </c>
      <c r="AU251" s="236" t="s">
        <v>83</v>
      </c>
      <c r="AV251" s="13" t="s">
        <v>83</v>
      </c>
      <c r="AW251" s="13" t="s">
        <v>34</v>
      </c>
      <c r="AX251" s="13" t="s">
        <v>73</v>
      </c>
      <c r="AY251" s="236" t="s">
        <v>142</v>
      </c>
    </row>
    <row r="252" s="13" customFormat="1">
      <c r="A252" s="13"/>
      <c r="B252" s="225"/>
      <c r="C252" s="226"/>
      <c r="D252" s="227" t="s">
        <v>153</v>
      </c>
      <c r="E252" s="228" t="s">
        <v>19</v>
      </c>
      <c r="F252" s="229" t="s">
        <v>331</v>
      </c>
      <c r="G252" s="226"/>
      <c r="H252" s="230">
        <v>0.25700000000000001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153</v>
      </c>
      <c r="AU252" s="236" t="s">
        <v>83</v>
      </c>
      <c r="AV252" s="13" t="s">
        <v>83</v>
      </c>
      <c r="AW252" s="13" t="s">
        <v>34</v>
      </c>
      <c r="AX252" s="13" t="s">
        <v>73</v>
      </c>
      <c r="AY252" s="236" t="s">
        <v>142</v>
      </c>
    </row>
    <row r="253" s="13" customFormat="1">
      <c r="A253" s="13"/>
      <c r="B253" s="225"/>
      <c r="C253" s="226"/>
      <c r="D253" s="227" t="s">
        <v>153</v>
      </c>
      <c r="E253" s="228" t="s">
        <v>19</v>
      </c>
      <c r="F253" s="229" t="s">
        <v>332</v>
      </c>
      <c r="G253" s="226"/>
      <c r="H253" s="230">
        <v>7.3869999999999996</v>
      </c>
      <c r="I253" s="231"/>
      <c r="J253" s="226"/>
      <c r="K253" s="226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153</v>
      </c>
      <c r="AU253" s="236" t="s">
        <v>83</v>
      </c>
      <c r="AV253" s="13" t="s">
        <v>83</v>
      </c>
      <c r="AW253" s="13" t="s">
        <v>34</v>
      </c>
      <c r="AX253" s="13" t="s">
        <v>73</v>
      </c>
      <c r="AY253" s="236" t="s">
        <v>142</v>
      </c>
    </row>
    <row r="254" s="14" customFormat="1">
      <c r="A254" s="14"/>
      <c r="B254" s="237"/>
      <c r="C254" s="238"/>
      <c r="D254" s="227" t="s">
        <v>153</v>
      </c>
      <c r="E254" s="239" t="s">
        <v>19</v>
      </c>
      <c r="F254" s="240" t="s">
        <v>172</v>
      </c>
      <c r="G254" s="238"/>
      <c r="H254" s="241">
        <v>10.119999999999999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153</v>
      </c>
      <c r="AU254" s="247" t="s">
        <v>83</v>
      </c>
      <c r="AV254" s="14" t="s">
        <v>149</v>
      </c>
      <c r="AW254" s="14" t="s">
        <v>34</v>
      </c>
      <c r="AX254" s="14" t="s">
        <v>81</v>
      </c>
      <c r="AY254" s="247" t="s">
        <v>142</v>
      </c>
    </row>
    <row r="255" s="2" customFormat="1" ht="21.75" customHeight="1">
      <c r="A255" s="41"/>
      <c r="B255" s="42"/>
      <c r="C255" s="207" t="s">
        <v>333</v>
      </c>
      <c r="D255" s="207" t="s">
        <v>144</v>
      </c>
      <c r="E255" s="208" t="s">
        <v>334</v>
      </c>
      <c r="F255" s="209" t="s">
        <v>335</v>
      </c>
      <c r="G255" s="210" t="s">
        <v>157</v>
      </c>
      <c r="H255" s="211">
        <v>9.8629999999999995</v>
      </c>
      <c r="I255" s="212"/>
      <c r="J255" s="213">
        <f>ROUND(I255*H255,2)</f>
        <v>0</v>
      </c>
      <c r="K255" s="209" t="s">
        <v>148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149</v>
      </c>
      <c r="AT255" s="218" t="s">
        <v>144</v>
      </c>
      <c r="AU255" s="218" t="s">
        <v>83</v>
      </c>
      <c r="AY255" s="20" t="s">
        <v>142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81</v>
      </c>
      <c r="BK255" s="219">
        <f>ROUND(I255*H255,2)</f>
        <v>0</v>
      </c>
      <c r="BL255" s="20" t="s">
        <v>149</v>
      </c>
      <c r="BM255" s="218" t="s">
        <v>336</v>
      </c>
    </row>
    <row r="256" s="2" customFormat="1">
      <c r="A256" s="41"/>
      <c r="B256" s="42"/>
      <c r="C256" s="43"/>
      <c r="D256" s="220" t="s">
        <v>151</v>
      </c>
      <c r="E256" s="43"/>
      <c r="F256" s="221" t="s">
        <v>337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151</v>
      </c>
      <c r="AU256" s="20" t="s">
        <v>83</v>
      </c>
    </row>
    <row r="257" s="2" customFormat="1" ht="24.15" customHeight="1">
      <c r="A257" s="41"/>
      <c r="B257" s="42"/>
      <c r="C257" s="207" t="s">
        <v>338</v>
      </c>
      <c r="D257" s="207" t="s">
        <v>144</v>
      </c>
      <c r="E257" s="208" t="s">
        <v>339</v>
      </c>
      <c r="F257" s="209" t="s">
        <v>340</v>
      </c>
      <c r="G257" s="210" t="s">
        <v>157</v>
      </c>
      <c r="H257" s="211">
        <v>9.8629999999999995</v>
      </c>
      <c r="I257" s="212"/>
      <c r="J257" s="213">
        <f>ROUND(I257*H257,2)</f>
        <v>0</v>
      </c>
      <c r="K257" s="209" t="s">
        <v>148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149</v>
      </c>
      <c r="AT257" s="218" t="s">
        <v>144</v>
      </c>
      <c r="AU257" s="218" t="s">
        <v>83</v>
      </c>
      <c r="AY257" s="20" t="s">
        <v>142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81</v>
      </c>
      <c r="BK257" s="219">
        <f>ROUND(I257*H257,2)</f>
        <v>0</v>
      </c>
      <c r="BL257" s="20" t="s">
        <v>149</v>
      </c>
      <c r="BM257" s="218" t="s">
        <v>341</v>
      </c>
    </row>
    <row r="258" s="2" customFormat="1">
      <c r="A258" s="41"/>
      <c r="B258" s="42"/>
      <c r="C258" s="43"/>
      <c r="D258" s="220" t="s">
        <v>151</v>
      </c>
      <c r="E258" s="43"/>
      <c r="F258" s="221" t="s">
        <v>342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151</v>
      </c>
      <c r="AU258" s="20" t="s">
        <v>83</v>
      </c>
    </row>
    <row r="259" s="13" customFormat="1">
      <c r="A259" s="13"/>
      <c r="B259" s="225"/>
      <c r="C259" s="226"/>
      <c r="D259" s="227" t="s">
        <v>153</v>
      </c>
      <c r="E259" s="228" t="s">
        <v>19</v>
      </c>
      <c r="F259" s="229" t="s">
        <v>343</v>
      </c>
      <c r="G259" s="226"/>
      <c r="H259" s="230">
        <v>9.8629999999999995</v>
      </c>
      <c r="I259" s="231"/>
      <c r="J259" s="226"/>
      <c r="K259" s="226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153</v>
      </c>
      <c r="AU259" s="236" t="s">
        <v>83</v>
      </c>
      <c r="AV259" s="13" t="s">
        <v>83</v>
      </c>
      <c r="AW259" s="13" t="s">
        <v>34</v>
      </c>
      <c r="AX259" s="13" t="s">
        <v>81</v>
      </c>
      <c r="AY259" s="236" t="s">
        <v>142</v>
      </c>
    </row>
    <row r="260" s="2" customFormat="1" ht="21.75" customHeight="1">
      <c r="A260" s="41"/>
      <c r="B260" s="42"/>
      <c r="C260" s="207" t="s">
        <v>344</v>
      </c>
      <c r="D260" s="207" t="s">
        <v>144</v>
      </c>
      <c r="E260" s="208" t="s">
        <v>345</v>
      </c>
      <c r="F260" s="209" t="s">
        <v>346</v>
      </c>
      <c r="G260" s="210" t="s">
        <v>157</v>
      </c>
      <c r="H260" s="211">
        <v>0.12</v>
      </c>
      <c r="I260" s="212"/>
      <c r="J260" s="213">
        <f>ROUND(I260*H260,2)</f>
        <v>0</v>
      </c>
      <c r="K260" s="209" t="s">
        <v>148</v>
      </c>
      <c r="L260" s="47"/>
      <c r="M260" s="214" t="s">
        <v>19</v>
      </c>
      <c r="N260" s="215" t="s">
        <v>44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149</v>
      </c>
      <c r="AT260" s="218" t="s">
        <v>144</v>
      </c>
      <c r="AU260" s="218" t="s">
        <v>83</v>
      </c>
      <c r="AY260" s="20" t="s">
        <v>142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81</v>
      </c>
      <c r="BK260" s="219">
        <f>ROUND(I260*H260,2)</f>
        <v>0</v>
      </c>
      <c r="BL260" s="20" t="s">
        <v>149</v>
      </c>
      <c r="BM260" s="218" t="s">
        <v>347</v>
      </c>
    </row>
    <row r="261" s="2" customFormat="1">
      <c r="A261" s="41"/>
      <c r="B261" s="42"/>
      <c r="C261" s="43"/>
      <c r="D261" s="220" t="s">
        <v>151</v>
      </c>
      <c r="E261" s="43"/>
      <c r="F261" s="221" t="s">
        <v>348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151</v>
      </c>
      <c r="AU261" s="20" t="s">
        <v>83</v>
      </c>
    </row>
    <row r="262" s="13" customFormat="1">
      <c r="A262" s="13"/>
      <c r="B262" s="225"/>
      <c r="C262" s="226"/>
      <c r="D262" s="227" t="s">
        <v>153</v>
      </c>
      <c r="E262" s="228" t="s">
        <v>19</v>
      </c>
      <c r="F262" s="229" t="s">
        <v>349</v>
      </c>
      <c r="G262" s="226"/>
      <c r="H262" s="230">
        <v>0.12</v>
      </c>
      <c r="I262" s="231"/>
      <c r="J262" s="226"/>
      <c r="K262" s="226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153</v>
      </c>
      <c r="AU262" s="236" t="s">
        <v>83</v>
      </c>
      <c r="AV262" s="13" t="s">
        <v>83</v>
      </c>
      <c r="AW262" s="13" t="s">
        <v>34</v>
      </c>
      <c r="AX262" s="13" t="s">
        <v>81</v>
      </c>
      <c r="AY262" s="236" t="s">
        <v>142</v>
      </c>
    </row>
    <row r="263" s="2" customFormat="1" ht="16.5" customHeight="1">
      <c r="A263" s="41"/>
      <c r="B263" s="42"/>
      <c r="C263" s="207" t="s">
        <v>350</v>
      </c>
      <c r="D263" s="207" t="s">
        <v>144</v>
      </c>
      <c r="E263" s="208" t="s">
        <v>351</v>
      </c>
      <c r="F263" s="209" t="s">
        <v>352</v>
      </c>
      <c r="G263" s="210" t="s">
        <v>189</v>
      </c>
      <c r="H263" s="211">
        <v>0.26600000000000001</v>
      </c>
      <c r="I263" s="212"/>
      <c r="J263" s="213">
        <f>ROUND(I263*H263,2)</f>
        <v>0</v>
      </c>
      <c r="K263" s="209" t="s">
        <v>148</v>
      </c>
      <c r="L263" s="47"/>
      <c r="M263" s="214" t="s">
        <v>19</v>
      </c>
      <c r="N263" s="215" t="s">
        <v>44</v>
      </c>
      <c r="O263" s="87"/>
      <c r="P263" s="216">
        <f>O263*H263</f>
        <v>0</v>
      </c>
      <c r="Q263" s="216">
        <v>1.0627727797</v>
      </c>
      <c r="R263" s="216">
        <f>Q263*H263</f>
        <v>0.28269755940020003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149</v>
      </c>
      <c r="AT263" s="218" t="s">
        <v>144</v>
      </c>
      <c r="AU263" s="218" t="s">
        <v>83</v>
      </c>
      <c r="AY263" s="20" t="s">
        <v>142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81</v>
      </c>
      <c r="BK263" s="219">
        <f>ROUND(I263*H263,2)</f>
        <v>0</v>
      </c>
      <c r="BL263" s="20" t="s">
        <v>149</v>
      </c>
      <c r="BM263" s="218" t="s">
        <v>353</v>
      </c>
    </row>
    <row r="264" s="2" customFormat="1">
      <c r="A264" s="41"/>
      <c r="B264" s="42"/>
      <c r="C264" s="43"/>
      <c r="D264" s="220" t="s">
        <v>151</v>
      </c>
      <c r="E264" s="43"/>
      <c r="F264" s="221" t="s">
        <v>354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151</v>
      </c>
      <c r="AU264" s="20" t="s">
        <v>83</v>
      </c>
    </row>
    <row r="265" s="13" customFormat="1">
      <c r="A265" s="13"/>
      <c r="B265" s="225"/>
      <c r="C265" s="226"/>
      <c r="D265" s="227" t="s">
        <v>153</v>
      </c>
      <c r="E265" s="228" t="s">
        <v>19</v>
      </c>
      <c r="F265" s="229" t="s">
        <v>355</v>
      </c>
      <c r="G265" s="226"/>
      <c r="H265" s="230">
        <v>0.222</v>
      </c>
      <c r="I265" s="231"/>
      <c r="J265" s="226"/>
      <c r="K265" s="226"/>
      <c r="L265" s="232"/>
      <c r="M265" s="233"/>
      <c r="N265" s="234"/>
      <c r="O265" s="234"/>
      <c r="P265" s="234"/>
      <c r="Q265" s="234"/>
      <c r="R265" s="234"/>
      <c r="S265" s="234"/>
      <c r="T265" s="23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6" t="s">
        <v>153</v>
      </c>
      <c r="AU265" s="236" t="s">
        <v>83</v>
      </c>
      <c r="AV265" s="13" t="s">
        <v>83</v>
      </c>
      <c r="AW265" s="13" t="s">
        <v>34</v>
      </c>
      <c r="AX265" s="13" t="s">
        <v>73</v>
      </c>
      <c r="AY265" s="236" t="s">
        <v>142</v>
      </c>
    </row>
    <row r="266" s="13" customFormat="1">
      <c r="A266" s="13"/>
      <c r="B266" s="225"/>
      <c r="C266" s="226"/>
      <c r="D266" s="227" t="s">
        <v>153</v>
      </c>
      <c r="E266" s="228" t="s">
        <v>19</v>
      </c>
      <c r="F266" s="229" t="s">
        <v>356</v>
      </c>
      <c r="G266" s="226"/>
      <c r="H266" s="230">
        <v>0.043999999999999997</v>
      </c>
      <c r="I266" s="231"/>
      <c r="J266" s="226"/>
      <c r="K266" s="226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153</v>
      </c>
      <c r="AU266" s="236" t="s">
        <v>83</v>
      </c>
      <c r="AV266" s="13" t="s">
        <v>83</v>
      </c>
      <c r="AW266" s="13" t="s">
        <v>34</v>
      </c>
      <c r="AX266" s="13" t="s">
        <v>73</v>
      </c>
      <c r="AY266" s="236" t="s">
        <v>142</v>
      </c>
    </row>
    <row r="267" s="14" customFormat="1">
      <c r="A267" s="14"/>
      <c r="B267" s="237"/>
      <c r="C267" s="238"/>
      <c r="D267" s="227" t="s">
        <v>153</v>
      </c>
      <c r="E267" s="239" t="s">
        <v>19</v>
      </c>
      <c r="F267" s="240" t="s">
        <v>172</v>
      </c>
      <c r="G267" s="238"/>
      <c r="H267" s="241">
        <v>0.26600000000000001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7" t="s">
        <v>153</v>
      </c>
      <c r="AU267" s="247" t="s">
        <v>83</v>
      </c>
      <c r="AV267" s="14" t="s">
        <v>149</v>
      </c>
      <c r="AW267" s="14" t="s">
        <v>34</v>
      </c>
      <c r="AX267" s="14" t="s">
        <v>81</v>
      </c>
      <c r="AY267" s="247" t="s">
        <v>142</v>
      </c>
    </row>
    <row r="268" s="2" customFormat="1" ht="16.5" customHeight="1">
      <c r="A268" s="41"/>
      <c r="B268" s="42"/>
      <c r="C268" s="207" t="s">
        <v>357</v>
      </c>
      <c r="D268" s="207" t="s">
        <v>144</v>
      </c>
      <c r="E268" s="208" t="s">
        <v>358</v>
      </c>
      <c r="F268" s="209" t="s">
        <v>359</v>
      </c>
      <c r="G268" s="210" t="s">
        <v>147</v>
      </c>
      <c r="H268" s="211">
        <v>105.53</v>
      </c>
      <c r="I268" s="212"/>
      <c r="J268" s="213">
        <f>ROUND(I268*H268,2)</f>
        <v>0</v>
      </c>
      <c r="K268" s="209" t="s">
        <v>148</v>
      </c>
      <c r="L268" s="47"/>
      <c r="M268" s="214" t="s">
        <v>19</v>
      </c>
      <c r="N268" s="215" t="s">
        <v>44</v>
      </c>
      <c r="O268" s="87"/>
      <c r="P268" s="216">
        <f>O268*H268</f>
        <v>0</v>
      </c>
      <c r="Q268" s="216">
        <v>0.11</v>
      </c>
      <c r="R268" s="216">
        <f>Q268*H268</f>
        <v>11.6083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149</v>
      </c>
      <c r="AT268" s="218" t="s">
        <v>144</v>
      </c>
      <c r="AU268" s="218" t="s">
        <v>83</v>
      </c>
      <c r="AY268" s="20" t="s">
        <v>142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81</v>
      </c>
      <c r="BK268" s="219">
        <f>ROUND(I268*H268,2)</f>
        <v>0</v>
      </c>
      <c r="BL268" s="20" t="s">
        <v>149</v>
      </c>
      <c r="BM268" s="218" t="s">
        <v>360</v>
      </c>
    </row>
    <row r="269" s="2" customFormat="1">
      <c r="A269" s="41"/>
      <c r="B269" s="42"/>
      <c r="C269" s="43"/>
      <c r="D269" s="220" t="s">
        <v>151</v>
      </c>
      <c r="E269" s="43"/>
      <c r="F269" s="221" t="s">
        <v>361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151</v>
      </c>
      <c r="AU269" s="20" t="s">
        <v>83</v>
      </c>
    </row>
    <row r="270" s="13" customFormat="1">
      <c r="A270" s="13"/>
      <c r="B270" s="225"/>
      <c r="C270" s="226"/>
      <c r="D270" s="227" t="s">
        <v>153</v>
      </c>
      <c r="E270" s="228" t="s">
        <v>19</v>
      </c>
      <c r="F270" s="229" t="s">
        <v>362</v>
      </c>
      <c r="G270" s="226"/>
      <c r="H270" s="230">
        <v>42.75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153</v>
      </c>
      <c r="AU270" s="236" t="s">
        <v>83</v>
      </c>
      <c r="AV270" s="13" t="s">
        <v>83</v>
      </c>
      <c r="AW270" s="13" t="s">
        <v>34</v>
      </c>
      <c r="AX270" s="13" t="s">
        <v>73</v>
      </c>
      <c r="AY270" s="236" t="s">
        <v>142</v>
      </c>
    </row>
    <row r="271" s="13" customFormat="1">
      <c r="A271" s="13"/>
      <c r="B271" s="225"/>
      <c r="C271" s="226"/>
      <c r="D271" s="227" t="s">
        <v>153</v>
      </c>
      <c r="E271" s="228" t="s">
        <v>19</v>
      </c>
      <c r="F271" s="229" t="s">
        <v>363</v>
      </c>
      <c r="G271" s="226"/>
      <c r="H271" s="230">
        <v>19.379999999999999</v>
      </c>
      <c r="I271" s="231"/>
      <c r="J271" s="226"/>
      <c r="K271" s="226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153</v>
      </c>
      <c r="AU271" s="236" t="s">
        <v>83</v>
      </c>
      <c r="AV271" s="13" t="s">
        <v>83</v>
      </c>
      <c r="AW271" s="13" t="s">
        <v>34</v>
      </c>
      <c r="AX271" s="13" t="s">
        <v>73</v>
      </c>
      <c r="AY271" s="236" t="s">
        <v>142</v>
      </c>
    </row>
    <row r="272" s="13" customFormat="1">
      <c r="A272" s="13"/>
      <c r="B272" s="225"/>
      <c r="C272" s="226"/>
      <c r="D272" s="227" t="s">
        <v>153</v>
      </c>
      <c r="E272" s="228" t="s">
        <v>19</v>
      </c>
      <c r="F272" s="229" t="s">
        <v>364</v>
      </c>
      <c r="G272" s="226"/>
      <c r="H272" s="230">
        <v>23.09</v>
      </c>
      <c r="I272" s="231"/>
      <c r="J272" s="226"/>
      <c r="K272" s="226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153</v>
      </c>
      <c r="AU272" s="236" t="s">
        <v>83</v>
      </c>
      <c r="AV272" s="13" t="s">
        <v>83</v>
      </c>
      <c r="AW272" s="13" t="s">
        <v>34</v>
      </c>
      <c r="AX272" s="13" t="s">
        <v>73</v>
      </c>
      <c r="AY272" s="236" t="s">
        <v>142</v>
      </c>
    </row>
    <row r="273" s="13" customFormat="1">
      <c r="A273" s="13"/>
      <c r="B273" s="225"/>
      <c r="C273" s="226"/>
      <c r="D273" s="227" t="s">
        <v>153</v>
      </c>
      <c r="E273" s="228" t="s">
        <v>19</v>
      </c>
      <c r="F273" s="229" t="s">
        <v>252</v>
      </c>
      <c r="G273" s="226"/>
      <c r="H273" s="230">
        <v>18.600000000000001</v>
      </c>
      <c r="I273" s="231"/>
      <c r="J273" s="226"/>
      <c r="K273" s="226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153</v>
      </c>
      <c r="AU273" s="236" t="s">
        <v>83</v>
      </c>
      <c r="AV273" s="13" t="s">
        <v>83</v>
      </c>
      <c r="AW273" s="13" t="s">
        <v>34</v>
      </c>
      <c r="AX273" s="13" t="s">
        <v>73</v>
      </c>
      <c r="AY273" s="236" t="s">
        <v>142</v>
      </c>
    </row>
    <row r="274" s="13" customFormat="1">
      <c r="A274" s="13"/>
      <c r="B274" s="225"/>
      <c r="C274" s="226"/>
      <c r="D274" s="227" t="s">
        <v>153</v>
      </c>
      <c r="E274" s="228" t="s">
        <v>19</v>
      </c>
      <c r="F274" s="229" t="s">
        <v>365</v>
      </c>
      <c r="G274" s="226"/>
      <c r="H274" s="230">
        <v>1.71</v>
      </c>
      <c r="I274" s="231"/>
      <c r="J274" s="226"/>
      <c r="K274" s="226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153</v>
      </c>
      <c r="AU274" s="236" t="s">
        <v>83</v>
      </c>
      <c r="AV274" s="13" t="s">
        <v>83</v>
      </c>
      <c r="AW274" s="13" t="s">
        <v>34</v>
      </c>
      <c r="AX274" s="13" t="s">
        <v>73</v>
      </c>
      <c r="AY274" s="236" t="s">
        <v>142</v>
      </c>
    </row>
    <row r="275" s="14" customFormat="1">
      <c r="A275" s="14"/>
      <c r="B275" s="237"/>
      <c r="C275" s="238"/>
      <c r="D275" s="227" t="s">
        <v>153</v>
      </c>
      <c r="E275" s="239" t="s">
        <v>19</v>
      </c>
      <c r="F275" s="240" t="s">
        <v>172</v>
      </c>
      <c r="G275" s="238"/>
      <c r="H275" s="241">
        <v>105.52999999999999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153</v>
      </c>
      <c r="AU275" s="247" t="s">
        <v>83</v>
      </c>
      <c r="AV275" s="14" t="s">
        <v>149</v>
      </c>
      <c r="AW275" s="14" t="s">
        <v>34</v>
      </c>
      <c r="AX275" s="14" t="s">
        <v>81</v>
      </c>
      <c r="AY275" s="247" t="s">
        <v>142</v>
      </c>
    </row>
    <row r="276" s="2" customFormat="1" ht="24.15" customHeight="1">
      <c r="A276" s="41"/>
      <c r="B276" s="42"/>
      <c r="C276" s="207" t="s">
        <v>366</v>
      </c>
      <c r="D276" s="207" t="s">
        <v>144</v>
      </c>
      <c r="E276" s="208" t="s">
        <v>367</v>
      </c>
      <c r="F276" s="209" t="s">
        <v>368</v>
      </c>
      <c r="G276" s="210" t="s">
        <v>147</v>
      </c>
      <c r="H276" s="211">
        <v>211.06</v>
      </c>
      <c r="I276" s="212"/>
      <c r="J276" s="213">
        <f>ROUND(I276*H276,2)</f>
        <v>0</v>
      </c>
      <c r="K276" s="209" t="s">
        <v>148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0.010999999999999999</v>
      </c>
      <c r="R276" s="216">
        <f>Q276*H276</f>
        <v>2.3216600000000001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149</v>
      </c>
      <c r="AT276" s="218" t="s">
        <v>144</v>
      </c>
      <c r="AU276" s="218" t="s">
        <v>83</v>
      </c>
      <c r="AY276" s="20" t="s">
        <v>142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81</v>
      </c>
      <c r="BK276" s="219">
        <f>ROUND(I276*H276,2)</f>
        <v>0</v>
      </c>
      <c r="BL276" s="20" t="s">
        <v>149</v>
      </c>
      <c r="BM276" s="218" t="s">
        <v>369</v>
      </c>
    </row>
    <row r="277" s="2" customFormat="1">
      <c r="A277" s="41"/>
      <c r="B277" s="42"/>
      <c r="C277" s="43"/>
      <c r="D277" s="220" t="s">
        <v>151</v>
      </c>
      <c r="E277" s="43"/>
      <c r="F277" s="221" t="s">
        <v>370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151</v>
      </c>
      <c r="AU277" s="20" t="s">
        <v>83</v>
      </c>
    </row>
    <row r="278" s="13" customFormat="1">
      <c r="A278" s="13"/>
      <c r="B278" s="225"/>
      <c r="C278" s="226"/>
      <c r="D278" s="227" t="s">
        <v>153</v>
      </c>
      <c r="E278" s="228" t="s">
        <v>19</v>
      </c>
      <c r="F278" s="229" t="s">
        <v>362</v>
      </c>
      <c r="G278" s="226"/>
      <c r="H278" s="230">
        <v>42.75</v>
      </c>
      <c r="I278" s="231"/>
      <c r="J278" s="226"/>
      <c r="K278" s="226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153</v>
      </c>
      <c r="AU278" s="236" t="s">
        <v>83</v>
      </c>
      <c r="AV278" s="13" t="s">
        <v>83</v>
      </c>
      <c r="AW278" s="13" t="s">
        <v>34</v>
      </c>
      <c r="AX278" s="13" t="s">
        <v>73</v>
      </c>
      <c r="AY278" s="236" t="s">
        <v>142</v>
      </c>
    </row>
    <row r="279" s="13" customFormat="1">
      <c r="A279" s="13"/>
      <c r="B279" s="225"/>
      <c r="C279" s="226"/>
      <c r="D279" s="227" t="s">
        <v>153</v>
      </c>
      <c r="E279" s="228" t="s">
        <v>19</v>
      </c>
      <c r="F279" s="229" t="s">
        <v>363</v>
      </c>
      <c r="G279" s="226"/>
      <c r="H279" s="230">
        <v>19.379999999999999</v>
      </c>
      <c r="I279" s="231"/>
      <c r="J279" s="226"/>
      <c r="K279" s="226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153</v>
      </c>
      <c r="AU279" s="236" t="s">
        <v>83</v>
      </c>
      <c r="AV279" s="13" t="s">
        <v>83</v>
      </c>
      <c r="AW279" s="13" t="s">
        <v>34</v>
      </c>
      <c r="AX279" s="13" t="s">
        <v>73</v>
      </c>
      <c r="AY279" s="236" t="s">
        <v>142</v>
      </c>
    </row>
    <row r="280" s="13" customFormat="1">
      <c r="A280" s="13"/>
      <c r="B280" s="225"/>
      <c r="C280" s="226"/>
      <c r="D280" s="227" t="s">
        <v>153</v>
      </c>
      <c r="E280" s="228" t="s">
        <v>19</v>
      </c>
      <c r="F280" s="229" t="s">
        <v>364</v>
      </c>
      <c r="G280" s="226"/>
      <c r="H280" s="230">
        <v>23.09</v>
      </c>
      <c r="I280" s="231"/>
      <c r="J280" s="226"/>
      <c r="K280" s="226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153</v>
      </c>
      <c r="AU280" s="236" t="s">
        <v>83</v>
      </c>
      <c r="AV280" s="13" t="s">
        <v>83</v>
      </c>
      <c r="AW280" s="13" t="s">
        <v>34</v>
      </c>
      <c r="AX280" s="13" t="s">
        <v>73</v>
      </c>
      <c r="AY280" s="236" t="s">
        <v>142</v>
      </c>
    </row>
    <row r="281" s="13" customFormat="1">
      <c r="A281" s="13"/>
      <c r="B281" s="225"/>
      <c r="C281" s="226"/>
      <c r="D281" s="227" t="s">
        <v>153</v>
      </c>
      <c r="E281" s="228" t="s">
        <v>19</v>
      </c>
      <c r="F281" s="229" t="s">
        <v>252</v>
      </c>
      <c r="G281" s="226"/>
      <c r="H281" s="230">
        <v>18.600000000000001</v>
      </c>
      <c r="I281" s="231"/>
      <c r="J281" s="226"/>
      <c r="K281" s="226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153</v>
      </c>
      <c r="AU281" s="236" t="s">
        <v>83</v>
      </c>
      <c r="AV281" s="13" t="s">
        <v>83</v>
      </c>
      <c r="AW281" s="13" t="s">
        <v>34</v>
      </c>
      <c r="AX281" s="13" t="s">
        <v>73</v>
      </c>
      <c r="AY281" s="236" t="s">
        <v>142</v>
      </c>
    </row>
    <row r="282" s="13" customFormat="1">
      <c r="A282" s="13"/>
      <c r="B282" s="225"/>
      <c r="C282" s="226"/>
      <c r="D282" s="227" t="s">
        <v>153</v>
      </c>
      <c r="E282" s="228" t="s">
        <v>19</v>
      </c>
      <c r="F282" s="229" t="s">
        <v>365</v>
      </c>
      <c r="G282" s="226"/>
      <c r="H282" s="230">
        <v>1.71</v>
      </c>
      <c r="I282" s="231"/>
      <c r="J282" s="226"/>
      <c r="K282" s="226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153</v>
      </c>
      <c r="AU282" s="236" t="s">
        <v>83</v>
      </c>
      <c r="AV282" s="13" t="s">
        <v>83</v>
      </c>
      <c r="AW282" s="13" t="s">
        <v>34</v>
      </c>
      <c r="AX282" s="13" t="s">
        <v>73</v>
      </c>
      <c r="AY282" s="236" t="s">
        <v>142</v>
      </c>
    </row>
    <row r="283" s="14" customFormat="1">
      <c r="A283" s="14"/>
      <c r="B283" s="237"/>
      <c r="C283" s="238"/>
      <c r="D283" s="227" t="s">
        <v>153</v>
      </c>
      <c r="E283" s="239" t="s">
        <v>19</v>
      </c>
      <c r="F283" s="240" t="s">
        <v>172</v>
      </c>
      <c r="G283" s="238"/>
      <c r="H283" s="241">
        <v>105.52999999999999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153</v>
      </c>
      <c r="AU283" s="247" t="s">
        <v>83</v>
      </c>
      <c r="AV283" s="14" t="s">
        <v>149</v>
      </c>
      <c r="AW283" s="14" t="s">
        <v>34</v>
      </c>
      <c r="AX283" s="14" t="s">
        <v>73</v>
      </c>
      <c r="AY283" s="247" t="s">
        <v>142</v>
      </c>
    </row>
    <row r="284" s="13" customFormat="1">
      <c r="A284" s="13"/>
      <c r="B284" s="225"/>
      <c r="C284" s="226"/>
      <c r="D284" s="227" t="s">
        <v>153</v>
      </c>
      <c r="E284" s="228" t="s">
        <v>19</v>
      </c>
      <c r="F284" s="229" t="s">
        <v>371</v>
      </c>
      <c r="G284" s="226"/>
      <c r="H284" s="230">
        <v>211.06</v>
      </c>
      <c r="I284" s="231"/>
      <c r="J284" s="226"/>
      <c r="K284" s="226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153</v>
      </c>
      <c r="AU284" s="236" t="s">
        <v>83</v>
      </c>
      <c r="AV284" s="13" t="s">
        <v>83</v>
      </c>
      <c r="AW284" s="13" t="s">
        <v>34</v>
      </c>
      <c r="AX284" s="13" t="s">
        <v>81</v>
      </c>
      <c r="AY284" s="236" t="s">
        <v>142</v>
      </c>
    </row>
    <row r="285" s="2" customFormat="1" ht="16.5" customHeight="1">
      <c r="A285" s="41"/>
      <c r="B285" s="42"/>
      <c r="C285" s="207" t="s">
        <v>372</v>
      </c>
      <c r="D285" s="207" t="s">
        <v>144</v>
      </c>
      <c r="E285" s="208" t="s">
        <v>373</v>
      </c>
      <c r="F285" s="209" t="s">
        <v>374</v>
      </c>
      <c r="G285" s="210" t="s">
        <v>147</v>
      </c>
      <c r="H285" s="211">
        <v>105.53</v>
      </c>
      <c r="I285" s="212"/>
      <c r="J285" s="213">
        <f>ROUND(I285*H285,2)</f>
        <v>0</v>
      </c>
      <c r="K285" s="209" t="s">
        <v>148</v>
      </c>
      <c r="L285" s="47"/>
      <c r="M285" s="214" t="s">
        <v>19</v>
      </c>
      <c r="N285" s="215" t="s">
        <v>44</v>
      </c>
      <c r="O285" s="87"/>
      <c r="P285" s="216">
        <f>O285*H285</f>
        <v>0</v>
      </c>
      <c r="Q285" s="216">
        <v>1.44E-06</v>
      </c>
      <c r="R285" s="216">
        <f>Q285*H285</f>
        <v>0.00015196320000000001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149</v>
      </c>
      <c r="AT285" s="218" t="s">
        <v>144</v>
      </c>
      <c r="AU285" s="218" t="s">
        <v>83</v>
      </c>
      <c r="AY285" s="20" t="s">
        <v>142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81</v>
      </c>
      <c r="BK285" s="219">
        <f>ROUND(I285*H285,2)</f>
        <v>0</v>
      </c>
      <c r="BL285" s="20" t="s">
        <v>149</v>
      </c>
      <c r="BM285" s="218" t="s">
        <v>375</v>
      </c>
    </row>
    <row r="286" s="2" customFormat="1">
      <c r="A286" s="41"/>
      <c r="B286" s="42"/>
      <c r="C286" s="43"/>
      <c r="D286" s="220" t="s">
        <v>151</v>
      </c>
      <c r="E286" s="43"/>
      <c r="F286" s="221" t="s">
        <v>376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151</v>
      </c>
      <c r="AU286" s="20" t="s">
        <v>83</v>
      </c>
    </row>
    <row r="287" s="13" customFormat="1">
      <c r="A287" s="13"/>
      <c r="B287" s="225"/>
      <c r="C287" s="226"/>
      <c r="D287" s="227" t="s">
        <v>153</v>
      </c>
      <c r="E287" s="228" t="s">
        <v>19</v>
      </c>
      <c r="F287" s="229" t="s">
        <v>362</v>
      </c>
      <c r="G287" s="226"/>
      <c r="H287" s="230">
        <v>42.75</v>
      </c>
      <c r="I287" s="231"/>
      <c r="J287" s="226"/>
      <c r="K287" s="226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153</v>
      </c>
      <c r="AU287" s="236" t="s">
        <v>83</v>
      </c>
      <c r="AV287" s="13" t="s">
        <v>83</v>
      </c>
      <c r="AW287" s="13" t="s">
        <v>34</v>
      </c>
      <c r="AX287" s="13" t="s">
        <v>73</v>
      </c>
      <c r="AY287" s="236" t="s">
        <v>142</v>
      </c>
    </row>
    <row r="288" s="13" customFormat="1">
      <c r="A288" s="13"/>
      <c r="B288" s="225"/>
      <c r="C288" s="226"/>
      <c r="D288" s="227" t="s">
        <v>153</v>
      </c>
      <c r="E288" s="228" t="s">
        <v>19</v>
      </c>
      <c r="F288" s="229" t="s">
        <v>363</v>
      </c>
      <c r="G288" s="226"/>
      <c r="H288" s="230">
        <v>19.379999999999999</v>
      </c>
      <c r="I288" s="231"/>
      <c r="J288" s="226"/>
      <c r="K288" s="226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153</v>
      </c>
      <c r="AU288" s="236" t="s">
        <v>83</v>
      </c>
      <c r="AV288" s="13" t="s">
        <v>83</v>
      </c>
      <c r="AW288" s="13" t="s">
        <v>34</v>
      </c>
      <c r="AX288" s="13" t="s">
        <v>73</v>
      </c>
      <c r="AY288" s="236" t="s">
        <v>142</v>
      </c>
    </row>
    <row r="289" s="13" customFormat="1">
      <c r="A289" s="13"/>
      <c r="B289" s="225"/>
      <c r="C289" s="226"/>
      <c r="D289" s="227" t="s">
        <v>153</v>
      </c>
      <c r="E289" s="228" t="s">
        <v>19</v>
      </c>
      <c r="F289" s="229" t="s">
        <v>364</v>
      </c>
      <c r="G289" s="226"/>
      <c r="H289" s="230">
        <v>23.09</v>
      </c>
      <c r="I289" s="231"/>
      <c r="J289" s="226"/>
      <c r="K289" s="226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153</v>
      </c>
      <c r="AU289" s="236" t="s">
        <v>83</v>
      </c>
      <c r="AV289" s="13" t="s">
        <v>83</v>
      </c>
      <c r="AW289" s="13" t="s">
        <v>34</v>
      </c>
      <c r="AX289" s="13" t="s">
        <v>73</v>
      </c>
      <c r="AY289" s="236" t="s">
        <v>142</v>
      </c>
    </row>
    <row r="290" s="13" customFormat="1">
      <c r="A290" s="13"/>
      <c r="B290" s="225"/>
      <c r="C290" s="226"/>
      <c r="D290" s="227" t="s">
        <v>153</v>
      </c>
      <c r="E290" s="228" t="s">
        <v>19</v>
      </c>
      <c r="F290" s="229" t="s">
        <v>252</v>
      </c>
      <c r="G290" s="226"/>
      <c r="H290" s="230">
        <v>18.600000000000001</v>
      </c>
      <c r="I290" s="231"/>
      <c r="J290" s="226"/>
      <c r="K290" s="226"/>
      <c r="L290" s="232"/>
      <c r="M290" s="233"/>
      <c r="N290" s="234"/>
      <c r="O290" s="234"/>
      <c r="P290" s="234"/>
      <c r="Q290" s="234"/>
      <c r="R290" s="234"/>
      <c r="S290" s="234"/>
      <c r="T290" s="23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6" t="s">
        <v>153</v>
      </c>
      <c r="AU290" s="236" t="s">
        <v>83</v>
      </c>
      <c r="AV290" s="13" t="s">
        <v>83</v>
      </c>
      <c r="AW290" s="13" t="s">
        <v>34</v>
      </c>
      <c r="AX290" s="13" t="s">
        <v>73</v>
      </c>
      <c r="AY290" s="236" t="s">
        <v>142</v>
      </c>
    </row>
    <row r="291" s="13" customFormat="1">
      <c r="A291" s="13"/>
      <c r="B291" s="225"/>
      <c r="C291" s="226"/>
      <c r="D291" s="227" t="s">
        <v>153</v>
      </c>
      <c r="E291" s="228" t="s">
        <v>19</v>
      </c>
      <c r="F291" s="229" t="s">
        <v>365</v>
      </c>
      <c r="G291" s="226"/>
      <c r="H291" s="230">
        <v>1.71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153</v>
      </c>
      <c r="AU291" s="236" t="s">
        <v>83</v>
      </c>
      <c r="AV291" s="13" t="s">
        <v>83</v>
      </c>
      <c r="AW291" s="13" t="s">
        <v>34</v>
      </c>
      <c r="AX291" s="13" t="s">
        <v>73</v>
      </c>
      <c r="AY291" s="236" t="s">
        <v>142</v>
      </c>
    </row>
    <row r="292" s="14" customFormat="1">
      <c r="A292" s="14"/>
      <c r="B292" s="237"/>
      <c r="C292" s="238"/>
      <c r="D292" s="227" t="s">
        <v>153</v>
      </c>
      <c r="E292" s="239" t="s">
        <v>19</v>
      </c>
      <c r="F292" s="240" t="s">
        <v>172</v>
      </c>
      <c r="G292" s="238"/>
      <c r="H292" s="241">
        <v>105.52999999999999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153</v>
      </c>
      <c r="AU292" s="247" t="s">
        <v>83</v>
      </c>
      <c r="AV292" s="14" t="s">
        <v>149</v>
      </c>
      <c r="AW292" s="14" t="s">
        <v>34</v>
      </c>
      <c r="AX292" s="14" t="s">
        <v>81</v>
      </c>
      <c r="AY292" s="247" t="s">
        <v>142</v>
      </c>
    </row>
    <row r="293" s="2" customFormat="1" ht="24.15" customHeight="1">
      <c r="A293" s="41"/>
      <c r="B293" s="42"/>
      <c r="C293" s="207" t="s">
        <v>377</v>
      </c>
      <c r="D293" s="207" t="s">
        <v>144</v>
      </c>
      <c r="E293" s="208" t="s">
        <v>378</v>
      </c>
      <c r="F293" s="209" t="s">
        <v>379</v>
      </c>
      <c r="G293" s="210" t="s">
        <v>223</v>
      </c>
      <c r="H293" s="211">
        <v>109.15000000000001</v>
      </c>
      <c r="I293" s="212"/>
      <c r="J293" s="213">
        <f>ROUND(I293*H293,2)</f>
        <v>0</v>
      </c>
      <c r="K293" s="209" t="s">
        <v>148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2.0999999999999999E-05</v>
      </c>
      <c r="R293" s="216">
        <f>Q293*H293</f>
        <v>0.0022921500000000002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149</v>
      </c>
      <c r="AT293" s="218" t="s">
        <v>144</v>
      </c>
      <c r="AU293" s="218" t="s">
        <v>83</v>
      </c>
      <c r="AY293" s="20" t="s">
        <v>142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81</v>
      </c>
      <c r="BK293" s="219">
        <f>ROUND(I293*H293,2)</f>
        <v>0</v>
      </c>
      <c r="BL293" s="20" t="s">
        <v>149</v>
      </c>
      <c r="BM293" s="218" t="s">
        <v>380</v>
      </c>
    </row>
    <row r="294" s="2" customFormat="1">
      <c r="A294" s="41"/>
      <c r="B294" s="42"/>
      <c r="C294" s="43"/>
      <c r="D294" s="220" t="s">
        <v>151</v>
      </c>
      <c r="E294" s="43"/>
      <c r="F294" s="221" t="s">
        <v>381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83</v>
      </c>
    </row>
    <row r="295" s="13" customFormat="1">
      <c r="A295" s="13"/>
      <c r="B295" s="225"/>
      <c r="C295" s="226"/>
      <c r="D295" s="227" t="s">
        <v>153</v>
      </c>
      <c r="E295" s="228" t="s">
        <v>19</v>
      </c>
      <c r="F295" s="229" t="s">
        <v>382</v>
      </c>
      <c r="G295" s="226"/>
      <c r="H295" s="230">
        <v>109.15000000000001</v>
      </c>
      <c r="I295" s="231"/>
      <c r="J295" s="226"/>
      <c r="K295" s="226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153</v>
      </c>
      <c r="AU295" s="236" t="s">
        <v>83</v>
      </c>
      <c r="AV295" s="13" t="s">
        <v>83</v>
      </c>
      <c r="AW295" s="13" t="s">
        <v>34</v>
      </c>
      <c r="AX295" s="13" t="s">
        <v>81</v>
      </c>
      <c r="AY295" s="236" t="s">
        <v>142</v>
      </c>
    </row>
    <row r="296" s="2" customFormat="1" ht="24.15" customHeight="1">
      <c r="A296" s="41"/>
      <c r="B296" s="42"/>
      <c r="C296" s="207" t="s">
        <v>383</v>
      </c>
      <c r="D296" s="207" t="s">
        <v>144</v>
      </c>
      <c r="E296" s="208" t="s">
        <v>384</v>
      </c>
      <c r="F296" s="209" t="s">
        <v>385</v>
      </c>
      <c r="G296" s="210" t="s">
        <v>157</v>
      </c>
      <c r="H296" s="211">
        <v>4.423</v>
      </c>
      <c r="I296" s="212"/>
      <c r="J296" s="213">
        <f>ROUND(I296*H296,2)</f>
        <v>0</v>
      </c>
      <c r="K296" s="209" t="s">
        <v>148</v>
      </c>
      <c r="L296" s="47"/>
      <c r="M296" s="214" t="s">
        <v>19</v>
      </c>
      <c r="N296" s="215" t="s">
        <v>44</v>
      </c>
      <c r="O296" s="87"/>
      <c r="P296" s="216">
        <f>O296*H296</f>
        <v>0</v>
      </c>
      <c r="Q296" s="216">
        <v>1.837</v>
      </c>
      <c r="R296" s="216">
        <f>Q296*H296</f>
        <v>8.1250509999999991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149</v>
      </c>
      <c r="AT296" s="218" t="s">
        <v>144</v>
      </c>
      <c r="AU296" s="218" t="s">
        <v>83</v>
      </c>
      <c r="AY296" s="20" t="s">
        <v>142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81</v>
      </c>
      <c r="BK296" s="219">
        <f>ROUND(I296*H296,2)</f>
        <v>0</v>
      </c>
      <c r="BL296" s="20" t="s">
        <v>149</v>
      </c>
      <c r="BM296" s="218" t="s">
        <v>386</v>
      </c>
    </row>
    <row r="297" s="2" customFormat="1">
      <c r="A297" s="41"/>
      <c r="B297" s="42"/>
      <c r="C297" s="43"/>
      <c r="D297" s="220" t="s">
        <v>151</v>
      </c>
      <c r="E297" s="43"/>
      <c r="F297" s="221" t="s">
        <v>387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151</v>
      </c>
      <c r="AU297" s="20" t="s">
        <v>83</v>
      </c>
    </row>
    <row r="298" s="13" customFormat="1">
      <c r="A298" s="13"/>
      <c r="B298" s="225"/>
      <c r="C298" s="226"/>
      <c r="D298" s="227" t="s">
        <v>153</v>
      </c>
      <c r="E298" s="228" t="s">
        <v>19</v>
      </c>
      <c r="F298" s="229" t="s">
        <v>388</v>
      </c>
      <c r="G298" s="226"/>
      <c r="H298" s="230">
        <v>2.1379999999999999</v>
      </c>
      <c r="I298" s="231"/>
      <c r="J298" s="226"/>
      <c r="K298" s="226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153</v>
      </c>
      <c r="AU298" s="236" t="s">
        <v>83</v>
      </c>
      <c r="AV298" s="13" t="s">
        <v>83</v>
      </c>
      <c r="AW298" s="13" t="s">
        <v>34</v>
      </c>
      <c r="AX298" s="13" t="s">
        <v>73</v>
      </c>
      <c r="AY298" s="236" t="s">
        <v>142</v>
      </c>
    </row>
    <row r="299" s="13" customFormat="1">
      <c r="A299" s="13"/>
      <c r="B299" s="225"/>
      <c r="C299" s="226"/>
      <c r="D299" s="227" t="s">
        <v>153</v>
      </c>
      <c r="E299" s="228" t="s">
        <v>19</v>
      </c>
      <c r="F299" s="229" t="s">
        <v>389</v>
      </c>
      <c r="G299" s="226"/>
      <c r="H299" s="230">
        <v>0.96899999999999997</v>
      </c>
      <c r="I299" s="231"/>
      <c r="J299" s="226"/>
      <c r="K299" s="226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153</v>
      </c>
      <c r="AU299" s="236" t="s">
        <v>83</v>
      </c>
      <c r="AV299" s="13" t="s">
        <v>83</v>
      </c>
      <c r="AW299" s="13" t="s">
        <v>34</v>
      </c>
      <c r="AX299" s="13" t="s">
        <v>73</v>
      </c>
      <c r="AY299" s="236" t="s">
        <v>142</v>
      </c>
    </row>
    <row r="300" s="13" customFormat="1">
      <c r="A300" s="13"/>
      <c r="B300" s="225"/>
      <c r="C300" s="226"/>
      <c r="D300" s="227" t="s">
        <v>153</v>
      </c>
      <c r="E300" s="228" t="s">
        <v>19</v>
      </c>
      <c r="F300" s="229" t="s">
        <v>390</v>
      </c>
      <c r="G300" s="226"/>
      <c r="H300" s="230">
        <v>1.155</v>
      </c>
      <c r="I300" s="231"/>
      <c r="J300" s="226"/>
      <c r="K300" s="226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153</v>
      </c>
      <c r="AU300" s="236" t="s">
        <v>83</v>
      </c>
      <c r="AV300" s="13" t="s">
        <v>83</v>
      </c>
      <c r="AW300" s="13" t="s">
        <v>34</v>
      </c>
      <c r="AX300" s="13" t="s">
        <v>73</v>
      </c>
      <c r="AY300" s="236" t="s">
        <v>142</v>
      </c>
    </row>
    <row r="301" s="13" customFormat="1">
      <c r="A301" s="13"/>
      <c r="B301" s="225"/>
      <c r="C301" s="226"/>
      <c r="D301" s="227" t="s">
        <v>153</v>
      </c>
      <c r="E301" s="228" t="s">
        <v>19</v>
      </c>
      <c r="F301" s="229" t="s">
        <v>391</v>
      </c>
      <c r="G301" s="226"/>
      <c r="H301" s="230">
        <v>0.93000000000000005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153</v>
      </c>
      <c r="AU301" s="236" t="s">
        <v>83</v>
      </c>
      <c r="AV301" s="13" t="s">
        <v>83</v>
      </c>
      <c r="AW301" s="13" t="s">
        <v>34</v>
      </c>
      <c r="AX301" s="13" t="s">
        <v>73</v>
      </c>
      <c r="AY301" s="236" t="s">
        <v>142</v>
      </c>
    </row>
    <row r="302" s="13" customFormat="1">
      <c r="A302" s="13"/>
      <c r="B302" s="225"/>
      <c r="C302" s="226"/>
      <c r="D302" s="227" t="s">
        <v>153</v>
      </c>
      <c r="E302" s="228" t="s">
        <v>19</v>
      </c>
      <c r="F302" s="229" t="s">
        <v>392</v>
      </c>
      <c r="G302" s="226"/>
      <c r="H302" s="230">
        <v>0.085999999999999993</v>
      </c>
      <c r="I302" s="231"/>
      <c r="J302" s="226"/>
      <c r="K302" s="226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153</v>
      </c>
      <c r="AU302" s="236" t="s">
        <v>83</v>
      </c>
      <c r="AV302" s="13" t="s">
        <v>83</v>
      </c>
      <c r="AW302" s="13" t="s">
        <v>34</v>
      </c>
      <c r="AX302" s="13" t="s">
        <v>73</v>
      </c>
      <c r="AY302" s="236" t="s">
        <v>142</v>
      </c>
    </row>
    <row r="303" s="16" customFormat="1">
      <c r="A303" s="16"/>
      <c r="B303" s="268"/>
      <c r="C303" s="269"/>
      <c r="D303" s="227" t="s">
        <v>153</v>
      </c>
      <c r="E303" s="270" t="s">
        <v>19</v>
      </c>
      <c r="F303" s="271" t="s">
        <v>256</v>
      </c>
      <c r="G303" s="269"/>
      <c r="H303" s="272">
        <v>5.2779999999999996</v>
      </c>
      <c r="I303" s="273"/>
      <c r="J303" s="269"/>
      <c r="K303" s="269"/>
      <c r="L303" s="274"/>
      <c r="M303" s="275"/>
      <c r="N303" s="276"/>
      <c r="O303" s="276"/>
      <c r="P303" s="276"/>
      <c r="Q303" s="276"/>
      <c r="R303" s="276"/>
      <c r="S303" s="276"/>
      <c r="T303" s="277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78" t="s">
        <v>153</v>
      </c>
      <c r="AU303" s="278" t="s">
        <v>83</v>
      </c>
      <c r="AV303" s="16" t="s">
        <v>161</v>
      </c>
      <c r="AW303" s="16" t="s">
        <v>34</v>
      </c>
      <c r="AX303" s="16" t="s">
        <v>73</v>
      </c>
      <c r="AY303" s="278" t="s">
        <v>142</v>
      </c>
    </row>
    <row r="304" s="13" customFormat="1">
      <c r="A304" s="13"/>
      <c r="B304" s="225"/>
      <c r="C304" s="226"/>
      <c r="D304" s="227" t="s">
        <v>153</v>
      </c>
      <c r="E304" s="228" t="s">
        <v>19</v>
      </c>
      <c r="F304" s="229" t="s">
        <v>393</v>
      </c>
      <c r="G304" s="226"/>
      <c r="H304" s="230">
        <v>-0.85499999999999998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153</v>
      </c>
      <c r="AU304" s="236" t="s">
        <v>83</v>
      </c>
      <c r="AV304" s="13" t="s">
        <v>83</v>
      </c>
      <c r="AW304" s="13" t="s">
        <v>34</v>
      </c>
      <c r="AX304" s="13" t="s">
        <v>73</v>
      </c>
      <c r="AY304" s="236" t="s">
        <v>142</v>
      </c>
    </row>
    <row r="305" s="16" customFormat="1">
      <c r="A305" s="16"/>
      <c r="B305" s="268"/>
      <c r="C305" s="269"/>
      <c r="D305" s="227" t="s">
        <v>153</v>
      </c>
      <c r="E305" s="270" t="s">
        <v>19</v>
      </c>
      <c r="F305" s="271" t="s">
        <v>256</v>
      </c>
      <c r="G305" s="269"/>
      <c r="H305" s="272">
        <v>-0.85499999999999998</v>
      </c>
      <c r="I305" s="273"/>
      <c r="J305" s="269"/>
      <c r="K305" s="269"/>
      <c r="L305" s="274"/>
      <c r="M305" s="275"/>
      <c r="N305" s="276"/>
      <c r="O305" s="276"/>
      <c r="P305" s="276"/>
      <c r="Q305" s="276"/>
      <c r="R305" s="276"/>
      <c r="S305" s="276"/>
      <c r="T305" s="27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78" t="s">
        <v>153</v>
      </c>
      <c r="AU305" s="278" t="s">
        <v>83</v>
      </c>
      <c r="AV305" s="16" t="s">
        <v>161</v>
      </c>
      <c r="AW305" s="16" t="s">
        <v>34</v>
      </c>
      <c r="AX305" s="16" t="s">
        <v>73</v>
      </c>
      <c r="AY305" s="278" t="s">
        <v>142</v>
      </c>
    </row>
    <row r="306" s="14" customFormat="1">
      <c r="A306" s="14"/>
      <c r="B306" s="237"/>
      <c r="C306" s="238"/>
      <c r="D306" s="227" t="s">
        <v>153</v>
      </c>
      <c r="E306" s="239" t="s">
        <v>19</v>
      </c>
      <c r="F306" s="240" t="s">
        <v>172</v>
      </c>
      <c r="G306" s="238"/>
      <c r="H306" s="241">
        <v>4.423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153</v>
      </c>
      <c r="AU306" s="247" t="s">
        <v>83</v>
      </c>
      <c r="AV306" s="14" t="s">
        <v>149</v>
      </c>
      <c r="AW306" s="14" t="s">
        <v>34</v>
      </c>
      <c r="AX306" s="14" t="s">
        <v>81</v>
      </c>
      <c r="AY306" s="247" t="s">
        <v>142</v>
      </c>
    </row>
    <row r="307" s="2" customFormat="1" ht="24.15" customHeight="1">
      <c r="A307" s="41"/>
      <c r="B307" s="42"/>
      <c r="C307" s="207" t="s">
        <v>394</v>
      </c>
      <c r="D307" s="207" t="s">
        <v>144</v>
      </c>
      <c r="E307" s="208" t="s">
        <v>395</v>
      </c>
      <c r="F307" s="209" t="s">
        <v>396</v>
      </c>
      <c r="G307" s="210" t="s">
        <v>212</v>
      </c>
      <c r="H307" s="211">
        <v>1</v>
      </c>
      <c r="I307" s="212"/>
      <c r="J307" s="213">
        <f>ROUND(I307*H307,2)</f>
        <v>0</v>
      </c>
      <c r="K307" s="209" t="s">
        <v>245</v>
      </c>
      <c r="L307" s="47"/>
      <c r="M307" s="214" t="s">
        <v>19</v>
      </c>
      <c r="N307" s="215" t="s">
        <v>44</v>
      </c>
      <c r="O307" s="87"/>
      <c r="P307" s="216">
        <f>O307*H307</f>
        <v>0</v>
      </c>
      <c r="Q307" s="216">
        <v>0.056439999999999997</v>
      </c>
      <c r="R307" s="216">
        <f>Q307*H307</f>
        <v>0.056439999999999997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149</v>
      </c>
      <c r="AT307" s="218" t="s">
        <v>144</v>
      </c>
      <c r="AU307" s="218" t="s">
        <v>83</v>
      </c>
      <c r="AY307" s="20" t="s">
        <v>142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81</v>
      </c>
      <c r="BK307" s="219">
        <f>ROUND(I307*H307,2)</f>
        <v>0</v>
      </c>
      <c r="BL307" s="20" t="s">
        <v>149</v>
      </c>
      <c r="BM307" s="218" t="s">
        <v>397</v>
      </c>
    </row>
    <row r="308" s="2" customFormat="1">
      <c r="A308" s="41"/>
      <c r="B308" s="42"/>
      <c r="C308" s="43"/>
      <c r="D308" s="220" t="s">
        <v>151</v>
      </c>
      <c r="E308" s="43"/>
      <c r="F308" s="221" t="s">
        <v>398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151</v>
      </c>
      <c r="AU308" s="20" t="s">
        <v>83</v>
      </c>
    </row>
    <row r="309" s="13" customFormat="1">
      <c r="A309" s="13"/>
      <c r="B309" s="225"/>
      <c r="C309" s="226"/>
      <c r="D309" s="227" t="s">
        <v>153</v>
      </c>
      <c r="E309" s="228" t="s">
        <v>19</v>
      </c>
      <c r="F309" s="229" t="s">
        <v>399</v>
      </c>
      <c r="G309" s="226"/>
      <c r="H309" s="230">
        <v>1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153</v>
      </c>
      <c r="AU309" s="236" t="s">
        <v>83</v>
      </c>
      <c r="AV309" s="13" t="s">
        <v>83</v>
      </c>
      <c r="AW309" s="13" t="s">
        <v>34</v>
      </c>
      <c r="AX309" s="13" t="s">
        <v>81</v>
      </c>
      <c r="AY309" s="236" t="s">
        <v>142</v>
      </c>
    </row>
    <row r="310" s="2" customFormat="1" ht="21.75" customHeight="1">
      <c r="A310" s="41"/>
      <c r="B310" s="42"/>
      <c r="C310" s="248" t="s">
        <v>400</v>
      </c>
      <c r="D310" s="248" t="s">
        <v>186</v>
      </c>
      <c r="E310" s="249" t="s">
        <v>401</v>
      </c>
      <c r="F310" s="250" t="s">
        <v>402</v>
      </c>
      <c r="G310" s="251" t="s">
        <v>212</v>
      </c>
      <c r="H310" s="252">
        <v>1</v>
      </c>
      <c r="I310" s="253"/>
      <c r="J310" s="254">
        <f>ROUND(I310*H310,2)</f>
        <v>0</v>
      </c>
      <c r="K310" s="250" t="s">
        <v>245</v>
      </c>
      <c r="L310" s="255"/>
      <c r="M310" s="256" t="s">
        <v>19</v>
      </c>
      <c r="N310" s="257" t="s">
        <v>44</v>
      </c>
      <c r="O310" s="87"/>
      <c r="P310" s="216">
        <f>O310*H310</f>
        <v>0</v>
      </c>
      <c r="Q310" s="216">
        <v>0.01201</v>
      </c>
      <c r="R310" s="216">
        <f>Q310*H310</f>
        <v>0.01201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190</v>
      </c>
      <c r="AT310" s="218" t="s">
        <v>186</v>
      </c>
      <c r="AU310" s="218" t="s">
        <v>83</v>
      </c>
      <c r="AY310" s="20" t="s">
        <v>142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81</v>
      </c>
      <c r="BK310" s="219">
        <f>ROUND(I310*H310,2)</f>
        <v>0</v>
      </c>
      <c r="BL310" s="20" t="s">
        <v>149</v>
      </c>
      <c r="BM310" s="218" t="s">
        <v>403</v>
      </c>
    </row>
    <row r="311" s="12" customFormat="1" ht="22.8" customHeight="1">
      <c r="A311" s="12"/>
      <c r="B311" s="191"/>
      <c r="C311" s="192"/>
      <c r="D311" s="193" t="s">
        <v>72</v>
      </c>
      <c r="E311" s="205" t="s">
        <v>190</v>
      </c>
      <c r="F311" s="205" t="s">
        <v>404</v>
      </c>
      <c r="G311" s="192"/>
      <c r="H311" s="192"/>
      <c r="I311" s="195"/>
      <c r="J311" s="206">
        <f>BK311</f>
        <v>0</v>
      </c>
      <c r="K311" s="192"/>
      <c r="L311" s="197"/>
      <c r="M311" s="198"/>
      <c r="N311" s="199"/>
      <c r="O311" s="199"/>
      <c r="P311" s="200">
        <f>SUM(P312:P323)</f>
        <v>0</v>
      </c>
      <c r="Q311" s="199"/>
      <c r="R311" s="200">
        <f>SUM(R312:R323)</f>
        <v>0.040506199999999999</v>
      </c>
      <c r="S311" s="199"/>
      <c r="T311" s="201">
        <f>SUM(T312:T323)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2" t="s">
        <v>81</v>
      </c>
      <c r="AT311" s="203" t="s">
        <v>72</v>
      </c>
      <c r="AU311" s="203" t="s">
        <v>81</v>
      </c>
      <c r="AY311" s="202" t="s">
        <v>142</v>
      </c>
      <c r="BK311" s="204">
        <f>SUM(BK312:BK323)</f>
        <v>0</v>
      </c>
    </row>
    <row r="312" s="2" customFormat="1" ht="16.5" customHeight="1">
      <c r="A312" s="41"/>
      <c r="B312" s="42"/>
      <c r="C312" s="207" t="s">
        <v>405</v>
      </c>
      <c r="D312" s="207" t="s">
        <v>144</v>
      </c>
      <c r="E312" s="208" t="s">
        <v>406</v>
      </c>
      <c r="F312" s="209" t="s">
        <v>407</v>
      </c>
      <c r="G312" s="210" t="s">
        <v>223</v>
      </c>
      <c r="H312" s="211">
        <v>13.5</v>
      </c>
      <c r="I312" s="212"/>
      <c r="J312" s="213">
        <f>ROUND(I312*H312,2)</f>
        <v>0</v>
      </c>
      <c r="K312" s="209" t="s">
        <v>148</v>
      </c>
      <c r="L312" s="47"/>
      <c r="M312" s="214" t="s">
        <v>19</v>
      </c>
      <c r="N312" s="215" t="s">
        <v>44</v>
      </c>
      <c r="O312" s="87"/>
      <c r="P312" s="216">
        <f>O312*H312</f>
        <v>0</v>
      </c>
      <c r="Q312" s="216">
        <v>1.1E-05</v>
      </c>
      <c r="R312" s="216">
        <f>Q312*H312</f>
        <v>0.00014850000000000001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149</v>
      </c>
      <c r="AT312" s="218" t="s">
        <v>144</v>
      </c>
      <c r="AU312" s="218" t="s">
        <v>83</v>
      </c>
      <c r="AY312" s="20" t="s">
        <v>142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81</v>
      </c>
      <c r="BK312" s="219">
        <f>ROUND(I312*H312,2)</f>
        <v>0</v>
      </c>
      <c r="BL312" s="20" t="s">
        <v>149</v>
      </c>
      <c r="BM312" s="218" t="s">
        <v>408</v>
      </c>
    </row>
    <row r="313" s="2" customFormat="1">
      <c r="A313" s="41"/>
      <c r="B313" s="42"/>
      <c r="C313" s="43"/>
      <c r="D313" s="220" t="s">
        <v>151</v>
      </c>
      <c r="E313" s="43"/>
      <c r="F313" s="221" t="s">
        <v>409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83</v>
      </c>
    </row>
    <row r="314" s="13" customFormat="1">
      <c r="A314" s="13"/>
      <c r="B314" s="225"/>
      <c r="C314" s="226"/>
      <c r="D314" s="227" t="s">
        <v>153</v>
      </c>
      <c r="E314" s="228" t="s">
        <v>19</v>
      </c>
      <c r="F314" s="229" t="s">
        <v>410</v>
      </c>
      <c r="G314" s="226"/>
      <c r="H314" s="230">
        <v>13.5</v>
      </c>
      <c r="I314" s="231"/>
      <c r="J314" s="226"/>
      <c r="K314" s="226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153</v>
      </c>
      <c r="AU314" s="236" t="s">
        <v>83</v>
      </c>
      <c r="AV314" s="13" t="s">
        <v>83</v>
      </c>
      <c r="AW314" s="13" t="s">
        <v>34</v>
      </c>
      <c r="AX314" s="13" t="s">
        <v>81</v>
      </c>
      <c r="AY314" s="236" t="s">
        <v>142</v>
      </c>
    </row>
    <row r="315" s="2" customFormat="1" ht="16.5" customHeight="1">
      <c r="A315" s="41"/>
      <c r="B315" s="42"/>
      <c r="C315" s="248" t="s">
        <v>411</v>
      </c>
      <c r="D315" s="248" t="s">
        <v>186</v>
      </c>
      <c r="E315" s="249" t="s">
        <v>412</v>
      </c>
      <c r="F315" s="250" t="s">
        <v>413</v>
      </c>
      <c r="G315" s="251" t="s">
        <v>223</v>
      </c>
      <c r="H315" s="252">
        <v>13.904999999999999</v>
      </c>
      <c r="I315" s="253"/>
      <c r="J315" s="254">
        <f>ROUND(I315*H315,2)</f>
        <v>0</v>
      </c>
      <c r="K315" s="250" t="s">
        <v>148</v>
      </c>
      <c r="L315" s="255"/>
      <c r="M315" s="256" t="s">
        <v>19</v>
      </c>
      <c r="N315" s="257" t="s">
        <v>44</v>
      </c>
      <c r="O315" s="87"/>
      <c r="P315" s="216">
        <f>O315*H315</f>
        <v>0</v>
      </c>
      <c r="Q315" s="216">
        <v>0.0025899999999999999</v>
      </c>
      <c r="R315" s="216">
        <f>Q315*H315</f>
        <v>0.036013949999999996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190</v>
      </c>
      <c r="AT315" s="218" t="s">
        <v>186</v>
      </c>
      <c r="AU315" s="218" t="s">
        <v>83</v>
      </c>
      <c r="AY315" s="20" t="s">
        <v>142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81</v>
      </c>
      <c r="BK315" s="219">
        <f>ROUND(I315*H315,2)</f>
        <v>0</v>
      </c>
      <c r="BL315" s="20" t="s">
        <v>149</v>
      </c>
      <c r="BM315" s="218" t="s">
        <v>414</v>
      </c>
    </row>
    <row r="316" s="13" customFormat="1">
      <c r="A316" s="13"/>
      <c r="B316" s="225"/>
      <c r="C316" s="226"/>
      <c r="D316" s="227" t="s">
        <v>153</v>
      </c>
      <c r="E316" s="228" t="s">
        <v>19</v>
      </c>
      <c r="F316" s="229" t="s">
        <v>415</v>
      </c>
      <c r="G316" s="226"/>
      <c r="H316" s="230">
        <v>13.904999999999999</v>
      </c>
      <c r="I316" s="231"/>
      <c r="J316" s="226"/>
      <c r="K316" s="226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153</v>
      </c>
      <c r="AU316" s="236" t="s">
        <v>83</v>
      </c>
      <c r="AV316" s="13" t="s">
        <v>83</v>
      </c>
      <c r="AW316" s="13" t="s">
        <v>34</v>
      </c>
      <c r="AX316" s="13" t="s">
        <v>81</v>
      </c>
      <c r="AY316" s="236" t="s">
        <v>142</v>
      </c>
    </row>
    <row r="317" s="2" customFormat="1" ht="24.15" customHeight="1">
      <c r="A317" s="41"/>
      <c r="B317" s="42"/>
      <c r="C317" s="207" t="s">
        <v>416</v>
      </c>
      <c r="D317" s="207" t="s">
        <v>144</v>
      </c>
      <c r="E317" s="208" t="s">
        <v>417</v>
      </c>
      <c r="F317" s="209" t="s">
        <v>418</v>
      </c>
      <c r="G317" s="210" t="s">
        <v>212</v>
      </c>
      <c r="H317" s="211">
        <v>2</v>
      </c>
      <c r="I317" s="212"/>
      <c r="J317" s="213">
        <f>ROUND(I317*H317,2)</f>
        <v>0</v>
      </c>
      <c r="K317" s="209" t="s">
        <v>148</v>
      </c>
      <c r="L317" s="47"/>
      <c r="M317" s="214" t="s">
        <v>19</v>
      </c>
      <c r="N317" s="215" t="s">
        <v>44</v>
      </c>
      <c r="O317" s="87"/>
      <c r="P317" s="216">
        <f>O317*H317</f>
        <v>0</v>
      </c>
      <c r="Q317" s="216">
        <v>1.2500000000000001E-06</v>
      </c>
      <c r="R317" s="216">
        <f>Q317*H317</f>
        <v>2.5000000000000002E-06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149</v>
      </c>
      <c r="AT317" s="218" t="s">
        <v>144</v>
      </c>
      <c r="AU317" s="218" t="s">
        <v>83</v>
      </c>
      <c r="AY317" s="20" t="s">
        <v>142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81</v>
      </c>
      <c r="BK317" s="219">
        <f>ROUND(I317*H317,2)</f>
        <v>0</v>
      </c>
      <c r="BL317" s="20" t="s">
        <v>149</v>
      </c>
      <c r="BM317" s="218" t="s">
        <v>419</v>
      </c>
    </row>
    <row r="318" s="2" customFormat="1">
      <c r="A318" s="41"/>
      <c r="B318" s="42"/>
      <c r="C318" s="43"/>
      <c r="D318" s="220" t="s">
        <v>151</v>
      </c>
      <c r="E318" s="43"/>
      <c r="F318" s="221" t="s">
        <v>420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151</v>
      </c>
      <c r="AU318" s="20" t="s">
        <v>83</v>
      </c>
    </row>
    <row r="319" s="2" customFormat="1" ht="16.5" customHeight="1">
      <c r="A319" s="41"/>
      <c r="B319" s="42"/>
      <c r="C319" s="248" t="s">
        <v>421</v>
      </c>
      <c r="D319" s="248" t="s">
        <v>186</v>
      </c>
      <c r="E319" s="249" t="s">
        <v>422</v>
      </c>
      <c r="F319" s="250" t="s">
        <v>423</v>
      </c>
      <c r="G319" s="251" t="s">
        <v>212</v>
      </c>
      <c r="H319" s="252">
        <v>2</v>
      </c>
      <c r="I319" s="253"/>
      <c r="J319" s="254">
        <f>ROUND(I319*H319,2)</f>
        <v>0</v>
      </c>
      <c r="K319" s="250" t="s">
        <v>148</v>
      </c>
      <c r="L319" s="255"/>
      <c r="M319" s="256" t="s">
        <v>19</v>
      </c>
      <c r="N319" s="257" t="s">
        <v>44</v>
      </c>
      <c r="O319" s="87"/>
      <c r="P319" s="216">
        <f>O319*H319</f>
        <v>0</v>
      </c>
      <c r="Q319" s="216">
        <v>0.0014</v>
      </c>
      <c r="R319" s="216">
        <f>Q319*H319</f>
        <v>0.0028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190</v>
      </c>
      <c r="AT319" s="218" t="s">
        <v>186</v>
      </c>
      <c r="AU319" s="218" t="s">
        <v>83</v>
      </c>
      <c r="AY319" s="20" t="s">
        <v>142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81</v>
      </c>
      <c r="BK319" s="219">
        <f>ROUND(I319*H319,2)</f>
        <v>0</v>
      </c>
      <c r="BL319" s="20" t="s">
        <v>149</v>
      </c>
      <c r="BM319" s="218" t="s">
        <v>424</v>
      </c>
    </row>
    <row r="320" s="2" customFormat="1" ht="24.15" customHeight="1">
      <c r="A320" s="41"/>
      <c r="B320" s="42"/>
      <c r="C320" s="207" t="s">
        <v>425</v>
      </c>
      <c r="D320" s="207" t="s">
        <v>144</v>
      </c>
      <c r="E320" s="208" t="s">
        <v>426</v>
      </c>
      <c r="F320" s="209" t="s">
        <v>427</v>
      </c>
      <c r="G320" s="210" t="s">
        <v>212</v>
      </c>
      <c r="H320" s="211">
        <v>1</v>
      </c>
      <c r="I320" s="212"/>
      <c r="J320" s="213">
        <f>ROUND(I320*H320,2)</f>
        <v>0</v>
      </c>
      <c r="K320" s="209" t="s">
        <v>148</v>
      </c>
      <c r="L320" s="47"/>
      <c r="M320" s="214" t="s">
        <v>19</v>
      </c>
      <c r="N320" s="215" t="s">
        <v>44</v>
      </c>
      <c r="O320" s="87"/>
      <c r="P320" s="216">
        <f>O320*H320</f>
        <v>0</v>
      </c>
      <c r="Q320" s="216">
        <v>1.2500000000000001E-06</v>
      </c>
      <c r="R320" s="216">
        <f>Q320*H320</f>
        <v>1.2500000000000001E-06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149</v>
      </c>
      <c r="AT320" s="218" t="s">
        <v>144</v>
      </c>
      <c r="AU320" s="218" t="s">
        <v>83</v>
      </c>
      <c r="AY320" s="20" t="s">
        <v>142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81</v>
      </c>
      <c r="BK320" s="219">
        <f>ROUND(I320*H320,2)</f>
        <v>0</v>
      </c>
      <c r="BL320" s="20" t="s">
        <v>149</v>
      </c>
      <c r="BM320" s="218" t="s">
        <v>428</v>
      </c>
    </row>
    <row r="321" s="2" customFormat="1">
      <c r="A321" s="41"/>
      <c r="B321" s="42"/>
      <c r="C321" s="43"/>
      <c r="D321" s="220" t="s">
        <v>151</v>
      </c>
      <c r="E321" s="43"/>
      <c r="F321" s="221" t="s">
        <v>429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151</v>
      </c>
      <c r="AU321" s="20" t="s">
        <v>83</v>
      </c>
    </row>
    <row r="322" s="2" customFormat="1" ht="16.5" customHeight="1">
      <c r="A322" s="41"/>
      <c r="B322" s="42"/>
      <c r="C322" s="248" t="s">
        <v>430</v>
      </c>
      <c r="D322" s="248" t="s">
        <v>186</v>
      </c>
      <c r="E322" s="249" t="s">
        <v>431</v>
      </c>
      <c r="F322" s="250" t="s">
        <v>432</v>
      </c>
      <c r="G322" s="251" t="s">
        <v>212</v>
      </c>
      <c r="H322" s="252">
        <v>1</v>
      </c>
      <c r="I322" s="253"/>
      <c r="J322" s="254">
        <f>ROUND(I322*H322,2)</f>
        <v>0</v>
      </c>
      <c r="K322" s="250" t="s">
        <v>148</v>
      </c>
      <c r="L322" s="255"/>
      <c r="M322" s="256" t="s">
        <v>19</v>
      </c>
      <c r="N322" s="257" t="s">
        <v>44</v>
      </c>
      <c r="O322" s="87"/>
      <c r="P322" s="216">
        <f>O322*H322</f>
        <v>0</v>
      </c>
      <c r="Q322" s="216">
        <v>0.0015399999999999999</v>
      </c>
      <c r="R322" s="216">
        <f>Q322*H322</f>
        <v>0.0015399999999999999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190</v>
      </c>
      <c r="AT322" s="218" t="s">
        <v>186</v>
      </c>
      <c r="AU322" s="218" t="s">
        <v>83</v>
      </c>
      <c r="AY322" s="20" t="s">
        <v>142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81</v>
      </c>
      <c r="BK322" s="219">
        <f>ROUND(I322*H322,2)</f>
        <v>0</v>
      </c>
      <c r="BL322" s="20" t="s">
        <v>149</v>
      </c>
      <c r="BM322" s="218" t="s">
        <v>433</v>
      </c>
    </row>
    <row r="323" s="2" customFormat="1" ht="16.5" customHeight="1">
      <c r="A323" s="41"/>
      <c r="B323" s="42"/>
      <c r="C323" s="207" t="s">
        <v>434</v>
      </c>
      <c r="D323" s="207" t="s">
        <v>144</v>
      </c>
      <c r="E323" s="208" t="s">
        <v>435</v>
      </c>
      <c r="F323" s="209" t="s">
        <v>436</v>
      </c>
      <c r="G323" s="210" t="s">
        <v>212</v>
      </c>
      <c r="H323" s="211">
        <v>1</v>
      </c>
      <c r="I323" s="212"/>
      <c r="J323" s="213">
        <f>ROUND(I323*H323,2)</f>
        <v>0</v>
      </c>
      <c r="K323" s="209" t="s">
        <v>19</v>
      </c>
      <c r="L323" s="47"/>
      <c r="M323" s="214" t="s">
        <v>19</v>
      </c>
      <c r="N323" s="215" t="s">
        <v>44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149</v>
      </c>
      <c r="AT323" s="218" t="s">
        <v>144</v>
      </c>
      <c r="AU323" s="218" t="s">
        <v>83</v>
      </c>
      <c r="AY323" s="20" t="s">
        <v>142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81</v>
      </c>
      <c r="BK323" s="219">
        <f>ROUND(I323*H323,2)</f>
        <v>0</v>
      </c>
      <c r="BL323" s="20" t="s">
        <v>149</v>
      </c>
      <c r="BM323" s="218" t="s">
        <v>437</v>
      </c>
    </row>
    <row r="324" s="12" customFormat="1" ht="22.8" customHeight="1">
      <c r="A324" s="12"/>
      <c r="B324" s="191"/>
      <c r="C324" s="192"/>
      <c r="D324" s="193" t="s">
        <v>72</v>
      </c>
      <c r="E324" s="205" t="s">
        <v>198</v>
      </c>
      <c r="F324" s="205" t="s">
        <v>438</v>
      </c>
      <c r="G324" s="192"/>
      <c r="H324" s="192"/>
      <c r="I324" s="195"/>
      <c r="J324" s="206">
        <f>BK324</f>
        <v>0</v>
      </c>
      <c r="K324" s="192"/>
      <c r="L324" s="197"/>
      <c r="M324" s="198"/>
      <c r="N324" s="199"/>
      <c r="O324" s="199"/>
      <c r="P324" s="200">
        <f>SUM(P325:P365)</f>
        <v>0</v>
      </c>
      <c r="Q324" s="199"/>
      <c r="R324" s="200">
        <f>SUM(R325:R365)</f>
        <v>0.018577999999999997</v>
      </c>
      <c r="S324" s="199"/>
      <c r="T324" s="201">
        <f>SUM(T325:T365)</f>
        <v>71.72354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2" t="s">
        <v>81</v>
      </c>
      <c r="AT324" s="203" t="s">
        <v>72</v>
      </c>
      <c r="AU324" s="203" t="s">
        <v>81</v>
      </c>
      <c r="AY324" s="202" t="s">
        <v>142</v>
      </c>
      <c r="BK324" s="204">
        <f>SUM(BK325:BK365)</f>
        <v>0</v>
      </c>
    </row>
    <row r="325" s="2" customFormat="1" ht="24.15" customHeight="1">
      <c r="A325" s="41"/>
      <c r="B325" s="42"/>
      <c r="C325" s="207" t="s">
        <v>439</v>
      </c>
      <c r="D325" s="207" t="s">
        <v>144</v>
      </c>
      <c r="E325" s="208" t="s">
        <v>440</v>
      </c>
      <c r="F325" s="209" t="s">
        <v>441</v>
      </c>
      <c r="G325" s="210" t="s">
        <v>147</v>
      </c>
      <c r="H325" s="211">
        <v>30</v>
      </c>
      <c r="I325" s="212"/>
      <c r="J325" s="213">
        <f>ROUND(I325*H325,2)</f>
        <v>0</v>
      </c>
      <c r="K325" s="209" t="s">
        <v>148</v>
      </c>
      <c r="L325" s="47"/>
      <c r="M325" s="214" t="s">
        <v>19</v>
      </c>
      <c r="N325" s="215" t="s">
        <v>44</v>
      </c>
      <c r="O325" s="87"/>
      <c r="P325" s="216">
        <f>O325*H325</f>
        <v>0</v>
      </c>
      <c r="Q325" s="216">
        <v>0.00021000000000000001</v>
      </c>
      <c r="R325" s="216">
        <f>Q325*H325</f>
        <v>0.0063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149</v>
      </c>
      <c r="AT325" s="218" t="s">
        <v>144</v>
      </c>
      <c r="AU325" s="218" t="s">
        <v>83</v>
      </c>
      <c r="AY325" s="20" t="s">
        <v>142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81</v>
      </c>
      <c r="BK325" s="219">
        <f>ROUND(I325*H325,2)</f>
        <v>0</v>
      </c>
      <c r="BL325" s="20" t="s">
        <v>149</v>
      </c>
      <c r="BM325" s="218" t="s">
        <v>442</v>
      </c>
    </row>
    <row r="326" s="2" customFormat="1">
      <c r="A326" s="41"/>
      <c r="B326" s="42"/>
      <c r="C326" s="43"/>
      <c r="D326" s="220" t="s">
        <v>151</v>
      </c>
      <c r="E326" s="43"/>
      <c r="F326" s="221" t="s">
        <v>443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151</v>
      </c>
      <c r="AU326" s="20" t="s">
        <v>83</v>
      </c>
    </row>
    <row r="327" s="13" customFormat="1">
      <c r="A327" s="13"/>
      <c r="B327" s="225"/>
      <c r="C327" s="226"/>
      <c r="D327" s="227" t="s">
        <v>153</v>
      </c>
      <c r="E327" s="228" t="s">
        <v>19</v>
      </c>
      <c r="F327" s="229" t="s">
        <v>444</v>
      </c>
      <c r="G327" s="226"/>
      <c r="H327" s="230">
        <v>30</v>
      </c>
      <c r="I327" s="231"/>
      <c r="J327" s="226"/>
      <c r="K327" s="226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153</v>
      </c>
      <c r="AU327" s="236" t="s">
        <v>83</v>
      </c>
      <c r="AV327" s="13" t="s">
        <v>83</v>
      </c>
      <c r="AW327" s="13" t="s">
        <v>34</v>
      </c>
      <c r="AX327" s="13" t="s">
        <v>81</v>
      </c>
      <c r="AY327" s="236" t="s">
        <v>142</v>
      </c>
    </row>
    <row r="328" s="2" customFormat="1" ht="24.15" customHeight="1">
      <c r="A328" s="41"/>
      <c r="B328" s="42"/>
      <c r="C328" s="207" t="s">
        <v>445</v>
      </c>
      <c r="D328" s="207" t="s">
        <v>144</v>
      </c>
      <c r="E328" s="208" t="s">
        <v>446</v>
      </c>
      <c r="F328" s="209" t="s">
        <v>447</v>
      </c>
      <c r="G328" s="210" t="s">
        <v>147</v>
      </c>
      <c r="H328" s="211">
        <v>250</v>
      </c>
      <c r="I328" s="212"/>
      <c r="J328" s="213">
        <f>ROUND(I328*H328,2)</f>
        <v>0</v>
      </c>
      <c r="K328" s="209" t="s">
        <v>148</v>
      </c>
      <c r="L328" s="47"/>
      <c r="M328" s="214" t="s">
        <v>19</v>
      </c>
      <c r="N328" s="215" t="s">
        <v>44</v>
      </c>
      <c r="O328" s="87"/>
      <c r="P328" s="216">
        <f>O328*H328</f>
        <v>0</v>
      </c>
      <c r="Q328" s="216">
        <v>3.4999999999999997E-05</v>
      </c>
      <c r="R328" s="216">
        <f>Q328*H328</f>
        <v>0.0087499999999999991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149</v>
      </c>
      <c r="AT328" s="218" t="s">
        <v>144</v>
      </c>
      <c r="AU328" s="218" t="s">
        <v>83</v>
      </c>
      <c r="AY328" s="20" t="s">
        <v>142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81</v>
      </c>
      <c r="BK328" s="219">
        <f>ROUND(I328*H328,2)</f>
        <v>0</v>
      </c>
      <c r="BL328" s="20" t="s">
        <v>149</v>
      </c>
      <c r="BM328" s="218" t="s">
        <v>448</v>
      </c>
    </row>
    <row r="329" s="2" customFormat="1">
      <c r="A329" s="41"/>
      <c r="B329" s="42"/>
      <c r="C329" s="43"/>
      <c r="D329" s="220" t="s">
        <v>151</v>
      </c>
      <c r="E329" s="43"/>
      <c r="F329" s="221" t="s">
        <v>449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151</v>
      </c>
      <c r="AU329" s="20" t="s">
        <v>83</v>
      </c>
    </row>
    <row r="330" s="13" customFormat="1">
      <c r="A330" s="13"/>
      <c r="B330" s="225"/>
      <c r="C330" s="226"/>
      <c r="D330" s="227" t="s">
        <v>153</v>
      </c>
      <c r="E330" s="228" t="s">
        <v>19</v>
      </c>
      <c r="F330" s="229" t="s">
        <v>450</v>
      </c>
      <c r="G330" s="226"/>
      <c r="H330" s="230">
        <v>250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153</v>
      </c>
      <c r="AU330" s="236" t="s">
        <v>83</v>
      </c>
      <c r="AV330" s="13" t="s">
        <v>83</v>
      </c>
      <c r="AW330" s="13" t="s">
        <v>34</v>
      </c>
      <c r="AX330" s="13" t="s">
        <v>81</v>
      </c>
      <c r="AY330" s="236" t="s">
        <v>142</v>
      </c>
    </row>
    <row r="331" s="2" customFormat="1" ht="21.75" customHeight="1">
      <c r="A331" s="41"/>
      <c r="B331" s="42"/>
      <c r="C331" s="207" t="s">
        <v>451</v>
      </c>
      <c r="D331" s="207" t="s">
        <v>144</v>
      </c>
      <c r="E331" s="208" t="s">
        <v>452</v>
      </c>
      <c r="F331" s="209" t="s">
        <v>453</v>
      </c>
      <c r="G331" s="210" t="s">
        <v>157</v>
      </c>
      <c r="H331" s="211">
        <v>48.543999999999997</v>
      </c>
      <c r="I331" s="212"/>
      <c r="J331" s="213">
        <f>ROUND(I331*H331,2)</f>
        <v>0</v>
      </c>
      <c r="K331" s="209" t="s">
        <v>148</v>
      </c>
      <c r="L331" s="47"/>
      <c r="M331" s="214" t="s">
        <v>19</v>
      </c>
      <c r="N331" s="215" t="s">
        <v>44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1.3999999999999999</v>
      </c>
      <c r="T331" s="217">
        <f>S331*H331</f>
        <v>67.96159999999999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149</v>
      </c>
      <c r="AT331" s="218" t="s">
        <v>144</v>
      </c>
      <c r="AU331" s="218" t="s">
        <v>83</v>
      </c>
      <c r="AY331" s="20" t="s">
        <v>142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81</v>
      </c>
      <c r="BK331" s="219">
        <f>ROUND(I331*H331,2)</f>
        <v>0</v>
      </c>
      <c r="BL331" s="20" t="s">
        <v>149</v>
      </c>
      <c r="BM331" s="218" t="s">
        <v>454</v>
      </c>
    </row>
    <row r="332" s="2" customFormat="1">
      <c r="A332" s="41"/>
      <c r="B332" s="42"/>
      <c r="C332" s="43"/>
      <c r="D332" s="220" t="s">
        <v>151</v>
      </c>
      <c r="E332" s="43"/>
      <c r="F332" s="221" t="s">
        <v>455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151</v>
      </c>
      <c r="AU332" s="20" t="s">
        <v>83</v>
      </c>
    </row>
    <row r="333" s="13" customFormat="1">
      <c r="A333" s="13"/>
      <c r="B333" s="225"/>
      <c r="C333" s="226"/>
      <c r="D333" s="227" t="s">
        <v>153</v>
      </c>
      <c r="E333" s="228" t="s">
        <v>19</v>
      </c>
      <c r="F333" s="229" t="s">
        <v>362</v>
      </c>
      <c r="G333" s="226"/>
      <c r="H333" s="230">
        <v>42.75</v>
      </c>
      <c r="I333" s="231"/>
      <c r="J333" s="226"/>
      <c r="K333" s="226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153</v>
      </c>
      <c r="AU333" s="236" t="s">
        <v>83</v>
      </c>
      <c r="AV333" s="13" t="s">
        <v>83</v>
      </c>
      <c r="AW333" s="13" t="s">
        <v>34</v>
      </c>
      <c r="AX333" s="13" t="s">
        <v>73</v>
      </c>
      <c r="AY333" s="236" t="s">
        <v>142</v>
      </c>
    </row>
    <row r="334" s="13" customFormat="1">
      <c r="A334" s="13"/>
      <c r="B334" s="225"/>
      <c r="C334" s="226"/>
      <c r="D334" s="227" t="s">
        <v>153</v>
      </c>
      <c r="E334" s="228" t="s">
        <v>19</v>
      </c>
      <c r="F334" s="229" t="s">
        <v>363</v>
      </c>
      <c r="G334" s="226"/>
      <c r="H334" s="230">
        <v>19.379999999999999</v>
      </c>
      <c r="I334" s="231"/>
      <c r="J334" s="226"/>
      <c r="K334" s="226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153</v>
      </c>
      <c r="AU334" s="236" t="s">
        <v>83</v>
      </c>
      <c r="AV334" s="13" t="s">
        <v>83</v>
      </c>
      <c r="AW334" s="13" t="s">
        <v>34</v>
      </c>
      <c r="AX334" s="13" t="s">
        <v>73</v>
      </c>
      <c r="AY334" s="236" t="s">
        <v>142</v>
      </c>
    </row>
    <row r="335" s="13" customFormat="1">
      <c r="A335" s="13"/>
      <c r="B335" s="225"/>
      <c r="C335" s="226"/>
      <c r="D335" s="227" t="s">
        <v>153</v>
      </c>
      <c r="E335" s="228" t="s">
        <v>19</v>
      </c>
      <c r="F335" s="229" t="s">
        <v>364</v>
      </c>
      <c r="G335" s="226"/>
      <c r="H335" s="230">
        <v>23.09</v>
      </c>
      <c r="I335" s="231"/>
      <c r="J335" s="226"/>
      <c r="K335" s="226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153</v>
      </c>
      <c r="AU335" s="236" t="s">
        <v>83</v>
      </c>
      <c r="AV335" s="13" t="s">
        <v>83</v>
      </c>
      <c r="AW335" s="13" t="s">
        <v>34</v>
      </c>
      <c r="AX335" s="13" t="s">
        <v>73</v>
      </c>
      <c r="AY335" s="236" t="s">
        <v>142</v>
      </c>
    </row>
    <row r="336" s="13" customFormat="1">
      <c r="A336" s="13"/>
      <c r="B336" s="225"/>
      <c r="C336" s="226"/>
      <c r="D336" s="227" t="s">
        <v>153</v>
      </c>
      <c r="E336" s="228" t="s">
        <v>19</v>
      </c>
      <c r="F336" s="229" t="s">
        <v>252</v>
      </c>
      <c r="G336" s="226"/>
      <c r="H336" s="230">
        <v>18.600000000000001</v>
      </c>
      <c r="I336" s="231"/>
      <c r="J336" s="226"/>
      <c r="K336" s="226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153</v>
      </c>
      <c r="AU336" s="236" t="s">
        <v>83</v>
      </c>
      <c r="AV336" s="13" t="s">
        <v>83</v>
      </c>
      <c r="AW336" s="13" t="s">
        <v>34</v>
      </c>
      <c r="AX336" s="13" t="s">
        <v>73</v>
      </c>
      <c r="AY336" s="236" t="s">
        <v>142</v>
      </c>
    </row>
    <row r="337" s="13" customFormat="1">
      <c r="A337" s="13"/>
      <c r="B337" s="225"/>
      <c r="C337" s="226"/>
      <c r="D337" s="227" t="s">
        <v>153</v>
      </c>
      <c r="E337" s="228" t="s">
        <v>19</v>
      </c>
      <c r="F337" s="229" t="s">
        <v>365</v>
      </c>
      <c r="G337" s="226"/>
      <c r="H337" s="230">
        <v>1.71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153</v>
      </c>
      <c r="AU337" s="236" t="s">
        <v>83</v>
      </c>
      <c r="AV337" s="13" t="s">
        <v>83</v>
      </c>
      <c r="AW337" s="13" t="s">
        <v>34</v>
      </c>
      <c r="AX337" s="13" t="s">
        <v>73</v>
      </c>
      <c r="AY337" s="236" t="s">
        <v>142</v>
      </c>
    </row>
    <row r="338" s="16" customFormat="1">
      <c r="A338" s="16"/>
      <c r="B338" s="268"/>
      <c r="C338" s="269"/>
      <c r="D338" s="227" t="s">
        <v>153</v>
      </c>
      <c r="E338" s="270" t="s">
        <v>19</v>
      </c>
      <c r="F338" s="271" t="s">
        <v>256</v>
      </c>
      <c r="G338" s="269"/>
      <c r="H338" s="272">
        <v>105.52999999999999</v>
      </c>
      <c r="I338" s="273"/>
      <c r="J338" s="269"/>
      <c r="K338" s="269"/>
      <c r="L338" s="274"/>
      <c r="M338" s="275"/>
      <c r="N338" s="276"/>
      <c r="O338" s="276"/>
      <c r="P338" s="276"/>
      <c r="Q338" s="276"/>
      <c r="R338" s="276"/>
      <c r="S338" s="276"/>
      <c r="T338" s="277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T338" s="278" t="s">
        <v>153</v>
      </c>
      <c r="AU338" s="278" t="s">
        <v>83</v>
      </c>
      <c r="AV338" s="16" t="s">
        <v>161</v>
      </c>
      <c r="AW338" s="16" t="s">
        <v>34</v>
      </c>
      <c r="AX338" s="16" t="s">
        <v>73</v>
      </c>
      <c r="AY338" s="278" t="s">
        <v>142</v>
      </c>
    </row>
    <row r="339" s="13" customFormat="1">
      <c r="A339" s="13"/>
      <c r="B339" s="225"/>
      <c r="C339" s="226"/>
      <c r="D339" s="227" t="s">
        <v>153</v>
      </c>
      <c r="E339" s="228" t="s">
        <v>19</v>
      </c>
      <c r="F339" s="229" t="s">
        <v>456</v>
      </c>
      <c r="G339" s="226"/>
      <c r="H339" s="230">
        <v>48.543999999999997</v>
      </c>
      <c r="I339" s="231"/>
      <c r="J339" s="226"/>
      <c r="K339" s="226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153</v>
      </c>
      <c r="AU339" s="236" t="s">
        <v>83</v>
      </c>
      <c r="AV339" s="13" t="s">
        <v>83</v>
      </c>
      <c r="AW339" s="13" t="s">
        <v>34</v>
      </c>
      <c r="AX339" s="13" t="s">
        <v>81</v>
      </c>
      <c r="AY339" s="236" t="s">
        <v>142</v>
      </c>
    </row>
    <row r="340" s="2" customFormat="1" ht="24.15" customHeight="1">
      <c r="A340" s="41"/>
      <c r="B340" s="42"/>
      <c r="C340" s="207" t="s">
        <v>457</v>
      </c>
      <c r="D340" s="207" t="s">
        <v>144</v>
      </c>
      <c r="E340" s="208" t="s">
        <v>458</v>
      </c>
      <c r="F340" s="209" t="s">
        <v>459</v>
      </c>
      <c r="G340" s="210" t="s">
        <v>147</v>
      </c>
      <c r="H340" s="211">
        <v>1</v>
      </c>
      <c r="I340" s="212"/>
      <c r="J340" s="213">
        <f>ROUND(I340*H340,2)</f>
        <v>0</v>
      </c>
      <c r="K340" s="209" t="s">
        <v>245</v>
      </c>
      <c r="L340" s="47"/>
      <c r="M340" s="214" t="s">
        <v>19</v>
      </c>
      <c r="N340" s="215" t="s">
        <v>44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0.075999999999999998</v>
      </c>
      <c r="T340" s="217">
        <f>S340*H340</f>
        <v>0.075999999999999998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149</v>
      </c>
      <c r="AT340" s="218" t="s">
        <v>144</v>
      </c>
      <c r="AU340" s="218" t="s">
        <v>83</v>
      </c>
      <c r="AY340" s="20" t="s">
        <v>142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81</v>
      </c>
      <c r="BK340" s="219">
        <f>ROUND(I340*H340,2)</f>
        <v>0</v>
      </c>
      <c r="BL340" s="20" t="s">
        <v>149</v>
      </c>
      <c r="BM340" s="218" t="s">
        <v>460</v>
      </c>
    </row>
    <row r="341" s="2" customFormat="1">
      <c r="A341" s="41"/>
      <c r="B341" s="42"/>
      <c r="C341" s="43"/>
      <c r="D341" s="220" t="s">
        <v>151</v>
      </c>
      <c r="E341" s="43"/>
      <c r="F341" s="221" t="s">
        <v>461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151</v>
      </c>
      <c r="AU341" s="20" t="s">
        <v>83</v>
      </c>
    </row>
    <row r="342" s="13" customFormat="1">
      <c r="A342" s="13"/>
      <c r="B342" s="225"/>
      <c r="C342" s="226"/>
      <c r="D342" s="227" t="s">
        <v>153</v>
      </c>
      <c r="E342" s="228" t="s">
        <v>19</v>
      </c>
      <c r="F342" s="229" t="s">
        <v>399</v>
      </c>
      <c r="G342" s="226"/>
      <c r="H342" s="230">
        <v>1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153</v>
      </c>
      <c r="AU342" s="236" t="s">
        <v>83</v>
      </c>
      <c r="AV342" s="13" t="s">
        <v>83</v>
      </c>
      <c r="AW342" s="13" t="s">
        <v>34</v>
      </c>
      <c r="AX342" s="13" t="s">
        <v>81</v>
      </c>
      <c r="AY342" s="236" t="s">
        <v>142</v>
      </c>
    </row>
    <row r="343" s="2" customFormat="1" ht="24.15" customHeight="1">
      <c r="A343" s="41"/>
      <c r="B343" s="42"/>
      <c r="C343" s="207" t="s">
        <v>462</v>
      </c>
      <c r="D343" s="207" t="s">
        <v>144</v>
      </c>
      <c r="E343" s="208" t="s">
        <v>463</v>
      </c>
      <c r="F343" s="209" t="s">
        <v>464</v>
      </c>
      <c r="G343" s="210" t="s">
        <v>147</v>
      </c>
      <c r="H343" s="211">
        <v>1</v>
      </c>
      <c r="I343" s="212"/>
      <c r="J343" s="213">
        <f>ROUND(I343*H343,2)</f>
        <v>0</v>
      </c>
      <c r="K343" s="209" t="s">
        <v>148</v>
      </c>
      <c r="L343" s="47"/>
      <c r="M343" s="214" t="s">
        <v>19</v>
      </c>
      <c r="N343" s="215" t="s">
        <v>44</v>
      </c>
      <c r="O343" s="87"/>
      <c r="P343" s="216">
        <f>O343*H343</f>
        <v>0</v>
      </c>
      <c r="Q343" s="216">
        <v>0</v>
      </c>
      <c r="R343" s="216">
        <f>Q343*H343</f>
        <v>0</v>
      </c>
      <c r="S343" s="216">
        <v>0.27000000000000002</v>
      </c>
      <c r="T343" s="217">
        <f>S343*H343</f>
        <v>0.27000000000000002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149</v>
      </c>
      <c r="AT343" s="218" t="s">
        <v>144</v>
      </c>
      <c r="AU343" s="218" t="s">
        <v>83</v>
      </c>
      <c r="AY343" s="20" t="s">
        <v>142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81</v>
      </c>
      <c r="BK343" s="219">
        <f>ROUND(I343*H343,2)</f>
        <v>0</v>
      </c>
      <c r="BL343" s="20" t="s">
        <v>149</v>
      </c>
      <c r="BM343" s="218" t="s">
        <v>465</v>
      </c>
    </row>
    <row r="344" s="2" customFormat="1">
      <c r="A344" s="41"/>
      <c r="B344" s="42"/>
      <c r="C344" s="43"/>
      <c r="D344" s="220" t="s">
        <v>151</v>
      </c>
      <c r="E344" s="43"/>
      <c r="F344" s="221" t="s">
        <v>466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151</v>
      </c>
      <c r="AU344" s="20" t="s">
        <v>83</v>
      </c>
    </row>
    <row r="345" s="13" customFormat="1">
      <c r="A345" s="13"/>
      <c r="B345" s="225"/>
      <c r="C345" s="226"/>
      <c r="D345" s="227" t="s">
        <v>153</v>
      </c>
      <c r="E345" s="228" t="s">
        <v>19</v>
      </c>
      <c r="F345" s="229" t="s">
        <v>467</v>
      </c>
      <c r="G345" s="226"/>
      <c r="H345" s="230">
        <v>1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153</v>
      </c>
      <c r="AU345" s="236" t="s">
        <v>83</v>
      </c>
      <c r="AV345" s="13" t="s">
        <v>83</v>
      </c>
      <c r="AW345" s="13" t="s">
        <v>34</v>
      </c>
      <c r="AX345" s="13" t="s">
        <v>81</v>
      </c>
      <c r="AY345" s="236" t="s">
        <v>142</v>
      </c>
    </row>
    <row r="346" s="2" customFormat="1" ht="24.15" customHeight="1">
      <c r="A346" s="41"/>
      <c r="B346" s="42"/>
      <c r="C346" s="207" t="s">
        <v>468</v>
      </c>
      <c r="D346" s="207" t="s">
        <v>144</v>
      </c>
      <c r="E346" s="208" t="s">
        <v>469</v>
      </c>
      <c r="F346" s="209" t="s">
        <v>470</v>
      </c>
      <c r="G346" s="210" t="s">
        <v>223</v>
      </c>
      <c r="H346" s="211">
        <v>10</v>
      </c>
      <c r="I346" s="212"/>
      <c r="J346" s="213">
        <f>ROUND(I346*H346,2)</f>
        <v>0</v>
      </c>
      <c r="K346" s="209" t="s">
        <v>148</v>
      </c>
      <c r="L346" s="47"/>
      <c r="M346" s="214" t="s">
        <v>19</v>
      </c>
      <c r="N346" s="215" t="s">
        <v>44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0.053999999999999999</v>
      </c>
      <c r="T346" s="217">
        <f>S346*H346</f>
        <v>0.54000000000000004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149</v>
      </c>
      <c r="AT346" s="218" t="s">
        <v>144</v>
      </c>
      <c r="AU346" s="218" t="s">
        <v>83</v>
      </c>
      <c r="AY346" s="20" t="s">
        <v>142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81</v>
      </c>
      <c r="BK346" s="219">
        <f>ROUND(I346*H346,2)</f>
        <v>0</v>
      </c>
      <c r="BL346" s="20" t="s">
        <v>149</v>
      </c>
      <c r="BM346" s="218" t="s">
        <v>471</v>
      </c>
    </row>
    <row r="347" s="2" customFormat="1">
      <c r="A347" s="41"/>
      <c r="B347" s="42"/>
      <c r="C347" s="43"/>
      <c r="D347" s="220" t="s">
        <v>151</v>
      </c>
      <c r="E347" s="43"/>
      <c r="F347" s="221" t="s">
        <v>472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151</v>
      </c>
      <c r="AU347" s="20" t="s">
        <v>83</v>
      </c>
    </row>
    <row r="348" s="13" customFormat="1">
      <c r="A348" s="13"/>
      <c r="B348" s="225"/>
      <c r="C348" s="226"/>
      <c r="D348" s="227" t="s">
        <v>153</v>
      </c>
      <c r="E348" s="228" t="s">
        <v>19</v>
      </c>
      <c r="F348" s="229" t="s">
        <v>473</v>
      </c>
      <c r="G348" s="226"/>
      <c r="H348" s="230">
        <v>10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153</v>
      </c>
      <c r="AU348" s="236" t="s">
        <v>83</v>
      </c>
      <c r="AV348" s="13" t="s">
        <v>83</v>
      </c>
      <c r="AW348" s="13" t="s">
        <v>34</v>
      </c>
      <c r="AX348" s="13" t="s">
        <v>81</v>
      </c>
      <c r="AY348" s="236" t="s">
        <v>142</v>
      </c>
    </row>
    <row r="349" s="2" customFormat="1" ht="24.15" customHeight="1">
      <c r="A349" s="41"/>
      <c r="B349" s="42"/>
      <c r="C349" s="207" t="s">
        <v>474</v>
      </c>
      <c r="D349" s="207" t="s">
        <v>144</v>
      </c>
      <c r="E349" s="208" t="s">
        <v>475</v>
      </c>
      <c r="F349" s="209" t="s">
        <v>476</v>
      </c>
      <c r="G349" s="210" t="s">
        <v>223</v>
      </c>
      <c r="H349" s="211">
        <v>10</v>
      </c>
      <c r="I349" s="212"/>
      <c r="J349" s="213">
        <f>ROUND(I349*H349,2)</f>
        <v>0</v>
      </c>
      <c r="K349" s="209" t="s">
        <v>148</v>
      </c>
      <c r="L349" s="47"/>
      <c r="M349" s="214" t="s">
        <v>19</v>
      </c>
      <c r="N349" s="215" t="s">
        <v>44</v>
      </c>
      <c r="O349" s="87"/>
      <c r="P349" s="216">
        <f>O349*H349</f>
        <v>0</v>
      </c>
      <c r="Q349" s="216">
        <v>0</v>
      </c>
      <c r="R349" s="216">
        <f>Q349*H349</f>
        <v>0</v>
      </c>
      <c r="S349" s="216">
        <v>0.040000000000000001</v>
      </c>
      <c r="T349" s="217">
        <f>S349*H349</f>
        <v>0.40000000000000002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149</v>
      </c>
      <c r="AT349" s="218" t="s">
        <v>144</v>
      </c>
      <c r="AU349" s="218" t="s">
        <v>83</v>
      </c>
      <c r="AY349" s="20" t="s">
        <v>142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81</v>
      </c>
      <c r="BK349" s="219">
        <f>ROUND(I349*H349,2)</f>
        <v>0</v>
      </c>
      <c r="BL349" s="20" t="s">
        <v>149</v>
      </c>
      <c r="BM349" s="218" t="s">
        <v>477</v>
      </c>
    </row>
    <row r="350" s="2" customFormat="1">
      <c r="A350" s="41"/>
      <c r="B350" s="42"/>
      <c r="C350" s="43"/>
      <c r="D350" s="220" t="s">
        <v>151</v>
      </c>
      <c r="E350" s="43"/>
      <c r="F350" s="221" t="s">
        <v>478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151</v>
      </c>
      <c r="AU350" s="20" t="s">
        <v>83</v>
      </c>
    </row>
    <row r="351" s="2" customFormat="1" ht="24.15" customHeight="1">
      <c r="A351" s="41"/>
      <c r="B351" s="42"/>
      <c r="C351" s="207" t="s">
        <v>479</v>
      </c>
      <c r="D351" s="207" t="s">
        <v>144</v>
      </c>
      <c r="E351" s="208" t="s">
        <v>480</v>
      </c>
      <c r="F351" s="209" t="s">
        <v>481</v>
      </c>
      <c r="G351" s="210" t="s">
        <v>223</v>
      </c>
      <c r="H351" s="211">
        <v>2.3999999999999999</v>
      </c>
      <c r="I351" s="212"/>
      <c r="J351" s="213">
        <f>ROUND(I351*H351,2)</f>
        <v>0</v>
      </c>
      <c r="K351" s="209" t="s">
        <v>148</v>
      </c>
      <c r="L351" s="47"/>
      <c r="M351" s="214" t="s">
        <v>19</v>
      </c>
      <c r="N351" s="215" t="s">
        <v>44</v>
      </c>
      <c r="O351" s="87"/>
      <c r="P351" s="216">
        <f>O351*H351</f>
        <v>0</v>
      </c>
      <c r="Q351" s="216">
        <v>0.00147</v>
      </c>
      <c r="R351" s="216">
        <f>Q351*H351</f>
        <v>0.0035279999999999999</v>
      </c>
      <c r="S351" s="216">
        <v>0.039</v>
      </c>
      <c r="T351" s="217">
        <f>S351*H351</f>
        <v>0.093600000000000003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149</v>
      </c>
      <c r="AT351" s="218" t="s">
        <v>144</v>
      </c>
      <c r="AU351" s="218" t="s">
        <v>83</v>
      </c>
      <c r="AY351" s="20" t="s">
        <v>142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81</v>
      </c>
      <c r="BK351" s="219">
        <f>ROUND(I351*H351,2)</f>
        <v>0</v>
      </c>
      <c r="BL351" s="20" t="s">
        <v>149</v>
      </c>
      <c r="BM351" s="218" t="s">
        <v>482</v>
      </c>
    </row>
    <row r="352" s="2" customFormat="1">
      <c r="A352" s="41"/>
      <c r="B352" s="42"/>
      <c r="C352" s="43"/>
      <c r="D352" s="220" t="s">
        <v>151</v>
      </c>
      <c r="E352" s="43"/>
      <c r="F352" s="221" t="s">
        <v>483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151</v>
      </c>
      <c r="AU352" s="20" t="s">
        <v>83</v>
      </c>
    </row>
    <row r="353" s="13" customFormat="1">
      <c r="A353" s="13"/>
      <c r="B353" s="225"/>
      <c r="C353" s="226"/>
      <c r="D353" s="227" t="s">
        <v>153</v>
      </c>
      <c r="E353" s="228" t="s">
        <v>19</v>
      </c>
      <c r="F353" s="229" t="s">
        <v>484</v>
      </c>
      <c r="G353" s="226"/>
      <c r="H353" s="230">
        <v>1</v>
      </c>
      <c r="I353" s="231"/>
      <c r="J353" s="226"/>
      <c r="K353" s="226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153</v>
      </c>
      <c r="AU353" s="236" t="s">
        <v>83</v>
      </c>
      <c r="AV353" s="13" t="s">
        <v>83</v>
      </c>
      <c r="AW353" s="13" t="s">
        <v>34</v>
      </c>
      <c r="AX353" s="13" t="s">
        <v>73</v>
      </c>
      <c r="AY353" s="236" t="s">
        <v>142</v>
      </c>
    </row>
    <row r="354" s="13" customFormat="1">
      <c r="A354" s="13"/>
      <c r="B354" s="225"/>
      <c r="C354" s="226"/>
      <c r="D354" s="227" t="s">
        <v>153</v>
      </c>
      <c r="E354" s="228" t="s">
        <v>19</v>
      </c>
      <c r="F354" s="229" t="s">
        <v>485</v>
      </c>
      <c r="G354" s="226"/>
      <c r="H354" s="230">
        <v>1.3999999999999999</v>
      </c>
      <c r="I354" s="231"/>
      <c r="J354" s="226"/>
      <c r="K354" s="226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153</v>
      </c>
      <c r="AU354" s="236" t="s">
        <v>83</v>
      </c>
      <c r="AV354" s="13" t="s">
        <v>83</v>
      </c>
      <c r="AW354" s="13" t="s">
        <v>34</v>
      </c>
      <c r="AX354" s="13" t="s">
        <v>73</v>
      </c>
      <c r="AY354" s="236" t="s">
        <v>142</v>
      </c>
    </row>
    <row r="355" s="14" customFormat="1">
      <c r="A355" s="14"/>
      <c r="B355" s="237"/>
      <c r="C355" s="238"/>
      <c r="D355" s="227" t="s">
        <v>153</v>
      </c>
      <c r="E355" s="239" t="s">
        <v>19</v>
      </c>
      <c r="F355" s="240" t="s">
        <v>172</v>
      </c>
      <c r="G355" s="238"/>
      <c r="H355" s="241">
        <v>2.3999999999999999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153</v>
      </c>
      <c r="AU355" s="247" t="s">
        <v>83</v>
      </c>
      <c r="AV355" s="14" t="s">
        <v>149</v>
      </c>
      <c r="AW355" s="14" t="s">
        <v>34</v>
      </c>
      <c r="AX355" s="14" t="s">
        <v>81</v>
      </c>
      <c r="AY355" s="247" t="s">
        <v>142</v>
      </c>
    </row>
    <row r="356" s="2" customFormat="1" ht="24.15" customHeight="1">
      <c r="A356" s="41"/>
      <c r="B356" s="42"/>
      <c r="C356" s="207" t="s">
        <v>486</v>
      </c>
      <c r="D356" s="207" t="s">
        <v>144</v>
      </c>
      <c r="E356" s="208" t="s">
        <v>487</v>
      </c>
      <c r="F356" s="209" t="s">
        <v>488</v>
      </c>
      <c r="G356" s="210" t="s">
        <v>147</v>
      </c>
      <c r="H356" s="211">
        <v>51.789999999999999</v>
      </c>
      <c r="I356" s="212"/>
      <c r="J356" s="213">
        <f>ROUND(I356*H356,2)</f>
        <v>0</v>
      </c>
      <c r="K356" s="209" t="s">
        <v>148</v>
      </c>
      <c r="L356" s="47"/>
      <c r="M356" s="214" t="s">
        <v>19</v>
      </c>
      <c r="N356" s="215" t="s">
        <v>44</v>
      </c>
      <c r="O356" s="87"/>
      <c r="P356" s="216">
        <f>O356*H356</f>
        <v>0</v>
      </c>
      <c r="Q356" s="216">
        <v>0</v>
      </c>
      <c r="R356" s="216">
        <f>Q356*H356</f>
        <v>0</v>
      </c>
      <c r="S356" s="216">
        <v>0.045999999999999999</v>
      </c>
      <c r="T356" s="217">
        <f>S356*H356</f>
        <v>2.3823400000000001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149</v>
      </c>
      <c r="AT356" s="218" t="s">
        <v>144</v>
      </c>
      <c r="AU356" s="218" t="s">
        <v>83</v>
      </c>
      <c r="AY356" s="20" t="s">
        <v>142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81</v>
      </c>
      <c r="BK356" s="219">
        <f>ROUND(I356*H356,2)</f>
        <v>0</v>
      </c>
      <c r="BL356" s="20" t="s">
        <v>149</v>
      </c>
      <c r="BM356" s="218" t="s">
        <v>489</v>
      </c>
    </row>
    <row r="357" s="2" customFormat="1">
      <c r="A357" s="41"/>
      <c r="B357" s="42"/>
      <c r="C357" s="43"/>
      <c r="D357" s="220" t="s">
        <v>151</v>
      </c>
      <c r="E357" s="43"/>
      <c r="F357" s="221" t="s">
        <v>490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151</v>
      </c>
      <c r="AU357" s="20" t="s">
        <v>83</v>
      </c>
    </row>
    <row r="358" s="13" customFormat="1">
      <c r="A358" s="13"/>
      <c r="B358" s="225"/>
      <c r="C358" s="226"/>
      <c r="D358" s="227" t="s">
        <v>153</v>
      </c>
      <c r="E358" s="228" t="s">
        <v>19</v>
      </c>
      <c r="F358" s="229" t="s">
        <v>291</v>
      </c>
      <c r="G358" s="226"/>
      <c r="H358" s="230">
        <v>12.529999999999999</v>
      </c>
      <c r="I358" s="231"/>
      <c r="J358" s="226"/>
      <c r="K358" s="226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153</v>
      </c>
      <c r="AU358" s="236" t="s">
        <v>83</v>
      </c>
      <c r="AV358" s="13" t="s">
        <v>83</v>
      </c>
      <c r="AW358" s="13" t="s">
        <v>34</v>
      </c>
      <c r="AX358" s="13" t="s">
        <v>73</v>
      </c>
      <c r="AY358" s="236" t="s">
        <v>142</v>
      </c>
    </row>
    <row r="359" s="13" customFormat="1">
      <c r="A359" s="13"/>
      <c r="B359" s="225"/>
      <c r="C359" s="226"/>
      <c r="D359" s="227" t="s">
        <v>153</v>
      </c>
      <c r="E359" s="228" t="s">
        <v>19</v>
      </c>
      <c r="F359" s="229" t="s">
        <v>292</v>
      </c>
      <c r="G359" s="226"/>
      <c r="H359" s="230">
        <v>5.0300000000000002</v>
      </c>
      <c r="I359" s="231"/>
      <c r="J359" s="226"/>
      <c r="K359" s="226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153</v>
      </c>
      <c r="AU359" s="236" t="s">
        <v>83</v>
      </c>
      <c r="AV359" s="13" t="s">
        <v>83</v>
      </c>
      <c r="AW359" s="13" t="s">
        <v>34</v>
      </c>
      <c r="AX359" s="13" t="s">
        <v>73</v>
      </c>
      <c r="AY359" s="236" t="s">
        <v>142</v>
      </c>
    </row>
    <row r="360" s="13" customFormat="1">
      <c r="A360" s="13"/>
      <c r="B360" s="225"/>
      <c r="C360" s="226"/>
      <c r="D360" s="227" t="s">
        <v>153</v>
      </c>
      <c r="E360" s="228" t="s">
        <v>19</v>
      </c>
      <c r="F360" s="229" t="s">
        <v>293</v>
      </c>
      <c r="G360" s="226"/>
      <c r="H360" s="230">
        <v>6.1600000000000001</v>
      </c>
      <c r="I360" s="231"/>
      <c r="J360" s="226"/>
      <c r="K360" s="226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153</v>
      </c>
      <c r="AU360" s="236" t="s">
        <v>83</v>
      </c>
      <c r="AV360" s="13" t="s">
        <v>83</v>
      </c>
      <c r="AW360" s="13" t="s">
        <v>34</v>
      </c>
      <c r="AX360" s="13" t="s">
        <v>73</v>
      </c>
      <c r="AY360" s="236" t="s">
        <v>142</v>
      </c>
    </row>
    <row r="361" s="13" customFormat="1">
      <c r="A361" s="13"/>
      <c r="B361" s="225"/>
      <c r="C361" s="226"/>
      <c r="D361" s="227" t="s">
        <v>153</v>
      </c>
      <c r="E361" s="228" t="s">
        <v>19</v>
      </c>
      <c r="F361" s="229" t="s">
        <v>294</v>
      </c>
      <c r="G361" s="226"/>
      <c r="H361" s="230">
        <v>3.7999999999999998</v>
      </c>
      <c r="I361" s="231"/>
      <c r="J361" s="226"/>
      <c r="K361" s="226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153</v>
      </c>
      <c r="AU361" s="236" t="s">
        <v>83</v>
      </c>
      <c r="AV361" s="13" t="s">
        <v>83</v>
      </c>
      <c r="AW361" s="13" t="s">
        <v>34</v>
      </c>
      <c r="AX361" s="13" t="s">
        <v>73</v>
      </c>
      <c r="AY361" s="236" t="s">
        <v>142</v>
      </c>
    </row>
    <row r="362" s="13" customFormat="1">
      <c r="A362" s="13"/>
      <c r="B362" s="225"/>
      <c r="C362" s="226"/>
      <c r="D362" s="227" t="s">
        <v>153</v>
      </c>
      <c r="E362" s="228" t="s">
        <v>19</v>
      </c>
      <c r="F362" s="229" t="s">
        <v>295</v>
      </c>
      <c r="G362" s="226"/>
      <c r="H362" s="230">
        <v>7.7000000000000002</v>
      </c>
      <c r="I362" s="231"/>
      <c r="J362" s="226"/>
      <c r="K362" s="226"/>
      <c r="L362" s="232"/>
      <c r="M362" s="233"/>
      <c r="N362" s="234"/>
      <c r="O362" s="234"/>
      <c r="P362" s="234"/>
      <c r="Q362" s="234"/>
      <c r="R362" s="234"/>
      <c r="S362" s="234"/>
      <c r="T362" s="23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6" t="s">
        <v>153</v>
      </c>
      <c r="AU362" s="236" t="s">
        <v>83</v>
      </c>
      <c r="AV362" s="13" t="s">
        <v>83</v>
      </c>
      <c r="AW362" s="13" t="s">
        <v>34</v>
      </c>
      <c r="AX362" s="13" t="s">
        <v>73</v>
      </c>
      <c r="AY362" s="236" t="s">
        <v>142</v>
      </c>
    </row>
    <row r="363" s="13" customFormat="1">
      <c r="A363" s="13"/>
      <c r="B363" s="225"/>
      <c r="C363" s="226"/>
      <c r="D363" s="227" t="s">
        <v>153</v>
      </c>
      <c r="E363" s="228" t="s">
        <v>19</v>
      </c>
      <c r="F363" s="229" t="s">
        <v>296</v>
      </c>
      <c r="G363" s="226"/>
      <c r="H363" s="230">
        <v>9.8200000000000003</v>
      </c>
      <c r="I363" s="231"/>
      <c r="J363" s="226"/>
      <c r="K363" s="226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153</v>
      </c>
      <c r="AU363" s="236" t="s">
        <v>83</v>
      </c>
      <c r="AV363" s="13" t="s">
        <v>83</v>
      </c>
      <c r="AW363" s="13" t="s">
        <v>34</v>
      </c>
      <c r="AX363" s="13" t="s">
        <v>73</v>
      </c>
      <c r="AY363" s="236" t="s">
        <v>142</v>
      </c>
    </row>
    <row r="364" s="13" customFormat="1">
      <c r="A364" s="13"/>
      <c r="B364" s="225"/>
      <c r="C364" s="226"/>
      <c r="D364" s="227" t="s">
        <v>153</v>
      </c>
      <c r="E364" s="228" t="s">
        <v>19</v>
      </c>
      <c r="F364" s="229" t="s">
        <v>297</v>
      </c>
      <c r="G364" s="226"/>
      <c r="H364" s="230">
        <v>6.75</v>
      </c>
      <c r="I364" s="231"/>
      <c r="J364" s="226"/>
      <c r="K364" s="226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153</v>
      </c>
      <c r="AU364" s="236" t="s">
        <v>83</v>
      </c>
      <c r="AV364" s="13" t="s">
        <v>83</v>
      </c>
      <c r="AW364" s="13" t="s">
        <v>34</v>
      </c>
      <c r="AX364" s="13" t="s">
        <v>73</v>
      </c>
      <c r="AY364" s="236" t="s">
        <v>142</v>
      </c>
    </row>
    <row r="365" s="14" customFormat="1">
      <c r="A365" s="14"/>
      <c r="B365" s="237"/>
      <c r="C365" s="238"/>
      <c r="D365" s="227" t="s">
        <v>153</v>
      </c>
      <c r="E365" s="239" t="s">
        <v>19</v>
      </c>
      <c r="F365" s="240" t="s">
        <v>172</v>
      </c>
      <c r="G365" s="238"/>
      <c r="H365" s="241">
        <v>51.789999999999999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7" t="s">
        <v>153</v>
      </c>
      <c r="AU365" s="247" t="s">
        <v>83</v>
      </c>
      <c r="AV365" s="14" t="s">
        <v>149</v>
      </c>
      <c r="AW365" s="14" t="s">
        <v>34</v>
      </c>
      <c r="AX365" s="14" t="s">
        <v>81</v>
      </c>
      <c r="AY365" s="247" t="s">
        <v>142</v>
      </c>
    </row>
    <row r="366" s="12" customFormat="1" ht="22.8" customHeight="1">
      <c r="A366" s="12"/>
      <c r="B366" s="191"/>
      <c r="C366" s="192"/>
      <c r="D366" s="193" t="s">
        <v>72</v>
      </c>
      <c r="E366" s="205" t="s">
        <v>491</v>
      </c>
      <c r="F366" s="205" t="s">
        <v>492</v>
      </c>
      <c r="G366" s="192"/>
      <c r="H366" s="192"/>
      <c r="I366" s="195"/>
      <c r="J366" s="206">
        <f>BK366</f>
        <v>0</v>
      </c>
      <c r="K366" s="192"/>
      <c r="L366" s="197"/>
      <c r="M366" s="198"/>
      <c r="N366" s="199"/>
      <c r="O366" s="199"/>
      <c r="P366" s="200">
        <f>SUM(P367:P374)</f>
        <v>0</v>
      </c>
      <c r="Q366" s="199"/>
      <c r="R366" s="200">
        <f>SUM(R367:R374)</f>
        <v>0</v>
      </c>
      <c r="S366" s="199"/>
      <c r="T366" s="201">
        <f>SUM(T367:T374)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2" t="s">
        <v>81</v>
      </c>
      <c r="AT366" s="203" t="s">
        <v>72</v>
      </c>
      <c r="AU366" s="203" t="s">
        <v>81</v>
      </c>
      <c r="AY366" s="202" t="s">
        <v>142</v>
      </c>
      <c r="BK366" s="204">
        <f>SUM(BK367:BK374)</f>
        <v>0</v>
      </c>
    </row>
    <row r="367" s="2" customFormat="1" ht="24.15" customHeight="1">
      <c r="A367" s="41"/>
      <c r="B367" s="42"/>
      <c r="C367" s="207" t="s">
        <v>493</v>
      </c>
      <c r="D367" s="207" t="s">
        <v>144</v>
      </c>
      <c r="E367" s="208" t="s">
        <v>494</v>
      </c>
      <c r="F367" s="209" t="s">
        <v>495</v>
      </c>
      <c r="G367" s="210" t="s">
        <v>189</v>
      </c>
      <c r="H367" s="211">
        <v>89.349999999999994</v>
      </c>
      <c r="I367" s="212"/>
      <c r="J367" s="213">
        <f>ROUND(I367*H367,2)</f>
        <v>0</v>
      </c>
      <c r="K367" s="209" t="s">
        <v>148</v>
      </c>
      <c r="L367" s="47"/>
      <c r="M367" s="214" t="s">
        <v>19</v>
      </c>
      <c r="N367" s="215" t="s">
        <v>44</v>
      </c>
      <c r="O367" s="87"/>
      <c r="P367" s="216">
        <f>O367*H367</f>
        <v>0</v>
      </c>
      <c r="Q367" s="216">
        <v>0</v>
      </c>
      <c r="R367" s="216">
        <f>Q367*H367</f>
        <v>0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149</v>
      </c>
      <c r="AT367" s="218" t="s">
        <v>144</v>
      </c>
      <c r="AU367" s="218" t="s">
        <v>83</v>
      </c>
      <c r="AY367" s="20" t="s">
        <v>142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81</v>
      </c>
      <c r="BK367" s="219">
        <f>ROUND(I367*H367,2)</f>
        <v>0</v>
      </c>
      <c r="BL367" s="20" t="s">
        <v>149</v>
      </c>
      <c r="BM367" s="218" t="s">
        <v>496</v>
      </c>
    </row>
    <row r="368" s="2" customFormat="1">
      <c r="A368" s="41"/>
      <c r="B368" s="42"/>
      <c r="C368" s="43"/>
      <c r="D368" s="220" t="s">
        <v>151</v>
      </c>
      <c r="E368" s="43"/>
      <c r="F368" s="221" t="s">
        <v>497</v>
      </c>
      <c r="G368" s="43"/>
      <c r="H368" s="43"/>
      <c r="I368" s="222"/>
      <c r="J368" s="43"/>
      <c r="K368" s="43"/>
      <c r="L368" s="47"/>
      <c r="M368" s="223"/>
      <c r="N368" s="224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151</v>
      </c>
      <c r="AU368" s="20" t="s">
        <v>83</v>
      </c>
    </row>
    <row r="369" s="2" customFormat="1" ht="24.15" customHeight="1">
      <c r="A369" s="41"/>
      <c r="B369" s="42"/>
      <c r="C369" s="207" t="s">
        <v>498</v>
      </c>
      <c r="D369" s="207" t="s">
        <v>144</v>
      </c>
      <c r="E369" s="208" t="s">
        <v>499</v>
      </c>
      <c r="F369" s="209" t="s">
        <v>500</v>
      </c>
      <c r="G369" s="210" t="s">
        <v>189</v>
      </c>
      <c r="H369" s="211">
        <v>89.349999999999994</v>
      </c>
      <c r="I369" s="212"/>
      <c r="J369" s="213">
        <f>ROUND(I369*H369,2)</f>
        <v>0</v>
      </c>
      <c r="K369" s="209" t="s">
        <v>148</v>
      </c>
      <c r="L369" s="47"/>
      <c r="M369" s="214" t="s">
        <v>19</v>
      </c>
      <c r="N369" s="215" t="s">
        <v>44</v>
      </c>
      <c r="O369" s="87"/>
      <c r="P369" s="216">
        <f>O369*H369</f>
        <v>0</v>
      </c>
      <c r="Q369" s="216">
        <v>0</v>
      </c>
      <c r="R369" s="216">
        <f>Q369*H369</f>
        <v>0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149</v>
      </c>
      <c r="AT369" s="218" t="s">
        <v>144</v>
      </c>
      <c r="AU369" s="218" t="s">
        <v>83</v>
      </c>
      <c r="AY369" s="20" t="s">
        <v>142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81</v>
      </c>
      <c r="BK369" s="219">
        <f>ROUND(I369*H369,2)</f>
        <v>0</v>
      </c>
      <c r="BL369" s="20" t="s">
        <v>149</v>
      </c>
      <c r="BM369" s="218" t="s">
        <v>501</v>
      </c>
    </row>
    <row r="370" s="2" customFormat="1">
      <c r="A370" s="41"/>
      <c r="B370" s="42"/>
      <c r="C370" s="43"/>
      <c r="D370" s="220" t="s">
        <v>151</v>
      </c>
      <c r="E370" s="43"/>
      <c r="F370" s="221" t="s">
        <v>502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151</v>
      </c>
      <c r="AU370" s="20" t="s">
        <v>83</v>
      </c>
    </row>
    <row r="371" s="2" customFormat="1" ht="21.75" customHeight="1">
      <c r="A371" s="41"/>
      <c r="B371" s="42"/>
      <c r="C371" s="207" t="s">
        <v>503</v>
      </c>
      <c r="D371" s="207" t="s">
        <v>144</v>
      </c>
      <c r="E371" s="208" t="s">
        <v>504</v>
      </c>
      <c r="F371" s="209" t="s">
        <v>505</v>
      </c>
      <c r="G371" s="210" t="s">
        <v>189</v>
      </c>
      <c r="H371" s="211">
        <v>89.349999999999994</v>
      </c>
      <c r="I371" s="212"/>
      <c r="J371" s="213">
        <f>ROUND(I371*H371,2)</f>
        <v>0</v>
      </c>
      <c r="K371" s="209" t="s">
        <v>148</v>
      </c>
      <c r="L371" s="47"/>
      <c r="M371" s="214" t="s">
        <v>19</v>
      </c>
      <c r="N371" s="215" t="s">
        <v>44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149</v>
      </c>
      <c r="AT371" s="218" t="s">
        <v>144</v>
      </c>
      <c r="AU371" s="218" t="s">
        <v>83</v>
      </c>
      <c r="AY371" s="20" t="s">
        <v>142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81</v>
      </c>
      <c r="BK371" s="219">
        <f>ROUND(I371*H371,2)</f>
        <v>0</v>
      </c>
      <c r="BL371" s="20" t="s">
        <v>149</v>
      </c>
      <c r="BM371" s="218" t="s">
        <v>506</v>
      </c>
    </row>
    <row r="372" s="2" customFormat="1">
      <c r="A372" s="41"/>
      <c r="B372" s="42"/>
      <c r="C372" s="43"/>
      <c r="D372" s="220" t="s">
        <v>151</v>
      </c>
      <c r="E372" s="43"/>
      <c r="F372" s="221" t="s">
        <v>507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151</v>
      </c>
      <c r="AU372" s="20" t="s">
        <v>83</v>
      </c>
    </row>
    <row r="373" s="2" customFormat="1" ht="24.15" customHeight="1">
      <c r="A373" s="41"/>
      <c r="B373" s="42"/>
      <c r="C373" s="207" t="s">
        <v>508</v>
      </c>
      <c r="D373" s="207" t="s">
        <v>144</v>
      </c>
      <c r="E373" s="208" t="s">
        <v>509</v>
      </c>
      <c r="F373" s="209" t="s">
        <v>510</v>
      </c>
      <c r="G373" s="210" t="s">
        <v>189</v>
      </c>
      <c r="H373" s="211">
        <v>89.349999999999994</v>
      </c>
      <c r="I373" s="212"/>
      <c r="J373" s="213">
        <f>ROUND(I373*H373,2)</f>
        <v>0</v>
      </c>
      <c r="K373" s="209" t="s">
        <v>148</v>
      </c>
      <c r="L373" s="47"/>
      <c r="M373" s="214" t="s">
        <v>19</v>
      </c>
      <c r="N373" s="215" t="s">
        <v>44</v>
      </c>
      <c r="O373" s="87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149</v>
      </c>
      <c r="AT373" s="218" t="s">
        <v>144</v>
      </c>
      <c r="AU373" s="218" t="s">
        <v>83</v>
      </c>
      <c r="AY373" s="20" t="s">
        <v>142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81</v>
      </c>
      <c r="BK373" s="219">
        <f>ROUND(I373*H373,2)</f>
        <v>0</v>
      </c>
      <c r="BL373" s="20" t="s">
        <v>149</v>
      </c>
      <c r="BM373" s="218" t="s">
        <v>511</v>
      </c>
    </row>
    <row r="374" s="2" customFormat="1">
      <c r="A374" s="41"/>
      <c r="B374" s="42"/>
      <c r="C374" s="43"/>
      <c r="D374" s="220" t="s">
        <v>151</v>
      </c>
      <c r="E374" s="43"/>
      <c r="F374" s="221" t="s">
        <v>512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151</v>
      </c>
      <c r="AU374" s="20" t="s">
        <v>83</v>
      </c>
    </row>
    <row r="375" s="12" customFormat="1" ht="22.8" customHeight="1">
      <c r="A375" s="12"/>
      <c r="B375" s="191"/>
      <c r="C375" s="192"/>
      <c r="D375" s="193" t="s">
        <v>72</v>
      </c>
      <c r="E375" s="205" t="s">
        <v>513</v>
      </c>
      <c r="F375" s="205" t="s">
        <v>514</v>
      </c>
      <c r="G375" s="192"/>
      <c r="H375" s="192"/>
      <c r="I375" s="195"/>
      <c r="J375" s="206">
        <f>BK375</f>
        <v>0</v>
      </c>
      <c r="K375" s="192"/>
      <c r="L375" s="197"/>
      <c r="M375" s="198"/>
      <c r="N375" s="199"/>
      <c r="O375" s="199"/>
      <c r="P375" s="200">
        <f>SUM(P376:P377)</f>
        <v>0</v>
      </c>
      <c r="Q375" s="199"/>
      <c r="R375" s="200">
        <f>SUM(R376:R377)</f>
        <v>0</v>
      </c>
      <c r="S375" s="199"/>
      <c r="T375" s="201">
        <f>SUM(T376:T377)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2" t="s">
        <v>81</v>
      </c>
      <c r="AT375" s="203" t="s">
        <v>72</v>
      </c>
      <c r="AU375" s="203" t="s">
        <v>81</v>
      </c>
      <c r="AY375" s="202" t="s">
        <v>142</v>
      </c>
      <c r="BK375" s="204">
        <f>SUM(BK376:BK377)</f>
        <v>0</v>
      </c>
    </row>
    <row r="376" s="2" customFormat="1" ht="33" customHeight="1">
      <c r="A376" s="41"/>
      <c r="B376" s="42"/>
      <c r="C376" s="207" t="s">
        <v>515</v>
      </c>
      <c r="D376" s="207" t="s">
        <v>144</v>
      </c>
      <c r="E376" s="208" t="s">
        <v>516</v>
      </c>
      <c r="F376" s="209" t="s">
        <v>517</v>
      </c>
      <c r="G376" s="210" t="s">
        <v>189</v>
      </c>
      <c r="H376" s="211">
        <v>64.619</v>
      </c>
      <c r="I376" s="212"/>
      <c r="J376" s="213">
        <f>ROUND(I376*H376,2)</f>
        <v>0</v>
      </c>
      <c r="K376" s="209" t="s">
        <v>148</v>
      </c>
      <c r="L376" s="47"/>
      <c r="M376" s="214" t="s">
        <v>19</v>
      </c>
      <c r="N376" s="215" t="s">
        <v>44</v>
      </c>
      <c r="O376" s="87"/>
      <c r="P376" s="216">
        <f>O376*H376</f>
        <v>0</v>
      </c>
      <c r="Q376" s="216">
        <v>0</v>
      </c>
      <c r="R376" s="216">
        <f>Q376*H376</f>
        <v>0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149</v>
      </c>
      <c r="AT376" s="218" t="s">
        <v>144</v>
      </c>
      <c r="AU376" s="218" t="s">
        <v>83</v>
      </c>
      <c r="AY376" s="20" t="s">
        <v>142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81</v>
      </c>
      <c r="BK376" s="219">
        <f>ROUND(I376*H376,2)</f>
        <v>0</v>
      </c>
      <c r="BL376" s="20" t="s">
        <v>149</v>
      </c>
      <c r="BM376" s="218" t="s">
        <v>518</v>
      </c>
    </row>
    <row r="377" s="2" customFormat="1">
      <c r="A377" s="41"/>
      <c r="B377" s="42"/>
      <c r="C377" s="43"/>
      <c r="D377" s="220" t="s">
        <v>151</v>
      </c>
      <c r="E377" s="43"/>
      <c r="F377" s="221" t="s">
        <v>519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151</v>
      </c>
      <c r="AU377" s="20" t="s">
        <v>83</v>
      </c>
    </row>
    <row r="378" s="12" customFormat="1" ht="25.92" customHeight="1">
      <c r="A378" s="12"/>
      <c r="B378" s="191"/>
      <c r="C378" s="192"/>
      <c r="D378" s="193" t="s">
        <v>72</v>
      </c>
      <c r="E378" s="194" t="s">
        <v>520</v>
      </c>
      <c r="F378" s="194" t="s">
        <v>521</v>
      </c>
      <c r="G378" s="192"/>
      <c r="H378" s="192"/>
      <c r="I378" s="195"/>
      <c r="J378" s="196">
        <f>BK378</f>
        <v>0</v>
      </c>
      <c r="K378" s="192"/>
      <c r="L378" s="197"/>
      <c r="M378" s="198"/>
      <c r="N378" s="199"/>
      <c r="O378" s="199"/>
      <c r="P378" s="200">
        <f>P379+P429+P440+P461+P463+P477+P479+P494+P501+P503+P516+P525+P544+P572+P577+P624+P692</f>
        <v>0</v>
      </c>
      <c r="Q378" s="199"/>
      <c r="R378" s="200">
        <f>R379+R429+R440+R461+R463+R477+R479+R494+R501+R503+R516+R525+R544+R572+R577+R624+R692</f>
        <v>8.4116714811349986</v>
      </c>
      <c r="S378" s="199"/>
      <c r="T378" s="201">
        <f>T379+T429+T440+T461+T463+T477+T479+T494+T501+T503+T516+T525+T544+T572+T577+T624+T692</f>
        <v>7.6464468800000001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02" t="s">
        <v>83</v>
      </c>
      <c r="AT378" s="203" t="s">
        <v>72</v>
      </c>
      <c r="AU378" s="203" t="s">
        <v>73</v>
      </c>
      <c r="AY378" s="202" t="s">
        <v>142</v>
      </c>
      <c r="BK378" s="204">
        <f>BK379+BK429+BK440+BK461+BK463+BK477+BK479+BK494+BK501+BK503+BK516+BK525+BK544+BK572+BK577+BK624+BK692</f>
        <v>0</v>
      </c>
    </row>
    <row r="379" s="12" customFormat="1" ht="22.8" customHeight="1">
      <c r="A379" s="12"/>
      <c r="B379" s="191"/>
      <c r="C379" s="192"/>
      <c r="D379" s="193" t="s">
        <v>72</v>
      </c>
      <c r="E379" s="205" t="s">
        <v>522</v>
      </c>
      <c r="F379" s="205" t="s">
        <v>523</v>
      </c>
      <c r="G379" s="192"/>
      <c r="H379" s="192"/>
      <c r="I379" s="195"/>
      <c r="J379" s="206">
        <f>BK379</f>
        <v>0</v>
      </c>
      <c r="K379" s="192"/>
      <c r="L379" s="197"/>
      <c r="M379" s="198"/>
      <c r="N379" s="199"/>
      <c r="O379" s="199"/>
      <c r="P379" s="200">
        <f>SUM(P380:P428)</f>
        <v>0</v>
      </c>
      <c r="Q379" s="199"/>
      <c r="R379" s="200">
        <f>SUM(R380:R428)</f>
        <v>4.9836874412499998</v>
      </c>
      <c r="S379" s="199"/>
      <c r="T379" s="201">
        <f>SUM(T380:T428)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2" t="s">
        <v>83</v>
      </c>
      <c r="AT379" s="203" t="s">
        <v>72</v>
      </c>
      <c r="AU379" s="203" t="s">
        <v>81</v>
      </c>
      <c r="AY379" s="202" t="s">
        <v>142</v>
      </c>
      <c r="BK379" s="204">
        <f>SUM(BK380:BK428)</f>
        <v>0</v>
      </c>
    </row>
    <row r="380" s="2" customFormat="1" ht="21.75" customHeight="1">
      <c r="A380" s="41"/>
      <c r="B380" s="42"/>
      <c r="C380" s="207" t="s">
        <v>524</v>
      </c>
      <c r="D380" s="207" t="s">
        <v>144</v>
      </c>
      <c r="E380" s="208" t="s">
        <v>525</v>
      </c>
      <c r="F380" s="209" t="s">
        <v>526</v>
      </c>
      <c r="G380" s="210" t="s">
        <v>147</v>
      </c>
      <c r="H380" s="211">
        <v>105.53</v>
      </c>
      <c r="I380" s="212"/>
      <c r="J380" s="213">
        <f>ROUND(I380*H380,2)</f>
        <v>0</v>
      </c>
      <c r="K380" s="209" t="s">
        <v>148</v>
      </c>
      <c r="L380" s="47"/>
      <c r="M380" s="214" t="s">
        <v>19</v>
      </c>
      <c r="N380" s="215" t="s">
        <v>44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272</v>
      </c>
      <c r="AT380" s="218" t="s">
        <v>144</v>
      </c>
      <c r="AU380" s="218" t="s">
        <v>83</v>
      </c>
      <c r="AY380" s="20" t="s">
        <v>142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81</v>
      </c>
      <c r="BK380" s="219">
        <f>ROUND(I380*H380,2)</f>
        <v>0</v>
      </c>
      <c r="BL380" s="20" t="s">
        <v>272</v>
      </c>
      <c r="BM380" s="218" t="s">
        <v>527</v>
      </c>
    </row>
    <row r="381" s="2" customFormat="1">
      <c r="A381" s="41"/>
      <c r="B381" s="42"/>
      <c r="C381" s="43"/>
      <c r="D381" s="220" t="s">
        <v>151</v>
      </c>
      <c r="E381" s="43"/>
      <c r="F381" s="221" t="s">
        <v>528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151</v>
      </c>
      <c r="AU381" s="20" t="s">
        <v>83</v>
      </c>
    </row>
    <row r="382" s="13" customFormat="1">
      <c r="A382" s="13"/>
      <c r="B382" s="225"/>
      <c r="C382" s="226"/>
      <c r="D382" s="227" t="s">
        <v>153</v>
      </c>
      <c r="E382" s="228" t="s">
        <v>19</v>
      </c>
      <c r="F382" s="229" t="s">
        <v>362</v>
      </c>
      <c r="G382" s="226"/>
      <c r="H382" s="230">
        <v>42.75</v>
      </c>
      <c r="I382" s="231"/>
      <c r="J382" s="226"/>
      <c r="K382" s="226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153</v>
      </c>
      <c r="AU382" s="236" t="s">
        <v>83</v>
      </c>
      <c r="AV382" s="13" t="s">
        <v>83</v>
      </c>
      <c r="AW382" s="13" t="s">
        <v>34</v>
      </c>
      <c r="AX382" s="13" t="s">
        <v>73</v>
      </c>
      <c r="AY382" s="236" t="s">
        <v>142</v>
      </c>
    </row>
    <row r="383" s="13" customFormat="1">
      <c r="A383" s="13"/>
      <c r="B383" s="225"/>
      <c r="C383" s="226"/>
      <c r="D383" s="227" t="s">
        <v>153</v>
      </c>
      <c r="E383" s="228" t="s">
        <v>19</v>
      </c>
      <c r="F383" s="229" t="s">
        <v>363</v>
      </c>
      <c r="G383" s="226"/>
      <c r="H383" s="230">
        <v>19.379999999999999</v>
      </c>
      <c r="I383" s="231"/>
      <c r="J383" s="226"/>
      <c r="K383" s="226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153</v>
      </c>
      <c r="AU383" s="236" t="s">
        <v>83</v>
      </c>
      <c r="AV383" s="13" t="s">
        <v>83</v>
      </c>
      <c r="AW383" s="13" t="s">
        <v>34</v>
      </c>
      <c r="AX383" s="13" t="s">
        <v>73</v>
      </c>
      <c r="AY383" s="236" t="s">
        <v>142</v>
      </c>
    </row>
    <row r="384" s="13" customFormat="1">
      <c r="A384" s="13"/>
      <c r="B384" s="225"/>
      <c r="C384" s="226"/>
      <c r="D384" s="227" t="s">
        <v>153</v>
      </c>
      <c r="E384" s="228" t="s">
        <v>19</v>
      </c>
      <c r="F384" s="229" t="s">
        <v>364</v>
      </c>
      <c r="G384" s="226"/>
      <c r="H384" s="230">
        <v>23.09</v>
      </c>
      <c r="I384" s="231"/>
      <c r="J384" s="226"/>
      <c r="K384" s="226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153</v>
      </c>
      <c r="AU384" s="236" t="s">
        <v>83</v>
      </c>
      <c r="AV384" s="13" t="s">
        <v>83</v>
      </c>
      <c r="AW384" s="13" t="s">
        <v>34</v>
      </c>
      <c r="AX384" s="13" t="s">
        <v>73</v>
      </c>
      <c r="AY384" s="236" t="s">
        <v>142</v>
      </c>
    </row>
    <row r="385" s="13" customFormat="1">
      <c r="A385" s="13"/>
      <c r="B385" s="225"/>
      <c r="C385" s="226"/>
      <c r="D385" s="227" t="s">
        <v>153</v>
      </c>
      <c r="E385" s="228" t="s">
        <v>19</v>
      </c>
      <c r="F385" s="229" t="s">
        <v>252</v>
      </c>
      <c r="G385" s="226"/>
      <c r="H385" s="230">
        <v>18.600000000000001</v>
      </c>
      <c r="I385" s="231"/>
      <c r="J385" s="226"/>
      <c r="K385" s="226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153</v>
      </c>
      <c r="AU385" s="236" t="s">
        <v>83</v>
      </c>
      <c r="AV385" s="13" t="s">
        <v>83</v>
      </c>
      <c r="AW385" s="13" t="s">
        <v>34</v>
      </c>
      <c r="AX385" s="13" t="s">
        <v>73</v>
      </c>
      <c r="AY385" s="236" t="s">
        <v>142</v>
      </c>
    </row>
    <row r="386" s="13" customFormat="1">
      <c r="A386" s="13"/>
      <c r="B386" s="225"/>
      <c r="C386" s="226"/>
      <c r="D386" s="227" t="s">
        <v>153</v>
      </c>
      <c r="E386" s="228" t="s">
        <v>19</v>
      </c>
      <c r="F386" s="229" t="s">
        <v>365</v>
      </c>
      <c r="G386" s="226"/>
      <c r="H386" s="230">
        <v>1.71</v>
      </c>
      <c r="I386" s="231"/>
      <c r="J386" s="226"/>
      <c r="K386" s="226"/>
      <c r="L386" s="232"/>
      <c r="M386" s="233"/>
      <c r="N386" s="234"/>
      <c r="O386" s="234"/>
      <c r="P386" s="234"/>
      <c r="Q386" s="234"/>
      <c r="R386" s="234"/>
      <c r="S386" s="234"/>
      <c r="T386" s="23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6" t="s">
        <v>153</v>
      </c>
      <c r="AU386" s="236" t="s">
        <v>83</v>
      </c>
      <c r="AV386" s="13" t="s">
        <v>83</v>
      </c>
      <c r="AW386" s="13" t="s">
        <v>34</v>
      </c>
      <c r="AX386" s="13" t="s">
        <v>73</v>
      </c>
      <c r="AY386" s="236" t="s">
        <v>142</v>
      </c>
    </row>
    <row r="387" s="14" customFormat="1">
      <c r="A387" s="14"/>
      <c r="B387" s="237"/>
      <c r="C387" s="238"/>
      <c r="D387" s="227" t="s">
        <v>153</v>
      </c>
      <c r="E387" s="239" t="s">
        <v>19</v>
      </c>
      <c r="F387" s="240" t="s">
        <v>172</v>
      </c>
      <c r="G387" s="238"/>
      <c r="H387" s="241">
        <v>105.52999999999999</v>
      </c>
      <c r="I387" s="242"/>
      <c r="J387" s="238"/>
      <c r="K387" s="238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153</v>
      </c>
      <c r="AU387" s="247" t="s">
        <v>83</v>
      </c>
      <c r="AV387" s="14" t="s">
        <v>149</v>
      </c>
      <c r="AW387" s="14" t="s">
        <v>34</v>
      </c>
      <c r="AX387" s="14" t="s">
        <v>81</v>
      </c>
      <c r="AY387" s="247" t="s">
        <v>142</v>
      </c>
    </row>
    <row r="388" s="2" customFormat="1" ht="16.5" customHeight="1">
      <c r="A388" s="41"/>
      <c r="B388" s="42"/>
      <c r="C388" s="248" t="s">
        <v>529</v>
      </c>
      <c r="D388" s="248" t="s">
        <v>186</v>
      </c>
      <c r="E388" s="249" t="s">
        <v>530</v>
      </c>
      <c r="F388" s="250" t="s">
        <v>531</v>
      </c>
      <c r="G388" s="251" t="s">
        <v>189</v>
      </c>
      <c r="H388" s="252">
        <v>0.035000000000000003</v>
      </c>
      <c r="I388" s="253"/>
      <c r="J388" s="254">
        <f>ROUND(I388*H388,2)</f>
        <v>0</v>
      </c>
      <c r="K388" s="250" t="s">
        <v>148</v>
      </c>
      <c r="L388" s="255"/>
      <c r="M388" s="256" t="s">
        <v>19</v>
      </c>
      <c r="N388" s="257" t="s">
        <v>44</v>
      </c>
      <c r="O388" s="87"/>
      <c r="P388" s="216">
        <f>O388*H388</f>
        <v>0</v>
      </c>
      <c r="Q388" s="216">
        <v>1</v>
      </c>
      <c r="R388" s="216">
        <f>Q388*H388</f>
        <v>0.035000000000000003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405</v>
      </c>
      <c r="AT388" s="218" t="s">
        <v>186</v>
      </c>
      <c r="AU388" s="218" t="s">
        <v>83</v>
      </c>
      <c r="AY388" s="20" t="s">
        <v>142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81</v>
      </c>
      <c r="BK388" s="219">
        <f>ROUND(I388*H388,2)</f>
        <v>0</v>
      </c>
      <c r="BL388" s="20" t="s">
        <v>272</v>
      </c>
      <c r="BM388" s="218" t="s">
        <v>532</v>
      </c>
    </row>
    <row r="389" s="13" customFormat="1">
      <c r="A389" s="13"/>
      <c r="B389" s="225"/>
      <c r="C389" s="226"/>
      <c r="D389" s="227" t="s">
        <v>153</v>
      </c>
      <c r="E389" s="228" t="s">
        <v>19</v>
      </c>
      <c r="F389" s="229" t="s">
        <v>533</v>
      </c>
      <c r="G389" s="226"/>
      <c r="H389" s="230">
        <v>0.035000000000000003</v>
      </c>
      <c r="I389" s="231"/>
      <c r="J389" s="226"/>
      <c r="K389" s="226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153</v>
      </c>
      <c r="AU389" s="236" t="s">
        <v>83</v>
      </c>
      <c r="AV389" s="13" t="s">
        <v>83</v>
      </c>
      <c r="AW389" s="13" t="s">
        <v>34</v>
      </c>
      <c r="AX389" s="13" t="s">
        <v>81</v>
      </c>
      <c r="AY389" s="236" t="s">
        <v>142</v>
      </c>
    </row>
    <row r="390" s="2" customFormat="1" ht="21.75" customHeight="1">
      <c r="A390" s="41"/>
      <c r="B390" s="42"/>
      <c r="C390" s="207" t="s">
        <v>534</v>
      </c>
      <c r="D390" s="207" t="s">
        <v>144</v>
      </c>
      <c r="E390" s="208" t="s">
        <v>535</v>
      </c>
      <c r="F390" s="209" t="s">
        <v>536</v>
      </c>
      <c r="G390" s="210" t="s">
        <v>147</v>
      </c>
      <c r="H390" s="211">
        <v>10.914999999999999</v>
      </c>
      <c r="I390" s="212"/>
      <c r="J390" s="213">
        <f>ROUND(I390*H390,2)</f>
        <v>0</v>
      </c>
      <c r="K390" s="209" t="s">
        <v>148</v>
      </c>
      <c r="L390" s="47"/>
      <c r="M390" s="214" t="s">
        <v>19</v>
      </c>
      <c r="N390" s="215" t="s">
        <v>44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272</v>
      </c>
      <c r="AT390" s="218" t="s">
        <v>144</v>
      </c>
      <c r="AU390" s="218" t="s">
        <v>83</v>
      </c>
      <c r="AY390" s="20" t="s">
        <v>142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81</v>
      </c>
      <c r="BK390" s="219">
        <f>ROUND(I390*H390,2)</f>
        <v>0</v>
      </c>
      <c r="BL390" s="20" t="s">
        <v>272</v>
      </c>
      <c r="BM390" s="218" t="s">
        <v>537</v>
      </c>
    </row>
    <row r="391" s="2" customFormat="1">
      <c r="A391" s="41"/>
      <c r="B391" s="42"/>
      <c r="C391" s="43"/>
      <c r="D391" s="220" t="s">
        <v>151</v>
      </c>
      <c r="E391" s="43"/>
      <c r="F391" s="221" t="s">
        <v>538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151</v>
      </c>
      <c r="AU391" s="20" t="s">
        <v>83</v>
      </c>
    </row>
    <row r="392" s="13" customFormat="1">
      <c r="A392" s="13"/>
      <c r="B392" s="225"/>
      <c r="C392" s="226"/>
      <c r="D392" s="227" t="s">
        <v>153</v>
      </c>
      <c r="E392" s="228" t="s">
        <v>19</v>
      </c>
      <c r="F392" s="229" t="s">
        <v>539</v>
      </c>
      <c r="G392" s="226"/>
      <c r="H392" s="230">
        <v>10.914999999999999</v>
      </c>
      <c r="I392" s="231"/>
      <c r="J392" s="226"/>
      <c r="K392" s="226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153</v>
      </c>
      <c r="AU392" s="236" t="s">
        <v>83</v>
      </c>
      <c r="AV392" s="13" t="s">
        <v>83</v>
      </c>
      <c r="AW392" s="13" t="s">
        <v>34</v>
      </c>
      <c r="AX392" s="13" t="s">
        <v>81</v>
      </c>
      <c r="AY392" s="236" t="s">
        <v>142</v>
      </c>
    </row>
    <row r="393" s="2" customFormat="1" ht="16.5" customHeight="1">
      <c r="A393" s="41"/>
      <c r="B393" s="42"/>
      <c r="C393" s="248" t="s">
        <v>540</v>
      </c>
      <c r="D393" s="248" t="s">
        <v>186</v>
      </c>
      <c r="E393" s="249" t="s">
        <v>530</v>
      </c>
      <c r="F393" s="250" t="s">
        <v>531</v>
      </c>
      <c r="G393" s="251" t="s">
        <v>189</v>
      </c>
      <c r="H393" s="252">
        <v>0.0040000000000000001</v>
      </c>
      <c r="I393" s="253"/>
      <c r="J393" s="254">
        <f>ROUND(I393*H393,2)</f>
        <v>0</v>
      </c>
      <c r="K393" s="250" t="s">
        <v>148</v>
      </c>
      <c r="L393" s="255"/>
      <c r="M393" s="256" t="s">
        <v>19</v>
      </c>
      <c r="N393" s="257" t="s">
        <v>44</v>
      </c>
      <c r="O393" s="87"/>
      <c r="P393" s="216">
        <f>O393*H393</f>
        <v>0</v>
      </c>
      <c r="Q393" s="216">
        <v>1</v>
      </c>
      <c r="R393" s="216">
        <f>Q393*H393</f>
        <v>0.0040000000000000001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405</v>
      </c>
      <c r="AT393" s="218" t="s">
        <v>186</v>
      </c>
      <c r="AU393" s="218" t="s">
        <v>83</v>
      </c>
      <c r="AY393" s="20" t="s">
        <v>142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81</v>
      </c>
      <c r="BK393" s="219">
        <f>ROUND(I393*H393,2)</f>
        <v>0</v>
      </c>
      <c r="BL393" s="20" t="s">
        <v>272</v>
      </c>
      <c r="BM393" s="218" t="s">
        <v>541</v>
      </c>
    </row>
    <row r="394" s="13" customFormat="1">
      <c r="A394" s="13"/>
      <c r="B394" s="225"/>
      <c r="C394" s="226"/>
      <c r="D394" s="227" t="s">
        <v>153</v>
      </c>
      <c r="E394" s="228" t="s">
        <v>19</v>
      </c>
      <c r="F394" s="229" t="s">
        <v>542</v>
      </c>
      <c r="G394" s="226"/>
      <c r="H394" s="230">
        <v>0.0040000000000000001</v>
      </c>
      <c r="I394" s="231"/>
      <c r="J394" s="226"/>
      <c r="K394" s="226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153</v>
      </c>
      <c r="AU394" s="236" t="s">
        <v>83</v>
      </c>
      <c r="AV394" s="13" t="s">
        <v>83</v>
      </c>
      <c r="AW394" s="13" t="s">
        <v>34</v>
      </c>
      <c r="AX394" s="13" t="s">
        <v>81</v>
      </c>
      <c r="AY394" s="236" t="s">
        <v>142</v>
      </c>
    </row>
    <row r="395" s="2" customFormat="1" ht="16.5" customHeight="1">
      <c r="A395" s="41"/>
      <c r="B395" s="42"/>
      <c r="C395" s="207" t="s">
        <v>543</v>
      </c>
      <c r="D395" s="207" t="s">
        <v>144</v>
      </c>
      <c r="E395" s="208" t="s">
        <v>544</v>
      </c>
      <c r="F395" s="209" t="s">
        <v>545</v>
      </c>
      <c r="G395" s="210" t="s">
        <v>147</v>
      </c>
      <c r="H395" s="211">
        <v>105.53</v>
      </c>
      <c r="I395" s="212"/>
      <c r="J395" s="213">
        <f>ROUND(I395*H395,2)</f>
        <v>0</v>
      </c>
      <c r="K395" s="209" t="s">
        <v>148</v>
      </c>
      <c r="L395" s="47"/>
      <c r="M395" s="214" t="s">
        <v>19</v>
      </c>
      <c r="N395" s="215" t="s">
        <v>44</v>
      </c>
      <c r="O395" s="87"/>
      <c r="P395" s="216">
        <f>O395*H395</f>
        <v>0</v>
      </c>
      <c r="Q395" s="216">
        <v>0.00039825</v>
      </c>
      <c r="R395" s="216">
        <f>Q395*H395</f>
        <v>0.042027322499999999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272</v>
      </c>
      <c r="AT395" s="218" t="s">
        <v>144</v>
      </c>
      <c r="AU395" s="218" t="s">
        <v>83</v>
      </c>
      <c r="AY395" s="20" t="s">
        <v>142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81</v>
      </c>
      <c r="BK395" s="219">
        <f>ROUND(I395*H395,2)</f>
        <v>0</v>
      </c>
      <c r="BL395" s="20" t="s">
        <v>272</v>
      </c>
      <c r="BM395" s="218" t="s">
        <v>546</v>
      </c>
    </row>
    <row r="396" s="2" customFormat="1">
      <c r="A396" s="41"/>
      <c r="B396" s="42"/>
      <c r="C396" s="43"/>
      <c r="D396" s="220" t="s">
        <v>151</v>
      </c>
      <c r="E396" s="43"/>
      <c r="F396" s="221" t="s">
        <v>547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151</v>
      </c>
      <c r="AU396" s="20" t="s">
        <v>83</v>
      </c>
    </row>
    <row r="397" s="13" customFormat="1">
      <c r="A397" s="13"/>
      <c r="B397" s="225"/>
      <c r="C397" s="226"/>
      <c r="D397" s="227" t="s">
        <v>153</v>
      </c>
      <c r="E397" s="228" t="s">
        <v>19</v>
      </c>
      <c r="F397" s="229" t="s">
        <v>362</v>
      </c>
      <c r="G397" s="226"/>
      <c r="H397" s="230">
        <v>42.75</v>
      </c>
      <c r="I397" s="231"/>
      <c r="J397" s="226"/>
      <c r="K397" s="226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153</v>
      </c>
      <c r="AU397" s="236" t="s">
        <v>83</v>
      </c>
      <c r="AV397" s="13" t="s">
        <v>83</v>
      </c>
      <c r="AW397" s="13" t="s">
        <v>34</v>
      </c>
      <c r="AX397" s="13" t="s">
        <v>73</v>
      </c>
      <c r="AY397" s="236" t="s">
        <v>142</v>
      </c>
    </row>
    <row r="398" s="13" customFormat="1">
      <c r="A398" s="13"/>
      <c r="B398" s="225"/>
      <c r="C398" s="226"/>
      <c r="D398" s="227" t="s">
        <v>153</v>
      </c>
      <c r="E398" s="228" t="s">
        <v>19</v>
      </c>
      <c r="F398" s="229" t="s">
        <v>363</v>
      </c>
      <c r="G398" s="226"/>
      <c r="H398" s="230">
        <v>19.379999999999999</v>
      </c>
      <c r="I398" s="231"/>
      <c r="J398" s="226"/>
      <c r="K398" s="226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153</v>
      </c>
      <c r="AU398" s="236" t="s">
        <v>83</v>
      </c>
      <c r="AV398" s="13" t="s">
        <v>83</v>
      </c>
      <c r="AW398" s="13" t="s">
        <v>34</v>
      </c>
      <c r="AX398" s="13" t="s">
        <v>73</v>
      </c>
      <c r="AY398" s="236" t="s">
        <v>142</v>
      </c>
    </row>
    <row r="399" s="13" customFormat="1">
      <c r="A399" s="13"/>
      <c r="B399" s="225"/>
      <c r="C399" s="226"/>
      <c r="D399" s="227" t="s">
        <v>153</v>
      </c>
      <c r="E399" s="228" t="s">
        <v>19</v>
      </c>
      <c r="F399" s="229" t="s">
        <v>364</v>
      </c>
      <c r="G399" s="226"/>
      <c r="H399" s="230">
        <v>23.09</v>
      </c>
      <c r="I399" s="231"/>
      <c r="J399" s="226"/>
      <c r="K399" s="226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153</v>
      </c>
      <c r="AU399" s="236" t="s">
        <v>83</v>
      </c>
      <c r="AV399" s="13" t="s">
        <v>83</v>
      </c>
      <c r="AW399" s="13" t="s">
        <v>34</v>
      </c>
      <c r="AX399" s="13" t="s">
        <v>73</v>
      </c>
      <c r="AY399" s="236" t="s">
        <v>142</v>
      </c>
    </row>
    <row r="400" s="13" customFormat="1">
      <c r="A400" s="13"/>
      <c r="B400" s="225"/>
      <c r="C400" s="226"/>
      <c r="D400" s="227" t="s">
        <v>153</v>
      </c>
      <c r="E400" s="228" t="s">
        <v>19</v>
      </c>
      <c r="F400" s="229" t="s">
        <v>252</v>
      </c>
      <c r="G400" s="226"/>
      <c r="H400" s="230">
        <v>18.600000000000001</v>
      </c>
      <c r="I400" s="231"/>
      <c r="J400" s="226"/>
      <c r="K400" s="226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153</v>
      </c>
      <c r="AU400" s="236" t="s">
        <v>83</v>
      </c>
      <c r="AV400" s="13" t="s">
        <v>83</v>
      </c>
      <c r="AW400" s="13" t="s">
        <v>34</v>
      </c>
      <c r="AX400" s="13" t="s">
        <v>73</v>
      </c>
      <c r="AY400" s="236" t="s">
        <v>142</v>
      </c>
    </row>
    <row r="401" s="13" customFormat="1">
      <c r="A401" s="13"/>
      <c r="B401" s="225"/>
      <c r="C401" s="226"/>
      <c r="D401" s="227" t="s">
        <v>153</v>
      </c>
      <c r="E401" s="228" t="s">
        <v>19</v>
      </c>
      <c r="F401" s="229" t="s">
        <v>365</v>
      </c>
      <c r="G401" s="226"/>
      <c r="H401" s="230">
        <v>1.71</v>
      </c>
      <c r="I401" s="231"/>
      <c r="J401" s="226"/>
      <c r="K401" s="226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153</v>
      </c>
      <c r="AU401" s="236" t="s">
        <v>83</v>
      </c>
      <c r="AV401" s="13" t="s">
        <v>83</v>
      </c>
      <c r="AW401" s="13" t="s">
        <v>34</v>
      </c>
      <c r="AX401" s="13" t="s">
        <v>73</v>
      </c>
      <c r="AY401" s="236" t="s">
        <v>142</v>
      </c>
    </row>
    <row r="402" s="14" customFormat="1">
      <c r="A402" s="14"/>
      <c r="B402" s="237"/>
      <c r="C402" s="238"/>
      <c r="D402" s="227" t="s">
        <v>153</v>
      </c>
      <c r="E402" s="239" t="s">
        <v>19</v>
      </c>
      <c r="F402" s="240" t="s">
        <v>172</v>
      </c>
      <c r="G402" s="238"/>
      <c r="H402" s="241">
        <v>105.52999999999999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153</v>
      </c>
      <c r="AU402" s="247" t="s">
        <v>83</v>
      </c>
      <c r="AV402" s="14" t="s">
        <v>149</v>
      </c>
      <c r="AW402" s="14" t="s">
        <v>34</v>
      </c>
      <c r="AX402" s="14" t="s">
        <v>81</v>
      </c>
      <c r="AY402" s="247" t="s">
        <v>142</v>
      </c>
    </row>
    <row r="403" s="2" customFormat="1" ht="24.15" customHeight="1">
      <c r="A403" s="41"/>
      <c r="B403" s="42"/>
      <c r="C403" s="248" t="s">
        <v>548</v>
      </c>
      <c r="D403" s="248" t="s">
        <v>186</v>
      </c>
      <c r="E403" s="249" t="s">
        <v>549</v>
      </c>
      <c r="F403" s="250" t="s">
        <v>550</v>
      </c>
      <c r="G403" s="251" t="s">
        <v>147</v>
      </c>
      <c r="H403" s="252">
        <v>122.99500000000001</v>
      </c>
      <c r="I403" s="253"/>
      <c r="J403" s="254">
        <f>ROUND(I403*H403,2)</f>
        <v>0</v>
      </c>
      <c r="K403" s="250" t="s">
        <v>148</v>
      </c>
      <c r="L403" s="255"/>
      <c r="M403" s="256" t="s">
        <v>19</v>
      </c>
      <c r="N403" s="257" t="s">
        <v>44</v>
      </c>
      <c r="O403" s="87"/>
      <c r="P403" s="216">
        <f>O403*H403</f>
        <v>0</v>
      </c>
      <c r="Q403" s="216">
        <v>0.0054000000000000003</v>
      </c>
      <c r="R403" s="216">
        <f>Q403*H403</f>
        <v>0.66417300000000001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405</v>
      </c>
      <c r="AT403" s="218" t="s">
        <v>186</v>
      </c>
      <c r="AU403" s="218" t="s">
        <v>83</v>
      </c>
      <c r="AY403" s="20" t="s">
        <v>142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81</v>
      </c>
      <c r="BK403" s="219">
        <f>ROUND(I403*H403,2)</f>
        <v>0</v>
      </c>
      <c r="BL403" s="20" t="s">
        <v>272</v>
      </c>
      <c r="BM403" s="218" t="s">
        <v>551</v>
      </c>
    </row>
    <row r="404" s="13" customFormat="1">
      <c r="A404" s="13"/>
      <c r="B404" s="225"/>
      <c r="C404" s="226"/>
      <c r="D404" s="227" t="s">
        <v>153</v>
      </c>
      <c r="E404" s="228" t="s">
        <v>19</v>
      </c>
      <c r="F404" s="229" t="s">
        <v>552</v>
      </c>
      <c r="G404" s="226"/>
      <c r="H404" s="230">
        <v>122.99500000000001</v>
      </c>
      <c r="I404" s="231"/>
      <c r="J404" s="226"/>
      <c r="K404" s="226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153</v>
      </c>
      <c r="AU404" s="236" t="s">
        <v>83</v>
      </c>
      <c r="AV404" s="13" t="s">
        <v>83</v>
      </c>
      <c r="AW404" s="13" t="s">
        <v>34</v>
      </c>
      <c r="AX404" s="13" t="s">
        <v>81</v>
      </c>
      <c r="AY404" s="236" t="s">
        <v>142</v>
      </c>
    </row>
    <row r="405" s="2" customFormat="1" ht="16.5" customHeight="1">
      <c r="A405" s="41"/>
      <c r="B405" s="42"/>
      <c r="C405" s="207" t="s">
        <v>553</v>
      </c>
      <c r="D405" s="207" t="s">
        <v>144</v>
      </c>
      <c r="E405" s="208" t="s">
        <v>554</v>
      </c>
      <c r="F405" s="209" t="s">
        <v>555</v>
      </c>
      <c r="G405" s="210" t="s">
        <v>147</v>
      </c>
      <c r="H405" s="211">
        <v>10.914999999999999</v>
      </c>
      <c r="I405" s="212"/>
      <c r="J405" s="213">
        <f>ROUND(I405*H405,2)</f>
        <v>0</v>
      </c>
      <c r="K405" s="209" t="s">
        <v>148</v>
      </c>
      <c r="L405" s="47"/>
      <c r="M405" s="214" t="s">
        <v>19</v>
      </c>
      <c r="N405" s="215" t="s">
        <v>44</v>
      </c>
      <c r="O405" s="87"/>
      <c r="P405" s="216">
        <f>O405*H405</f>
        <v>0</v>
      </c>
      <c r="Q405" s="216">
        <v>0.00039825</v>
      </c>
      <c r="R405" s="216">
        <f>Q405*H405</f>
        <v>0.0043468987499999997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272</v>
      </c>
      <c r="AT405" s="218" t="s">
        <v>144</v>
      </c>
      <c r="AU405" s="218" t="s">
        <v>83</v>
      </c>
      <c r="AY405" s="20" t="s">
        <v>142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81</v>
      </c>
      <c r="BK405" s="219">
        <f>ROUND(I405*H405,2)</f>
        <v>0</v>
      </c>
      <c r="BL405" s="20" t="s">
        <v>272</v>
      </c>
      <c r="BM405" s="218" t="s">
        <v>556</v>
      </c>
    </row>
    <row r="406" s="2" customFormat="1">
      <c r="A406" s="41"/>
      <c r="B406" s="42"/>
      <c r="C406" s="43"/>
      <c r="D406" s="220" t="s">
        <v>151</v>
      </c>
      <c r="E406" s="43"/>
      <c r="F406" s="221" t="s">
        <v>557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151</v>
      </c>
      <c r="AU406" s="20" t="s">
        <v>83</v>
      </c>
    </row>
    <row r="407" s="13" customFormat="1">
      <c r="A407" s="13"/>
      <c r="B407" s="225"/>
      <c r="C407" s="226"/>
      <c r="D407" s="227" t="s">
        <v>153</v>
      </c>
      <c r="E407" s="228" t="s">
        <v>19</v>
      </c>
      <c r="F407" s="229" t="s">
        <v>539</v>
      </c>
      <c r="G407" s="226"/>
      <c r="H407" s="230">
        <v>10.914999999999999</v>
      </c>
      <c r="I407" s="231"/>
      <c r="J407" s="226"/>
      <c r="K407" s="226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153</v>
      </c>
      <c r="AU407" s="236" t="s">
        <v>83</v>
      </c>
      <c r="AV407" s="13" t="s">
        <v>83</v>
      </c>
      <c r="AW407" s="13" t="s">
        <v>34</v>
      </c>
      <c r="AX407" s="13" t="s">
        <v>81</v>
      </c>
      <c r="AY407" s="236" t="s">
        <v>142</v>
      </c>
    </row>
    <row r="408" s="2" customFormat="1" ht="24.15" customHeight="1">
      <c r="A408" s="41"/>
      <c r="B408" s="42"/>
      <c r="C408" s="248" t="s">
        <v>558</v>
      </c>
      <c r="D408" s="248" t="s">
        <v>186</v>
      </c>
      <c r="E408" s="249" t="s">
        <v>549</v>
      </c>
      <c r="F408" s="250" t="s">
        <v>550</v>
      </c>
      <c r="G408" s="251" t="s">
        <v>147</v>
      </c>
      <c r="H408" s="252">
        <v>13.327</v>
      </c>
      <c r="I408" s="253"/>
      <c r="J408" s="254">
        <f>ROUND(I408*H408,2)</f>
        <v>0</v>
      </c>
      <c r="K408" s="250" t="s">
        <v>148</v>
      </c>
      <c r="L408" s="255"/>
      <c r="M408" s="256" t="s">
        <v>19</v>
      </c>
      <c r="N408" s="257" t="s">
        <v>44</v>
      </c>
      <c r="O408" s="87"/>
      <c r="P408" s="216">
        <f>O408*H408</f>
        <v>0</v>
      </c>
      <c r="Q408" s="216">
        <v>0.0054000000000000003</v>
      </c>
      <c r="R408" s="216">
        <f>Q408*H408</f>
        <v>0.07196580000000001</v>
      </c>
      <c r="S408" s="216">
        <v>0</v>
      </c>
      <c r="T408" s="217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405</v>
      </c>
      <c r="AT408" s="218" t="s">
        <v>186</v>
      </c>
      <c r="AU408" s="218" t="s">
        <v>83</v>
      </c>
      <c r="AY408" s="20" t="s">
        <v>142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81</v>
      </c>
      <c r="BK408" s="219">
        <f>ROUND(I408*H408,2)</f>
        <v>0</v>
      </c>
      <c r="BL408" s="20" t="s">
        <v>272</v>
      </c>
      <c r="BM408" s="218" t="s">
        <v>559</v>
      </c>
    </row>
    <row r="409" s="13" customFormat="1">
      <c r="A409" s="13"/>
      <c r="B409" s="225"/>
      <c r="C409" s="226"/>
      <c r="D409" s="227" t="s">
        <v>153</v>
      </c>
      <c r="E409" s="228" t="s">
        <v>19</v>
      </c>
      <c r="F409" s="229" t="s">
        <v>560</v>
      </c>
      <c r="G409" s="226"/>
      <c r="H409" s="230">
        <v>13.327</v>
      </c>
      <c r="I409" s="231"/>
      <c r="J409" s="226"/>
      <c r="K409" s="226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153</v>
      </c>
      <c r="AU409" s="236" t="s">
        <v>83</v>
      </c>
      <c r="AV409" s="13" t="s">
        <v>83</v>
      </c>
      <c r="AW409" s="13" t="s">
        <v>34</v>
      </c>
      <c r="AX409" s="13" t="s">
        <v>81</v>
      </c>
      <c r="AY409" s="236" t="s">
        <v>142</v>
      </c>
    </row>
    <row r="410" s="2" customFormat="1" ht="24.15" customHeight="1">
      <c r="A410" s="41"/>
      <c r="B410" s="42"/>
      <c r="C410" s="207" t="s">
        <v>561</v>
      </c>
      <c r="D410" s="207" t="s">
        <v>144</v>
      </c>
      <c r="E410" s="208" t="s">
        <v>562</v>
      </c>
      <c r="F410" s="209" t="s">
        <v>563</v>
      </c>
      <c r="G410" s="210" t="s">
        <v>147</v>
      </c>
      <c r="H410" s="211">
        <v>7.5</v>
      </c>
      <c r="I410" s="212"/>
      <c r="J410" s="213">
        <f>ROUND(I410*H410,2)</f>
        <v>0</v>
      </c>
      <c r="K410" s="209" t="s">
        <v>148</v>
      </c>
      <c r="L410" s="47"/>
      <c r="M410" s="214" t="s">
        <v>19</v>
      </c>
      <c r="N410" s="215" t="s">
        <v>44</v>
      </c>
      <c r="O410" s="87"/>
      <c r="P410" s="216">
        <f>O410*H410</f>
        <v>0</v>
      </c>
      <c r="Q410" s="216">
        <v>0.00039500000000000001</v>
      </c>
      <c r="R410" s="216">
        <f>Q410*H410</f>
        <v>0.0029624999999999999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272</v>
      </c>
      <c r="AT410" s="218" t="s">
        <v>144</v>
      </c>
      <c r="AU410" s="218" t="s">
        <v>83</v>
      </c>
      <c r="AY410" s="20" t="s">
        <v>142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81</v>
      </c>
      <c r="BK410" s="219">
        <f>ROUND(I410*H410,2)</f>
        <v>0</v>
      </c>
      <c r="BL410" s="20" t="s">
        <v>272</v>
      </c>
      <c r="BM410" s="218" t="s">
        <v>564</v>
      </c>
    </row>
    <row r="411" s="2" customFormat="1">
      <c r="A411" s="41"/>
      <c r="B411" s="42"/>
      <c r="C411" s="43"/>
      <c r="D411" s="220" t="s">
        <v>151</v>
      </c>
      <c r="E411" s="43"/>
      <c r="F411" s="221" t="s">
        <v>565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151</v>
      </c>
      <c r="AU411" s="20" t="s">
        <v>83</v>
      </c>
    </row>
    <row r="412" s="13" customFormat="1">
      <c r="A412" s="13"/>
      <c r="B412" s="225"/>
      <c r="C412" s="226"/>
      <c r="D412" s="227" t="s">
        <v>153</v>
      </c>
      <c r="E412" s="228" t="s">
        <v>19</v>
      </c>
      <c r="F412" s="229" t="s">
        <v>566</v>
      </c>
      <c r="G412" s="226"/>
      <c r="H412" s="230">
        <v>7.5</v>
      </c>
      <c r="I412" s="231"/>
      <c r="J412" s="226"/>
      <c r="K412" s="226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153</v>
      </c>
      <c r="AU412" s="236" t="s">
        <v>83</v>
      </c>
      <c r="AV412" s="13" t="s">
        <v>83</v>
      </c>
      <c r="AW412" s="13" t="s">
        <v>34</v>
      </c>
      <c r="AX412" s="13" t="s">
        <v>81</v>
      </c>
      <c r="AY412" s="236" t="s">
        <v>142</v>
      </c>
    </row>
    <row r="413" s="2" customFormat="1" ht="21.75" customHeight="1">
      <c r="A413" s="41"/>
      <c r="B413" s="42"/>
      <c r="C413" s="207" t="s">
        <v>567</v>
      </c>
      <c r="D413" s="207" t="s">
        <v>144</v>
      </c>
      <c r="E413" s="208" t="s">
        <v>568</v>
      </c>
      <c r="F413" s="209" t="s">
        <v>569</v>
      </c>
      <c r="G413" s="210" t="s">
        <v>223</v>
      </c>
      <c r="H413" s="211">
        <v>15</v>
      </c>
      <c r="I413" s="212"/>
      <c r="J413" s="213">
        <f>ROUND(I413*H413,2)</f>
        <v>0</v>
      </c>
      <c r="K413" s="209" t="s">
        <v>148</v>
      </c>
      <c r="L413" s="47"/>
      <c r="M413" s="214" t="s">
        <v>19</v>
      </c>
      <c r="N413" s="215" t="s">
        <v>44</v>
      </c>
      <c r="O413" s="87"/>
      <c r="P413" s="216">
        <f>O413*H413</f>
        <v>0</v>
      </c>
      <c r="Q413" s="216">
        <v>0.00016000000000000001</v>
      </c>
      <c r="R413" s="216">
        <f>Q413*H413</f>
        <v>0.0024000000000000002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272</v>
      </c>
      <c r="AT413" s="218" t="s">
        <v>144</v>
      </c>
      <c r="AU413" s="218" t="s">
        <v>83</v>
      </c>
      <c r="AY413" s="20" t="s">
        <v>142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81</v>
      </c>
      <c r="BK413" s="219">
        <f>ROUND(I413*H413,2)</f>
        <v>0</v>
      </c>
      <c r="BL413" s="20" t="s">
        <v>272</v>
      </c>
      <c r="BM413" s="218" t="s">
        <v>570</v>
      </c>
    </row>
    <row r="414" s="2" customFormat="1">
      <c r="A414" s="41"/>
      <c r="B414" s="42"/>
      <c r="C414" s="43"/>
      <c r="D414" s="220" t="s">
        <v>151</v>
      </c>
      <c r="E414" s="43"/>
      <c r="F414" s="221" t="s">
        <v>571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151</v>
      </c>
      <c r="AU414" s="20" t="s">
        <v>83</v>
      </c>
    </row>
    <row r="415" s="13" customFormat="1">
      <c r="A415" s="13"/>
      <c r="B415" s="225"/>
      <c r="C415" s="226"/>
      <c r="D415" s="227" t="s">
        <v>153</v>
      </c>
      <c r="E415" s="228" t="s">
        <v>19</v>
      </c>
      <c r="F415" s="229" t="s">
        <v>572</v>
      </c>
      <c r="G415" s="226"/>
      <c r="H415" s="230">
        <v>15</v>
      </c>
      <c r="I415" s="231"/>
      <c r="J415" s="226"/>
      <c r="K415" s="226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153</v>
      </c>
      <c r="AU415" s="236" t="s">
        <v>83</v>
      </c>
      <c r="AV415" s="13" t="s">
        <v>83</v>
      </c>
      <c r="AW415" s="13" t="s">
        <v>34</v>
      </c>
      <c r="AX415" s="13" t="s">
        <v>81</v>
      </c>
      <c r="AY415" s="236" t="s">
        <v>142</v>
      </c>
    </row>
    <row r="416" s="2" customFormat="1" ht="37.8" customHeight="1">
      <c r="A416" s="41"/>
      <c r="B416" s="42"/>
      <c r="C416" s="207" t="s">
        <v>573</v>
      </c>
      <c r="D416" s="207" t="s">
        <v>144</v>
      </c>
      <c r="E416" s="208" t="s">
        <v>574</v>
      </c>
      <c r="F416" s="209" t="s">
        <v>575</v>
      </c>
      <c r="G416" s="210" t="s">
        <v>147</v>
      </c>
      <c r="H416" s="211">
        <v>17.100000000000001</v>
      </c>
      <c r="I416" s="212"/>
      <c r="J416" s="213">
        <f>ROUND(I416*H416,2)</f>
        <v>0</v>
      </c>
      <c r="K416" s="209" t="s">
        <v>148</v>
      </c>
      <c r="L416" s="47"/>
      <c r="M416" s="214" t="s">
        <v>19</v>
      </c>
      <c r="N416" s="215" t="s">
        <v>44</v>
      </c>
      <c r="O416" s="87"/>
      <c r="P416" s="216">
        <f>O416*H416</f>
        <v>0</v>
      </c>
      <c r="Q416" s="216">
        <v>0.031870000000000002</v>
      </c>
      <c r="R416" s="216">
        <f>Q416*H416</f>
        <v>0.54497700000000004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272</v>
      </c>
      <c r="AT416" s="218" t="s">
        <v>144</v>
      </c>
      <c r="AU416" s="218" t="s">
        <v>83</v>
      </c>
      <c r="AY416" s="20" t="s">
        <v>142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81</v>
      </c>
      <c r="BK416" s="219">
        <f>ROUND(I416*H416,2)</f>
        <v>0</v>
      </c>
      <c r="BL416" s="20" t="s">
        <v>272</v>
      </c>
      <c r="BM416" s="218" t="s">
        <v>576</v>
      </c>
    </row>
    <row r="417" s="2" customFormat="1">
      <c r="A417" s="41"/>
      <c r="B417" s="42"/>
      <c r="C417" s="43"/>
      <c r="D417" s="220" t="s">
        <v>151</v>
      </c>
      <c r="E417" s="43"/>
      <c r="F417" s="221" t="s">
        <v>577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151</v>
      </c>
      <c r="AU417" s="20" t="s">
        <v>83</v>
      </c>
    </row>
    <row r="418" s="13" customFormat="1">
      <c r="A418" s="13"/>
      <c r="B418" s="225"/>
      <c r="C418" s="226"/>
      <c r="D418" s="227" t="s">
        <v>153</v>
      </c>
      <c r="E418" s="228" t="s">
        <v>19</v>
      </c>
      <c r="F418" s="229" t="s">
        <v>578</v>
      </c>
      <c r="G418" s="226"/>
      <c r="H418" s="230">
        <v>17.100000000000001</v>
      </c>
      <c r="I418" s="231"/>
      <c r="J418" s="226"/>
      <c r="K418" s="226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153</v>
      </c>
      <c r="AU418" s="236" t="s">
        <v>83</v>
      </c>
      <c r="AV418" s="13" t="s">
        <v>83</v>
      </c>
      <c r="AW418" s="13" t="s">
        <v>34</v>
      </c>
      <c r="AX418" s="13" t="s">
        <v>81</v>
      </c>
      <c r="AY418" s="236" t="s">
        <v>142</v>
      </c>
    </row>
    <row r="419" s="2" customFormat="1" ht="37.8" customHeight="1">
      <c r="A419" s="41"/>
      <c r="B419" s="42"/>
      <c r="C419" s="207" t="s">
        <v>579</v>
      </c>
      <c r="D419" s="207" t="s">
        <v>144</v>
      </c>
      <c r="E419" s="208" t="s">
        <v>580</v>
      </c>
      <c r="F419" s="209" t="s">
        <v>581</v>
      </c>
      <c r="G419" s="210" t="s">
        <v>147</v>
      </c>
      <c r="H419" s="211">
        <v>88.430000000000007</v>
      </c>
      <c r="I419" s="212"/>
      <c r="J419" s="213">
        <f>ROUND(I419*H419,2)</f>
        <v>0</v>
      </c>
      <c r="K419" s="209" t="s">
        <v>148</v>
      </c>
      <c r="L419" s="47"/>
      <c r="M419" s="214" t="s">
        <v>19</v>
      </c>
      <c r="N419" s="215" t="s">
        <v>44</v>
      </c>
      <c r="O419" s="87"/>
      <c r="P419" s="216">
        <f>O419*H419</f>
        <v>0</v>
      </c>
      <c r="Q419" s="216">
        <v>0.040843999999999998</v>
      </c>
      <c r="R419" s="216">
        <f>Q419*H419</f>
        <v>3.6118349200000002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272</v>
      </c>
      <c r="AT419" s="218" t="s">
        <v>144</v>
      </c>
      <c r="AU419" s="218" t="s">
        <v>83</v>
      </c>
      <c r="AY419" s="20" t="s">
        <v>142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81</v>
      </c>
      <c r="BK419" s="219">
        <f>ROUND(I419*H419,2)</f>
        <v>0</v>
      </c>
      <c r="BL419" s="20" t="s">
        <v>272</v>
      </c>
      <c r="BM419" s="218" t="s">
        <v>582</v>
      </c>
    </row>
    <row r="420" s="2" customFormat="1">
      <c r="A420" s="41"/>
      <c r="B420" s="42"/>
      <c r="C420" s="43"/>
      <c r="D420" s="220" t="s">
        <v>151</v>
      </c>
      <c r="E420" s="43"/>
      <c r="F420" s="221" t="s">
        <v>583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151</v>
      </c>
      <c r="AU420" s="20" t="s">
        <v>83</v>
      </c>
    </row>
    <row r="421" s="13" customFormat="1">
      <c r="A421" s="13"/>
      <c r="B421" s="225"/>
      <c r="C421" s="226"/>
      <c r="D421" s="227" t="s">
        <v>153</v>
      </c>
      <c r="E421" s="228" t="s">
        <v>19</v>
      </c>
      <c r="F421" s="229" t="s">
        <v>362</v>
      </c>
      <c r="G421" s="226"/>
      <c r="H421" s="230">
        <v>42.75</v>
      </c>
      <c r="I421" s="231"/>
      <c r="J421" s="226"/>
      <c r="K421" s="226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153</v>
      </c>
      <c r="AU421" s="236" t="s">
        <v>83</v>
      </c>
      <c r="AV421" s="13" t="s">
        <v>83</v>
      </c>
      <c r="AW421" s="13" t="s">
        <v>34</v>
      </c>
      <c r="AX421" s="13" t="s">
        <v>73</v>
      </c>
      <c r="AY421" s="236" t="s">
        <v>142</v>
      </c>
    </row>
    <row r="422" s="13" customFormat="1">
      <c r="A422" s="13"/>
      <c r="B422" s="225"/>
      <c r="C422" s="226"/>
      <c r="D422" s="227" t="s">
        <v>153</v>
      </c>
      <c r="E422" s="228" t="s">
        <v>19</v>
      </c>
      <c r="F422" s="229" t="s">
        <v>363</v>
      </c>
      <c r="G422" s="226"/>
      <c r="H422" s="230">
        <v>19.379999999999999</v>
      </c>
      <c r="I422" s="231"/>
      <c r="J422" s="226"/>
      <c r="K422" s="226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153</v>
      </c>
      <c r="AU422" s="236" t="s">
        <v>83</v>
      </c>
      <c r="AV422" s="13" t="s">
        <v>83</v>
      </c>
      <c r="AW422" s="13" t="s">
        <v>34</v>
      </c>
      <c r="AX422" s="13" t="s">
        <v>73</v>
      </c>
      <c r="AY422" s="236" t="s">
        <v>142</v>
      </c>
    </row>
    <row r="423" s="13" customFormat="1">
      <c r="A423" s="13"/>
      <c r="B423" s="225"/>
      <c r="C423" s="226"/>
      <c r="D423" s="227" t="s">
        <v>153</v>
      </c>
      <c r="E423" s="228" t="s">
        <v>19</v>
      </c>
      <c r="F423" s="229" t="s">
        <v>364</v>
      </c>
      <c r="G423" s="226"/>
      <c r="H423" s="230">
        <v>23.09</v>
      </c>
      <c r="I423" s="231"/>
      <c r="J423" s="226"/>
      <c r="K423" s="226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153</v>
      </c>
      <c r="AU423" s="236" t="s">
        <v>83</v>
      </c>
      <c r="AV423" s="13" t="s">
        <v>83</v>
      </c>
      <c r="AW423" s="13" t="s">
        <v>34</v>
      </c>
      <c r="AX423" s="13" t="s">
        <v>73</v>
      </c>
      <c r="AY423" s="236" t="s">
        <v>142</v>
      </c>
    </row>
    <row r="424" s="13" customFormat="1">
      <c r="A424" s="13"/>
      <c r="B424" s="225"/>
      <c r="C424" s="226"/>
      <c r="D424" s="227" t="s">
        <v>153</v>
      </c>
      <c r="E424" s="228" t="s">
        <v>19</v>
      </c>
      <c r="F424" s="229" t="s">
        <v>252</v>
      </c>
      <c r="G424" s="226"/>
      <c r="H424" s="230">
        <v>18.600000000000001</v>
      </c>
      <c r="I424" s="231"/>
      <c r="J424" s="226"/>
      <c r="K424" s="226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153</v>
      </c>
      <c r="AU424" s="236" t="s">
        <v>83</v>
      </c>
      <c r="AV424" s="13" t="s">
        <v>83</v>
      </c>
      <c r="AW424" s="13" t="s">
        <v>34</v>
      </c>
      <c r="AX424" s="13" t="s">
        <v>73</v>
      </c>
      <c r="AY424" s="236" t="s">
        <v>142</v>
      </c>
    </row>
    <row r="425" s="13" customFormat="1">
      <c r="A425" s="13"/>
      <c r="B425" s="225"/>
      <c r="C425" s="226"/>
      <c r="D425" s="227" t="s">
        <v>153</v>
      </c>
      <c r="E425" s="228" t="s">
        <v>19</v>
      </c>
      <c r="F425" s="229" t="s">
        <v>365</v>
      </c>
      <c r="G425" s="226"/>
      <c r="H425" s="230">
        <v>1.71</v>
      </c>
      <c r="I425" s="231"/>
      <c r="J425" s="226"/>
      <c r="K425" s="226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153</v>
      </c>
      <c r="AU425" s="236" t="s">
        <v>83</v>
      </c>
      <c r="AV425" s="13" t="s">
        <v>83</v>
      </c>
      <c r="AW425" s="13" t="s">
        <v>34</v>
      </c>
      <c r="AX425" s="13" t="s">
        <v>73</v>
      </c>
      <c r="AY425" s="236" t="s">
        <v>142</v>
      </c>
    </row>
    <row r="426" s="16" customFormat="1">
      <c r="A426" s="16"/>
      <c r="B426" s="268"/>
      <c r="C426" s="269"/>
      <c r="D426" s="227" t="s">
        <v>153</v>
      </c>
      <c r="E426" s="270" t="s">
        <v>19</v>
      </c>
      <c r="F426" s="271" t="s">
        <v>256</v>
      </c>
      <c r="G426" s="269"/>
      <c r="H426" s="272">
        <v>105.52999999999999</v>
      </c>
      <c r="I426" s="273"/>
      <c r="J426" s="269"/>
      <c r="K426" s="269"/>
      <c r="L426" s="274"/>
      <c r="M426" s="275"/>
      <c r="N426" s="276"/>
      <c r="O426" s="276"/>
      <c r="P426" s="276"/>
      <c r="Q426" s="276"/>
      <c r="R426" s="276"/>
      <c r="S426" s="276"/>
      <c r="T426" s="277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T426" s="278" t="s">
        <v>153</v>
      </c>
      <c r="AU426" s="278" t="s">
        <v>83</v>
      </c>
      <c r="AV426" s="16" t="s">
        <v>161</v>
      </c>
      <c r="AW426" s="16" t="s">
        <v>34</v>
      </c>
      <c r="AX426" s="16" t="s">
        <v>73</v>
      </c>
      <c r="AY426" s="278" t="s">
        <v>142</v>
      </c>
    </row>
    <row r="427" s="13" customFormat="1">
      <c r="A427" s="13"/>
      <c r="B427" s="225"/>
      <c r="C427" s="226"/>
      <c r="D427" s="227" t="s">
        <v>153</v>
      </c>
      <c r="E427" s="228" t="s">
        <v>19</v>
      </c>
      <c r="F427" s="229" t="s">
        <v>584</v>
      </c>
      <c r="G427" s="226"/>
      <c r="H427" s="230">
        <v>-17.100000000000001</v>
      </c>
      <c r="I427" s="231"/>
      <c r="J427" s="226"/>
      <c r="K427" s="226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153</v>
      </c>
      <c r="AU427" s="236" t="s">
        <v>83</v>
      </c>
      <c r="AV427" s="13" t="s">
        <v>83</v>
      </c>
      <c r="AW427" s="13" t="s">
        <v>34</v>
      </c>
      <c r="AX427" s="13" t="s">
        <v>73</v>
      </c>
      <c r="AY427" s="236" t="s">
        <v>142</v>
      </c>
    </row>
    <row r="428" s="14" customFormat="1">
      <c r="A428" s="14"/>
      <c r="B428" s="237"/>
      <c r="C428" s="238"/>
      <c r="D428" s="227" t="s">
        <v>153</v>
      </c>
      <c r="E428" s="239" t="s">
        <v>19</v>
      </c>
      <c r="F428" s="240" t="s">
        <v>172</v>
      </c>
      <c r="G428" s="238"/>
      <c r="H428" s="241">
        <v>88.429999999999978</v>
      </c>
      <c r="I428" s="242"/>
      <c r="J428" s="238"/>
      <c r="K428" s="238"/>
      <c r="L428" s="243"/>
      <c r="M428" s="244"/>
      <c r="N428" s="245"/>
      <c r="O428" s="245"/>
      <c r="P428" s="245"/>
      <c r="Q428" s="245"/>
      <c r="R428" s="245"/>
      <c r="S428" s="245"/>
      <c r="T428" s="24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7" t="s">
        <v>153</v>
      </c>
      <c r="AU428" s="247" t="s">
        <v>83</v>
      </c>
      <c r="AV428" s="14" t="s">
        <v>149</v>
      </c>
      <c r="AW428" s="14" t="s">
        <v>34</v>
      </c>
      <c r="AX428" s="14" t="s">
        <v>81</v>
      </c>
      <c r="AY428" s="247" t="s">
        <v>142</v>
      </c>
    </row>
    <row r="429" s="12" customFormat="1" ht="22.8" customHeight="1">
      <c r="A429" s="12"/>
      <c r="B429" s="191"/>
      <c r="C429" s="192"/>
      <c r="D429" s="193" t="s">
        <v>72</v>
      </c>
      <c r="E429" s="205" t="s">
        <v>585</v>
      </c>
      <c r="F429" s="205" t="s">
        <v>586</v>
      </c>
      <c r="G429" s="192"/>
      <c r="H429" s="192"/>
      <c r="I429" s="195"/>
      <c r="J429" s="206">
        <f>BK429</f>
        <v>0</v>
      </c>
      <c r="K429" s="192"/>
      <c r="L429" s="197"/>
      <c r="M429" s="198"/>
      <c r="N429" s="199"/>
      <c r="O429" s="199"/>
      <c r="P429" s="200">
        <f>SUM(P430:P439)</f>
        <v>0</v>
      </c>
      <c r="Q429" s="199"/>
      <c r="R429" s="200">
        <f>SUM(R430:R439)</f>
        <v>0.30730279999999999</v>
      </c>
      <c r="S429" s="199"/>
      <c r="T429" s="201">
        <f>SUM(T430:T439)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02" t="s">
        <v>83</v>
      </c>
      <c r="AT429" s="203" t="s">
        <v>72</v>
      </c>
      <c r="AU429" s="203" t="s">
        <v>81</v>
      </c>
      <c r="AY429" s="202" t="s">
        <v>142</v>
      </c>
      <c r="BK429" s="204">
        <f>SUM(BK430:BK439)</f>
        <v>0</v>
      </c>
    </row>
    <row r="430" s="2" customFormat="1" ht="24.15" customHeight="1">
      <c r="A430" s="41"/>
      <c r="B430" s="42"/>
      <c r="C430" s="207" t="s">
        <v>587</v>
      </c>
      <c r="D430" s="207" t="s">
        <v>144</v>
      </c>
      <c r="E430" s="208" t="s">
        <v>588</v>
      </c>
      <c r="F430" s="209" t="s">
        <v>589</v>
      </c>
      <c r="G430" s="210" t="s">
        <v>147</v>
      </c>
      <c r="H430" s="211">
        <v>105.53</v>
      </c>
      <c r="I430" s="212"/>
      <c r="J430" s="213">
        <f>ROUND(I430*H430,2)</f>
        <v>0</v>
      </c>
      <c r="K430" s="209" t="s">
        <v>148</v>
      </c>
      <c r="L430" s="47"/>
      <c r="M430" s="214" t="s">
        <v>19</v>
      </c>
      <c r="N430" s="215" t="s">
        <v>44</v>
      </c>
      <c r="O430" s="87"/>
      <c r="P430" s="216">
        <f>O430*H430</f>
        <v>0</v>
      </c>
      <c r="Q430" s="216">
        <v>0</v>
      </c>
      <c r="R430" s="216">
        <f>Q430*H430</f>
        <v>0</v>
      </c>
      <c r="S430" s="216">
        <v>0</v>
      </c>
      <c r="T430" s="217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8" t="s">
        <v>272</v>
      </c>
      <c r="AT430" s="218" t="s">
        <v>144</v>
      </c>
      <c r="AU430" s="218" t="s">
        <v>83</v>
      </c>
      <c r="AY430" s="20" t="s">
        <v>142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20" t="s">
        <v>81</v>
      </c>
      <c r="BK430" s="219">
        <f>ROUND(I430*H430,2)</f>
        <v>0</v>
      </c>
      <c r="BL430" s="20" t="s">
        <v>272</v>
      </c>
      <c r="BM430" s="218" t="s">
        <v>590</v>
      </c>
    </row>
    <row r="431" s="2" customFormat="1">
      <c r="A431" s="41"/>
      <c r="B431" s="42"/>
      <c r="C431" s="43"/>
      <c r="D431" s="220" t="s">
        <v>151</v>
      </c>
      <c r="E431" s="43"/>
      <c r="F431" s="221" t="s">
        <v>591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151</v>
      </c>
      <c r="AU431" s="20" t="s">
        <v>83</v>
      </c>
    </row>
    <row r="432" s="13" customFormat="1">
      <c r="A432" s="13"/>
      <c r="B432" s="225"/>
      <c r="C432" s="226"/>
      <c r="D432" s="227" t="s">
        <v>153</v>
      </c>
      <c r="E432" s="228" t="s">
        <v>19</v>
      </c>
      <c r="F432" s="229" t="s">
        <v>362</v>
      </c>
      <c r="G432" s="226"/>
      <c r="H432" s="230">
        <v>42.75</v>
      </c>
      <c r="I432" s="231"/>
      <c r="J432" s="226"/>
      <c r="K432" s="226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153</v>
      </c>
      <c r="AU432" s="236" t="s">
        <v>83</v>
      </c>
      <c r="AV432" s="13" t="s">
        <v>83</v>
      </c>
      <c r="AW432" s="13" t="s">
        <v>34</v>
      </c>
      <c r="AX432" s="13" t="s">
        <v>73</v>
      </c>
      <c r="AY432" s="236" t="s">
        <v>142</v>
      </c>
    </row>
    <row r="433" s="13" customFormat="1">
      <c r="A433" s="13"/>
      <c r="B433" s="225"/>
      <c r="C433" s="226"/>
      <c r="D433" s="227" t="s">
        <v>153</v>
      </c>
      <c r="E433" s="228" t="s">
        <v>19</v>
      </c>
      <c r="F433" s="229" t="s">
        <v>363</v>
      </c>
      <c r="G433" s="226"/>
      <c r="H433" s="230">
        <v>19.379999999999999</v>
      </c>
      <c r="I433" s="231"/>
      <c r="J433" s="226"/>
      <c r="K433" s="226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153</v>
      </c>
      <c r="AU433" s="236" t="s">
        <v>83</v>
      </c>
      <c r="AV433" s="13" t="s">
        <v>83</v>
      </c>
      <c r="AW433" s="13" t="s">
        <v>34</v>
      </c>
      <c r="AX433" s="13" t="s">
        <v>73</v>
      </c>
      <c r="AY433" s="236" t="s">
        <v>142</v>
      </c>
    </row>
    <row r="434" s="13" customFormat="1">
      <c r="A434" s="13"/>
      <c r="B434" s="225"/>
      <c r="C434" s="226"/>
      <c r="D434" s="227" t="s">
        <v>153</v>
      </c>
      <c r="E434" s="228" t="s">
        <v>19</v>
      </c>
      <c r="F434" s="229" t="s">
        <v>364</v>
      </c>
      <c r="G434" s="226"/>
      <c r="H434" s="230">
        <v>23.09</v>
      </c>
      <c r="I434" s="231"/>
      <c r="J434" s="226"/>
      <c r="K434" s="226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153</v>
      </c>
      <c r="AU434" s="236" t="s">
        <v>83</v>
      </c>
      <c r="AV434" s="13" t="s">
        <v>83</v>
      </c>
      <c r="AW434" s="13" t="s">
        <v>34</v>
      </c>
      <c r="AX434" s="13" t="s">
        <v>73</v>
      </c>
      <c r="AY434" s="236" t="s">
        <v>142</v>
      </c>
    </row>
    <row r="435" s="13" customFormat="1">
      <c r="A435" s="13"/>
      <c r="B435" s="225"/>
      <c r="C435" s="226"/>
      <c r="D435" s="227" t="s">
        <v>153</v>
      </c>
      <c r="E435" s="228" t="s">
        <v>19</v>
      </c>
      <c r="F435" s="229" t="s">
        <v>252</v>
      </c>
      <c r="G435" s="226"/>
      <c r="H435" s="230">
        <v>18.600000000000001</v>
      </c>
      <c r="I435" s="231"/>
      <c r="J435" s="226"/>
      <c r="K435" s="226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153</v>
      </c>
      <c r="AU435" s="236" t="s">
        <v>83</v>
      </c>
      <c r="AV435" s="13" t="s">
        <v>83</v>
      </c>
      <c r="AW435" s="13" t="s">
        <v>34</v>
      </c>
      <c r="AX435" s="13" t="s">
        <v>73</v>
      </c>
      <c r="AY435" s="236" t="s">
        <v>142</v>
      </c>
    </row>
    <row r="436" s="13" customFormat="1">
      <c r="A436" s="13"/>
      <c r="B436" s="225"/>
      <c r="C436" s="226"/>
      <c r="D436" s="227" t="s">
        <v>153</v>
      </c>
      <c r="E436" s="228" t="s">
        <v>19</v>
      </c>
      <c r="F436" s="229" t="s">
        <v>365</v>
      </c>
      <c r="G436" s="226"/>
      <c r="H436" s="230">
        <v>1.71</v>
      </c>
      <c r="I436" s="231"/>
      <c r="J436" s="226"/>
      <c r="K436" s="226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153</v>
      </c>
      <c r="AU436" s="236" t="s">
        <v>83</v>
      </c>
      <c r="AV436" s="13" t="s">
        <v>83</v>
      </c>
      <c r="AW436" s="13" t="s">
        <v>34</v>
      </c>
      <c r="AX436" s="13" t="s">
        <v>73</v>
      </c>
      <c r="AY436" s="236" t="s">
        <v>142</v>
      </c>
    </row>
    <row r="437" s="14" customFormat="1">
      <c r="A437" s="14"/>
      <c r="B437" s="237"/>
      <c r="C437" s="238"/>
      <c r="D437" s="227" t="s">
        <v>153</v>
      </c>
      <c r="E437" s="239" t="s">
        <v>19</v>
      </c>
      <c r="F437" s="240" t="s">
        <v>172</v>
      </c>
      <c r="G437" s="238"/>
      <c r="H437" s="241">
        <v>105.52999999999999</v>
      </c>
      <c r="I437" s="242"/>
      <c r="J437" s="238"/>
      <c r="K437" s="238"/>
      <c r="L437" s="243"/>
      <c r="M437" s="244"/>
      <c r="N437" s="245"/>
      <c r="O437" s="245"/>
      <c r="P437" s="245"/>
      <c r="Q437" s="245"/>
      <c r="R437" s="245"/>
      <c r="S437" s="245"/>
      <c r="T437" s="24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7" t="s">
        <v>153</v>
      </c>
      <c r="AU437" s="247" t="s">
        <v>83</v>
      </c>
      <c r="AV437" s="14" t="s">
        <v>149</v>
      </c>
      <c r="AW437" s="14" t="s">
        <v>34</v>
      </c>
      <c r="AX437" s="14" t="s">
        <v>81</v>
      </c>
      <c r="AY437" s="247" t="s">
        <v>142</v>
      </c>
    </row>
    <row r="438" s="2" customFormat="1" ht="16.5" customHeight="1">
      <c r="A438" s="41"/>
      <c r="B438" s="42"/>
      <c r="C438" s="248" t="s">
        <v>592</v>
      </c>
      <c r="D438" s="248" t="s">
        <v>186</v>
      </c>
      <c r="E438" s="249" t="s">
        <v>593</v>
      </c>
      <c r="F438" s="250" t="s">
        <v>594</v>
      </c>
      <c r="G438" s="251" t="s">
        <v>147</v>
      </c>
      <c r="H438" s="252">
        <v>219.50200000000001</v>
      </c>
      <c r="I438" s="253"/>
      <c r="J438" s="254">
        <f>ROUND(I438*H438,2)</f>
        <v>0</v>
      </c>
      <c r="K438" s="250" t="s">
        <v>148</v>
      </c>
      <c r="L438" s="255"/>
      <c r="M438" s="256" t="s">
        <v>19</v>
      </c>
      <c r="N438" s="257" t="s">
        <v>44</v>
      </c>
      <c r="O438" s="87"/>
      <c r="P438" s="216">
        <f>O438*H438</f>
        <v>0</v>
      </c>
      <c r="Q438" s="216">
        <v>0.0014</v>
      </c>
      <c r="R438" s="216">
        <f>Q438*H438</f>
        <v>0.30730279999999999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405</v>
      </c>
      <c r="AT438" s="218" t="s">
        <v>186</v>
      </c>
      <c r="AU438" s="218" t="s">
        <v>83</v>
      </c>
      <c r="AY438" s="20" t="s">
        <v>142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81</v>
      </c>
      <c r="BK438" s="219">
        <f>ROUND(I438*H438,2)</f>
        <v>0</v>
      </c>
      <c r="BL438" s="20" t="s">
        <v>272</v>
      </c>
      <c r="BM438" s="218" t="s">
        <v>595</v>
      </c>
    </row>
    <row r="439" s="13" customFormat="1">
      <c r="A439" s="13"/>
      <c r="B439" s="225"/>
      <c r="C439" s="226"/>
      <c r="D439" s="227" t="s">
        <v>153</v>
      </c>
      <c r="E439" s="228" t="s">
        <v>19</v>
      </c>
      <c r="F439" s="229" t="s">
        <v>596</v>
      </c>
      <c r="G439" s="226"/>
      <c r="H439" s="230">
        <v>219.50200000000001</v>
      </c>
      <c r="I439" s="231"/>
      <c r="J439" s="226"/>
      <c r="K439" s="226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153</v>
      </c>
      <c r="AU439" s="236" t="s">
        <v>83</v>
      </c>
      <c r="AV439" s="13" t="s">
        <v>83</v>
      </c>
      <c r="AW439" s="13" t="s">
        <v>34</v>
      </c>
      <c r="AX439" s="13" t="s">
        <v>81</v>
      </c>
      <c r="AY439" s="236" t="s">
        <v>142</v>
      </c>
    </row>
    <row r="440" s="12" customFormat="1" ht="22.8" customHeight="1">
      <c r="A440" s="12"/>
      <c r="B440" s="191"/>
      <c r="C440" s="192"/>
      <c r="D440" s="193" t="s">
        <v>72</v>
      </c>
      <c r="E440" s="205" t="s">
        <v>597</v>
      </c>
      <c r="F440" s="205" t="s">
        <v>598</v>
      </c>
      <c r="G440" s="192"/>
      <c r="H440" s="192"/>
      <c r="I440" s="195"/>
      <c r="J440" s="206">
        <f>BK440</f>
        <v>0</v>
      </c>
      <c r="K440" s="192"/>
      <c r="L440" s="197"/>
      <c r="M440" s="198"/>
      <c r="N440" s="199"/>
      <c r="O440" s="199"/>
      <c r="P440" s="200">
        <f>SUM(P441:P460)</f>
        <v>0</v>
      </c>
      <c r="Q440" s="199"/>
      <c r="R440" s="200">
        <f>SUM(R441:R460)</f>
        <v>0.047593675000000002</v>
      </c>
      <c r="S440" s="199"/>
      <c r="T440" s="201">
        <f>SUM(T441:T460)</f>
        <v>0.58128000000000002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02" t="s">
        <v>83</v>
      </c>
      <c r="AT440" s="203" t="s">
        <v>72</v>
      </c>
      <c r="AU440" s="203" t="s">
        <v>81</v>
      </c>
      <c r="AY440" s="202" t="s">
        <v>142</v>
      </c>
      <c r="BK440" s="204">
        <f>SUM(BK441:BK460)</f>
        <v>0</v>
      </c>
    </row>
    <row r="441" s="2" customFormat="1" ht="16.5" customHeight="1">
      <c r="A441" s="41"/>
      <c r="B441" s="42"/>
      <c r="C441" s="207" t="s">
        <v>599</v>
      </c>
      <c r="D441" s="207" t="s">
        <v>144</v>
      </c>
      <c r="E441" s="208" t="s">
        <v>600</v>
      </c>
      <c r="F441" s="209" t="s">
        <v>601</v>
      </c>
      <c r="G441" s="210" t="s">
        <v>223</v>
      </c>
      <c r="H441" s="211">
        <v>18</v>
      </c>
      <c r="I441" s="212"/>
      <c r="J441" s="213">
        <f>ROUND(I441*H441,2)</f>
        <v>0</v>
      </c>
      <c r="K441" s="209" t="s">
        <v>148</v>
      </c>
      <c r="L441" s="47"/>
      <c r="M441" s="214" t="s">
        <v>19</v>
      </c>
      <c r="N441" s="215" t="s">
        <v>44</v>
      </c>
      <c r="O441" s="87"/>
      <c r="P441" s="216">
        <f>O441*H441</f>
        <v>0</v>
      </c>
      <c r="Q441" s="216">
        <v>0</v>
      </c>
      <c r="R441" s="216">
        <f>Q441*H441</f>
        <v>0</v>
      </c>
      <c r="S441" s="216">
        <v>0.026700000000000002</v>
      </c>
      <c r="T441" s="217">
        <f>S441*H441</f>
        <v>0.48060000000000003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272</v>
      </c>
      <c r="AT441" s="218" t="s">
        <v>144</v>
      </c>
      <c r="AU441" s="218" t="s">
        <v>83</v>
      </c>
      <c r="AY441" s="20" t="s">
        <v>142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81</v>
      </c>
      <c r="BK441" s="219">
        <f>ROUND(I441*H441,2)</f>
        <v>0</v>
      </c>
      <c r="BL441" s="20" t="s">
        <v>272</v>
      </c>
      <c r="BM441" s="218" t="s">
        <v>602</v>
      </c>
    </row>
    <row r="442" s="2" customFormat="1">
      <c r="A442" s="41"/>
      <c r="B442" s="42"/>
      <c r="C442" s="43"/>
      <c r="D442" s="220" t="s">
        <v>151</v>
      </c>
      <c r="E442" s="43"/>
      <c r="F442" s="221" t="s">
        <v>603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151</v>
      </c>
      <c r="AU442" s="20" t="s">
        <v>83</v>
      </c>
    </row>
    <row r="443" s="13" customFormat="1">
      <c r="A443" s="13"/>
      <c r="B443" s="225"/>
      <c r="C443" s="226"/>
      <c r="D443" s="227" t="s">
        <v>153</v>
      </c>
      <c r="E443" s="228" t="s">
        <v>19</v>
      </c>
      <c r="F443" s="229" t="s">
        <v>604</v>
      </c>
      <c r="G443" s="226"/>
      <c r="H443" s="230">
        <v>18</v>
      </c>
      <c r="I443" s="231"/>
      <c r="J443" s="226"/>
      <c r="K443" s="226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153</v>
      </c>
      <c r="AU443" s="236" t="s">
        <v>83</v>
      </c>
      <c r="AV443" s="13" t="s">
        <v>83</v>
      </c>
      <c r="AW443" s="13" t="s">
        <v>34</v>
      </c>
      <c r="AX443" s="13" t="s">
        <v>81</v>
      </c>
      <c r="AY443" s="236" t="s">
        <v>142</v>
      </c>
    </row>
    <row r="444" s="2" customFormat="1" ht="16.5" customHeight="1">
      <c r="A444" s="41"/>
      <c r="B444" s="42"/>
      <c r="C444" s="207" t="s">
        <v>605</v>
      </c>
      <c r="D444" s="207" t="s">
        <v>144</v>
      </c>
      <c r="E444" s="208" t="s">
        <v>606</v>
      </c>
      <c r="F444" s="209" t="s">
        <v>607</v>
      </c>
      <c r="G444" s="210" t="s">
        <v>223</v>
      </c>
      <c r="H444" s="211">
        <v>10</v>
      </c>
      <c r="I444" s="212"/>
      <c r="J444" s="213">
        <f>ROUND(I444*H444,2)</f>
        <v>0</v>
      </c>
      <c r="K444" s="209" t="s">
        <v>148</v>
      </c>
      <c r="L444" s="47"/>
      <c r="M444" s="214" t="s">
        <v>19</v>
      </c>
      <c r="N444" s="215" t="s">
        <v>44</v>
      </c>
      <c r="O444" s="87"/>
      <c r="P444" s="216">
        <f>O444*H444</f>
        <v>0</v>
      </c>
      <c r="Q444" s="216">
        <v>0.0030765800000000002</v>
      </c>
      <c r="R444" s="216">
        <f>Q444*H444</f>
        <v>0.030765800000000003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272</v>
      </c>
      <c r="AT444" s="218" t="s">
        <v>144</v>
      </c>
      <c r="AU444" s="218" t="s">
        <v>83</v>
      </c>
      <c r="AY444" s="20" t="s">
        <v>142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81</v>
      </c>
      <c r="BK444" s="219">
        <f>ROUND(I444*H444,2)</f>
        <v>0</v>
      </c>
      <c r="BL444" s="20" t="s">
        <v>272</v>
      </c>
      <c r="BM444" s="218" t="s">
        <v>608</v>
      </c>
    </row>
    <row r="445" s="2" customFormat="1">
      <c r="A445" s="41"/>
      <c r="B445" s="42"/>
      <c r="C445" s="43"/>
      <c r="D445" s="220" t="s">
        <v>151</v>
      </c>
      <c r="E445" s="43"/>
      <c r="F445" s="221" t="s">
        <v>609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151</v>
      </c>
      <c r="AU445" s="20" t="s">
        <v>83</v>
      </c>
    </row>
    <row r="446" s="13" customFormat="1">
      <c r="A446" s="13"/>
      <c r="B446" s="225"/>
      <c r="C446" s="226"/>
      <c r="D446" s="227" t="s">
        <v>153</v>
      </c>
      <c r="E446" s="228" t="s">
        <v>19</v>
      </c>
      <c r="F446" s="229" t="s">
        <v>610</v>
      </c>
      <c r="G446" s="226"/>
      <c r="H446" s="230">
        <v>10</v>
      </c>
      <c r="I446" s="231"/>
      <c r="J446" s="226"/>
      <c r="K446" s="226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153</v>
      </c>
      <c r="AU446" s="236" t="s">
        <v>83</v>
      </c>
      <c r="AV446" s="13" t="s">
        <v>83</v>
      </c>
      <c r="AW446" s="13" t="s">
        <v>34</v>
      </c>
      <c r="AX446" s="13" t="s">
        <v>81</v>
      </c>
      <c r="AY446" s="236" t="s">
        <v>142</v>
      </c>
    </row>
    <row r="447" s="2" customFormat="1" ht="16.5" customHeight="1">
      <c r="A447" s="41"/>
      <c r="B447" s="42"/>
      <c r="C447" s="207" t="s">
        <v>611</v>
      </c>
      <c r="D447" s="207" t="s">
        <v>144</v>
      </c>
      <c r="E447" s="208" t="s">
        <v>612</v>
      </c>
      <c r="F447" s="209" t="s">
        <v>613</v>
      </c>
      <c r="G447" s="210" t="s">
        <v>223</v>
      </c>
      <c r="H447" s="211">
        <v>3.5</v>
      </c>
      <c r="I447" s="212"/>
      <c r="J447" s="213">
        <f>ROUND(I447*H447,2)</f>
        <v>0</v>
      </c>
      <c r="K447" s="209" t="s">
        <v>148</v>
      </c>
      <c r="L447" s="47"/>
      <c r="M447" s="214" t="s">
        <v>19</v>
      </c>
      <c r="N447" s="215" t="s">
        <v>44</v>
      </c>
      <c r="O447" s="87"/>
      <c r="P447" s="216">
        <f>O447*H447</f>
        <v>0</v>
      </c>
      <c r="Q447" s="216">
        <v>0.0030422499999999998</v>
      </c>
      <c r="R447" s="216">
        <f>Q447*H447</f>
        <v>0.010647874999999999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272</v>
      </c>
      <c r="AT447" s="218" t="s">
        <v>144</v>
      </c>
      <c r="AU447" s="218" t="s">
        <v>83</v>
      </c>
      <c r="AY447" s="20" t="s">
        <v>142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81</v>
      </c>
      <c r="BK447" s="219">
        <f>ROUND(I447*H447,2)</f>
        <v>0</v>
      </c>
      <c r="BL447" s="20" t="s">
        <v>272</v>
      </c>
      <c r="BM447" s="218" t="s">
        <v>614</v>
      </c>
    </row>
    <row r="448" s="2" customFormat="1">
      <c r="A448" s="41"/>
      <c r="B448" s="42"/>
      <c r="C448" s="43"/>
      <c r="D448" s="220" t="s">
        <v>151</v>
      </c>
      <c r="E448" s="43"/>
      <c r="F448" s="221" t="s">
        <v>615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151</v>
      </c>
      <c r="AU448" s="20" t="s">
        <v>83</v>
      </c>
    </row>
    <row r="449" s="13" customFormat="1">
      <c r="A449" s="13"/>
      <c r="B449" s="225"/>
      <c r="C449" s="226"/>
      <c r="D449" s="227" t="s">
        <v>153</v>
      </c>
      <c r="E449" s="228" t="s">
        <v>19</v>
      </c>
      <c r="F449" s="229" t="s">
        <v>616</v>
      </c>
      <c r="G449" s="226"/>
      <c r="H449" s="230">
        <v>2.5</v>
      </c>
      <c r="I449" s="231"/>
      <c r="J449" s="226"/>
      <c r="K449" s="226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153</v>
      </c>
      <c r="AU449" s="236" t="s">
        <v>83</v>
      </c>
      <c r="AV449" s="13" t="s">
        <v>83</v>
      </c>
      <c r="AW449" s="13" t="s">
        <v>34</v>
      </c>
      <c r="AX449" s="13" t="s">
        <v>73</v>
      </c>
      <c r="AY449" s="236" t="s">
        <v>142</v>
      </c>
    </row>
    <row r="450" s="13" customFormat="1">
      <c r="A450" s="13"/>
      <c r="B450" s="225"/>
      <c r="C450" s="226"/>
      <c r="D450" s="227" t="s">
        <v>153</v>
      </c>
      <c r="E450" s="228" t="s">
        <v>19</v>
      </c>
      <c r="F450" s="229" t="s">
        <v>617</v>
      </c>
      <c r="G450" s="226"/>
      <c r="H450" s="230">
        <v>1</v>
      </c>
      <c r="I450" s="231"/>
      <c r="J450" s="226"/>
      <c r="K450" s="226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153</v>
      </c>
      <c r="AU450" s="236" t="s">
        <v>83</v>
      </c>
      <c r="AV450" s="13" t="s">
        <v>83</v>
      </c>
      <c r="AW450" s="13" t="s">
        <v>34</v>
      </c>
      <c r="AX450" s="13" t="s">
        <v>73</v>
      </c>
      <c r="AY450" s="236" t="s">
        <v>142</v>
      </c>
    </row>
    <row r="451" s="14" customFormat="1">
      <c r="A451" s="14"/>
      <c r="B451" s="237"/>
      <c r="C451" s="238"/>
      <c r="D451" s="227" t="s">
        <v>153</v>
      </c>
      <c r="E451" s="239" t="s">
        <v>19</v>
      </c>
      <c r="F451" s="240" t="s">
        <v>172</v>
      </c>
      <c r="G451" s="238"/>
      <c r="H451" s="241">
        <v>3.5</v>
      </c>
      <c r="I451" s="242"/>
      <c r="J451" s="238"/>
      <c r="K451" s="238"/>
      <c r="L451" s="243"/>
      <c r="M451" s="244"/>
      <c r="N451" s="245"/>
      <c r="O451" s="245"/>
      <c r="P451" s="245"/>
      <c r="Q451" s="245"/>
      <c r="R451" s="245"/>
      <c r="S451" s="245"/>
      <c r="T451" s="24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7" t="s">
        <v>153</v>
      </c>
      <c r="AU451" s="247" t="s">
        <v>83</v>
      </c>
      <c r="AV451" s="14" t="s">
        <v>149</v>
      </c>
      <c r="AW451" s="14" t="s">
        <v>34</v>
      </c>
      <c r="AX451" s="14" t="s">
        <v>81</v>
      </c>
      <c r="AY451" s="247" t="s">
        <v>142</v>
      </c>
    </row>
    <row r="452" s="2" customFormat="1" ht="16.5" customHeight="1">
      <c r="A452" s="41"/>
      <c r="B452" s="42"/>
      <c r="C452" s="207" t="s">
        <v>618</v>
      </c>
      <c r="D452" s="207" t="s">
        <v>144</v>
      </c>
      <c r="E452" s="208" t="s">
        <v>619</v>
      </c>
      <c r="F452" s="209" t="s">
        <v>620</v>
      </c>
      <c r="G452" s="210" t="s">
        <v>212</v>
      </c>
      <c r="H452" s="211">
        <v>3</v>
      </c>
      <c r="I452" s="212"/>
      <c r="J452" s="213">
        <f>ROUND(I452*H452,2)</f>
        <v>0</v>
      </c>
      <c r="K452" s="209" t="s">
        <v>148</v>
      </c>
      <c r="L452" s="47"/>
      <c r="M452" s="214" t="s">
        <v>19</v>
      </c>
      <c r="N452" s="215" t="s">
        <v>44</v>
      </c>
      <c r="O452" s="87"/>
      <c r="P452" s="216">
        <f>O452*H452</f>
        <v>0</v>
      </c>
      <c r="Q452" s="216">
        <v>0.0015</v>
      </c>
      <c r="R452" s="216">
        <f>Q452*H452</f>
        <v>0.0045000000000000005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272</v>
      </c>
      <c r="AT452" s="218" t="s">
        <v>144</v>
      </c>
      <c r="AU452" s="218" t="s">
        <v>83</v>
      </c>
      <c r="AY452" s="20" t="s">
        <v>142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81</v>
      </c>
      <c r="BK452" s="219">
        <f>ROUND(I452*H452,2)</f>
        <v>0</v>
      </c>
      <c r="BL452" s="20" t="s">
        <v>272</v>
      </c>
      <c r="BM452" s="218" t="s">
        <v>621</v>
      </c>
    </row>
    <row r="453" s="2" customFormat="1">
      <c r="A453" s="41"/>
      <c r="B453" s="42"/>
      <c r="C453" s="43"/>
      <c r="D453" s="220" t="s">
        <v>151</v>
      </c>
      <c r="E453" s="43"/>
      <c r="F453" s="221" t="s">
        <v>622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151</v>
      </c>
      <c r="AU453" s="20" t="s">
        <v>83</v>
      </c>
    </row>
    <row r="454" s="13" customFormat="1">
      <c r="A454" s="13"/>
      <c r="B454" s="225"/>
      <c r="C454" s="226"/>
      <c r="D454" s="227" t="s">
        <v>153</v>
      </c>
      <c r="E454" s="228" t="s">
        <v>19</v>
      </c>
      <c r="F454" s="229" t="s">
        <v>623</v>
      </c>
      <c r="G454" s="226"/>
      <c r="H454" s="230">
        <v>3</v>
      </c>
      <c r="I454" s="231"/>
      <c r="J454" s="226"/>
      <c r="K454" s="226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153</v>
      </c>
      <c r="AU454" s="236" t="s">
        <v>83</v>
      </c>
      <c r="AV454" s="13" t="s">
        <v>83</v>
      </c>
      <c r="AW454" s="13" t="s">
        <v>34</v>
      </c>
      <c r="AX454" s="13" t="s">
        <v>81</v>
      </c>
      <c r="AY454" s="236" t="s">
        <v>142</v>
      </c>
    </row>
    <row r="455" s="2" customFormat="1" ht="16.5" customHeight="1">
      <c r="A455" s="41"/>
      <c r="B455" s="42"/>
      <c r="C455" s="207" t="s">
        <v>624</v>
      </c>
      <c r="D455" s="207" t="s">
        <v>144</v>
      </c>
      <c r="E455" s="208" t="s">
        <v>625</v>
      </c>
      <c r="F455" s="209" t="s">
        <v>626</v>
      </c>
      <c r="G455" s="210" t="s">
        <v>212</v>
      </c>
      <c r="H455" s="211">
        <v>4</v>
      </c>
      <c r="I455" s="212"/>
      <c r="J455" s="213">
        <f>ROUND(I455*H455,2)</f>
        <v>0</v>
      </c>
      <c r="K455" s="209" t="s">
        <v>148</v>
      </c>
      <c r="L455" s="47"/>
      <c r="M455" s="214" t="s">
        <v>19</v>
      </c>
      <c r="N455" s="215" t="s">
        <v>44</v>
      </c>
      <c r="O455" s="87"/>
      <c r="P455" s="216">
        <f>O455*H455</f>
        <v>0</v>
      </c>
      <c r="Q455" s="216">
        <v>0</v>
      </c>
      <c r="R455" s="216">
        <f>Q455*H455</f>
        <v>0</v>
      </c>
      <c r="S455" s="216">
        <v>0.025170000000000001</v>
      </c>
      <c r="T455" s="217">
        <f>S455*H455</f>
        <v>0.10068000000000001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8" t="s">
        <v>272</v>
      </c>
      <c r="AT455" s="218" t="s">
        <v>144</v>
      </c>
      <c r="AU455" s="218" t="s">
        <v>83</v>
      </c>
      <c r="AY455" s="20" t="s">
        <v>142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20" t="s">
        <v>81</v>
      </c>
      <c r="BK455" s="219">
        <f>ROUND(I455*H455,2)</f>
        <v>0</v>
      </c>
      <c r="BL455" s="20" t="s">
        <v>272</v>
      </c>
      <c r="BM455" s="218" t="s">
        <v>627</v>
      </c>
    </row>
    <row r="456" s="2" customFormat="1">
      <c r="A456" s="41"/>
      <c r="B456" s="42"/>
      <c r="C456" s="43"/>
      <c r="D456" s="220" t="s">
        <v>151</v>
      </c>
      <c r="E456" s="43"/>
      <c r="F456" s="221" t="s">
        <v>628</v>
      </c>
      <c r="G456" s="43"/>
      <c r="H456" s="43"/>
      <c r="I456" s="222"/>
      <c r="J456" s="43"/>
      <c r="K456" s="43"/>
      <c r="L456" s="47"/>
      <c r="M456" s="223"/>
      <c r="N456" s="224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151</v>
      </c>
      <c r="AU456" s="20" t="s">
        <v>83</v>
      </c>
    </row>
    <row r="457" s="13" customFormat="1">
      <c r="A457" s="13"/>
      <c r="B457" s="225"/>
      <c r="C457" s="226"/>
      <c r="D457" s="227" t="s">
        <v>153</v>
      </c>
      <c r="E457" s="228" t="s">
        <v>19</v>
      </c>
      <c r="F457" s="229" t="s">
        <v>629</v>
      </c>
      <c r="G457" s="226"/>
      <c r="H457" s="230">
        <v>4</v>
      </c>
      <c r="I457" s="231"/>
      <c r="J457" s="226"/>
      <c r="K457" s="226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153</v>
      </c>
      <c r="AU457" s="236" t="s">
        <v>83</v>
      </c>
      <c r="AV457" s="13" t="s">
        <v>83</v>
      </c>
      <c r="AW457" s="13" t="s">
        <v>34</v>
      </c>
      <c r="AX457" s="13" t="s">
        <v>81</v>
      </c>
      <c r="AY457" s="236" t="s">
        <v>142</v>
      </c>
    </row>
    <row r="458" s="2" customFormat="1" ht="16.5" customHeight="1">
      <c r="A458" s="41"/>
      <c r="B458" s="42"/>
      <c r="C458" s="207" t="s">
        <v>630</v>
      </c>
      <c r="D458" s="207" t="s">
        <v>144</v>
      </c>
      <c r="E458" s="208" t="s">
        <v>631</v>
      </c>
      <c r="F458" s="209" t="s">
        <v>632</v>
      </c>
      <c r="G458" s="210" t="s">
        <v>633</v>
      </c>
      <c r="H458" s="211">
        <v>1</v>
      </c>
      <c r="I458" s="212"/>
      <c r="J458" s="213">
        <f>ROUND(I458*H458,2)</f>
        <v>0</v>
      </c>
      <c r="K458" s="209" t="s">
        <v>19</v>
      </c>
      <c r="L458" s="47"/>
      <c r="M458" s="214" t="s">
        <v>19</v>
      </c>
      <c r="N458" s="215" t="s">
        <v>44</v>
      </c>
      <c r="O458" s="87"/>
      <c r="P458" s="216">
        <f>O458*H458</f>
        <v>0</v>
      </c>
      <c r="Q458" s="216">
        <v>0.0016800000000000001</v>
      </c>
      <c r="R458" s="216">
        <f>Q458*H458</f>
        <v>0.0016800000000000001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272</v>
      </c>
      <c r="AT458" s="218" t="s">
        <v>144</v>
      </c>
      <c r="AU458" s="218" t="s">
        <v>83</v>
      </c>
      <c r="AY458" s="20" t="s">
        <v>142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81</v>
      </c>
      <c r="BK458" s="219">
        <f>ROUND(I458*H458,2)</f>
        <v>0</v>
      </c>
      <c r="BL458" s="20" t="s">
        <v>272</v>
      </c>
      <c r="BM458" s="218" t="s">
        <v>634</v>
      </c>
    </row>
    <row r="459" s="2" customFormat="1" ht="24.15" customHeight="1">
      <c r="A459" s="41"/>
      <c r="B459" s="42"/>
      <c r="C459" s="207" t="s">
        <v>635</v>
      </c>
      <c r="D459" s="207" t="s">
        <v>144</v>
      </c>
      <c r="E459" s="208" t="s">
        <v>636</v>
      </c>
      <c r="F459" s="209" t="s">
        <v>637</v>
      </c>
      <c r="G459" s="210" t="s">
        <v>189</v>
      </c>
      <c r="H459" s="211">
        <v>0.048000000000000001</v>
      </c>
      <c r="I459" s="212"/>
      <c r="J459" s="213">
        <f>ROUND(I459*H459,2)</f>
        <v>0</v>
      </c>
      <c r="K459" s="209" t="s">
        <v>148</v>
      </c>
      <c r="L459" s="47"/>
      <c r="M459" s="214" t="s">
        <v>19</v>
      </c>
      <c r="N459" s="215" t="s">
        <v>44</v>
      </c>
      <c r="O459" s="87"/>
      <c r="P459" s="216">
        <f>O459*H459</f>
        <v>0</v>
      </c>
      <c r="Q459" s="216">
        <v>0</v>
      </c>
      <c r="R459" s="216">
        <f>Q459*H459</f>
        <v>0</v>
      </c>
      <c r="S459" s="216">
        <v>0</v>
      </c>
      <c r="T459" s="217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8" t="s">
        <v>272</v>
      </c>
      <c r="AT459" s="218" t="s">
        <v>144</v>
      </c>
      <c r="AU459" s="218" t="s">
        <v>83</v>
      </c>
      <c r="AY459" s="20" t="s">
        <v>142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0" t="s">
        <v>81</v>
      </c>
      <c r="BK459" s="219">
        <f>ROUND(I459*H459,2)</f>
        <v>0</v>
      </c>
      <c r="BL459" s="20" t="s">
        <v>272</v>
      </c>
      <c r="BM459" s="218" t="s">
        <v>638</v>
      </c>
    </row>
    <row r="460" s="2" customFormat="1">
      <c r="A460" s="41"/>
      <c r="B460" s="42"/>
      <c r="C460" s="43"/>
      <c r="D460" s="220" t="s">
        <v>151</v>
      </c>
      <c r="E460" s="43"/>
      <c r="F460" s="221" t="s">
        <v>639</v>
      </c>
      <c r="G460" s="43"/>
      <c r="H460" s="43"/>
      <c r="I460" s="222"/>
      <c r="J460" s="43"/>
      <c r="K460" s="43"/>
      <c r="L460" s="47"/>
      <c r="M460" s="223"/>
      <c r="N460" s="224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151</v>
      </c>
      <c r="AU460" s="20" t="s">
        <v>83</v>
      </c>
    </row>
    <row r="461" s="12" customFormat="1" ht="22.8" customHeight="1">
      <c r="A461" s="12"/>
      <c r="B461" s="191"/>
      <c r="C461" s="192"/>
      <c r="D461" s="193" t="s">
        <v>72</v>
      </c>
      <c r="E461" s="205" t="s">
        <v>640</v>
      </c>
      <c r="F461" s="205" t="s">
        <v>641</v>
      </c>
      <c r="G461" s="192"/>
      <c r="H461" s="192"/>
      <c r="I461" s="195"/>
      <c r="J461" s="206">
        <f>BK461</f>
        <v>0</v>
      </c>
      <c r="K461" s="192"/>
      <c r="L461" s="197"/>
      <c r="M461" s="198"/>
      <c r="N461" s="199"/>
      <c r="O461" s="199"/>
      <c r="P461" s="200">
        <f>P462</f>
        <v>0</v>
      </c>
      <c r="Q461" s="199"/>
      <c r="R461" s="200">
        <f>R462</f>
        <v>0.049369999999999997</v>
      </c>
      <c r="S461" s="199"/>
      <c r="T461" s="201">
        <f>T462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02" t="s">
        <v>83</v>
      </c>
      <c r="AT461" s="203" t="s">
        <v>72</v>
      </c>
      <c r="AU461" s="203" t="s">
        <v>81</v>
      </c>
      <c r="AY461" s="202" t="s">
        <v>142</v>
      </c>
      <c r="BK461" s="204">
        <f>BK462</f>
        <v>0</v>
      </c>
    </row>
    <row r="462" s="2" customFormat="1" ht="16.5" customHeight="1">
      <c r="A462" s="41"/>
      <c r="B462" s="42"/>
      <c r="C462" s="207" t="s">
        <v>642</v>
      </c>
      <c r="D462" s="207" t="s">
        <v>144</v>
      </c>
      <c r="E462" s="208" t="s">
        <v>643</v>
      </c>
      <c r="F462" s="209" t="s">
        <v>644</v>
      </c>
      <c r="G462" s="210" t="s">
        <v>633</v>
      </c>
      <c r="H462" s="211">
        <v>1</v>
      </c>
      <c r="I462" s="212"/>
      <c r="J462" s="213">
        <f>ROUND(I462*H462,2)</f>
        <v>0</v>
      </c>
      <c r="K462" s="209" t="s">
        <v>19</v>
      </c>
      <c r="L462" s="47"/>
      <c r="M462" s="214" t="s">
        <v>19</v>
      </c>
      <c r="N462" s="215" t="s">
        <v>44</v>
      </c>
      <c r="O462" s="87"/>
      <c r="P462" s="216">
        <f>O462*H462</f>
        <v>0</v>
      </c>
      <c r="Q462" s="216">
        <v>0.049369999999999997</v>
      </c>
      <c r="R462" s="216">
        <f>Q462*H462</f>
        <v>0.049369999999999997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272</v>
      </c>
      <c r="AT462" s="218" t="s">
        <v>144</v>
      </c>
      <c r="AU462" s="218" t="s">
        <v>83</v>
      </c>
      <c r="AY462" s="20" t="s">
        <v>142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81</v>
      </c>
      <c r="BK462" s="219">
        <f>ROUND(I462*H462,2)</f>
        <v>0</v>
      </c>
      <c r="BL462" s="20" t="s">
        <v>272</v>
      </c>
      <c r="BM462" s="218" t="s">
        <v>645</v>
      </c>
    </row>
    <row r="463" s="12" customFormat="1" ht="22.8" customHeight="1">
      <c r="A463" s="12"/>
      <c r="B463" s="191"/>
      <c r="C463" s="192"/>
      <c r="D463" s="193" t="s">
        <v>72</v>
      </c>
      <c r="E463" s="205" t="s">
        <v>646</v>
      </c>
      <c r="F463" s="205" t="s">
        <v>647</v>
      </c>
      <c r="G463" s="192"/>
      <c r="H463" s="192"/>
      <c r="I463" s="195"/>
      <c r="J463" s="206">
        <f>BK463</f>
        <v>0</v>
      </c>
      <c r="K463" s="192"/>
      <c r="L463" s="197"/>
      <c r="M463" s="198"/>
      <c r="N463" s="199"/>
      <c r="O463" s="199"/>
      <c r="P463" s="200">
        <f>SUM(P464:P476)</f>
        <v>0</v>
      </c>
      <c r="Q463" s="199"/>
      <c r="R463" s="200">
        <f>SUM(R464:R476)</f>
        <v>0.032730000000000002</v>
      </c>
      <c r="S463" s="199"/>
      <c r="T463" s="201">
        <f>SUM(T464:T476)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2" t="s">
        <v>83</v>
      </c>
      <c r="AT463" s="203" t="s">
        <v>72</v>
      </c>
      <c r="AU463" s="203" t="s">
        <v>81</v>
      </c>
      <c r="AY463" s="202" t="s">
        <v>142</v>
      </c>
      <c r="BK463" s="204">
        <f>SUM(BK464:BK476)</f>
        <v>0</v>
      </c>
    </row>
    <row r="464" s="2" customFormat="1" ht="16.5" customHeight="1">
      <c r="A464" s="41"/>
      <c r="B464" s="42"/>
      <c r="C464" s="207" t="s">
        <v>648</v>
      </c>
      <c r="D464" s="207" t="s">
        <v>144</v>
      </c>
      <c r="E464" s="208" t="s">
        <v>649</v>
      </c>
      <c r="F464" s="209" t="s">
        <v>650</v>
      </c>
      <c r="G464" s="210" t="s">
        <v>212</v>
      </c>
      <c r="H464" s="211">
        <v>3</v>
      </c>
      <c r="I464" s="212"/>
      <c r="J464" s="213">
        <f>ROUND(I464*H464,2)</f>
        <v>0</v>
      </c>
      <c r="K464" s="209" t="s">
        <v>245</v>
      </c>
      <c r="L464" s="47"/>
      <c r="M464" s="214" t="s">
        <v>19</v>
      </c>
      <c r="N464" s="215" t="s">
        <v>44</v>
      </c>
      <c r="O464" s="87"/>
      <c r="P464" s="216">
        <f>O464*H464</f>
        <v>0</v>
      </c>
      <c r="Q464" s="216">
        <v>0</v>
      </c>
      <c r="R464" s="216">
        <f>Q464*H464</f>
        <v>0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272</v>
      </c>
      <c r="AT464" s="218" t="s">
        <v>144</v>
      </c>
      <c r="AU464" s="218" t="s">
        <v>83</v>
      </c>
      <c r="AY464" s="20" t="s">
        <v>142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81</v>
      </c>
      <c r="BK464" s="219">
        <f>ROUND(I464*H464,2)</f>
        <v>0</v>
      </c>
      <c r="BL464" s="20" t="s">
        <v>272</v>
      </c>
      <c r="BM464" s="218" t="s">
        <v>651</v>
      </c>
    </row>
    <row r="465" s="2" customFormat="1">
      <c r="A465" s="41"/>
      <c r="B465" s="42"/>
      <c r="C465" s="43"/>
      <c r="D465" s="220" t="s">
        <v>151</v>
      </c>
      <c r="E465" s="43"/>
      <c r="F465" s="221" t="s">
        <v>652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151</v>
      </c>
      <c r="AU465" s="20" t="s">
        <v>83</v>
      </c>
    </row>
    <row r="466" s="13" customFormat="1">
      <c r="A466" s="13"/>
      <c r="B466" s="225"/>
      <c r="C466" s="226"/>
      <c r="D466" s="227" t="s">
        <v>153</v>
      </c>
      <c r="E466" s="228" t="s">
        <v>19</v>
      </c>
      <c r="F466" s="229" t="s">
        <v>161</v>
      </c>
      <c r="G466" s="226"/>
      <c r="H466" s="230">
        <v>3</v>
      </c>
      <c r="I466" s="231"/>
      <c r="J466" s="226"/>
      <c r="K466" s="226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153</v>
      </c>
      <c r="AU466" s="236" t="s">
        <v>83</v>
      </c>
      <c r="AV466" s="13" t="s">
        <v>83</v>
      </c>
      <c r="AW466" s="13" t="s">
        <v>34</v>
      </c>
      <c r="AX466" s="13" t="s">
        <v>81</v>
      </c>
      <c r="AY466" s="236" t="s">
        <v>142</v>
      </c>
    </row>
    <row r="467" s="2" customFormat="1" ht="16.5" customHeight="1">
      <c r="A467" s="41"/>
      <c r="B467" s="42"/>
      <c r="C467" s="248" t="s">
        <v>653</v>
      </c>
      <c r="D467" s="248" t="s">
        <v>186</v>
      </c>
      <c r="E467" s="249" t="s">
        <v>654</v>
      </c>
      <c r="F467" s="250" t="s">
        <v>655</v>
      </c>
      <c r="G467" s="251" t="s">
        <v>212</v>
      </c>
      <c r="H467" s="252">
        <v>3</v>
      </c>
      <c r="I467" s="253"/>
      <c r="J467" s="254">
        <f>ROUND(I467*H467,2)</f>
        <v>0</v>
      </c>
      <c r="K467" s="250" t="s">
        <v>245</v>
      </c>
      <c r="L467" s="255"/>
      <c r="M467" s="256" t="s">
        <v>19</v>
      </c>
      <c r="N467" s="257" t="s">
        <v>44</v>
      </c>
      <c r="O467" s="87"/>
      <c r="P467" s="216">
        <f>O467*H467</f>
        <v>0</v>
      </c>
      <c r="Q467" s="216">
        <v>0.0015</v>
      </c>
      <c r="R467" s="216">
        <f>Q467*H467</f>
        <v>0.0045000000000000005</v>
      </c>
      <c r="S467" s="216">
        <v>0</v>
      </c>
      <c r="T467" s="217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18" t="s">
        <v>405</v>
      </c>
      <c r="AT467" s="218" t="s">
        <v>186</v>
      </c>
      <c r="AU467" s="218" t="s">
        <v>83</v>
      </c>
      <c r="AY467" s="20" t="s">
        <v>142</v>
      </c>
      <c r="BE467" s="219">
        <f>IF(N467="základní",J467,0)</f>
        <v>0</v>
      </c>
      <c r="BF467" s="219">
        <f>IF(N467="snížená",J467,0)</f>
        <v>0</v>
      </c>
      <c r="BG467" s="219">
        <f>IF(N467="zákl. přenesená",J467,0)</f>
        <v>0</v>
      </c>
      <c r="BH467" s="219">
        <f>IF(N467="sníž. přenesená",J467,0)</f>
        <v>0</v>
      </c>
      <c r="BI467" s="219">
        <f>IF(N467="nulová",J467,0)</f>
        <v>0</v>
      </c>
      <c r="BJ467" s="20" t="s">
        <v>81</v>
      </c>
      <c r="BK467" s="219">
        <f>ROUND(I467*H467,2)</f>
        <v>0</v>
      </c>
      <c r="BL467" s="20" t="s">
        <v>272</v>
      </c>
      <c r="BM467" s="218" t="s">
        <v>656</v>
      </c>
    </row>
    <row r="468" s="2" customFormat="1" ht="16.5" customHeight="1">
      <c r="A468" s="41"/>
      <c r="B468" s="42"/>
      <c r="C468" s="207" t="s">
        <v>657</v>
      </c>
      <c r="D468" s="207" t="s">
        <v>144</v>
      </c>
      <c r="E468" s="208" t="s">
        <v>658</v>
      </c>
      <c r="F468" s="209" t="s">
        <v>659</v>
      </c>
      <c r="G468" s="210" t="s">
        <v>212</v>
      </c>
      <c r="H468" s="211">
        <v>5</v>
      </c>
      <c r="I468" s="212"/>
      <c r="J468" s="213">
        <f>ROUND(I468*H468,2)</f>
        <v>0</v>
      </c>
      <c r="K468" s="209" t="s">
        <v>245</v>
      </c>
      <c r="L468" s="47"/>
      <c r="M468" s="214" t="s">
        <v>19</v>
      </c>
      <c r="N468" s="215" t="s">
        <v>44</v>
      </c>
      <c r="O468" s="87"/>
      <c r="P468" s="216">
        <f>O468*H468</f>
        <v>0</v>
      </c>
      <c r="Q468" s="216">
        <v>0</v>
      </c>
      <c r="R468" s="216">
        <f>Q468*H468</f>
        <v>0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272</v>
      </c>
      <c r="AT468" s="218" t="s">
        <v>144</v>
      </c>
      <c r="AU468" s="218" t="s">
        <v>83</v>
      </c>
      <c r="AY468" s="20" t="s">
        <v>142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81</v>
      </c>
      <c r="BK468" s="219">
        <f>ROUND(I468*H468,2)</f>
        <v>0</v>
      </c>
      <c r="BL468" s="20" t="s">
        <v>272</v>
      </c>
      <c r="BM468" s="218" t="s">
        <v>660</v>
      </c>
    </row>
    <row r="469" s="2" customFormat="1">
      <c r="A469" s="41"/>
      <c r="B469" s="42"/>
      <c r="C469" s="43"/>
      <c r="D469" s="220" t="s">
        <v>151</v>
      </c>
      <c r="E469" s="43"/>
      <c r="F469" s="221" t="s">
        <v>661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151</v>
      </c>
      <c r="AU469" s="20" t="s">
        <v>83</v>
      </c>
    </row>
    <row r="470" s="2" customFormat="1" ht="16.5" customHeight="1">
      <c r="A470" s="41"/>
      <c r="B470" s="42"/>
      <c r="C470" s="248" t="s">
        <v>662</v>
      </c>
      <c r="D470" s="248" t="s">
        <v>186</v>
      </c>
      <c r="E470" s="249" t="s">
        <v>663</v>
      </c>
      <c r="F470" s="250" t="s">
        <v>664</v>
      </c>
      <c r="G470" s="251" t="s">
        <v>212</v>
      </c>
      <c r="H470" s="252">
        <v>5</v>
      </c>
      <c r="I470" s="253"/>
      <c r="J470" s="254">
        <f>ROUND(I470*H470,2)</f>
        <v>0</v>
      </c>
      <c r="K470" s="250" t="s">
        <v>245</v>
      </c>
      <c r="L470" s="255"/>
      <c r="M470" s="256" t="s">
        <v>19</v>
      </c>
      <c r="N470" s="257" t="s">
        <v>44</v>
      </c>
      <c r="O470" s="87"/>
      <c r="P470" s="216">
        <f>O470*H470</f>
        <v>0</v>
      </c>
      <c r="Q470" s="216">
        <v>0.00012</v>
      </c>
      <c r="R470" s="216">
        <f>Q470*H470</f>
        <v>0.00060000000000000006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405</v>
      </c>
      <c r="AT470" s="218" t="s">
        <v>186</v>
      </c>
      <c r="AU470" s="218" t="s">
        <v>83</v>
      </c>
      <c r="AY470" s="20" t="s">
        <v>142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81</v>
      </c>
      <c r="BK470" s="219">
        <f>ROUND(I470*H470,2)</f>
        <v>0</v>
      </c>
      <c r="BL470" s="20" t="s">
        <v>272</v>
      </c>
      <c r="BM470" s="218" t="s">
        <v>665</v>
      </c>
    </row>
    <row r="471" s="2" customFormat="1" ht="24.15" customHeight="1">
      <c r="A471" s="41"/>
      <c r="B471" s="42"/>
      <c r="C471" s="207" t="s">
        <v>666</v>
      </c>
      <c r="D471" s="207" t="s">
        <v>144</v>
      </c>
      <c r="E471" s="208" t="s">
        <v>667</v>
      </c>
      <c r="F471" s="209" t="s">
        <v>668</v>
      </c>
      <c r="G471" s="210" t="s">
        <v>633</v>
      </c>
      <c r="H471" s="211">
        <v>1</v>
      </c>
      <c r="I471" s="212"/>
      <c r="J471" s="213">
        <f>ROUND(I471*H471,2)</f>
        <v>0</v>
      </c>
      <c r="K471" s="209" t="s">
        <v>245</v>
      </c>
      <c r="L471" s="47"/>
      <c r="M471" s="214" t="s">
        <v>19</v>
      </c>
      <c r="N471" s="215" t="s">
        <v>44</v>
      </c>
      <c r="O471" s="87"/>
      <c r="P471" s="216">
        <f>O471*H471</f>
        <v>0</v>
      </c>
      <c r="Q471" s="216">
        <v>0.01525</v>
      </c>
      <c r="R471" s="216">
        <f>Q471*H471</f>
        <v>0.01525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272</v>
      </c>
      <c r="AT471" s="218" t="s">
        <v>144</v>
      </c>
      <c r="AU471" s="218" t="s">
        <v>83</v>
      </c>
      <c r="AY471" s="20" t="s">
        <v>142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81</v>
      </c>
      <c r="BK471" s="219">
        <f>ROUND(I471*H471,2)</f>
        <v>0</v>
      </c>
      <c r="BL471" s="20" t="s">
        <v>272</v>
      </c>
      <c r="BM471" s="218" t="s">
        <v>669</v>
      </c>
    </row>
    <row r="472" s="2" customFormat="1">
      <c r="A472" s="41"/>
      <c r="B472" s="42"/>
      <c r="C472" s="43"/>
      <c r="D472" s="220" t="s">
        <v>151</v>
      </c>
      <c r="E472" s="43"/>
      <c r="F472" s="221" t="s">
        <v>670</v>
      </c>
      <c r="G472" s="43"/>
      <c r="H472" s="43"/>
      <c r="I472" s="222"/>
      <c r="J472" s="43"/>
      <c r="K472" s="43"/>
      <c r="L472" s="47"/>
      <c r="M472" s="223"/>
      <c r="N472" s="224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151</v>
      </c>
      <c r="AU472" s="20" t="s">
        <v>83</v>
      </c>
    </row>
    <row r="473" s="2" customFormat="1" ht="24.15" customHeight="1">
      <c r="A473" s="41"/>
      <c r="B473" s="42"/>
      <c r="C473" s="207" t="s">
        <v>671</v>
      </c>
      <c r="D473" s="207" t="s">
        <v>144</v>
      </c>
      <c r="E473" s="208" t="s">
        <v>672</v>
      </c>
      <c r="F473" s="209" t="s">
        <v>673</v>
      </c>
      <c r="G473" s="210" t="s">
        <v>633</v>
      </c>
      <c r="H473" s="211">
        <v>1</v>
      </c>
      <c r="I473" s="212"/>
      <c r="J473" s="213">
        <f>ROUND(I473*H473,2)</f>
        <v>0</v>
      </c>
      <c r="K473" s="209" t="s">
        <v>245</v>
      </c>
      <c r="L473" s="47"/>
      <c r="M473" s="214" t="s">
        <v>19</v>
      </c>
      <c r="N473" s="215" t="s">
        <v>44</v>
      </c>
      <c r="O473" s="87"/>
      <c r="P473" s="216">
        <f>O473*H473</f>
        <v>0</v>
      </c>
      <c r="Q473" s="216">
        <v>0.010659999999999999</v>
      </c>
      <c r="R473" s="216">
        <f>Q473*H473</f>
        <v>0.010659999999999999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272</v>
      </c>
      <c r="AT473" s="218" t="s">
        <v>144</v>
      </c>
      <c r="AU473" s="218" t="s">
        <v>83</v>
      </c>
      <c r="AY473" s="20" t="s">
        <v>142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81</v>
      </c>
      <c r="BK473" s="219">
        <f>ROUND(I473*H473,2)</f>
        <v>0</v>
      </c>
      <c r="BL473" s="20" t="s">
        <v>272</v>
      </c>
      <c r="BM473" s="218" t="s">
        <v>674</v>
      </c>
    </row>
    <row r="474" s="2" customFormat="1">
      <c r="A474" s="41"/>
      <c r="B474" s="42"/>
      <c r="C474" s="43"/>
      <c r="D474" s="220" t="s">
        <v>151</v>
      </c>
      <c r="E474" s="43"/>
      <c r="F474" s="221" t="s">
        <v>675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151</v>
      </c>
      <c r="AU474" s="20" t="s">
        <v>83</v>
      </c>
    </row>
    <row r="475" s="2" customFormat="1" ht="16.5" customHeight="1">
      <c r="A475" s="41"/>
      <c r="B475" s="42"/>
      <c r="C475" s="207" t="s">
        <v>676</v>
      </c>
      <c r="D475" s="207" t="s">
        <v>144</v>
      </c>
      <c r="E475" s="208" t="s">
        <v>677</v>
      </c>
      <c r="F475" s="209" t="s">
        <v>678</v>
      </c>
      <c r="G475" s="210" t="s">
        <v>633</v>
      </c>
      <c r="H475" s="211">
        <v>1</v>
      </c>
      <c r="I475" s="212"/>
      <c r="J475" s="213">
        <f>ROUND(I475*H475,2)</f>
        <v>0</v>
      </c>
      <c r="K475" s="209" t="s">
        <v>245</v>
      </c>
      <c r="L475" s="47"/>
      <c r="M475" s="214" t="s">
        <v>19</v>
      </c>
      <c r="N475" s="215" t="s">
        <v>44</v>
      </c>
      <c r="O475" s="87"/>
      <c r="P475" s="216">
        <f>O475*H475</f>
        <v>0</v>
      </c>
      <c r="Q475" s="216">
        <v>0.00172</v>
      </c>
      <c r="R475" s="216">
        <f>Q475*H475</f>
        <v>0.00172</v>
      </c>
      <c r="S475" s="216">
        <v>0</v>
      </c>
      <c r="T475" s="217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8" t="s">
        <v>272</v>
      </c>
      <c r="AT475" s="218" t="s">
        <v>144</v>
      </c>
      <c r="AU475" s="218" t="s">
        <v>83</v>
      </c>
      <c r="AY475" s="20" t="s">
        <v>142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20" t="s">
        <v>81</v>
      </c>
      <c r="BK475" s="219">
        <f>ROUND(I475*H475,2)</f>
        <v>0</v>
      </c>
      <c r="BL475" s="20" t="s">
        <v>272</v>
      </c>
      <c r="BM475" s="218" t="s">
        <v>679</v>
      </c>
    </row>
    <row r="476" s="2" customFormat="1">
      <c r="A476" s="41"/>
      <c r="B476" s="42"/>
      <c r="C476" s="43"/>
      <c r="D476" s="220" t="s">
        <v>151</v>
      </c>
      <c r="E476" s="43"/>
      <c r="F476" s="221" t="s">
        <v>680</v>
      </c>
      <c r="G476" s="43"/>
      <c r="H476" s="43"/>
      <c r="I476" s="222"/>
      <c r="J476" s="43"/>
      <c r="K476" s="43"/>
      <c r="L476" s="47"/>
      <c r="M476" s="223"/>
      <c r="N476" s="224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20" t="s">
        <v>151</v>
      </c>
      <c r="AU476" s="20" t="s">
        <v>83</v>
      </c>
    </row>
    <row r="477" s="12" customFormat="1" ht="22.8" customHeight="1">
      <c r="A477" s="12"/>
      <c r="B477" s="191"/>
      <c r="C477" s="192"/>
      <c r="D477" s="193" t="s">
        <v>72</v>
      </c>
      <c r="E477" s="205" t="s">
        <v>681</v>
      </c>
      <c r="F477" s="205" t="s">
        <v>682</v>
      </c>
      <c r="G477" s="192"/>
      <c r="H477" s="192"/>
      <c r="I477" s="195"/>
      <c r="J477" s="206">
        <f>BK477</f>
        <v>0</v>
      </c>
      <c r="K477" s="192"/>
      <c r="L477" s="197"/>
      <c r="M477" s="198"/>
      <c r="N477" s="199"/>
      <c r="O477" s="199"/>
      <c r="P477" s="200">
        <f>P478</f>
        <v>0</v>
      </c>
      <c r="Q477" s="199"/>
      <c r="R477" s="200">
        <f>R478</f>
        <v>0.22262000000000001</v>
      </c>
      <c r="S477" s="199"/>
      <c r="T477" s="201">
        <f>T478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2" t="s">
        <v>83</v>
      </c>
      <c r="AT477" s="203" t="s">
        <v>72</v>
      </c>
      <c r="AU477" s="203" t="s">
        <v>81</v>
      </c>
      <c r="AY477" s="202" t="s">
        <v>142</v>
      </c>
      <c r="BK477" s="204">
        <f>BK478</f>
        <v>0</v>
      </c>
    </row>
    <row r="478" s="2" customFormat="1" ht="16.5" customHeight="1">
      <c r="A478" s="41"/>
      <c r="B478" s="42"/>
      <c r="C478" s="207" t="s">
        <v>683</v>
      </c>
      <c r="D478" s="207" t="s">
        <v>144</v>
      </c>
      <c r="E478" s="208" t="s">
        <v>684</v>
      </c>
      <c r="F478" s="209" t="s">
        <v>685</v>
      </c>
      <c r="G478" s="210" t="s">
        <v>633</v>
      </c>
      <c r="H478" s="211">
        <v>1</v>
      </c>
      <c r="I478" s="212"/>
      <c r="J478" s="213">
        <f>ROUND(I478*H478,2)</f>
        <v>0</v>
      </c>
      <c r="K478" s="209" t="s">
        <v>19</v>
      </c>
      <c r="L478" s="47"/>
      <c r="M478" s="214" t="s">
        <v>19</v>
      </c>
      <c r="N478" s="215" t="s">
        <v>44</v>
      </c>
      <c r="O478" s="87"/>
      <c r="P478" s="216">
        <f>O478*H478</f>
        <v>0</v>
      </c>
      <c r="Q478" s="216">
        <v>0.22262000000000001</v>
      </c>
      <c r="R478" s="216">
        <f>Q478*H478</f>
        <v>0.22262000000000001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272</v>
      </c>
      <c r="AT478" s="218" t="s">
        <v>144</v>
      </c>
      <c r="AU478" s="218" t="s">
        <v>83</v>
      </c>
      <c r="AY478" s="20" t="s">
        <v>142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81</v>
      </c>
      <c r="BK478" s="219">
        <f>ROUND(I478*H478,2)</f>
        <v>0</v>
      </c>
      <c r="BL478" s="20" t="s">
        <v>272</v>
      </c>
      <c r="BM478" s="218" t="s">
        <v>686</v>
      </c>
    </row>
    <row r="479" s="12" customFormat="1" ht="22.8" customHeight="1">
      <c r="A479" s="12"/>
      <c r="B479" s="191"/>
      <c r="C479" s="192"/>
      <c r="D479" s="193" t="s">
        <v>72</v>
      </c>
      <c r="E479" s="205" t="s">
        <v>687</v>
      </c>
      <c r="F479" s="205" t="s">
        <v>688</v>
      </c>
      <c r="G479" s="192"/>
      <c r="H479" s="192"/>
      <c r="I479" s="195"/>
      <c r="J479" s="206">
        <f>BK479</f>
        <v>0</v>
      </c>
      <c r="K479" s="192"/>
      <c r="L479" s="197"/>
      <c r="M479" s="198"/>
      <c r="N479" s="199"/>
      <c r="O479" s="199"/>
      <c r="P479" s="200">
        <f>SUM(P480:P493)</f>
        <v>0</v>
      </c>
      <c r="Q479" s="199"/>
      <c r="R479" s="200">
        <f>SUM(R480:R493)</f>
        <v>0.0064683999999999992</v>
      </c>
      <c r="S479" s="199"/>
      <c r="T479" s="201">
        <f>SUM(T480:T493)</f>
        <v>0.20294000000000001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02" t="s">
        <v>83</v>
      </c>
      <c r="AT479" s="203" t="s">
        <v>72</v>
      </c>
      <c r="AU479" s="203" t="s">
        <v>81</v>
      </c>
      <c r="AY479" s="202" t="s">
        <v>142</v>
      </c>
      <c r="BK479" s="204">
        <f>SUM(BK480:BK493)</f>
        <v>0</v>
      </c>
    </row>
    <row r="480" s="2" customFormat="1" ht="16.5" customHeight="1">
      <c r="A480" s="41"/>
      <c r="B480" s="42"/>
      <c r="C480" s="207" t="s">
        <v>689</v>
      </c>
      <c r="D480" s="207" t="s">
        <v>144</v>
      </c>
      <c r="E480" s="208" t="s">
        <v>690</v>
      </c>
      <c r="F480" s="209" t="s">
        <v>691</v>
      </c>
      <c r="G480" s="210" t="s">
        <v>223</v>
      </c>
      <c r="H480" s="211">
        <v>39</v>
      </c>
      <c r="I480" s="212"/>
      <c r="J480" s="213">
        <f>ROUND(I480*H480,2)</f>
        <v>0</v>
      </c>
      <c r="K480" s="209" t="s">
        <v>148</v>
      </c>
      <c r="L480" s="47"/>
      <c r="M480" s="214" t="s">
        <v>19</v>
      </c>
      <c r="N480" s="215" t="s">
        <v>44</v>
      </c>
      <c r="O480" s="87"/>
      <c r="P480" s="216">
        <f>O480*H480</f>
        <v>0</v>
      </c>
      <c r="Q480" s="216">
        <v>3.8000000000000002E-05</v>
      </c>
      <c r="R480" s="216">
        <f>Q480*H480</f>
        <v>0.001482</v>
      </c>
      <c r="S480" s="216">
        <v>0.0025400000000000002</v>
      </c>
      <c r="T480" s="217">
        <f>S480*H480</f>
        <v>0.099060000000000009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8" t="s">
        <v>272</v>
      </c>
      <c r="AT480" s="218" t="s">
        <v>144</v>
      </c>
      <c r="AU480" s="218" t="s">
        <v>83</v>
      </c>
      <c r="AY480" s="20" t="s">
        <v>142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20" t="s">
        <v>81</v>
      </c>
      <c r="BK480" s="219">
        <f>ROUND(I480*H480,2)</f>
        <v>0</v>
      </c>
      <c r="BL480" s="20" t="s">
        <v>272</v>
      </c>
      <c r="BM480" s="218" t="s">
        <v>692</v>
      </c>
    </row>
    <row r="481" s="2" customFormat="1">
      <c r="A481" s="41"/>
      <c r="B481" s="42"/>
      <c r="C481" s="43"/>
      <c r="D481" s="220" t="s">
        <v>151</v>
      </c>
      <c r="E481" s="43"/>
      <c r="F481" s="221" t="s">
        <v>693</v>
      </c>
      <c r="G481" s="43"/>
      <c r="H481" s="43"/>
      <c r="I481" s="222"/>
      <c r="J481" s="43"/>
      <c r="K481" s="43"/>
      <c r="L481" s="47"/>
      <c r="M481" s="223"/>
      <c r="N481" s="224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151</v>
      </c>
      <c r="AU481" s="20" t="s">
        <v>83</v>
      </c>
    </row>
    <row r="482" s="13" customFormat="1">
      <c r="A482" s="13"/>
      <c r="B482" s="225"/>
      <c r="C482" s="226"/>
      <c r="D482" s="227" t="s">
        <v>153</v>
      </c>
      <c r="E482" s="228" t="s">
        <v>19</v>
      </c>
      <c r="F482" s="229" t="s">
        <v>694</v>
      </c>
      <c r="G482" s="226"/>
      <c r="H482" s="230">
        <v>39</v>
      </c>
      <c r="I482" s="231"/>
      <c r="J482" s="226"/>
      <c r="K482" s="226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153</v>
      </c>
      <c r="AU482" s="236" t="s">
        <v>83</v>
      </c>
      <c r="AV482" s="13" t="s">
        <v>83</v>
      </c>
      <c r="AW482" s="13" t="s">
        <v>34</v>
      </c>
      <c r="AX482" s="13" t="s">
        <v>81</v>
      </c>
      <c r="AY482" s="236" t="s">
        <v>142</v>
      </c>
    </row>
    <row r="483" s="2" customFormat="1" ht="24.15" customHeight="1">
      <c r="A483" s="41"/>
      <c r="B483" s="42"/>
      <c r="C483" s="207" t="s">
        <v>695</v>
      </c>
      <c r="D483" s="207" t="s">
        <v>144</v>
      </c>
      <c r="E483" s="208" t="s">
        <v>696</v>
      </c>
      <c r="F483" s="209" t="s">
        <v>697</v>
      </c>
      <c r="G483" s="210" t="s">
        <v>212</v>
      </c>
      <c r="H483" s="211">
        <v>2</v>
      </c>
      <c r="I483" s="212"/>
      <c r="J483" s="213">
        <f>ROUND(I483*H483,2)</f>
        <v>0</v>
      </c>
      <c r="K483" s="209" t="s">
        <v>148</v>
      </c>
      <c r="L483" s="47"/>
      <c r="M483" s="214" t="s">
        <v>19</v>
      </c>
      <c r="N483" s="215" t="s">
        <v>44</v>
      </c>
      <c r="O483" s="87"/>
      <c r="P483" s="216">
        <f>O483*H483</f>
        <v>0</v>
      </c>
      <c r="Q483" s="216">
        <v>0.00043320000000000001</v>
      </c>
      <c r="R483" s="216">
        <f>Q483*H483</f>
        <v>0.00086640000000000003</v>
      </c>
      <c r="S483" s="216">
        <v>0</v>
      </c>
      <c r="T483" s="217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8" t="s">
        <v>272</v>
      </c>
      <c r="AT483" s="218" t="s">
        <v>144</v>
      </c>
      <c r="AU483" s="218" t="s">
        <v>83</v>
      </c>
      <c r="AY483" s="20" t="s">
        <v>142</v>
      </c>
      <c r="BE483" s="219">
        <f>IF(N483="základní",J483,0)</f>
        <v>0</v>
      </c>
      <c r="BF483" s="219">
        <f>IF(N483="snížená",J483,0)</f>
        <v>0</v>
      </c>
      <c r="BG483" s="219">
        <f>IF(N483="zákl. přenesená",J483,0)</f>
        <v>0</v>
      </c>
      <c r="BH483" s="219">
        <f>IF(N483="sníž. přenesená",J483,0)</f>
        <v>0</v>
      </c>
      <c r="BI483" s="219">
        <f>IF(N483="nulová",J483,0)</f>
        <v>0</v>
      </c>
      <c r="BJ483" s="20" t="s">
        <v>81</v>
      </c>
      <c r="BK483" s="219">
        <f>ROUND(I483*H483,2)</f>
        <v>0</v>
      </c>
      <c r="BL483" s="20" t="s">
        <v>272</v>
      </c>
      <c r="BM483" s="218" t="s">
        <v>698</v>
      </c>
    </row>
    <row r="484" s="2" customFormat="1">
      <c r="A484" s="41"/>
      <c r="B484" s="42"/>
      <c r="C484" s="43"/>
      <c r="D484" s="220" t="s">
        <v>151</v>
      </c>
      <c r="E484" s="43"/>
      <c r="F484" s="221" t="s">
        <v>699</v>
      </c>
      <c r="G484" s="43"/>
      <c r="H484" s="43"/>
      <c r="I484" s="222"/>
      <c r="J484" s="43"/>
      <c r="K484" s="43"/>
      <c r="L484" s="47"/>
      <c r="M484" s="223"/>
      <c r="N484" s="224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151</v>
      </c>
      <c r="AU484" s="20" t="s">
        <v>83</v>
      </c>
    </row>
    <row r="485" s="2" customFormat="1" ht="16.5" customHeight="1">
      <c r="A485" s="41"/>
      <c r="B485" s="42"/>
      <c r="C485" s="207" t="s">
        <v>700</v>
      </c>
      <c r="D485" s="207" t="s">
        <v>144</v>
      </c>
      <c r="E485" s="208" t="s">
        <v>701</v>
      </c>
      <c r="F485" s="209" t="s">
        <v>702</v>
      </c>
      <c r="G485" s="210" t="s">
        <v>223</v>
      </c>
      <c r="H485" s="211">
        <v>98</v>
      </c>
      <c r="I485" s="212"/>
      <c r="J485" s="213">
        <f>ROUND(I485*H485,2)</f>
        <v>0</v>
      </c>
      <c r="K485" s="209" t="s">
        <v>245</v>
      </c>
      <c r="L485" s="47"/>
      <c r="M485" s="214" t="s">
        <v>19</v>
      </c>
      <c r="N485" s="215" t="s">
        <v>44</v>
      </c>
      <c r="O485" s="87"/>
      <c r="P485" s="216">
        <f>O485*H485</f>
        <v>0</v>
      </c>
      <c r="Q485" s="216">
        <v>3.0000000000000001E-05</v>
      </c>
      <c r="R485" s="216">
        <f>Q485*H485</f>
        <v>0.0029399999999999999</v>
      </c>
      <c r="S485" s="216">
        <v>0.00106</v>
      </c>
      <c r="T485" s="217">
        <f>S485*H485</f>
        <v>0.10388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8" t="s">
        <v>272</v>
      </c>
      <c r="AT485" s="218" t="s">
        <v>144</v>
      </c>
      <c r="AU485" s="218" t="s">
        <v>83</v>
      </c>
      <c r="AY485" s="20" t="s">
        <v>142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20" t="s">
        <v>81</v>
      </c>
      <c r="BK485" s="219">
        <f>ROUND(I485*H485,2)</f>
        <v>0</v>
      </c>
      <c r="BL485" s="20" t="s">
        <v>272</v>
      </c>
      <c r="BM485" s="218" t="s">
        <v>703</v>
      </c>
    </row>
    <row r="486" s="2" customFormat="1">
      <c r="A486" s="41"/>
      <c r="B486" s="42"/>
      <c r="C486" s="43"/>
      <c r="D486" s="220" t="s">
        <v>151</v>
      </c>
      <c r="E486" s="43"/>
      <c r="F486" s="221" t="s">
        <v>704</v>
      </c>
      <c r="G486" s="43"/>
      <c r="H486" s="43"/>
      <c r="I486" s="222"/>
      <c r="J486" s="43"/>
      <c r="K486" s="43"/>
      <c r="L486" s="47"/>
      <c r="M486" s="223"/>
      <c r="N486" s="224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151</v>
      </c>
      <c r="AU486" s="20" t="s">
        <v>83</v>
      </c>
    </row>
    <row r="487" s="13" customFormat="1">
      <c r="A487" s="13"/>
      <c r="B487" s="225"/>
      <c r="C487" s="226"/>
      <c r="D487" s="227" t="s">
        <v>153</v>
      </c>
      <c r="E487" s="228" t="s">
        <v>19</v>
      </c>
      <c r="F487" s="229" t="s">
        <v>705</v>
      </c>
      <c r="G487" s="226"/>
      <c r="H487" s="230">
        <v>98</v>
      </c>
      <c r="I487" s="231"/>
      <c r="J487" s="226"/>
      <c r="K487" s="226"/>
      <c r="L487" s="232"/>
      <c r="M487" s="233"/>
      <c r="N487" s="234"/>
      <c r="O487" s="234"/>
      <c r="P487" s="234"/>
      <c r="Q487" s="234"/>
      <c r="R487" s="234"/>
      <c r="S487" s="234"/>
      <c r="T487" s="23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6" t="s">
        <v>153</v>
      </c>
      <c r="AU487" s="236" t="s">
        <v>83</v>
      </c>
      <c r="AV487" s="13" t="s">
        <v>83</v>
      </c>
      <c r="AW487" s="13" t="s">
        <v>34</v>
      </c>
      <c r="AX487" s="13" t="s">
        <v>81</v>
      </c>
      <c r="AY487" s="236" t="s">
        <v>142</v>
      </c>
    </row>
    <row r="488" s="2" customFormat="1" ht="24.15" customHeight="1">
      <c r="A488" s="41"/>
      <c r="B488" s="42"/>
      <c r="C488" s="207" t="s">
        <v>706</v>
      </c>
      <c r="D488" s="207" t="s">
        <v>144</v>
      </c>
      <c r="E488" s="208" t="s">
        <v>707</v>
      </c>
      <c r="F488" s="209" t="s">
        <v>708</v>
      </c>
      <c r="G488" s="210" t="s">
        <v>212</v>
      </c>
      <c r="H488" s="211">
        <v>16</v>
      </c>
      <c r="I488" s="212"/>
      <c r="J488" s="213">
        <f>ROUND(I488*H488,2)</f>
        <v>0</v>
      </c>
      <c r="K488" s="209" t="s">
        <v>245</v>
      </c>
      <c r="L488" s="47"/>
      <c r="M488" s="214" t="s">
        <v>19</v>
      </c>
      <c r="N488" s="215" t="s">
        <v>44</v>
      </c>
      <c r="O488" s="87"/>
      <c r="P488" s="216">
        <f>O488*H488</f>
        <v>0</v>
      </c>
      <c r="Q488" s="216">
        <v>2.0000000000000002E-05</v>
      </c>
      <c r="R488" s="216">
        <f>Q488*H488</f>
        <v>0.00032000000000000003</v>
      </c>
      <c r="S488" s="216">
        <v>0</v>
      </c>
      <c r="T488" s="217">
        <f>S488*H488</f>
        <v>0</v>
      </c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R488" s="218" t="s">
        <v>272</v>
      </c>
      <c r="AT488" s="218" t="s">
        <v>144</v>
      </c>
      <c r="AU488" s="218" t="s">
        <v>83</v>
      </c>
      <c r="AY488" s="20" t="s">
        <v>142</v>
      </c>
      <c r="BE488" s="219">
        <f>IF(N488="základní",J488,0)</f>
        <v>0</v>
      </c>
      <c r="BF488" s="219">
        <f>IF(N488="snížená",J488,0)</f>
        <v>0</v>
      </c>
      <c r="BG488" s="219">
        <f>IF(N488="zákl. přenesená",J488,0)</f>
        <v>0</v>
      </c>
      <c r="BH488" s="219">
        <f>IF(N488="sníž. přenesená",J488,0)</f>
        <v>0</v>
      </c>
      <c r="BI488" s="219">
        <f>IF(N488="nulová",J488,0)</f>
        <v>0</v>
      </c>
      <c r="BJ488" s="20" t="s">
        <v>81</v>
      </c>
      <c r="BK488" s="219">
        <f>ROUND(I488*H488,2)</f>
        <v>0</v>
      </c>
      <c r="BL488" s="20" t="s">
        <v>272</v>
      </c>
      <c r="BM488" s="218" t="s">
        <v>709</v>
      </c>
    </row>
    <row r="489" s="2" customFormat="1">
      <c r="A489" s="41"/>
      <c r="B489" s="42"/>
      <c r="C489" s="43"/>
      <c r="D489" s="220" t="s">
        <v>151</v>
      </c>
      <c r="E489" s="43"/>
      <c r="F489" s="221" t="s">
        <v>710</v>
      </c>
      <c r="G489" s="43"/>
      <c r="H489" s="43"/>
      <c r="I489" s="222"/>
      <c r="J489" s="43"/>
      <c r="K489" s="43"/>
      <c r="L489" s="47"/>
      <c r="M489" s="223"/>
      <c r="N489" s="224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151</v>
      </c>
      <c r="AU489" s="20" t="s">
        <v>83</v>
      </c>
    </row>
    <row r="490" s="13" customFormat="1">
      <c r="A490" s="13"/>
      <c r="B490" s="225"/>
      <c r="C490" s="226"/>
      <c r="D490" s="227" t="s">
        <v>153</v>
      </c>
      <c r="E490" s="228" t="s">
        <v>19</v>
      </c>
      <c r="F490" s="229" t="s">
        <v>711</v>
      </c>
      <c r="G490" s="226"/>
      <c r="H490" s="230">
        <v>16</v>
      </c>
      <c r="I490" s="231"/>
      <c r="J490" s="226"/>
      <c r="K490" s="226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153</v>
      </c>
      <c r="AU490" s="236" t="s">
        <v>83</v>
      </c>
      <c r="AV490" s="13" t="s">
        <v>83</v>
      </c>
      <c r="AW490" s="13" t="s">
        <v>34</v>
      </c>
      <c r="AX490" s="13" t="s">
        <v>81</v>
      </c>
      <c r="AY490" s="236" t="s">
        <v>142</v>
      </c>
    </row>
    <row r="491" s="2" customFormat="1" ht="16.5" customHeight="1">
      <c r="A491" s="41"/>
      <c r="B491" s="42"/>
      <c r="C491" s="207" t="s">
        <v>712</v>
      </c>
      <c r="D491" s="207" t="s">
        <v>144</v>
      </c>
      <c r="E491" s="208" t="s">
        <v>713</v>
      </c>
      <c r="F491" s="209" t="s">
        <v>714</v>
      </c>
      <c r="G491" s="210" t="s">
        <v>212</v>
      </c>
      <c r="H491" s="211">
        <v>2</v>
      </c>
      <c r="I491" s="212"/>
      <c r="J491" s="213">
        <f>ROUND(I491*H491,2)</f>
        <v>0</v>
      </c>
      <c r="K491" s="209" t="s">
        <v>19</v>
      </c>
      <c r="L491" s="47"/>
      <c r="M491" s="214" t="s">
        <v>19</v>
      </c>
      <c r="N491" s="215" t="s">
        <v>44</v>
      </c>
      <c r="O491" s="87"/>
      <c r="P491" s="216">
        <f>O491*H491</f>
        <v>0</v>
      </c>
      <c r="Q491" s="216">
        <v>0.00042999999999999999</v>
      </c>
      <c r="R491" s="216">
        <f>Q491*H491</f>
        <v>0.00085999999999999998</v>
      </c>
      <c r="S491" s="216">
        <v>0</v>
      </c>
      <c r="T491" s="21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8" t="s">
        <v>272</v>
      </c>
      <c r="AT491" s="218" t="s">
        <v>144</v>
      </c>
      <c r="AU491" s="218" t="s">
        <v>83</v>
      </c>
      <c r="AY491" s="20" t="s">
        <v>142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20" t="s">
        <v>81</v>
      </c>
      <c r="BK491" s="219">
        <f>ROUND(I491*H491,2)</f>
        <v>0</v>
      </c>
      <c r="BL491" s="20" t="s">
        <v>272</v>
      </c>
      <c r="BM491" s="218" t="s">
        <v>715</v>
      </c>
    </row>
    <row r="492" s="2" customFormat="1" ht="24.15" customHeight="1">
      <c r="A492" s="41"/>
      <c r="B492" s="42"/>
      <c r="C492" s="207" t="s">
        <v>716</v>
      </c>
      <c r="D492" s="207" t="s">
        <v>144</v>
      </c>
      <c r="E492" s="208" t="s">
        <v>717</v>
      </c>
      <c r="F492" s="209" t="s">
        <v>718</v>
      </c>
      <c r="G492" s="210" t="s">
        <v>189</v>
      </c>
      <c r="H492" s="211">
        <v>0.0060000000000000001</v>
      </c>
      <c r="I492" s="212"/>
      <c r="J492" s="213">
        <f>ROUND(I492*H492,2)</f>
        <v>0</v>
      </c>
      <c r="K492" s="209" t="s">
        <v>148</v>
      </c>
      <c r="L492" s="47"/>
      <c r="M492" s="214" t="s">
        <v>19</v>
      </c>
      <c r="N492" s="215" t="s">
        <v>44</v>
      </c>
      <c r="O492" s="87"/>
      <c r="P492" s="216">
        <f>O492*H492</f>
        <v>0</v>
      </c>
      <c r="Q492" s="216">
        <v>0</v>
      </c>
      <c r="R492" s="216">
        <f>Q492*H492</f>
        <v>0</v>
      </c>
      <c r="S492" s="216">
        <v>0</v>
      </c>
      <c r="T492" s="217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18" t="s">
        <v>272</v>
      </c>
      <c r="AT492" s="218" t="s">
        <v>144</v>
      </c>
      <c r="AU492" s="218" t="s">
        <v>83</v>
      </c>
      <c r="AY492" s="20" t="s">
        <v>142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20" t="s">
        <v>81</v>
      </c>
      <c r="BK492" s="219">
        <f>ROUND(I492*H492,2)</f>
        <v>0</v>
      </c>
      <c r="BL492" s="20" t="s">
        <v>272</v>
      </c>
      <c r="BM492" s="218" t="s">
        <v>719</v>
      </c>
    </row>
    <row r="493" s="2" customFormat="1">
      <c r="A493" s="41"/>
      <c r="B493" s="42"/>
      <c r="C493" s="43"/>
      <c r="D493" s="220" t="s">
        <v>151</v>
      </c>
      <c r="E493" s="43"/>
      <c r="F493" s="221" t="s">
        <v>720</v>
      </c>
      <c r="G493" s="43"/>
      <c r="H493" s="43"/>
      <c r="I493" s="222"/>
      <c r="J493" s="43"/>
      <c r="K493" s="43"/>
      <c r="L493" s="47"/>
      <c r="M493" s="223"/>
      <c r="N493" s="224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151</v>
      </c>
      <c r="AU493" s="20" t="s">
        <v>83</v>
      </c>
    </row>
    <row r="494" s="12" customFormat="1" ht="22.8" customHeight="1">
      <c r="A494" s="12"/>
      <c r="B494" s="191"/>
      <c r="C494" s="192"/>
      <c r="D494" s="193" t="s">
        <v>72</v>
      </c>
      <c r="E494" s="205" t="s">
        <v>721</v>
      </c>
      <c r="F494" s="205" t="s">
        <v>722</v>
      </c>
      <c r="G494" s="192"/>
      <c r="H494" s="192"/>
      <c r="I494" s="195"/>
      <c r="J494" s="206">
        <f>BK494</f>
        <v>0</v>
      </c>
      <c r="K494" s="192"/>
      <c r="L494" s="197"/>
      <c r="M494" s="198"/>
      <c r="N494" s="199"/>
      <c r="O494" s="199"/>
      <c r="P494" s="200">
        <f>SUM(P495:P500)</f>
        <v>0</v>
      </c>
      <c r="Q494" s="199"/>
      <c r="R494" s="200">
        <f>SUM(R495:R500)</f>
        <v>0.00090000000000000008</v>
      </c>
      <c r="S494" s="199"/>
      <c r="T494" s="201">
        <f>SUM(T495:T500)</f>
        <v>0.33741000000000004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02" t="s">
        <v>83</v>
      </c>
      <c r="AT494" s="203" t="s">
        <v>72</v>
      </c>
      <c r="AU494" s="203" t="s">
        <v>81</v>
      </c>
      <c r="AY494" s="202" t="s">
        <v>142</v>
      </c>
      <c r="BK494" s="204">
        <f>SUM(BK495:BK500)</f>
        <v>0</v>
      </c>
    </row>
    <row r="495" s="2" customFormat="1" ht="16.5" customHeight="1">
      <c r="A495" s="41"/>
      <c r="B495" s="42"/>
      <c r="C495" s="207" t="s">
        <v>723</v>
      </c>
      <c r="D495" s="207" t="s">
        <v>144</v>
      </c>
      <c r="E495" s="208" t="s">
        <v>724</v>
      </c>
      <c r="F495" s="209" t="s">
        <v>725</v>
      </c>
      <c r="G495" s="210" t="s">
        <v>212</v>
      </c>
      <c r="H495" s="211">
        <v>9</v>
      </c>
      <c r="I495" s="212"/>
      <c r="J495" s="213">
        <f>ROUND(I495*H495,2)</f>
        <v>0</v>
      </c>
      <c r="K495" s="209" t="s">
        <v>148</v>
      </c>
      <c r="L495" s="47"/>
      <c r="M495" s="214" t="s">
        <v>19</v>
      </c>
      <c r="N495" s="215" t="s">
        <v>44</v>
      </c>
      <c r="O495" s="87"/>
      <c r="P495" s="216">
        <f>O495*H495</f>
        <v>0</v>
      </c>
      <c r="Q495" s="216">
        <v>0.00010000000000000001</v>
      </c>
      <c r="R495" s="216">
        <f>Q495*H495</f>
        <v>0.00090000000000000008</v>
      </c>
      <c r="S495" s="216">
        <v>0.037490000000000002</v>
      </c>
      <c r="T495" s="217">
        <f>S495*H495</f>
        <v>0.33741000000000004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18" t="s">
        <v>272</v>
      </c>
      <c r="AT495" s="218" t="s">
        <v>144</v>
      </c>
      <c r="AU495" s="218" t="s">
        <v>83</v>
      </c>
      <c r="AY495" s="20" t="s">
        <v>142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20" t="s">
        <v>81</v>
      </c>
      <c r="BK495" s="219">
        <f>ROUND(I495*H495,2)</f>
        <v>0</v>
      </c>
      <c r="BL495" s="20" t="s">
        <v>272</v>
      </c>
      <c r="BM495" s="218" t="s">
        <v>726</v>
      </c>
    </row>
    <row r="496" s="2" customFormat="1">
      <c r="A496" s="41"/>
      <c r="B496" s="42"/>
      <c r="C496" s="43"/>
      <c r="D496" s="220" t="s">
        <v>151</v>
      </c>
      <c r="E496" s="43"/>
      <c r="F496" s="221" t="s">
        <v>727</v>
      </c>
      <c r="G496" s="43"/>
      <c r="H496" s="43"/>
      <c r="I496" s="222"/>
      <c r="J496" s="43"/>
      <c r="K496" s="43"/>
      <c r="L496" s="47"/>
      <c r="M496" s="223"/>
      <c r="N496" s="224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151</v>
      </c>
      <c r="AU496" s="20" t="s">
        <v>83</v>
      </c>
    </row>
    <row r="497" s="13" customFormat="1">
      <c r="A497" s="13"/>
      <c r="B497" s="225"/>
      <c r="C497" s="226"/>
      <c r="D497" s="227" t="s">
        <v>153</v>
      </c>
      <c r="E497" s="228" t="s">
        <v>19</v>
      </c>
      <c r="F497" s="229" t="s">
        <v>728</v>
      </c>
      <c r="G497" s="226"/>
      <c r="H497" s="230">
        <v>9</v>
      </c>
      <c r="I497" s="231"/>
      <c r="J497" s="226"/>
      <c r="K497" s="226"/>
      <c r="L497" s="232"/>
      <c r="M497" s="233"/>
      <c r="N497" s="234"/>
      <c r="O497" s="234"/>
      <c r="P497" s="234"/>
      <c r="Q497" s="234"/>
      <c r="R497" s="234"/>
      <c r="S497" s="234"/>
      <c r="T497" s="23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6" t="s">
        <v>153</v>
      </c>
      <c r="AU497" s="236" t="s">
        <v>83</v>
      </c>
      <c r="AV497" s="13" t="s">
        <v>83</v>
      </c>
      <c r="AW497" s="13" t="s">
        <v>34</v>
      </c>
      <c r="AX497" s="13" t="s">
        <v>81</v>
      </c>
      <c r="AY497" s="236" t="s">
        <v>142</v>
      </c>
    </row>
    <row r="498" s="2" customFormat="1" ht="16.5" customHeight="1">
      <c r="A498" s="41"/>
      <c r="B498" s="42"/>
      <c r="C498" s="207" t="s">
        <v>729</v>
      </c>
      <c r="D498" s="207" t="s">
        <v>144</v>
      </c>
      <c r="E498" s="208" t="s">
        <v>730</v>
      </c>
      <c r="F498" s="209" t="s">
        <v>731</v>
      </c>
      <c r="G498" s="210" t="s">
        <v>147</v>
      </c>
      <c r="H498" s="211">
        <v>13.5</v>
      </c>
      <c r="I498" s="212"/>
      <c r="J498" s="213">
        <f>ROUND(I498*H498,2)</f>
        <v>0</v>
      </c>
      <c r="K498" s="209" t="s">
        <v>148</v>
      </c>
      <c r="L498" s="47"/>
      <c r="M498" s="214" t="s">
        <v>19</v>
      </c>
      <c r="N498" s="215" t="s">
        <v>44</v>
      </c>
      <c r="O498" s="87"/>
      <c r="P498" s="216">
        <f>O498*H498</f>
        <v>0</v>
      </c>
      <c r="Q498" s="216">
        <v>0</v>
      </c>
      <c r="R498" s="216">
        <f>Q498*H498</f>
        <v>0</v>
      </c>
      <c r="S498" s="216">
        <v>0</v>
      </c>
      <c r="T498" s="217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18" t="s">
        <v>272</v>
      </c>
      <c r="AT498" s="218" t="s">
        <v>144</v>
      </c>
      <c r="AU498" s="218" t="s">
        <v>83</v>
      </c>
      <c r="AY498" s="20" t="s">
        <v>142</v>
      </c>
      <c r="BE498" s="219">
        <f>IF(N498="základní",J498,0)</f>
        <v>0</v>
      </c>
      <c r="BF498" s="219">
        <f>IF(N498="snížená",J498,0)</f>
        <v>0</v>
      </c>
      <c r="BG498" s="219">
        <f>IF(N498="zákl. přenesená",J498,0)</f>
        <v>0</v>
      </c>
      <c r="BH498" s="219">
        <f>IF(N498="sníž. přenesená",J498,0)</f>
        <v>0</v>
      </c>
      <c r="BI498" s="219">
        <f>IF(N498="nulová",J498,0)</f>
        <v>0</v>
      </c>
      <c r="BJ498" s="20" t="s">
        <v>81</v>
      </c>
      <c r="BK498" s="219">
        <f>ROUND(I498*H498,2)</f>
        <v>0</v>
      </c>
      <c r="BL498" s="20" t="s">
        <v>272</v>
      </c>
      <c r="BM498" s="218" t="s">
        <v>732</v>
      </c>
    </row>
    <row r="499" s="2" customFormat="1">
      <c r="A499" s="41"/>
      <c r="B499" s="42"/>
      <c r="C499" s="43"/>
      <c r="D499" s="220" t="s">
        <v>151</v>
      </c>
      <c r="E499" s="43"/>
      <c r="F499" s="221" t="s">
        <v>733</v>
      </c>
      <c r="G499" s="43"/>
      <c r="H499" s="43"/>
      <c r="I499" s="222"/>
      <c r="J499" s="43"/>
      <c r="K499" s="43"/>
      <c r="L499" s="47"/>
      <c r="M499" s="223"/>
      <c r="N499" s="224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151</v>
      </c>
      <c r="AU499" s="20" t="s">
        <v>83</v>
      </c>
    </row>
    <row r="500" s="13" customFormat="1">
      <c r="A500" s="13"/>
      <c r="B500" s="225"/>
      <c r="C500" s="226"/>
      <c r="D500" s="227" t="s">
        <v>153</v>
      </c>
      <c r="E500" s="228" t="s">
        <v>19</v>
      </c>
      <c r="F500" s="229" t="s">
        <v>734</v>
      </c>
      <c r="G500" s="226"/>
      <c r="H500" s="230">
        <v>13.5</v>
      </c>
      <c r="I500" s="231"/>
      <c r="J500" s="226"/>
      <c r="K500" s="226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153</v>
      </c>
      <c r="AU500" s="236" t="s">
        <v>83</v>
      </c>
      <c r="AV500" s="13" t="s">
        <v>83</v>
      </c>
      <c r="AW500" s="13" t="s">
        <v>34</v>
      </c>
      <c r="AX500" s="13" t="s">
        <v>81</v>
      </c>
      <c r="AY500" s="236" t="s">
        <v>142</v>
      </c>
    </row>
    <row r="501" s="12" customFormat="1" ht="22.8" customHeight="1">
      <c r="A501" s="12"/>
      <c r="B501" s="191"/>
      <c r="C501" s="192"/>
      <c r="D501" s="193" t="s">
        <v>72</v>
      </c>
      <c r="E501" s="205" t="s">
        <v>735</v>
      </c>
      <c r="F501" s="205" t="s">
        <v>736</v>
      </c>
      <c r="G501" s="192"/>
      <c r="H501" s="192"/>
      <c r="I501" s="195"/>
      <c r="J501" s="206">
        <f>BK501</f>
        <v>0</v>
      </c>
      <c r="K501" s="192"/>
      <c r="L501" s="197"/>
      <c r="M501" s="198"/>
      <c r="N501" s="199"/>
      <c r="O501" s="199"/>
      <c r="P501" s="200">
        <f>P502</f>
        <v>0</v>
      </c>
      <c r="Q501" s="199"/>
      <c r="R501" s="200">
        <f>R502</f>
        <v>0</v>
      </c>
      <c r="S501" s="199"/>
      <c r="T501" s="201">
        <f>T502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02" t="s">
        <v>83</v>
      </c>
      <c r="AT501" s="203" t="s">
        <v>72</v>
      </c>
      <c r="AU501" s="203" t="s">
        <v>81</v>
      </c>
      <c r="AY501" s="202" t="s">
        <v>142</v>
      </c>
      <c r="BK501" s="204">
        <f>BK502</f>
        <v>0</v>
      </c>
    </row>
    <row r="502" s="2" customFormat="1" ht="16.5" customHeight="1">
      <c r="A502" s="41"/>
      <c r="B502" s="42"/>
      <c r="C502" s="207" t="s">
        <v>737</v>
      </c>
      <c r="D502" s="207" t="s">
        <v>144</v>
      </c>
      <c r="E502" s="208" t="s">
        <v>738</v>
      </c>
      <c r="F502" s="209" t="s">
        <v>739</v>
      </c>
      <c r="G502" s="210" t="s">
        <v>633</v>
      </c>
      <c r="H502" s="211">
        <v>2</v>
      </c>
      <c r="I502" s="212"/>
      <c r="J502" s="213">
        <f>ROUND(I502*H502,2)</f>
        <v>0</v>
      </c>
      <c r="K502" s="209" t="s">
        <v>19</v>
      </c>
      <c r="L502" s="47"/>
      <c r="M502" s="214" t="s">
        <v>19</v>
      </c>
      <c r="N502" s="215" t="s">
        <v>44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272</v>
      </c>
      <c r="AT502" s="218" t="s">
        <v>144</v>
      </c>
      <c r="AU502" s="218" t="s">
        <v>83</v>
      </c>
      <c r="AY502" s="20" t="s">
        <v>142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81</v>
      </c>
      <c r="BK502" s="219">
        <f>ROUND(I502*H502,2)</f>
        <v>0</v>
      </c>
      <c r="BL502" s="20" t="s">
        <v>272</v>
      </c>
      <c r="BM502" s="218" t="s">
        <v>740</v>
      </c>
    </row>
    <row r="503" s="12" customFormat="1" ht="22.8" customHeight="1">
      <c r="A503" s="12"/>
      <c r="B503" s="191"/>
      <c r="C503" s="192"/>
      <c r="D503" s="193" t="s">
        <v>72</v>
      </c>
      <c r="E503" s="205" t="s">
        <v>741</v>
      </c>
      <c r="F503" s="205" t="s">
        <v>742</v>
      </c>
      <c r="G503" s="192"/>
      <c r="H503" s="192"/>
      <c r="I503" s="195"/>
      <c r="J503" s="206">
        <f>BK503</f>
        <v>0</v>
      </c>
      <c r="K503" s="192"/>
      <c r="L503" s="197"/>
      <c r="M503" s="198"/>
      <c r="N503" s="199"/>
      <c r="O503" s="199"/>
      <c r="P503" s="200">
        <f>SUM(P504:P515)</f>
        <v>0</v>
      </c>
      <c r="Q503" s="199"/>
      <c r="R503" s="200">
        <f>SUM(R504:R515)</f>
        <v>0.0034000000000000002</v>
      </c>
      <c r="S503" s="199"/>
      <c r="T503" s="201">
        <f>SUM(T504:T515)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02" t="s">
        <v>83</v>
      </c>
      <c r="AT503" s="203" t="s">
        <v>72</v>
      </c>
      <c r="AU503" s="203" t="s">
        <v>81</v>
      </c>
      <c r="AY503" s="202" t="s">
        <v>142</v>
      </c>
      <c r="BK503" s="204">
        <f>SUM(BK504:BK515)</f>
        <v>0</v>
      </c>
    </row>
    <row r="504" s="2" customFormat="1" ht="16.5" customHeight="1">
      <c r="A504" s="41"/>
      <c r="B504" s="42"/>
      <c r="C504" s="207" t="s">
        <v>743</v>
      </c>
      <c r="D504" s="207" t="s">
        <v>144</v>
      </c>
      <c r="E504" s="208" t="s">
        <v>744</v>
      </c>
      <c r="F504" s="209" t="s">
        <v>745</v>
      </c>
      <c r="G504" s="210" t="s">
        <v>212</v>
      </c>
      <c r="H504" s="211">
        <v>2</v>
      </c>
      <c r="I504" s="212"/>
      <c r="J504" s="213">
        <f>ROUND(I504*H504,2)</f>
        <v>0</v>
      </c>
      <c r="K504" s="209" t="s">
        <v>148</v>
      </c>
      <c r="L504" s="47"/>
      <c r="M504" s="214" t="s">
        <v>19</v>
      </c>
      <c r="N504" s="215" t="s">
        <v>44</v>
      </c>
      <c r="O504" s="87"/>
      <c r="P504" s="216">
        <f>O504*H504</f>
        <v>0</v>
      </c>
      <c r="Q504" s="216">
        <v>0</v>
      </c>
      <c r="R504" s="216">
        <f>Q504*H504</f>
        <v>0</v>
      </c>
      <c r="S504" s="216">
        <v>0</v>
      </c>
      <c r="T504" s="217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18" t="s">
        <v>272</v>
      </c>
      <c r="AT504" s="218" t="s">
        <v>144</v>
      </c>
      <c r="AU504" s="218" t="s">
        <v>83</v>
      </c>
      <c r="AY504" s="20" t="s">
        <v>142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20" t="s">
        <v>81</v>
      </c>
      <c r="BK504" s="219">
        <f>ROUND(I504*H504,2)</f>
        <v>0</v>
      </c>
      <c r="BL504" s="20" t="s">
        <v>272</v>
      </c>
      <c r="BM504" s="218" t="s">
        <v>746</v>
      </c>
    </row>
    <row r="505" s="2" customFormat="1">
      <c r="A505" s="41"/>
      <c r="B505" s="42"/>
      <c r="C505" s="43"/>
      <c r="D505" s="220" t="s">
        <v>151</v>
      </c>
      <c r="E505" s="43"/>
      <c r="F505" s="221" t="s">
        <v>747</v>
      </c>
      <c r="G505" s="43"/>
      <c r="H505" s="43"/>
      <c r="I505" s="222"/>
      <c r="J505" s="43"/>
      <c r="K505" s="43"/>
      <c r="L505" s="47"/>
      <c r="M505" s="223"/>
      <c r="N505" s="224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151</v>
      </c>
      <c r="AU505" s="20" t="s">
        <v>83</v>
      </c>
    </row>
    <row r="506" s="13" customFormat="1">
      <c r="A506" s="13"/>
      <c r="B506" s="225"/>
      <c r="C506" s="226"/>
      <c r="D506" s="227" t="s">
        <v>153</v>
      </c>
      <c r="E506" s="228" t="s">
        <v>19</v>
      </c>
      <c r="F506" s="229" t="s">
        <v>748</v>
      </c>
      <c r="G506" s="226"/>
      <c r="H506" s="230">
        <v>2</v>
      </c>
      <c r="I506" s="231"/>
      <c r="J506" s="226"/>
      <c r="K506" s="226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153</v>
      </c>
      <c r="AU506" s="236" t="s">
        <v>83</v>
      </c>
      <c r="AV506" s="13" t="s">
        <v>83</v>
      </c>
      <c r="AW506" s="13" t="s">
        <v>34</v>
      </c>
      <c r="AX506" s="13" t="s">
        <v>81</v>
      </c>
      <c r="AY506" s="236" t="s">
        <v>142</v>
      </c>
    </row>
    <row r="507" s="2" customFormat="1" ht="16.5" customHeight="1">
      <c r="A507" s="41"/>
      <c r="B507" s="42"/>
      <c r="C507" s="248" t="s">
        <v>749</v>
      </c>
      <c r="D507" s="248" t="s">
        <v>186</v>
      </c>
      <c r="E507" s="249" t="s">
        <v>750</v>
      </c>
      <c r="F507" s="250" t="s">
        <v>751</v>
      </c>
      <c r="G507" s="251" t="s">
        <v>212</v>
      </c>
      <c r="H507" s="252">
        <v>2</v>
      </c>
      <c r="I507" s="253"/>
      <c r="J507" s="254">
        <f>ROUND(I507*H507,2)</f>
        <v>0</v>
      </c>
      <c r="K507" s="250" t="s">
        <v>148</v>
      </c>
      <c r="L507" s="255"/>
      <c r="M507" s="256" t="s">
        <v>19</v>
      </c>
      <c r="N507" s="257" t="s">
        <v>44</v>
      </c>
      <c r="O507" s="87"/>
      <c r="P507" s="216">
        <f>O507*H507</f>
        <v>0</v>
      </c>
      <c r="Q507" s="216">
        <v>0.00089999999999999998</v>
      </c>
      <c r="R507" s="216">
        <f>Q507*H507</f>
        <v>0.0018</v>
      </c>
      <c r="S507" s="216">
        <v>0</v>
      </c>
      <c r="T507" s="217">
        <f>S507*H507</f>
        <v>0</v>
      </c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R507" s="218" t="s">
        <v>405</v>
      </c>
      <c r="AT507" s="218" t="s">
        <v>186</v>
      </c>
      <c r="AU507" s="218" t="s">
        <v>83</v>
      </c>
      <c r="AY507" s="20" t="s">
        <v>142</v>
      </c>
      <c r="BE507" s="219">
        <f>IF(N507="základní",J507,0)</f>
        <v>0</v>
      </c>
      <c r="BF507" s="219">
        <f>IF(N507="snížená",J507,0)</f>
        <v>0</v>
      </c>
      <c r="BG507" s="219">
        <f>IF(N507="zákl. přenesená",J507,0)</f>
        <v>0</v>
      </c>
      <c r="BH507" s="219">
        <f>IF(N507="sníž. přenesená",J507,0)</f>
        <v>0</v>
      </c>
      <c r="BI507" s="219">
        <f>IF(N507="nulová",J507,0)</f>
        <v>0</v>
      </c>
      <c r="BJ507" s="20" t="s">
        <v>81</v>
      </c>
      <c r="BK507" s="219">
        <f>ROUND(I507*H507,2)</f>
        <v>0</v>
      </c>
      <c r="BL507" s="20" t="s">
        <v>272</v>
      </c>
      <c r="BM507" s="218" t="s">
        <v>752</v>
      </c>
    </row>
    <row r="508" s="2" customFormat="1" ht="16.5" customHeight="1">
      <c r="A508" s="41"/>
      <c r="B508" s="42"/>
      <c r="C508" s="207" t="s">
        <v>753</v>
      </c>
      <c r="D508" s="207" t="s">
        <v>144</v>
      </c>
      <c r="E508" s="208" t="s">
        <v>754</v>
      </c>
      <c r="F508" s="209" t="s">
        <v>755</v>
      </c>
      <c r="G508" s="210" t="s">
        <v>212</v>
      </c>
      <c r="H508" s="211">
        <v>4</v>
      </c>
      <c r="I508" s="212"/>
      <c r="J508" s="213">
        <f>ROUND(I508*H508,2)</f>
        <v>0</v>
      </c>
      <c r="K508" s="209" t="s">
        <v>148</v>
      </c>
      <c r="L508" s="47"/>
      <c r="M508" s="214" t="s">
        <v>19</v>
      </c>
      <c r="N508" s="215" t="s">
        <v>44</v>
      </c>
      <c r="O508" s="87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272</v>
      </c>
      <c r="AT508" s="218" t="s">
        <v>144</v>
      </c>
      <c r="AU508" s="218" t="s">
        <v>83</v>
      </c>
      <c r="AY508" s="20" t="s">
        <v>142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0" t="s">
        <v>81</v>
      </c>
      <c r="BK508" s="219">
        <f>ROUND(I508*H508,2)</f>
        <v>0</v>
      </c>
      <c r="BL508" s="20" t="s">
        <v>272</v>
      </c>
      <c r="BM508" s="218" t="s">
        <v>756</v>
      </c>
    </row>
    <row r="509" s="2" customFormat="1">
      <c r="A509" s="41"/>
      <c r="B509" s="42"/>
      <c r="C509" s="43"/>
      <c r="D509" s="220" t="s">
        <v>151</v>
      </c>
      <c r="E509" s="43"/>
      <c r="F509" s="221" t="s">
        <v>757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151</v>
      </c>
      <c r="AU509" s="20" t="s">
        <v>83</v>
      </c>
    </row>
    <row r="510" s="13" customFormat="1">
      <c r="A510" s="13"/>
      <c r="B510" s="225"/>
      <c r="C510" s="226"/>
      <c r="D510" s="227" t="s">
        <v>153</v>
      </c>
      <c r="E510" s="228" t="s">
        <v>19</v>
      </c>
      <c r="F510" s="229" t="s">
        <v>758</v>
      </c>
      <c r="G510" s="226"/>
      <c r="H510" s="230">
        <v>2</v>
      </c>
      <c r="I510" s="231"/>
      <c r="J510" s="226"/>
      <c r="K510" s="226"/>
      <c r="L510" s="232"/>
      <c r="M510" s="233"/>
      <c r="N510" s="234"/>
      <c r="O510" s="234"/>
      <c r="P510" s="234"/>
      <c r="Q510" s="234"/>
      <c r="R510" s="234"/>
      <c r="S510" s="234"/>
      <c r="T510" s="23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6" t="s">
        <v>153</v>
      </c>
      <c r="AU510" s="236" t="s">
        <v>83</v>
      </c>
      <c r="AV510" s="13" t="s">
        <v>83</v>
      </c>
      <c r="AW510" s="13" t="s">
        <v>34</v>
      </c>
      <c r="AX510" s="13" t="s">
        <v>73</v>
      </c>
      <c r="AY510" s="236" t="s">
        <v>142</v>
      </c>
    </row>
    <row r="511" s="13" customFormat="1">
      <c r="A511" s="13"/>
      <c r="B511" s="225"/>
      <c r="C511" s="226"/>
      <c r="D511" s="227" t="s">
        <v>153</v>
      </c>
      <c r="E511" s="228" t="s">
        <v>19</v>
      </c>
      <c r="F511" s="229" t="s">
        <v>759</v>
      </c>
      <c r="G511" s="226"/>
      <c r="H511" s="230">
        <v>2</v>
      </c>
      <c r="I511" s="231"/>
      <c r="J511" s="226"/>
      <c r="K511" s="226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153</v>
      </c>
      <c r="AU511" s="236" t="s">
        <v>83</v>
      </c>
      <c r="AV511" s="13" t="s">
        <v>83</v>
      </c>
      <c r="AW511" s="13" t="s">
        <v>34</v>
      </c>
      <c r="AX511" s="13" t="s">
        <v>73</v>
      </c>
      <c r="AY511" s="236" t="s">
        <v>142</v>
      </c>
    </row>
    <row r="512" s="14" customFormat="1">
      <c r="A512" s="14"/>
      <c r="B512" s="237"/>
      <c r="C512" s="238"/>
      <c r="D512" s="227" t="s">
        <v>153</v>
      </c>
      <c r="E512" s="239" t="s">
        <v>19</v>
      </c>
      <c r="F512" s="240" t="s">
        <v>172</v>
      </c>
      <c r="G512" s="238"/>
      <c r="H512" s="241">
        <v>4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153</v>
      </c>
      <c r="AU512" s="247" t="s">
        <v>83</v>
      </c>
      <c r="AV512" s="14" t="s">
        <v>149</v>
      </c>
      <c r="AW512" s="14" t="s">
        <v>34</v>
      </c>
      <c r="AX512" s="14" t="s">
        <v>81</v>
      </c>
      <c r="AY512" s="247" t="s">
        <v>142</v>
      </c>
    </row>
    <row r="513" s="2" customFormat="1" ht="16.5" customHeight="1">
      <c r="A513" s="41"/>
      <c r="B513" s="42"/>
      <c r="C513" s="248" t="s">
        <v>760</v>
      </c>
      <c r="D513" s="248" t="s">
        <v>186</v>
      </c>
      <c r="E513" s="249" t="s">
        <v>761</v>
      </c>
      <c r="F513" s="250" t="s">
        <v>762</v>
      </c>
      <c r="G513" s="251" t="s">
        <v>212</v>
      </c>
      <c r="H513" s="252">
        <v>4</v>
      </c>
      <c r="I513" s="253"/>
      <c r="J513" s="254">
        <f>ROUND(I513*H513,2)</f>
        <v>0</v>
      </c>
      <c r="K513" s="250" t="s">
        <v>148</v>
      </c>
      <c r="L513" s="255"/>
      <c r="M513" s="256" t="s">
        <v>19</v>
      </c>
      <c r="N513" s="257" t="s">
        <v>44</v>
      </c>
      <c r="O513" s="87"/>
      <c r="P513" s="216">
        <f>O513*H513</f>
        <v>0</v>
      </c>
      <c r="Q513" s="216">
        <v>0.00040000000000000002</v>
      </c>
      <c r="R513" s="216">
        <f>Q513*H513</f>
        <v>0.0016000000000000001</v>
      </c>
      <c r="S513" s="216">
        <v>0</v>
      </c>
      <c r="T513" s="217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8" t="s">
        <v>405</v>
      </c>
      <c r="AT513" s="218" t="s">
        <v>186</v>
      </c>
      <c r="AU513" s="218" t="s">
        <v>83</v>
      </c>
      <c r="AY513" s="20" t="s">
        <v>142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20" t="s">
        <v>81</v>
      </c>
      <c r="BK513" s="219">
        <f>ROUND(I513*H513,2)</f>
        <v>0</v>
      </c>
      <c r="BL513" s="20" t="s">
        <v>272</v>
      </c>
      <c r="BM513" s="218" t="s">
        <v>763</v>
      </c>
    </row>
    <row r="514" s="2" customFormat="1" ht="24.15" customHeight="1">
      <c r="A514" s="41"/>
      <c r="B514" s="42"/>
      <c r="C514" s="207" t="s">
        <v>764</v>
      </c>
      <c r="D514" s="207" t="s">
        <v>144</v>
      </c>
      <c r="E514" s="208" t="s">
        <v>765</v>
      </c>
      <c r="F514" s="209" t="s">
        <v>766</v>
      </c>
      <c r="G514" s="210" t="s">
        <v>189</v>
      </c>
      <c r="H514" s="211">
        <v>0.0030000000000000001</v>
      </c>
      <c r="I514" s="212"/>
      <c r="J514" s="213">
        <f>ROUND(I514*H514,2)</f>
        <v>0</v>
      </c>
      <c r="K514" s="209" t="s">
        <v>148</v>
      </c>
      <c r="L514" s="47"/>
      <c r="M514" s="214" t="s">
        <v>19</v>
      </c>
      <c r="N514" s="215" t="s">
        <v>44</v>
      </c>
      <c r="O514" s="87"/>
      <c r="P514" s="216">
        <f>O514*H514</f>
        <v>0</v>
      </c>
      <c r="Q514" s="216">
        <v>0</v>
      </c>
      <c r="R514" s="216">
        <f>Q514*H514</f>
        <v>0</v>
      </c>
      <c r="S514" s="216">
        <v>0</v>
      </c>
      <c r="T514" s="217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18" t="s">
        <v>272</v>
      </c>
      <c r="AT514" s="218" t="s">
        <v>144</v>
      </c>
      <c r="AU514" s="218" t="s">
        <v>83</v>
      </c>
      <c r="AY514" s="20" t="s">
        <v>142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20" t="s">
        <v>81</v>
      </c>
      <c r="BK514" s="219">
        <f>ROUND(I514*H514,2)</f>
        <v>0</v>
      </c>
      <c r="BL514" s="20" t="s">
        <v>272</v>
      </c>
      <c r="BM514" s="218" t="s">
        <v>767</v>
      </c>
    </row>
    <row r="515" s="2" customFormat="1">
      <c r="A515" s="41"/>
      <c r="B515" s="42"/>
      <c r="C515" s="43"/>
      <c r="D515" s="220" t="s">
        <v>151</v>
      </c>
      <c r="E515" s="43"/>
      <c r="F515" s="221" t="s">
        <v>768</v>
      </c>
      <c r="G515" s="43"/>
      <c r="H515" s="43"/>
      <c r="I515" s="222"/>
      <c r="J515" s="43"/>
      <c r="K515" s="43"/>
      <c r="L515" s="47"/>
      <c r="M515" s="223"/>
      <c r="N515" s="224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151</v>
      </c>
      <c r="AU515" s="20" t="s">
        <v>83</v>
      </c>
    </row>
    <row r="516" s="12" customFormat="1" ht="22.8" customHeight="1">
      <c r="A516" s="12"/>
      <c r="B516" s="191"/>
      <c r="C516" s="192"/>
      <c r="D516" s="193" t="s">
        <v>72</v>
      </c>
      <c r="E516" s="205" t="s">
        <v>769</v>
      </c>
      <c r="F516" s="205" t="s">
        <v>770</v>
      </c>
      <c r="G516" s="192"/>
      <c r="H516" s="192"/>
      <c r="I516" s="195"/>
      <c r="J516" s="206">
        <f>BK516</f>
        <v>0</v>
      </c>
      <c r="K516" s="192"/>
      <c r="L516" s="197"/>
      <c r="M516" s="198"/>
      <c r="N516" s="199"/>
      <c r="O516" s="199"/>
      <c r="P516" s="200">
        <f>SUM(P517:P524)</f>
        <v>0</v>
      </c>
      <c r="Q516" s="199"/>
      <c r="R516" s="200">
        <f>SUM(R517:R524)</f>
        <v>0</v>
      </c>
      <c r="S516" s="199"/>
      <c r="T516" s="201">
        <f>SUM(T517:T524)</f>
        <v>3.1658999999999997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2" t="s">
        <v>83</v>
      </c>
      <c r="AT516" s="203" t="s">
        <v>72</v>
      </c>
      <c r="AU516" s="203" t="s">
        <v>81</v>
      </c>
      <c r="AY516" s="202" t="s">
        <v>142</v>
      </c>
      <c r="BK516" s="204">
        <f>SUM(BK517:BK524)</f>
        <v>0</v>
      </c>
    </row>
    <row r="517" s="2" customFormat="1" ht="16.5" customHeight="1">
      <c r="A517" s="41"/>
      <c r="B517" s="42"/>
      <c r="C517" s="207" t="s">
        <v>771</v>
      </c>
      <c r="D517" s="207" t="s">
        <v>144</v>
      </c>
      <c r="E517" s="208" t="s">
        <v>772</v>
      </c>
      <c r="F517" s="209" t="s">
        <v>773</v>
      </c>
      <c r="G517" s="210" t="s">
        <v>147</v>
      </c>
      <c r="H517" s="211">
        <v>105.53</v>
      </c>
      <c r="I517" s="212"/>
      <c r="J517" s="213">
        <f>ROUND(I517*H517,2)</f>
        <v>0</v>
      </c>
      <c r="K517" s="209" t="s">
        <v>148</v>
      </c>
      <c r="L517" s="47"/>
      <c r="M517" s="214" t="s">
        <v>19</v>
      </c>
      <c r="N517" s="215" t="s">
        <v>44</v>
      </c>
      <c r="O517" s="87"/>
      <c r="P517" s="216">
        <f>O517*H517</f>
        <v>0</v>
      </c>
      <c r="Q517" s="216">
        <v>0</v>
      </c>
      <c r="R517" s="216">
        <f>Q517*H517</f>
        <v>0</v>
      </c>
      <c r="S517" s="216">
        <v>0.029999999999999999</v>
      </c>
      <c r="T517" s="217">
        <f>S517*H517</f>
        <v>3.1658999999999997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272</v>
      </c>
      <c r="AT517" s="218" t="s">
        <v>144</v>
      </c>
      <c r="AU517" s="218" t="s">
        <v>83</v>
      </c>
      <c r="AY517" s="20" t="s">
        <v>142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20" t="s">
        <v>81</v>
      </c>
      <c r="BK517" s="219">
        <f>ROUND(I517*H517,2)</f>
        <v>0</v>
      </c>
      <c r="BL517" s="20" t="s">
        <v>272</v>
      </c>
      <c r="BM517" s="218" t="s">
        <v>774</v>
      </c>
    </row>
    <row r="518" s="2" customFormat="1">
      <c r="A518" s="41"/>
      <c r="B518" s="42"/>
      <c r="C518" s="43"/>
      <c r="D518" s="220" t="s">
        <v>151</v>
      </c>
      <c r="E518" s="43"/>
      <c r="F518" s="221" t="s">
        <v>775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151</v>
      </c>
      <c r="AU518" s="20" t="s">
        <v>83</v>
      </c>
    </row>
    <row r="519" s="13" customFormat="1">
      <c r="A519" s="13"/>
      <c r="B519" s="225"/>
      <c r="C519" s="226"/>
      <c r="D519" s="227" t="s">
        <v>153</v>
      </c>
      <c r="E519" s="228" t="s">
        <v>19</v>
      </c>
      <c r="F519" s="229" t="s">
        <v>362</v>
      </c>
      <c r="G519" s="226"/>
      <c r="H519" s="230">
        <v>42.75</v>
      </c>
      <c r="I519" s="231"/>
      <c r="J519" s="226"/>
      <c r="K519" s="226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153</v>
      </c>
      <c r="AU519" s="236" t="s">
        <v>83</v>
      </c>
      <c r="AV519" s="13" t="s">
        <v>83</v>
      </c>
      <c r="AW519" s="13" t="s">
        <v>34</v>
      </c>
      <c r="AX519" s="13" t="s">
        <v>73</v>
      </c>
      <c r="AY519" s="236" t="s">
        <v>142</v>
      </c>
    </row>
    <row r="520" s="13" customFormat="1">
      <c r="A520" s="13"/>
      <c r="B520" s="225"/>
      <c r="C520" s="226"/>
      <c r="D520" s="227" t="s">
        <v>153</v>
      </c>
      <c r="E520" s="228" t="s">
        <v>19</v>
      </c>
      <c r="F520" s="229" t="s">
        <v>363</v>
      </c>
      <c r="G520" s="226"/>
      <c r="H520" s="230">
        <v>19.379999999999999</v>
      </c>
      <c r="I520" s="231"/>
      <c r="J520" s="226"/>
      <c r="K520" s="226"/>
      <c r="L520" s="232"/>
      <c r="M520" s="233"/>
      <c r="N520" s="234"/>
      <c r="O520" s="234"/>
      <c r="P520" s="234"/>
      <c r="Q520" s="234"/>
      <c r="R520" s="234"/>
      <c r="S520" s="234"/>
      <c r="T520" s="23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6" t="s">
        <v>153</v>
      </c>
      <c r="AU520" s="236" t="s">
        <v>83</v>
      </c>
      <c r="AV520" s="13" t="s">
        <v>83</v>
      </c>
      <c r="AW520" s="13" t="s">
        <v>34</v>
      </c>
      <c r="AX520" s="13" t="s">
        <v>73</v>
      </c>
      <c r="AY520" s="236" t="s">
        <v>142</v>
      </c>
    </row>
    <row r="521" s="13" customFormat="1">
      <c r="A521" s="13"/>
      <c r="B521" s="225"/>
      <c r="C521" s="226"/>
      <c r="D521" s="227" t="s">
        <v>153</v>
      </c>
      <c r="E521" s="228" t="s">
        <v>19</v>
      </c>
      <c r="F521" s="229" t="s">
        <v>364</v>
      </c>
      <c r="G521" s="226"/>
      <c r="H521" s="230">
        <v>23.09</v>
      </c>
      <c r="I521" s="231"/>
      <c r="J521" s="226"/>
      <c r="K521" s="226"/>
      <c r="L521" s="232"/>
      <c r="M521" s="233"/>
      <c r="N521" s="234"/>
      <c r="O521" s="234"/>
      <c r="P521" s="234"/>
      <c r="Q521" s="234"/>
      <c r="R521" s="234"/>
      <c r="S521" s="234"/>
      <c r="T521" s="23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6" t="s">
        <v>153</v>
      </c>
      <c r="AU521" s="236" t="s">
        <v>83</v>
      </c>
      <c r="AV521" s="13" t="s">
        <v>83</v>
      </c>
      <c r="AW521" s="13" t="s">
        <v>34</v>
      </c>
      <c r="AX521" s="13" t="s">
        <v>73</v>
      </c>
      <c r="AY521" s="236" t="s">
        <v>142</v>
      </c>
    </row>
    <row r="522" s="13" customFormat="1">
      <c r="A522" s="13"/>
      <c r="B522" s="225"/>
      <c r="C522" s="226"/>
      <c r="D522" s="227" t="s">
        <v>153</v>
      </c>
      <c r="E522" s="228" t="s">
        <v>19</v>
      </c>
      <c r="F522" s="229" t="s">
        <v>252</v>
      </c>
      <c r="G522" s="226"/>
      <c r="H522" s="230">
        <v>18.600000000000001</v>
      </c>
      <c r="I522" s="231"/>
      <c r="J522" s="226"/>
      <c r="K522" s="226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153</v>
      </c>
      <c r="AU522" s="236" t="s">
        <v>83</v>
      </c>
      <c r="AV522" s="13" t="s">
        <v>83</v>
      </c>
      <c r="AW522" s="13" t="s">
        <v>34</v>
      </c>
      <c r="AX522" s="13" t="s">
        <v>73</v>
      </c>
      <c r="AY522" s="236" t="s">
        <v>142</v>
      </c>
    </row>
    <row r="523" s="13" customFormat="1">
      <c r="A523" s="13"/>
      <c r="B523" s="225"/>
      <c r="C523" s="226"/>
      <c r="D523" s="227" t="s">
        <v>153</v>
      </c>
      <c r="E523" s="228" t="s">
        <v>19</v>
      </c>
      <c r="F523" s="229" t="s">
        <v>365</v>
      </c>
      <c r="G523" s="226"/>
      <c r="H523" s="230">
        <v>1.71</v>
      </c>
      <c r="I523" s="231"/>
      <c r="J523" s="226"/>
      <c r="K523" s="226"/>
      <c r="L523" s="232"/>
      <c r="M523" s="233"/>
      <c r="N523" s="234"/>
      <c r="O523" s="234"/>
      <c r="P523" s="234"/>
      <c r="Q523" s="234"/>
      <c r="R523" s="234"/>
      <c r="S523" s="234"/>
      <c r="T523" s="23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6" t="s">
        <v>153</v>
      </c>
      <c r="AU523" s="236" t="s">
        <v>83</v>
      </c>
      <c r="AV523" s="13" t="s">
        <v>83</v>
      </c>
      <c r="AW523" s="13" t="s">
        <v>34</v>
      </c>
      <c r="AX523" s="13" t="s">
        <v>73</v>
      </c>
      <c r="AY523" s="236" t="s">
        <v>142</v>
      </c>
    </row>
    <row r="524" s="14" customFormat="1">
      <c r="A524" s="14"/>
      <c r="B524" s="237"/>
      <c r="C524" s="238"/>
      <c r="D524" s="227" t="s">
        <v>153</v>
      </c>
      <c r="E524" s="239" t="s">
        <v>19</v>
      </c>
      <c r="F524" s="240" t="s">
        <v>172</v>
      </c>
      <c r="G524" s="238"/>
      <c r="H524" s="241">
        <v>105.52999999999999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7" t="s">
        <v>153</v>
      </c>
      <c r="AU524" s="247" t="s">
        <v>83</v>
      </c>
      <c r="AV524" s="14" t="s">
        <v>149</v>
      </c>
      <c r="AW524" s="14" t="s">
        <v>34</v>
      </c>
      <c r="AX524" s="14" t="s">
        <v>81</v>
      </c>
      <c r="AY524" s="247" t="s">
        <v>142</v>
      </c>
    </row>
    <row r="525" s="12" customFormat="1" ht="22.8" customHeight="1">
      <c r="A525" s="12"/>
      <c r="B525" s="191"/>
      <c r="C525" s="192"/>
      <c r="D525" s="193" t="s">
        <v>72</v>
      </c>
      <c r="E525" s="205" t="s">
        <v>776</v>
      </c>
      <c r="F525" s="205" t="s">
        <v>777</v>
      </c>
      <c r="G525" s="192"/>
      <c r="H525" s="192"/>
      <c r="I525" s="195"/>
      <c r="J525" s="206">
        <f>BK525</f>
        <v>0</v>
      </c>
      <c r="K525" s="192"/>
      <c r="L525" s="197"/>
      <c r="M525" s="198"/>
      <c r="N525" s="199"/>
      <c r="O525" s="199"/>
      <c r="P525" s="200">
        <f>SUM(P526:P543)</f>
        <v>0</v>
      </c>
      <c r="Q525" s="199"/>
      <c r="R525" s="200">
        <f>SUM(R526:R543)</f>
        <v>0.19010105999999999</v>
      </c>
      <c r="S525" s="199"/>
      <c r="T525" s="201">
        <f>SUM(T526:T543)</f>
        <v>0.51063524999999998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02" t="s">
        <v>83</v>
      </c>
      <c r="AT525" s="203" t="s">
        <v>72</v>
      </c>
      <c r="AU525" s="203" t="s">
        <v>81</v>
      </c>
      <c r="AY525" s="202" t="s">
        <v>142</v>
      </c>
      <c r="BK525" s="204">
        <f>SUM(BK526:BK543)</f>
        <v>0</v>
      </c>
    </row>
    <row r="526" s="2" customFormat="1" ht="24.15" customHeight="1">
      <c r="A526" s="41"/>
      <c r="B526" s="42"/>
      <c r="C526" s="207" t="s">
        <v>778</v>
      </c>
      <c r="D526" s="207" t="s">
        <v>144</v>
      </c>
      <c r="E526" s="208" t="s">
        <v>779</v>
      </c>
      <c r="F526" s="209" t="s">
        <v>780</v>
      </c>
      <c r="G526" s="210" t="s">
        <v>147</v>
      </c>
      <c r="H526" s="211">
        <v>16.082999999999998</v>
      </c>
      <c r="I526" s="212"/>
      <c r="J526" s="213">
        <f>ROUND(I526*H526,2)</f>
        <v>0</v>
      </c>
      <c r="K526" s="209" t="s">
        <v>148</v>
      </c>
      <c r="L526" s="47"/>
      <c r="M526" s="214" t="s">
        <v>19</v>
      </c>
      <c r="N526" s="215" t="s">
        <v>44</v>
      </c>
      <c r="O526" s="87"/>
      <c r="P526" s="216">
        <f>O526*H526</f>
        <v>0</v>
      </c>
      <c r="Q526" s="216">
        <v>0</v>
      </c>
      <c r="R526" s="216">
        <f>Q526*H526</f>
        <v>0</v>
      </c>
      <c r="S526" s="216">
        <v>0.03175</v>
      </c>
      <c r="T526" s="217">
        <f>S526*H526</f>
        <v>0.51063524999999998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18" t="s">
        <v>272</v>
      </c>
      <c r="AT526" s="218" t="s">
        <v>144</v>
      </c>
      <c r="AU526" s="218" t="s">
        <v>83</v>
      </c>
      <c r="AY526" s="20" t="s">
        <v>142</v>
      </c>
      <c r="BE526" s="219">
        <f>IF(N526="základní",J526,0)</f>
        <v>0</v>
      </c>
      <c r="BF526" s="219">
        <f>IF(N526="snížená",J526,0)</f>
        <v>0</v>
      </c>
      <c r="BG526" s="219">
        <f>IF(N526="zákl. přenesená",J526,0)</f>
        <v>0</v>
      </c>
      <c r="BH526" s="219">
        <f>IF(N526="sníž. přenesená",J526,0)</f>
        <v>0</v>
      </c>
      <c r="BI526" s="219">
        <f>IF(N526="nulová",J526,0)</f>
        <v>0</v>
      </c>
      <c r="BJ526" s="20" t="s">
        <v>81</v>
      </c>
      <c r="BK526" s="219">
        <f>ROUND(I526*H526,2)</f>
        <v>0</v>
      </c>
      <c r="BL526" s="20" t="s">
        <v>272</v>
      </c>
      <c r="BM526" s="218" t="s">
        <v>781</v>
      </c>
    </row>
    <row r="527" s="2" customFormat="1">
      <c r="A527" s="41"/>
      <c r="B527" s="42"/>
      <c r="C527" s="43"/>
      <c r="D527" s="220" t="s">
        <v>151</v>
      </c>
      <c r="E527" s="43"/>
      <c r="F527" s="221" t="s">
        <v>782</v>
      </c>
      <c r="G527" s="43"/>
      <c r="H527" s="43"/>
      <c r="I527" s="222"/>
      <c r="J527" s="43"/>
      <c r="K527" s="43"/>
      <c r="L527" s="47"/>
      <c r="M527" s="223"/>
      <c r="N527" s="224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151</v>
      </c>
      <c r="AU527" s="20" t="s">
        <v>83</v>
      </c>
    </row>
    <row r="528" s="13" customFormat="1">
      <c r="A528" s="13"/>
      <c r="B528" s="225"/>
      <c r="C528" s="226"/>
      <c r="D528" s="227" t="s">
        <v>153</v>
      </c>
      <c r="E528" s="228" t="s">
        <v>19</v>
      </c>
      <c r="F528" s="229" t="s">
        <v>783</v>
      </c>
      <c r="G528" s="226"/>
      <c r="H528" s="230">
        <v>1.6000000000000001</v>
      </c>
      <c r="I528" s="231"/>
      <c r="J528" s="226"/>
      <c r="K528" s="226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153</v>
      </c>
      <c r="AU528" s="236" t="s">
        <v>83</v>
      </c>
      <c r="AV528" s="13" t="s">
        <v>83</v>
      </c>
      <c r="AW528" s="13" t="s">
        <v>34</v>
      </c>
      <c r="AX528" s="13" t="s">
        <v>73</v>
      </c>
      <c r="AY528" s="236" t="s">
        <v>142</v>
      </c>
    </row>
    <row r="529" s="13" customFormat="1">
      <c r="A529" s="13"/>
      <c r="B529" s="225"/>
      <c r="C529" s="226"/>
      <c r="D529" s="227" t="s">
        <v>153</v>
      </c>
      <c r="E529" s="228" t="s">
        <v>19</v>
      </c>
      <c r="F529" s="229" t="s">
        <v>784</v>
      </c>
      <c r="G529" s="226"/>
      <c r="H529" s="230">
        <v>3.2000000000000002</v>
      </c>
      <c r="I529" s="231"/>
      <c r="J529" s="226"/>
      <c r="K529" s="226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153</v>
      </c>
      <c r="AU529" s="236" t="s">
        <v>83</v>
      </c>
      <c r="AV529" s="13" t="s">
        <v>83</v>
      </c>
      <c r="AW529" s="13" t="s">
        <v>34</v>
      </c>
      <c r="AX529" s="13" t="s">
        <v>73</v>
      </c>
      <c r="AY529" s="236" t="s">
        <v>142</v>
      </c>
    </row>
    <row r="530" s="13" customFormat="1">
      <c r="A530" s="13"/>
      <c r="B530" s="225"/>
      <c r="C530" s="226"/>
      <c r="D530" s="227" t="s">
        <v>153</v>
      </c>
      <c r="E530" s="228" t="s">
        <v>19</v>
      </c>
      <c r="F530" s="229" t="s">
        <v>785</v>
      </c>
      <c r="G530" s="226"/>
      <c r="H530" s="230">
        <v>3.2000000000000002</v>
      </c>
      <c r="I530" s="231"/>
      <c r="J530" s="226"/>
      <c r="K530" s="226"/>
      <c r="L530" s="232"/>
      <c r="M530" s="233"/>
      <c r="N530" s="234"/>
      <c r="O530" s="234"/>
      <c r="P530" s="234"/>
      <c r="Q530" s="234"/>
      <c r="R530" s="234"/>
      <c r="S530" s="234"/>
      <c r="T530" s="23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6" t="s">
        <v>153</v>
      </c>
      <c r="AU530" s="236" t="s">
        <v>83</v>
      </c>
      <c r="AV530" s="13" t="s">
        <v>83</v>
      </c>
      <c r="AW530" s="13" t="s">
        <v>34</v>
      </c>
      <c r="AX530" s="13" t="s">
        <v>73</v>
      </c>
      <c r="AY530" s="236" t="s">
        <v>142</v>
      </c>
    </row>
    <row r="531" s="13" customFormat="1">
      <c r="A531" s="13"/>
      <c r="B531" s="225"/>
      <c r="C531" s="226"/>
      <c r="D531" s="227" t="s">
        <v>153</v>
      </c>
      <c r="E531" s="228" t="s">
        <v>19</v>
      </c>
      <c r="F531" s="229" t="s">
        <v>786</v>
      </c>
      <c r="G531" s="226"/>
      <c r="H531" s="230">
        <v>3.2000000000000002</v>
      </c>
      <c r="I531" s="231"/>
      <c r="J531" s="226"/>
      <c r="K531" s="226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153</v>
      </c>
      <c r="AU531" s="236" t="s">
        <v>83</v>
      </c>
      <c r="AV531" s="13" t="s">
        <v>83</v>
      </c>
      <c r="AW531" s="13" t="s">
        <v>34</v>
      </c>
      <c r="AX531" s="13" t="s">
        <v>73</v>
      </c>
      <c r="AY531" s="236" t="s">
        <v>142</v>
      </c>
    </row>
    <row r="532" s="13" customFormat="1">
      <c r="A532" s="13"/>
      <c r="B532" s="225"/>
      <c r="C532" s="226"/>
      <c r="D532" s="227" t="s">
        <v>153</v>
      </c>
      <c r="E532" s="228" t="s">
        <v>19</v>
      </c>
      <c r="F532" s="229" t="s">
        <v>787</v>
      </c>
      <c r="G532" s="226"/>
      <c r="H532" s="230">
        <v>4.883</v>
      </c>
      <c r="I532" s="231"/>
      <c r="J532" s="226"/>
      <c r="K532" s="226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153</v>
      </c>
      <c r="AU532" s="236" t="s">
        <v>83</v>
      </c>
      <c r="AV532" s="13" t="s">
        <v>83</v>
      </c>
      <c r="AW532" s="13" t="s">
        <v>34</v>
      </c>
      <c r="AX532" s="13" t="s">
        <v>73</v>
      </c>
      <c r="AY532" s="236" t="s">
        <v>142</v>
      </c>
    </row>
    <row r="533" s="14" customFormat="1">
      <c r="A533" s="14"/>
      <c r="B533" s="237"/>
      <c r="C533" s="238"/>
      <c r="D533" s="227" t="s">
        <v>153</v>
      </c>
      <c r="E533" s="239" t="s">
        <v>19</v>
      </c>
      <c r="F533" s="240" t="s">
        <v>172</v>
      </c>
      <c r="G533" s="238"/>
      <c r="H533" s="241">
        <v>16.082999999999998</v>
      </c>
      <c r="I533" s="242"/>
      <c r="J533" s="238"/>
      <c r="K533" s="238"/>
      <c r="L533" s="243"/>
      <c r="M533" s="244"/>
      <c r="N533" s="245"/>
      <c r="O533" s="245"/>
      <c r="P533" s="245"/>
      <c r="Q533" s="245"/>
      <c r="R533" s="245"/>
      <c r="S533" s="245"/>
      <c r="T533" s="24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7" t="s">
        <v>153</v>
      </c>
      <c r="AU533" s="247" t="s">
        <v>83</v>
      </c>
      <c r="AV533" s="14" t="s">
        <v>149</v>
      </c>
      <c r="AW533" s="14" t="s">
        <v>34</v>
      </c>
      <c r="AX533" s="14" t="s">
        <v>81</v>
      </c>
      <c r="AY533" s="247" t="s">
        <v>142</v>
      </c>
    </row>
    <row r="534" s="2" customFormat="1" ht="33" customHeight="1">
      <c r="A534" s="41"/>
      <c r="B534" s="42"/>
      <c r="C534" s="207" t="s">
        <v>788</v>
      </c>
      <c r="D534" s="207" t="s">
        <v>144</v>
      </c>
      <c r="E534" s="208" t="s">
        <v>789</v>
      </c>
      <c r="F534" s="209" t="s">
        <v>790</v>
      </c>
      <c r="G534" s="210" t="s">
        <v>147</v>
      </c>
      <c r="H534" s="211">
        <v>16.082999999999998</v>
      </c>
      <c r="I534" s="212"/>
      <c r="J534" s="213">
        <f>ROUND(I534*H534,2)</f>
        <v>0</v>
      </c>
      <c r="K534" s="209" t="s">
        <v>148</v>
      </c>
      <c r="L534" s="47"/>
      <c r="M534" s="214" t="s">
        <v>19</v>
      </c>
      <c r="N534" s="215" t="s">
        <v>44</v>
      </c>
      <c r="O534" s="87"/>
      <c r="P534" s="216">
        <f>O534*H534</f>
        <v>0</v>
      </c>
      <c r="Q534" s="216">
        <v>0.011820000000000001</v>
      </c>
      <c r="R534" s="216">
        <f>Q534*H534</f>
        <v>0.19010105999999999</v>
      </c>
      <c r="S534" s="216">
        <v>0</v>
      </c>
      <c r="T534" s="217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18" t="s">
        <v>272</v>
      </c>
      <c r="AT534" s="218" t="s">
        <v>144</v>
      </c>
      <c r="AU534" s="218" t="s">
        <v>83</v>
      </c>
      <c r="AY534" s="20" t="s">
        <v>142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20" t="s">
        <v>81</v>
      </c>
      <c r="BK534" s="219">
        <f>ROUND(I534*H534,2)</f>
        <v>0</v>
      </c>
      <c r="BL534" s="20" t="s">
        <v>272</v>
      </c>
      <c r="BM534" s="218" t="s">
        <v>791</v>
      </c>
    </row>
    <row r="535" s="2" customFormat="1">
      <c r="A535" s="41"/>
      <c r="B535" s="42"/>
      <c r="C535" s="43"/>
      <c r="D535" s="220" t="s">
        <v>151</v>
      </c>
      <c r="E535" s="43"/>
      <c r="F535" s="221" t="s">
        <v>792</v>
      </c>
      <c r="G535" s="43"/>
      <c r="H535" s="43"/>
      <c r="I535" s="222"/>
      <c r="J535" s="43"/>
      <c r="K535" s="43"/>
      <c r="L535" s="47"/>
      <c r="M535" s="223"/>
      <c r="N535" s="224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151</v>
      </c>
      <c r="AU535" s="20" t="s">
        <v>83</v>
      </c>
    </row>
    <row r="536" s="13" customFormat="1">
      <c r="A536" s="13"/>
      <c r="B536" s="225"/>
      <c r="C536" s="226"/>
      <c r="D536" s="227" t="s">
        <v>153</v>
      </c>
      <c r="E536" s="228" t="s">
        <v>19</v>
      </c>
      <c r="F536" s="229" t="s">
        <v>793</v>
      </c>
      <c r="G536" s="226"/>
      <c r="H536" s="230">
        <v>1.6000000000000001</v>
      </c>
      <c r="I536" s="231"/>
      <c r="J536" s="226"/>
      <c r="K536" s="226"/>
      <c r="L536" s="232"/>
      <c r="M536" s="233"/>
      <c r="N536" s="234"/>
      <c r="O536" s="234"/>
      <c r="P536" s="234"/>
      <c r="Q536" s="234"/>
      <c r="R536" s="234"/>
      <c r="S536" s="234"/>
      <c r="T536" s="23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6" t="s">
        <v>153</v>
      </c>
      <c r="AU536" s="236" t="s">
        <v>83</v>
      </c>
      <c r="AV536" s="13" t="s">
        <v>83</v>
      </c>
      <c r="AW536" s="13" t="s">
        <v>34</v>
      </c>
      <c r="AX536" s="13" t="s">
        <v>73</v>
      </c>
      <c r="AY536" s="236" t="s">
        <v>142</v>
      </c>
    </row>
    <row r="537" s="13" customFormat="1">
      <c r="A537" s="13"/>
      <c r="B537" s="225"/>
      <c r="C537" s="226"/>
      <c r="D537" s="227" t="s">
        <v>153</v>
      </c>
      <c r="E537" s="228" t="s">
        <v>19</v>
      </c>
      <c r="F537" s="229" t="s">
        <v>794</v>
      </c>
      <c r="G537" s="226"/>
      <c r="H537" s="230">
        <v>3.2000000000000002</v>
      </c>
      <c r="I537" s="231"/>
      <c r="J537" s="226"/>
      <c r="K537" s="226"/>
      <c r="L537" s="232"/>
      <c r="M537" s="233"/>
      <c r="N537" s="234"/>
      <c r="O537" s="234"/>
      <c r="P537" s="234"/>
      <c r="Q537" s="234"/>
      <c r="R537" s="234"/>
      <c r="S537" s="234"/>
      <c r="T537" s="23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6" t="s">
        <v>153</v>
      </c>
      <c r="AU537" s="236" t="s">
        <v>83</v>
      </c>
      <c r="AV537" s="13" t="s">
        <v>83</v>
      </c>
      <c r="AW537" s="13" t="s">
        <v>34</v>
      </c>
      <c r="AX537" s="13" t="s">
        <v>73</v>
      </c>
      <c r="AY537" s="236" t="s">
        <v>142</v>
      </c>
    </row>
    <row r="538" s="13" customFormat="1">
      <c r="A538" s="13"/>
      <c r="B538" s="225"/>
      <c r="C538" s="226"/>
      <c r="D538" s="227" t="s">
        <v>153</v>
      </c>
      <c r="E538" s="228" t="s">
        <v>19</v>
      </c>
      <c r="F538" s="229" t="s">
        <v>795</v>
      </c>
      <c r="G538" s="226"/>
      <c r="H538" s="230">
        <v>3.2000000000000002</v>
      </c>
      <c r="I538" s="231"/>
      <c r="J538" s="226"/>
      <c r="K538" s="226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153</v>
      </c>
      <c r="AU538" s="236" t="s">
        <v>83</v>
      </c>
      <c r="AV538" s="13" t="s">
        <v>83</v>
      </c>
      <c r="AW538" s="13" t="s">
        <v>34</v>
      </c>
      <c r="AX538" s="13" t="s">
        <v>73</v>
      </c>
      <c r="AY538" s="236" t="s">
        <v>142</v>
      </c>
    </row>
    <row r="539" s="13" customFormat="1">
      <c r="A539" s="13"/>
      <c r="B539" s="225"/>
      <c r="C539" s="226"/>
      <c r="D539" s="227" t="s">
        <v>153</v>
      </c>
      <c r="E539" s="228" t="s">
        <v>19</v>
      </c>
      <c r="F539" s="229" t="s">
        <v>796</v>
      </c>
      <c r="G539" s="226"/>
      <c r="H539" s="230">
        <v>3.2000000000000002</v>
      </c>
      <c r="I539" s="231"/>
      <c r="J539" s="226"/>
      <c r="K539" s="226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153</v>
      </c>
      <c r="AU539" s="236" t="s">
        <v>83</v>
      </c>
      <c r="AV539" s="13" t="s">
        <v>83</v>
      </c>
      <c r="AW539" s="13" t="s">
        <v>34</v>
      </c>
      <c r="AX539" s="13" t="s">
        <v>73</v>
      </c>
      <c r="AY539" s="236" t="s">
        <v>142</v>
      </c>
    </row>
    <row r="540" s="13" customFormat="1">
      <c r="A540" s="13"/>
      <c r="B540" s="225"/>
      <c r="C540" s="226"/>
      <c r="D540" s="227" t="s">
        <v>153</v>
      </c>
      <c r="E540" s="228" t="s">
        <v>19</v>
      </c>
      <c r="F540" s="229" t="s">
        <v>797</v>
      </c>
      <c r="G540" s="226"/>
      <c r="H540" s="230">
        <v>4.883</v>
      </c>
      <c r="I540" s="231"/>
      <c r="J540" s="226"/>
      <c r="K540" s="226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153</v>
      </c>
      <c r="AU540" s="236" t="s">
        <v>83</v>
      </c>
      <c r="AV540" s="13" t="s">
        <v>83</v>
      </c>
      <c r="AW540" s="13" t="s">
        <v>34</v>
      </c>
      <c r="AX540" s="13" t="s">
        <v>73</v>
      </c>
      <c r="AY540" s="236" t="s">
        <v>142</v>
      </c>
    </row>
    <row r="541" s="14" customFormat="1">
      <c r="A541" s="14"/>
      <c r="B541" s="237"/>
      <c r="C541" s="238"/>
      <c r="D541" s="227" t="s">
        <v>153</v>
      </c>
      <c r="E541" s="239" t="s">
        <v>19</v>
      </c>
      <c r="F541" s="240" t="s">
        <v>172</v>
      </c>
      <c r="G541" s="238"/>
      <c r="H541" s="241">
        <v>16.082999999999998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7" t="s">
        <v>153</v>
      </c>
      <c r="AU541" s="247" t="s">
        <v>83</v>
      </c>
      <c r="AV541" s="14" t="s">
        <v>149</v>
      </c>
      <c r="AW541" s="14" t="s">
        <v>34</v>
      </c>
      <c r="AX541" s="14" t="s">
        <v>81</v>
      </c>
      <c r="AY541" s="247" t="s">
        <v>142</v>
      </c>
    </row>
    <row r="542" s="2" customFormat="1" ht="37.8" customHeight="1">
      <c r="A542" s="41"/>
      <c r="B542" s="42"/>
      <c r="C542" s="207" t="s">
        <v>798</v>
      </c>
      <c r="D542" s="207" t="s">
        <v>144</v>
      </c>
      <c r="E542" s="208" t="s">
        <v>799</v>
      </c>
      <c r="F542" s="209" t="s">
        <v>800</v>
      </c>
      <c r="G542" s="210" t="s">
        <v>189</v>
      </c>
      <c r="H542" s="211">
        <v>0.19</v>
      </c>
      <c r="I542" s="212"/>
      <c r="J542" s="213">
        <f>ROUND(I542*H542,2)</f>
        <v>0</v>
      </c>
      <c r="K542" s="209" t="s">
        <v>148</v>
      </c>
      <c r="L542" s="47"/>
      <c r="M542" s="214" t="s">
        <v>19</v>
      </c>
      <c r="N542" s="215" t="s">
        <v>44</v>
      </c>
      <c r="O542" s="87"/>
      <c r="P542" s="216">
        <f>O542*H542</f>
        <v>0</v>
      </c>
      <c r="Q542" s="216">
        <v>0</v>
      </c>
      <c r="R542" s="216">
        <f>Q542*H542</f>
        <v>0</v>
      </c>
      <c r="S542" s="216">
        <v>0</v>
      </c>
      <c r="T542" s="217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8" t="s">
        <v>272</v>
      </c>
      <c r="AT542" s="218" t="s">
        <v>144</v>
      </c>
      <c r="AU542" s="218" t="s">
        <v>83</v>
      </c>
      <c r="AY542" s="20" t="s">
        <v>142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20" t="s">
        <v>81</v>
      </c>
      <c r="BK542" s="219">
        <f>ROUND(I542*H542,2)</f>
        <v>0</v>
      </c>
      <c r="BL542" s="20" t="s">
        <v>272</v>
      </c>
      <c r="BM542" s="218" t="s">
        <v>801</v>
      </c>
    </row>
    <row r="543" s="2" customFormat="1">
      <c r="A543" s="41"/>
      <c r="B543" s="42"/>
      <c r="C543" s="43"/>
      <c r="D543" s="220" t="s">
        <v>151</v>
      </c>
      <c r="E543" s="43"/>
      <c r="F543" s="221" t="s">
        <v>802</v>
      </c>
      <c r="G543" s="43"/>
      <c r="H543" s="43"/>
      <c r="I543" s="222"/>
      <c r="J543" s="43"/>
      <c r="K543" s="43"/>
      <c r="L543" s="47"/>
      <c r="M543" s="223"/>
      <c r="N543" s="224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151</v>
      </c>
      <c r="AU543" s="20" t="s">
        <v>83</v>
      </c>
    </row>
    <row r="544" s="12" customFormat="1" ht="22.8" customHeight="1">
      <c r="A544" s="12"/>
      <c r="B544" s="191"/>
      <c r="C544" s="192"/>
      <c r="D544" s="193" t="s">
        <v>72</v>
      </c>
      <c r="E544" s="205" t="s">
        <v>803</v>
      </c>
      <c r="F544" s="205" t="s">
        <v>804</v>
      </c>
      <c r="G544" s="192"/>
      <c r="H544" s="192"/>
      <c r="I544" s="195"/>
      <c r="J544" s="206">
        <f>BK544</f>
        <v>0</v>
      </c>
      <c r="K544" s="192"/>
      <c r="L544" s="197"/>
      <c r="M544" s="198"/>
      <c r="N544" s="199"/>
      <c r="O544" s="199"/>
      <c r="P544" s="200">
        <f>SUM(P545:P571)</f>
        <v>0</v>
      </c>
      <c r="Q544" s="199"/>
      <c r="R544" s="200">
        <f>SUM(R545:R571)</f>
        <v>0.016</v>
      </c>
      <c r="S544" s="199"/>
      <c r="T544" s="201">
        <f>SUM(T545:T571)</f>
        <v>2.3694749999999996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02" t="s">
        <v>83</v>
      </c>
      <c r="AT544" s="203" t="s">
        <v>72</v>
      </c>
      <c r="AU544" s="203" t="s">
        <v>81</v>
      </c>
      <c r="AY544" s="202" t="s">
        <v>142</v>
      </c>
      <c r="BK544" s="204">
        <f>SUM(BK545:BK571)</f>
        <v>0</v>
      </c>
    </row>
    <row r="545" s="2" customFormat="1" ht="16.5" customHeight="1">
      <c r="A545" s="41"/>
      <c r="B545" s="42"/>
      <c r="C545" s="207" t="s">
        <v>805</v>
      </c>
      <c r="D545" s="207" t="s">
        <v>144</v>
      </c>
      <c r="E545" s="208" t="s">
        <v>806</v>
      </c>
      <c r="F545" s="209" t="s">
        <v>807</v>
      </c>
      <c r="G545" s="210" t="s">
        <v>147</v>
      </c>
      <c r="H545" s="211">
        <v>71.5</v>
      </c>
      <c r="I545" s="212"/>
      <c r="J545" s="213">
        <f>ROUND(I545*H545,2)</f>
        <v>0</v>
      </c>
      <c r="K545" s="209" t="s">
        <v>245</v>
      </c>
      <c r="L545" s="47"/>
      <c r="M545" s="214" t="s">
        <v>19</v>
      </c>
      <c r="N545" s="215" t="s">
        <v>44</v>
      </c>
      <c r="O545" s="87"/>
      <c r="P545" s="216">
        <f>O545*H545</f>
        <v>0</v>
      </c>
      <c r="Q545" s="216">
        <v>0</v>
      </c>
      <c r="R545" s="216">
        <f>Q545*H545</f>
        <v>0</v>
      </c>
      <c r="S545" s="216">
        <v>0.024649999999999998</v>
      </c>
      <c r="T545" s="217">
        <f>S545*H545</f>
        <v>1.7624749999999998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18" t="s">
        <v>272</v>
      </c>
      <c r="AT545" s="218" t="s">
        <v>144</v>
      </c>
      <c r="AU545" s="218" t="s">
        <v>83</v>
      </c>
      <c r="AY545" s="20" t="s">
        <v>142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20" t="s">
        <v>81</v>
      </c>
      <c r="BK545" s="219">
        <f>ROUND(I545*H545,2)</f>
        <v>0</v>
      </c>
      <c r="BL545" s="20" t="s">
        <v>272</v>
      </c>
      <c r="BM545" s="218" t="s">
        <v>808</v>
      </c>
    </row>
    <row r="546" s="2" customFormat="1">
      <c r="A546" s="41"/>
      <c r="B546" s="42"/>
      <c r="C546" s="43"/>
      <c r="D546" s="220" t="s">
        <v>151</v>
      </c>
      <c r="E546" s="43"/>
      <c r="F546" s="221" t="s">
        <v>809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151</v>
      </c>
      <c r="AU546" s="20" t="s">
        <v>83</v>
      </c>
    </row>
    <row r="547" s="15" customFormat="1">
      <c r="A547" s="15"/>
      <c r="B547" s="258"/>
      <c r="C547" s="259"/>
      <c r="D547" s="227" t="s">
        <v>153</v>
      </c>
      <c r="E547" s="260" t="s">
        <v>19</v>
      </c>
      <c r="F547" s="261" t="s">
        <v>810</v>
      </c>
      <c r="G547" s="259"/>
      <c r="H547" s="260" t="s">
        <v>19</v>
      </c>
      <c r="I547" s="262"/>
      <c r="J547" s="259"/>
      <c r="K547" s="259"/>
      <c r="L547" s="263"/>
      <c r="M547" s="264"/>
      <c r="N547" s="265"/>
      <c r="O547" s="265"/>
      <c r="P547" s="265"/>
      <c r="Q547" s="265"/>
      <c r="R547" s="265"/>
      <c r="S547" s="265"/>
      <c r="T547" s="266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7" t="s">
        <v>153</v>
      </c>
      <c r="AU547" s="267" t="s">
        <v>83</v>
      </c>
      <c r="AV547" s="15" t="s">
        <v>81</v>
      </c>
      <c r="AW547" s="15" t="s">
        <v>34</v>
      </c>
      <c r="AX547" s="15" t="s">
        <v>73</v>
      </c>
      <c r="AY547" s="267" t="s">
        <v>142</v>
      </c>
    </row>
    <row r="548" s="13" customFormat="1">
      <c r="A548" s="13"/>
      <c r="B548" s="225"/>
      <c r="C548" s="226"/>
      <c r="D548" s="227" t="s">
        <v>153</v>
      </c>
      <c r="E548" s="228" t="s">
        <v>19</v>
      </c>
      <c r="F548" s="229" t="s">
        <v>811</v>
      </c>
      <c r="G548" s="226"/>
      <c r="H548" s="230">
        <v>71.5</v>
      </c>
      <c r="I548" s="231"/>
      <c r="J548" s="226"/>
      <c r="K548" s="226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153</v>
      </c>
      <c r="AU548" s="236" t="s">
        <v>83</v>
      </c>
      <c r="AV548" s="13" t="s">
        <v>83</v>
      </c>
      <c r="AW548" s="13" t="s">
        <v>34</v>
      </c>
      <c r="AX548" s="13" t="s">
        <v>81</v>
      </c>
      <c r="AY548" s="236" t="s">
        <v>142</v>
      </c>
    </row>
    <row r="549" s="2" customFormat="1" ht="16.5" customHeight="1">
      <c r="A549" s="41"/>
      <c r="B549" s="42"/>
      <c r="C549" s="207" t="s">
        <v>812</v>
      </c>
      <c r="D549" s="207" t="s">
        <v>144</v>
      </c>
      <c r="E549" s="208" t="s">
        <v>813</v>
      </c>
      <c r="F549" s="209" t="s">
        <v>814</v>
      </c>
      <c r="G549" s="210" t="s">
        <v>147</v>
      </c>
      <c r="H549" s="211">
        <v>71.5</v>
      </c>
      <c r="I549" s="212"/>
      <c r="J549" s="213">
        <f>ROUND(I549*H549,2)</f>
        <v>0</v>
      </c>
      <c r="K549" s="209" t="s">
        <v>245</v>
      </c>
      <c r="L549" s="47"/>
      <c r="M549" s="214" t="s">
        <v>19</v>
      </c>
      <c r="N549" s="215" t="s">
        <v>44</v>
      </c>
      <c r="O549" s="87"/>
      <c r="P549" s="216">
        <f>O549*H549</f>
        <v>0</v>
      </c>
      <c r="Q549" s="216">
        <v>0</v>
      </c>
      <c r="R549" s="216">
        <f>Q549*H549</f>
        <v>0</v>
      </c>
      <c r="S549" s="216">
        <v>0.0080000000000000002</v>
      </c>
      <c r="T549" s="217">
        <f>S549*H549</f>
        <v>0.57200000000000006</v>
      </c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R549" s="218" t="s">
        <v>272</v>
      </c>
      <c r="AT549" s="218" t="s">
        <v>144</v>
      </c>
      <c r="AU549" s="218" t="s">
        <v>83</v>
      </c>
      <c r="AY549" s="20" t="s">
        <v>142</v>
      </c>
      <c r="BE549" s="219">
        <f>IF(N549="základní",J549,0)</f>
        <v>0</v>
      </c>
      <c r="BF549" s="219">
        <f>IF(N549="snížená",J549,0)</f>
        <v>0</v>
      </c>
      <c r="BG549" s="219">
        <f>IF(N549="zákl. přenesená",J549,0)</f>
        <v>0</v>
      </c>
      <c r="BH549" s="219">
        <f>IF(N549="sníž. přenesená",J549,0)</f>
        <v>0</v>
      </c>
      <c r="BI549" s="219">
        <f>IF(N549="nulová",J549,0)</f>
        <v>0</v>
      </c>
      <c r="BJ549" s="20" t="s">
        <v>81</v>
      </c>
      <c r="BK549" s="219">
        <f>ROUND(I549*H549,2)</f>
        <v>0</v>
      </c>
      <c r="BL549" s="20" t="s">
        <v>272</v>
      </c>
      <c r="BM549" s="218" t="s">
        <v>815</v>
      </c>
    </row>
    <row r="550" s="2" customFormat="1">
      <c r="A550" s="41"/>
      <c r="B550" s="42"/>
      <c r="C550" s="43"/>
      <c r="D550" s="220" t="s">
        <v>151</v>
      </c>
      <c r="E550" s="43"/>
      <c r="F550" s="221" t="s">
        <v>816</v>
      </c>
      <c r="G550" s="43"/>
      <c r="H550" s="43"/>
      <c r="I550" s="222"/>
      <c r="J550" s="43"/>
      <c r="K550" s="43"/>
      <c r="L550" s="47"/>
      <c r="M550" s="223"/>
      <c r="N550" s="224"/>
      <c r="O550" s="87"/>
      <c r="P550" s="87"/>
      <c r="Q550" s="87"/>
      <c r="R550" s="87"/>
      <c r="S550" s="87"/>
      <c r="T550" s="88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T550" s="20" t="s">
        <v>151</v>
      </c>
      <c r="AU550" s="20" t="s">
        <v>83</v>
      </c>
    </row>
    <row r="551" s="15" customFormat="1">
      <c r="A551" s="15"/>
      <c r="B551" s="258"/>
      <c r="C551" s="259"/>
      <c r="D551" s="227" t="s">
        <v>153</v>
      </c>
      <c r="E551" s="260" t="s">
        <v>19</v>
      </c>
      <c r="F551" s="261" t="s">
        <v>810</v>
      </c>
      <c r="G551" s="259"/>
      <c r="H551" s="260" t="s">
        <v>19</v>
      </c>
      <c r="I551" s="262"/>
      <c r="J551" s="259"/>
      <c r="K551" s="259"/>
      <c r="L551" s="263"/>
      <c r="M551" s="264"/>
      <c r="N551" s="265"/>
      <c r="O551" s="265"/>
      <c r="P551" s="265"/>
      <c r="Q551" s="265"/>
      <c r="R551" s="265"/>
      <c r="S551" s="265"/>
      <c r="T551" s="266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7" t="s">
        <v>153</v>
      </c>
      <c r="AU551" s="267" t="s">
        <v>83</v>
      </c>
      <c r="AV551" s="15" t="s">
        <v>81</v>
      </c>
      <c r="AW551" s="15" t="s">
        <v>34</v>
      </c>
      <c r="AX551" s="15" t="s">
        <v>73</v>
      </c>
      <c r="AY551" s="267" t="s">
        <v>142</v>
      </c>
    </row>
    <row r="552" s="13" customFormat="1">
      <c r="A552" s="13"/>
      <c r="B552" s="225"/>
      <c r="C552" s="226"/>
      <c r="D552" s="227" t="s">
        <v>153</v>
      </c>
      <c r="E552" s="228" t="s">
        <v>19</v>
      </c>
      <c r="F552" s="229" t="s">
        <v>811</v>
      </c>
      <c r="G552" s="226"/>
      <c r="H552" s="230">
        <v>71.5</v>
      </c>
      <c r="I552" s="231"/>
      <c r="J552" s="226"/>
      <c r="K552" s="226"/>
      <c r="L552" s="232"/>
      <c r="M552" s="233"/>
      <c r="N552" s="234"/>
      <c r="O552" s="234"/>
      <c r="P552" s="234"/>
      <c r="Q552" s="234"/>
      <c r="R552" s="234"/>
      <c r="S552" s="234"/>
      <c r="T552" s="23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6" t="s">
        <v>153</v>
      </c>
      <c r="AU552" s="236" t="s">
        <v>83</v>
      </c>
      <c r="AV552" s="13" t="s">
        <v>83</v>
      </c>
      <c r="AW552" s="13" t="s">
        <v>34</v>
      </c>
      <c r="AX552" s="13" t="s">
        <v>81</v>
      </c>
      <c r="AY552" s="236" t="s">
        <v>142</v>
      </c>
    </row>
    <row r="553" s="2" customFormat="1" ht="21.75" customHeight="1">
      <c r="A553" s="41"/>
      <c r="B553" s="42"/>
      <c r="C553" s="207" t="s">
        <v>817</v>
      </c>
      <c r="D553" s="207" t="s">
        <v>144</v>
      </c>
      <c r="E553" s="208" t="s">
        <v>818</v>
      </c>
      <c r="F553" s="209" t="s">
        <v>819</v>
      </c>
      <c r="G553" s="210" t="s">
        <v>147</v>
      </c>
      <c r="H553" s="211">
        <v>71.5</v>
      </c>
      <c r="I553" s="212"/>
      <c r="J553" s="213">
        <f>ROUND(I553*H553,2)</f>
        <v>0</v>
      </c>
      <c r="K553" s="209" t="s">
        <v>245</v>
      </c>
      <c r="L553" s="47"/>
      <c r="M553" s="214" t="s">
        <v>19</v>
      </c>
      <c r="N553" s="215" t="s">
        <v>44</v>
      </c>
      <c r="O553" s="87"/>
      <c r="P553" s="216">
        <f>O553*H553</f>
        <v>0</v>
      </c>
      <c r="Q553" s="216">
        <v>0</v>
      </c>
      <c r="R553" s="216">
        <f>Q553*H553</f>
        <v>0</v>
      </c>
      <c r="S553" s="216">
        <v>0</v>
      </c>
      <c r="T553" s="217">
        <f>S553*H553</f>
        <v>0</v>
      </c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R553" s="218" t="s">
        <v>272</v>
      </c>
      <c r="AT553" s="218" t="s">
        <v>144</v>
      </c>
      <c r="AU553" s="218" t="s">
        <v>83</v>
      </c>
      <c r="AY553" s="20" t="s">
        <v>142</v>
      </c>
      <c r="BE553" s="219">
        <f>IF(N553="základní",J553,0)</f>
        <v>0</v>
      </c>
      <c r="BF553" s="219">
        <f>IF(N553="snížená",J553,0)</f>
        <v>0</v>
      </c>
      <c r="BG553" s="219">
        <f>IF(N553="zákl. přenesená",J553,0)</f>
        <v>0</v>
      </c>
      <c r="BH553" s="219">
        <f>IF(N553="sníž. přenesená",J553,0)</f>
        <v>0</v>
      </c>
      <c r="BI553" s="219">
        <f>IF(N553="nulová",J553,0)</f>
        <v>0</v>
      </c>
      <c r="BJ553" s="20" t="s">
        <v>81</v>
      </c>
      <c r="BK553" s="219">
        <f>ROUND(I553*H553,2)</f>
        <v>0</v>
      </c>
      <c r="BL553" s="20" t="s">
        <v>272</v>
      </c>
      <c r="BM553" s="218" t="s">
        <v>820</v>
      </c>
    </row>
    <row r="554" s="2" customFormat="1">
      <c r="A554" s="41"/>
      <c r="B554" s="42"/>
      <c r="C554" s="43"/>
      <c r="D554" s="220" t="s">
        <v>151</v>
      </c>
      <c r="E554" s="43"/>
      <c r="F554" s="221" t="s">
        <v>821</v>
      </c>
      <c r="G554" s="43"/>
      <c r="H554" s="43"/>
      <c r="I554" s="222"/>
      <c r="J554" s="43"/>
      <c r="K554" s="43"/>
      <c r="L554" s="47"/>
      <c r="M554" s="223"/>
      <c r="N554" s="224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151</v>
      </c>
      <c r="AU554" s="20" t="s">
        <v>83</v>
      </c>
    </row>
    <row r="555" s="15" customFormat="1">
      <c r="A555" s="15"/>
      <c r="B555" s="258"/>
      <c r="C555" s="259"/>
      <c r="D555" s="227" t="s">
        <v>153</v>
      </c>
      <c r="E555" s="260" t="s">
        <v>19</v>
      </c>
      <c r="F555" s="261" t="s">
        <v>822</v>
      </c>
      <c r="G555" s="259"/>
      <c r="H555" s="260" t="s">
        <v>19</v>
      </c>
      <c r="I555" s="262"/>
      <c r="J555" s="259"/>
      <c r="K555" s="259"/>
      <c r="L555" s="263"/>
      <c r="M555" s="264"/>
      <c r="N555" s="265"/>
      <c r="O555" s="265"/>
      <c r="P555" s="265"/>
      <c r="Q555" s="265"/>
      <c r="R555" s="265"/>
      <c r="S555" s="265"/>
      <c r="T555" s="266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67" t="s">
        <v>153</v>
      </c>
      <c r="AU555" s="267" t="s">
        <v>83</v>
      </c>
      <c r="AV555" s="15" t="s">
        <v>81</v>
      </c>
      <c r="AW555" s="15" t="s">
        <v>34</v>
      </c>
      <c r="AX555" s="15" t="s">
        <v>73</v>
      </c>
      <c r="AY555" s="267" t="s">
        <v>142</v>
      </c>
    </row>
    <row r="556" s="13" customFormat="1">
      <c r="A556" s="13"/>
      <c r="B556" s="225"/>
      <c r="C556" s="226"/>
      <c r="D556" s="227" t="s">
        <v>153</v>
      </c>
      <c r="E556" s="228" t="s">
        <v>19</v>
      </c>
      <c r="F556" s="229" t="s">
        <v>811</v>
      </c>
      <c r="G556" s="226"/>
      <c r="H556" s="230">
        <v>71.5</v>
      </c>
      <c r="I556" s="231"/>
      <c r="J556" s="226"/>
      <c r="K556" s="226"/>
      <c r="L556" s="232"/>
      <c r="M556" s="233"/>
      <c r="N556" s="234"/>
      <c r="O556" s="234"/>
      <c r="P556" s="234"/>
      <c r="Q556" s="234"/>
      <c r="R556" s="234"/>
      <c r="S556" s="234"/>
      <c r="T556" s="23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6" t="s">
        <v>153</v>
      </c>
      <c r="AU556" s="236" t="s">
        <v>83</v>
      </c>
      <c r="AV556" s="13" t="s">
        <v>83</v>
      </c>
      <c r="AW556" s="13" t="s">
        <v>34</v>
      </c>
      <c r="AX556" s="13" t="s">
        <v>81</v>
      </c>
      <c r="AY556" s="236" t="s">
        <v>142</v>
      </c>
    </row>
    <row r="557" s="2" customFormat="1" ht="16.5" customHeight="1">
      <c r="A557" s="41"/>
      <c r="B557" s="42"/>
      <c r="C557" s="207" t="s">
        <v>823</v>
      </c>
      <c r="D557" s="207" t="s">
        <v>144</v>
      </c>
      <c r="E557" s="208" t="s">
        <v>824</v>
      </c>
      <c r="F557" s="209" t="s">
        <v>825</v>
      </c>
      <c r="G557" s="210" t="s">
        <v>223</v>
      </c>
      <c r="H557" s="211">
        <v>143</v>
      </c>
      <c r="I557" s="212"/>
      <c r="J557" s="213">
        <f>ROUND(I557*H557,2)</f>
        <v>0</v>
      </c>
      <c r="K557" s="209" t="s">
        <v>245</v>
      </c>
      <c r="L557" s="47"/>
      <c r="M557" s="214" t="s">
        <v>19</v>
      </c>
      <c r="N557" s="215" t="s">
        <v>44</v>
      </c>
      <c r="O557" s="87"/>
      <c r="P557" s="216">
        <f>O557*H557</f>
        <v>0</v>
      </c>
      <c r="Q557" s="216">
        <v>0</v>
      </c>
      <c r="R557" s="216">
        <f>Q557*H557</f>
        <v>0</v>
      </c>
      <c r="S557" s="216">
        <v>0</v>
      </c>
      <c r="T557" s="217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8" t="s">
        <v>272</v>
      </c>
      <c r="AT557" s="218" t="s">
        <v>144</v>
      </c>
      <c r="AU557" s="218" t="s">
        <v>83</v>
      </c>
      <c r="AY557" s="20" t="s">
        <v>142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20" t="s">
        <v>81</v>
      </c>
      <c r="BK557" s="219">
        <f>ROUND(I557*H557,2)</f>
        <v>0</v>
      </c>
      <c r="BL557" s="20" t="s">
        <v>272</v>
      </c>
      <c r="BM557" s="218" t="s">
        <v>826</v>
      </c>
    </row>
    <row r="558" s="2" customFormat="1">
      <c r="A558" s="41"/>
      <c r="B558" s="42"/>
      <c r="C558" s="43"/>
      <c r="D558" s="220" t="s">
        <v>151</v>
      </c>
      <c r="E558" s="43"/>
      <c r="F558" s="221" t="s">
        <v>827</v>
      </c>
      <c r="G558" s="43"/>
      <c r="H558" s="43"/>
      <c r="I558" s="222"/>
      <c r="J558" s="43"/>
      <c r="K558" s="43"/>
      <c r="L558" s="47"/>
      <c r="M558" s="223"/>
      <c r="N558" s="224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151</v>
      </c>
      <c r="AU558" s="20" t="s">
        <v>83</v>
      </c>
    </row>
    <row r="559" s="15" customFormat="1">
      <c r="A559" s="15"/>
      <c r="B559" s="258"/>
      <c r="C559" s="259"/>
      <c r="D559" s="227" t="s">
        <v>153</v>
      </c>
      <c r="E559" s="260" t="s">
        <v>19</v>
      </c>
      <c r="F559" s="261" t="s">
        <v>822</v>
      </c>
      <c r="G559" s="259"/>
      <c r="H559" s="260" t="s">
        <v>19</v>
      </c>
      <c r="I559" s="262"/>
      <c r="J559" s="259"/>
      <c r="K559" s="259"/>
      <c r="L559" s="263"/>
      <c r="M559" s="264"/>
      <c r="N559" s="265"/>
      <c r="O559" s="265"/>
      <c r="P559" s="265"/>
      <c r="Q559" s="265"/>
      <c r="R559" s="265"/>
      <c r="S559" s="265"/>
      <c r="T559" s="266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7" t="s">
        <v>153</v>
      </c>
      <c r="AU559" s="267" t="s">
        <v>83</v>
      </c>
      <c r="AV559" s="15" t="s">
        <v>81</v>
      </c>
      <c r="AW559" s="15" t="s">
        <v>34</v>
      </c>
      <c r="AX559" s="15" t="s">
        <v>73</v>
      </c>
      <c r="AY559" s="267" t="s">
        <v>142</v>
      </c>
    </row>
    <row r="560" s="13" customFormat="1">
      <c r="A560" s="13"/>
      <c r="B560" s="225"/>
      <c r="C560" s="226"/>
      <c r="D560" s="227" t="s">
        <v>153</v>
      </c>
      <c r="E560" s="228" t="s">
        <v>19</v>
      </c>
      <c r="F560" s="229" t="s">
        <v>828</v>
      </c>
      <c r="G560" s="226"/>
      <c r="H560" s="230">
        <v>143</v>
      </c>
      <c r="I560" s="231"/>
      <c r="J560" s="226"/>
      <c r="K560" s="226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153</v>
      </c>
      <c r="AU560" s="236" t="s">
        <v>83</v>
      </c>
      <c r="AV560" s="13" t="s">
        <v>83</v>
      </c>
      <c r="AW560" s="13" t="s">
        <v>34</v>
      </c>
      <c r="AX560" s="13" t="s">
        <v>81</v>
      </c>
      <c r="AY560" s="236" t="s">
        <v>142</v>
      </c>
    </row>
    <row r="561" s="2" customFormat="1" ht="16.5" customHeight="1">
      <c r="A561" s="41"/>
      <c r="B561" s="42"/>
      <c r="C561" s="207" t="s">
        <v>829</v>
      </c>
      <c r="D561" s="207" t="s">
        <v>144</v>
      </c>
      <c r="E561" s="208" t="s">
        <v>830</v>
      </c>
      <c r="F561" s="209" t="s">
        <v>831</v>
      </c>
      <c r="G561" s="210" t="s">
        <v>212</v>
      </c>
      <c r="H561" s="211">
        <v>1</v>
      </c>
      <c r="I561" s="212"/>
      <c r="J561" s="213">
        <f>ROUND(I561*H561,2)</f>
        <v>0</v>
      </c>
      <c r="K561" s="209" t="s">
        <v>245</v>
      </c>
      <c r="L561" s="47"/>
      <c r="M561" s="214" t="s">
        <v>19</v>
      </c>
      <c r="N561" s="215" t="s">
        <v>44</v>
      </c>
      <c r="O561" s="87"/>
      <c r="P561" s="216">
        <f>O561*H561</f>
        <v>0</v>
      </c>
      <c r="Q561" s="216">
        <v>0</v>
      </c>
      <c r="R561" s="216">
        <f>Q561*H561</f>
        <v>0</v>
      </c>
      <c r="S561" s="216">
        <v>0.001</v>
      </c>
      <c r="T561" s="217">
        <f>S561*H561</f>
        <v>0.001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8" t="s">
        <v>272</v>
      </c>
      <c r="AT561" s="218" t="s">
        <v>144</v>
      </c>
      <c r="AU561" s="218" t="s">
        <v>83</v>
      </c>
      <c r="AY561" s="20" t="s">
        <v>142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20" t="s">
        <v>81</v>
      </c>
      <c r="BK561" s="219">
        <f>ROUND(I561*H561,2)</f>
        <v>0</v>
      </c>
      <c r="BL561" s="20" t="s">
        <v>272</v>
      </c>
      <c r="BM561" s="218" t="s">
        <v>832</v>
      </c>
    </row>
    <row r="562" s="2" customFormat="1">
      <c r="A562" s="41"/>
      <c r="B562" s="42"/>
      <c r="C562" s="43"/>
      <c r="D562" s="220" t="s">
        <v>151</v>
      </c>
      <c r="E562" s="43"/>
      <c r="F562" s="221" t="s">
        <v>833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151</v>
      </c>
      <c r="AU562" s="20" t="s">
        <v>83</v>
      </c>
    </row>
    <row r="563" s="13" customFormat="1">
      <c r="A563" s="13"/>
      <c r="B563" s="225"/>
      <c r="C563" s="226"/>
      <c r="D563" s="227" t="s">
        <v>153</v>
      </c>
      <c r="E563" s="228" t="s">
        <v>19</v>
      </c>
      <c r="F563" s="229" t="s">
        <v>834</v>
      </c>
      <c r="G563" s="226"/>
      <c r="H563" s="230">
        <v>1</v>
      </c>
      <c r="I563" s="231"/>
      <c r="J563" s="226"/>
      <c r="K563" s="226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153</v>
      </c>
      <c r="AU563" s="236" t="s">
        <v>83</v>
      </c>
      <c r="AV563" s="13" t="s">
        <v>83</v>
      </c>
      <c r="AW563" s="13" t="s">
        <v>34</v>
      </c>
      <c r="AX563" s="13" t="s">
        <v>81</v>
      </c>
      <c r="AY563" s="236" t="s">
        <v>142</v>
      </c>
    </row>
    <row r="564" s="2" customFormat="1" ht="24.15" customHeight="1">
      <c r="A564" s="41"/>
      <c r="B564" s="42"/>
      <c r="C564" s="207" t="s">
        <v>835</v>
      </c>
      <c r="D564" s="207" t="s">
        <v>144</v>
      </c>
      <c r="E564" s="208" t="s">
        <v>836</v>
      </c>
      <c r="F564" s="209" t="s">
        <v>837</v>
      </c>
      <c r="G564" s="210" t="s">
        <v>212</v>
      </c>
      <c r="H564" s="211">
        <v>1</v>
      </c>
      <c r="I564" s="212"/>
      <c r="J564" s="213">
        <f>ROUND(I564*H564,2)</f>
        <v>0</v>
      </c>
      <c r="K564" s="209" t="s">
        <v>245</v>
      </c>
      <c r="L564" s="47"/>
      <c r="M564" s="214" t="s">
        <v>19</v>
      </c>
      <c r="N564" s="215" t="s">
        <v>44</v>
      </c>
      <c r="O564" s="87"/>
      <c r="P564" s="216">
        <f>O564*H564</f>
        <v>0</v>
      </c>
      <c r="Q564" s="216">
        <v>0</v>
      </c>
      <c r="R564" s="216">
        <f>Q564*H564</f>
        <v>0</v>
      </c>
      <c r="S564" s="216">
        <v>0.032000000000000001</v>
      </c>
      <c r="T564" s="217">
        <f>S564*H564</f>
        <v>0.032000000000000001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8" t="s">
        <v>272</v>
      </c>
      <c r="AT564" s="218" t="s">
        <v>144</v>
      </c>
      <c r="AU564" s="218" t="s">
        <v>83</v>
      </c>
      <c r="AY564" s="20" t="s">
        <v>142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20" t="s">
        <v>81</v>
      </c>
      <c r="BK564" s="219">
        <f>ROUND(I564*H564,2)</f>
        <v>0</v>
      </c>
      <c r="BL564" s="20" t="s">
        <v>272</v>
      </c>
      <c r="BM564" s="218" t="s">
        <v>838</v>
      </c>
    </row>
    <row r="565" s="2" customFormat="1">
      <c r="A565" s="41"/>
      <c r="B565" s="42"/>
      <c r="C565" s="43"/>
      <c r="D565" s="220" t="s">
        <v>151</v>
      </c>
      <c r="E565" s="43"/>
      <c r="F565" s="221" t="s">
        <v>839</v>
      </c>
      <c r="G565" s="43"/>
      <c r="H565" s="43"/>
      <c r="I565" s="222"/>
      <c r="J565" s="43"/>
      <c r="K565" s="43"/>
      <c r="L565" s="47"/>
      <c r="M565" s="223"/>
      <c r="N565" s="224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151</v>
      </c>
      <c r="AU565" s="20" t="s">
        <v>83</v>
      </c>
    </row>
    <row r="566" s="13" customFormat="1">
      <c r="A566" s="13"/>
      <c r="B566" s="225"/>
      <c r="C566" s="226"/>
      <c r="D566" s="227" t="s">
        <v>153</v>
      </c>
      <c r="E566" s="228" t="s">
        <v>19</v>
      </c>
      <c r="F566" s="229" t="s">
        <v>399</v>
      </c>
      <c r="G566" s="226"/>
      <c r="H566" s="230">
        <v>1</v>
      </c>
      <c r="I566" s="231"/>
      <c r="J566" s="226"/>
      <c r="K566" s="226"/>
      <c r="L566" s="232"/>
      <c r="M566" s="233"/>
      <c r="N566" s="234"/>
      <c r="O566" s="234"/>
      <c r="P566" s="234"/>
      <c r="Q566" s="234"/>
      <c r="R566" s="234"/>
      <c r="S566" s="234"/>
      <c r="T566" s="23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6" t="s">
        <v>153</v>
      </c>
      <c r="AU566" s="236" t="s">
        <v>83</v>
      </c>
      <c r="AV566" s="13" t="s">
        <v>83</v>
      </c>
      <c r="AW566" s="13" t="s">
        <v>34</v>
      </c>
      <c r="AX566" s="13" t="s">
        <v>81</v>
      </c>
      <c r="AY566" s="236" t="s">
        <v>142</v>
      </c>
    </row>
    <row r="567" s="2" customFormat="1" ht="16.5" customHeight="1">
      <c r="A567" s="41"/>
      <c r="B567" s="42"/>
      <c r="C567" s="248" t="s">
        <v>840</v>
      </c>
      <c r="D567" s="248" t="s">
        <v>186</v>
      </c>
      <c r="E567" s="249" t="s">
        <v>841</v>
      </c>
      <c r="F567" s="250" t="s">
        <v>842</v>
      </c>
      <c r="G567" s="251" t="s">
        <v>212</v>
      </c>
      <c r="H567" s="252">
        <v>1</v>
      </c>
      <c r="I567" s="253"/>
      <c r="J567" s="254">
        <f>ROUND(I567*H567,2)</f>
        <v>0</v>
      </c>
      <c r="K567" s="250" t="s">
        <v>245</v>
      </c>
      <c r="L567" s="255"/>
      <c r="M567" s="256" t="s">
        <v>19</v>
      </c>
      <c r="N567" s="257" t="s">
        <v>44</v>
      </c>
      <c r="O567" s="87"/>
      <c r="P567" s="216">
        <f>O567*H567</f>
        <v>0</v>
      </c>
      <c r="Q567" s="216">
        <v>0.016</v>
      </c>
      <c r="R567" s="216">
        <f>Q567*H567</f>
        <v>0.016</v>
      </c>
      <c r="S567" s="216">
        <v>0</v>
      </c>
      <c r="T567" s="217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18" t="s">
        <v>405</v>
      </c>
      <c r="AT567" s="218" t="s">
        <v>186</v>
      </c>
      <c r="AU567" s="218" t="s">
        <v>83</v>
      </c>
      <c r="AY567" s="20" t="s">
        <v>142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20" t="s">
        <v>81</v>
      </c>
      <c r="BK567" s="219">
        <f>ROUND(I567*H567,2)</f>
        <v>0</v>
      </c>
      <c r="BL567" s="20" t="s">
        <v>272</v>
      </c>
      <c r="BM567" s="218" t="s">
        <v>843</v>
      </c>
    </row>
    <row r="568" s="2" customFormat="1" ht="16.5" customHeight="1">
      <c r="A568" s="41"/>
      <c r="B568" s="42"/>
      <c r="C568" s="207" t="s">
        <v>844</v>
      </c>
      <c r="D568" s="207" t="s">
        <v>144</v>
      </c>
      <c r="E568" s="208" t="s">
        <v>845</v>
      </c>
      <c r="F568" s="209" t="s">
        <v>846</v>
      </c>
      <c r="G568" s="210" t="s">
        <v>212</v>
      </c>
      <c r="H568" s="211">
        <v>1</v>
      </c>
      <c r="I568" s="212"/>
      <c r="J568" s="213">
        <f>ROUND(I568*H568,2)</f>
        <v>0</v>
      </c>
      <c r="K568" s="209" t="s">
        <v>245</v>
      </c>
      <c r="L568" s="47"/>
      <c r="M568" s="214" t="s">
        <v>19</v>
      </c>
      <c r="N568" s="215" t="s">
        <v>44</v>
      </c>
      <c r="O568" s="87"/>
      <c r="P568" s="216">
        <f>O568*H568</f>
        <v>0</v>
      </c>
      <c r="Q568" s="216">
        <v>0</v>
      </c>
      <c r="R568" s="216">
        <f>Q568*H568</f>
        <v>0</v>
      </c>
      <c r="S568" s="216">
        <v>0.001</v>
      </c>
      <c r="T568" s="217">
        <f>S568*H568</f>
        <v>0.001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18" t="s">
        <v>272</v>
      </c>
      <c r="AT568" s="218" t="s">
        <v>144</v>
      </c>
      <c r="AU568" s="218" t="s">
        <v>83</v>
      </c>
      <c r="AY568" s="20" t="s">
        <v>142</v>
      </c>
      <c r="BE568" s="219">
        <f>IF(N568="základní",J568,0)</f>
        <v>0</v>
      </c>
      <c r="BF568" s="219">
        <f>IF(N568="snížená",J568,0)</f>
        <v>0</v>
      </c>
      <c r="BG568" s="219">
        <f>IF(N568="zákl. přenesená",J568,0)</f>
        <v>0</v>
      </c>
      <c r="BH568" s="219">
        <f>IF(N568="sníž. přenesená",J568,0)</f>
        <v>0</v>
      </c>
      <c r="BI568" s="219">
        <f>IF(N568="nulová",J568,0)</f>
        <v>0</v>
      </c>
      <c r="BJ568" s="20" t="s">
        <v>81</v>
      </c>
      <c r="BK568" s="219">
        <f>ROUND(I568*H568,2)</f>
        <v>0</v>
      </c>
      <c r="BL568" s="20" t="s">
        <v>272</v>
      </c>
      <c r="BM568" s="218" t="s">
        <v>847</v>
      </c>
    </row>
    <row r="569" s="2" customFormat="1">
      <c r="A569" s="41"/>
      <c r="B569" s="42"/>
      <c r="C569" s="43"/>
      <c r="D569" s="220" t="s">
        <v>151</v>
      </c>
      <c r="E569" s="43"/>
      <c r="F569" s="221" t="s">
        <v>848</v>
      </c>
      <c r="G569" s="43"/>
      <c r="H569" s="43"/>
      <c r="I569" s="222"/>
      <c r="J569" s="43"/>
      <c r="K569" s="43"/>
      <c r="L569" s="47"/>
      <c r="M569" s="223"/>
      <c r="N569" s="224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151</v>
      </c>
      <c r="AU569" s="20" t="s">
        <v>83</v>
      </c>
    </row>
    <row r="570" s="2" customFormat="1" ht="16.5" customHeight="1">
      <c r="A570" s="41"/>
      <c r="B570" s="42"/>
      <c r="C570" s="207" t="s">
        <v>849</v>
      </c>
      <c r="D570" s="207" t="s">
        <v>144</v>
      </c>
      <c r="E570" s="208" t="s">
        <v>850</v>
      </c>
      <c r="F570" s="209" t="s">
        <v>851</v>
      </c>
      <c r="G570" s="210" t="s">
        <v>212</v>
      </c>
      <c r="H570" s="211">
        <v>1</v>
      </c>
      <c r="I570" s="212"/>
      <c r="J570" s="213">
        <f>ROUND(I570*H570,2)</f>
        <v>0</v>
      </c>
      <c r="K570" s="209" t="s">
        <v>245</v>
      </c>
      <c r="L570" s="47"/>
      <c r="M570" s="214" t="s">
        <v>19</v>
      </c>
      <c r="N570" s="215" t="s">
        <v>44</v>
      </c>
      <c r="O570" s="87"/>
      <c r="P570" s="216">
        <f>O570*H570</f>
        <v>0</v>
      </c>
      <c r="Q570" s="216">
        <v>0</v>
      </c>
      <c r="R570" s="216">
        <f>Q570*H570</f>
        <v>0</v>
      </c>
      <c r="S570" s="216">
        <v>0.001</v>
      </c>
      <c r="T570" s="217">
        <f>S570*H570</f>
        <v>0.001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18" t="s">
        <v>272</v>
      </c>
      <c r="AT570" s="218" t="s">
        <v>144</v>
      </c>
      <c r="AU570" s="218" t="s">
        <v>83</v>
      </c>
      <c r="AY570" s="20" t="s">
        <v>142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20" t="s">
        <v>81</v>
      </c>
      <c r="BK570" s="219">
        <f>ROUND(I570*H570,2)</f>
        <v>0</v>
      </c>
      <c r="BL570" s="20" t="s">
        <v>272</v>
      </c>
      <c r="BM570" s="218" t="s">
        <v>852</v>
      </c>
    </row>
    <row r="571" s="2" customFormat="1">
      <c r="A571" s="41"/>
      <c r="B571" s="42"/>
      <c r="C571" s="43"/>
      <c r="D571" s="220" t="s">
        <v>151</v>
      </c>
      <c r="E571" s="43"/>
      <c r="F571" s="221" t="s">
        <v>853</v>
      </c>
      <c r="G571" s="43"/>
      <c r="H571" s="43"/>
      <c r="I571" s="222"/>
      <c r="J571" s="43"/>
      <c r="K571" s="43"/>
      <c r="L571" s="47"/>
      <c r="M571" s="223"/>
      <c r="N571" s="224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T571" s="20" t="s">
        <v>151</v>
      </c>
      <c r="AU571" s="20" t="s">
        <v>83</v>
      </c>
    </row>
    <row r="572" s="12" customFormat="1" ht="22.8" customHeight="1">
      <c r="A572" s="12"/>
      <c r="B572" s="191"/>
      <c r="C572" s="192"/>
      <c r="D572" s="193" t="s">
        <v>72</v>
      </c>
      <c r="E572" s="205" t="s">
        <v>854</v>
      </c>
      <c r="F572" s="205" t="s">
        <v>855</v>
      </c>
      <c r="G572" s="192"/>
      <c r="H572" s="192"/>
      <c r="I572" s="195"/>
      <c r="J572" s="206">
        <f>BK572</f>
        <v>0</v>
      </c>
      <c r="K572" s="192"/>
      <c r="L572" s="197"/>
      <c r="M572" s="198"/>
      <c r="N572" s="199"/>
      <c r="O572" s="199"/>
      <c r="P572" s="200">
        <f>SUM(P573:P576)</f>
        <v>0</v>
      </c>
      <c r="Q572" s="199"/>
      <c r="R572" s="200">
        <f>SUM(R573:R576)</f>
        <v>0.0077000000000000011</v>
      </c>
      <c r="S572" s="199"/>
      <c r="T572" s="201">
        <f>SUM(T573:T576)</f>
        <v>0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R572" s="202" t="s">
        <v>83</v>
      </c>
      <c r="AT572" s="203" t="s">
        <v>72</v>
      </c>
      <c r="AU572" s="203" t="s">
        <v>81</v>
      </c>
      <c r="AY572" s="202" t="s">
        <v>142</v>
      </c>
      <c r="BK572" s="204">
        <f>SUM(BK573:BK576)</f>
        <v>0</v>
      </c>
    </row>
    <row r="573" s="2" customFormat="1" ht="16.5" customHeight="1">
      <c r="A573" s="41"/>
      <c r="B573" s="42"/>
      <c r="C573" s="207" t="s">
        <v>856</v>
      </c>
      <c r="D573" s="207" t="s">
        <v>144</v>
      </c>
      <c r="E573" s="208" t="s">
        <v>857</v>
      </c>
      <c r="F573" s="209" t="s">
        <v>858</v>
      </c>
      <c r="G573" s="210" t="s">
        <v>212</v>
      </c>
      <c r="H573" s="211">
        <v>1</v>
      </c>
      <c r="I573" s="212"/>
      <c r="J573" s="213">
        <f>ROUND(I573*H573,2)</f>
        <v>0</v>
      </c>
      <c r="K573" s="209" t="s">
        <v>245</v>
      </c>
      <c r="L573" s="47"/>
      <c r="M573" s="214" t="s">
        <v>19</v>
      </c>
      <c r="N573" s="215" t="s">
        <v>44</v>
      </c>
      <c r="O573" s="87"/>
      <c r="P573" s="216">
        <f>O573*H573</f>
        <v>0</v>
      </c>
      <c r="Q573" s="216">
        <v>0</v>
      </c>
      <c r="R573" s="216">
        <f>Q573*H573</f>
        <v>0</v>
      </c>
      <c r="S573" s="216">
        <v>0</v>
      </c>
      <c r="T573" s="217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18" t="s">
        <v>272</v>
      </c>
      <c r="AT573" s="218" t="s">
        <v>144</v>
      </c>
      <c r="AU573" s="218" t="s">
        <v>83</v>
      </c>
      <c r="AY573" s="20" t="s">
        <v>142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20" t="s">
        <v>81</v>
      </c>
      <c r="BK573" s="219">
        <f>ROUND(I573*H573,2)</f>
        <v>0</v>
      </c>
      <c r="BL573" s="20" t="s">
        <v>272</v>
      </c>
      <c r="BM573" s="218" t="s">
        <v>859</v>
      </c>
    </row>
    <row r="574" s="2" customFormat="1">
      <c r="A574" s="41"/>
      <c r="B574" s="42"/>
      <c r="C574" s="43"/>
      <c r="D574" s="220" t="s">
        <v>151</v>
      </c>
      <c r="E574" s="43"/>
      <c r="F574" s="221" t="s">
        <v>860</v>
      </c>
      <c r="G574" s="43"/>
      <c r="H574" s="43"/>
      <c r="I574" s="222"/>
      <c r="J574" s="43"/>
      <c r="K574" s="43"/>
      <c r="L574" s="47"/>
      <c r="M574" s="223"/>
      <c r="N574" s="224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151</v>
      </c>
      <c r="AU574" s="20" t="s">
        <v>83</v>
      </c>
    </row>
    <row r="575" s="2" customFormat="1" ht="16.5" customHeight="1">
      <c r="A575" s="41"/>
      <c r="B575" s="42"/>
      <c r="C575" s="248" t="s">
        <v>861</v>
      </c>
      <c r="D575" s="248" t="s">
        <v>186</v>
      </c>
      <c r="E575" s="249" t="s">
        <v>862</v>
      </c>
      <c r="F575" s="250" t="s">
        <v>863</v>
      </c>
      <c r="G575" s="251" t="s">
        <v>147</v>
      </c>
      <c r="H575" s="252">
        <v>1.1000000000000001</v>
      </c>
      <c r="I575" s="253"/>
      <c r="J575" s="254">
        <f>ROUND(I575*H575,2)</f>
        <v>0</v>
      </c>
      <c r="K575" s="250" t="s">
        <v>245</v>
      </c>
      <c r="L575" s="255"/>
      <c r="M575" s="256" t="s">
        <v>19</v>
      </c>
      <c r="N575" s="257" t="s">
        <v>44</v>
      </c>
      <c r="O575" s="87"/>
      <c r="P575" s="216">
        <f>O575*H575</f>
        <v>0</v>
      </c>
      <c r="Q575" s="216">
        <v>0.0070000000000000001</v>
      </c>
      <c r="R575" s="216">
        <f>Q575*H575</f>
        <v>0.0077000000000000011</v>
      </c>
      <c r="S575" s="216">
        <v>0</v>
      </c>
      <c r="T575" s="217">
        <f>S575*H575</f>
        <v>0</v>
      </c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R575" s="218" t="s">
        <v>405</v>
      </c>
      <c r="AT575" s="218" t="s">
        <v>186</v>
      </c>
      <c r="AU575" s="218" t="s">
        <v>83</v>
      </c>
      <c r="AY575" s="20" t="s">
        <v>142</v>
      </c>
      <c r="BE575" s="219">
        <f>IF(N575="základní",J575,0)</f>
        <v>0</v>
      </c>
      <c r="BF575" s="219">
        <f>IF(N575="snížená",J575,0)</f>
        <v>0</v>
      </c>
      <c r="BG575" s="219">
        <f>IF(N575="zákl. přenesená",J575,0)</f>
        <v>0</v>
      </c>
      <c r="BH575" s="219">
        <f>IF(N575="sníž. přenesená",J575,0)</f>
        <v>0</v>
      </c>
      <c r="BI575" s="219">
        <f>IF(N575="nulová",J575,0)</f>
        <v>0</v>
      </c>
      <c r="BJ575" s="20" t="s">
        <v>81</v>
      </c>
      <c r="BK575" s="219">
        <f>ROUND(I575*H575,2)</f>
        <v>0</v>
      </c>
      <c r="BL575" s="20" t="s">
        <v>272</v>
      </c>
      <c r="BM575" s="218" t="s">
        <v>864</v>
      </c>
    </row>
    <row r="576" s="13" customFormat="1">
      <c r="A576" s="13"/>
      <c r="B576" s="225"/>
      <c r="C576" s="226"/>
      <c r="D576" s="227" t="s">
        <v>153</v>
      </c>
      <c r="E576" s="226"/>
      <c r="F576" s="229" t="s">
        <v>865</v>
      </c>
      <c r="G576" s="226"/>
      <c r="H576" s="230">
        <v>1.1000000000000001</v>
      </c>
      <c r="I576" s="231"/>
      <c r="J576" s="226"/>
      <c r="K576" s="226"/>
      <c r="L576" s="232"/>
      <c r="M576" s="233"/>
      <c r="N576" s="234"/>
      <c r="O576" s="234"/>
      <c r="P576" s="234"/>
      <c r="Q576" s="234"/>
      <c r="R576" s="234"/>
      <c r="S576" s="234"/>
      <c r="T576" s="23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6" t="s">
        <v>153</v>
      </c>
      <c r="AU576" s="236" t="s">
        <v>83</v>
      </c>
      <c r="AV576" s="13" t="s">
        <v>83</v>
      </c>
      <c r="AW576" s="13" t="s">
        <v>4</v>
      </c>
      <c r="AX576" s="13" t="s">
        <v>81</v>
      </c>
      <c r="AY576" s="236" t="s">
        <v>142</v>
      </c>
    </row>
    <row r="577" s="12" customFormat="1" ht="22.8" customHeight="1">
      <c r="A577" s="12"/>
      <c r="B577" s="191"/>
      <c r="C577" s="192"/>
      <c r="D577" s="193" t="s">
        <v>72</v>
      </c>
      <c r="E577" s="205" t="s">
        <v>866</v>
      </c>
      <c r="F577" s="205" t="s">
        <v>867</v>
      </c>
      <c r="G577" s="192"/>
      <c r="H577" s="192"/>
      <c r="I577" s="195"/>
      <c r="J577" s="206">
        <f>BK577</f>
        <v>0</v>
      </c>
      <c r="K577" s="192"/>
      <c r="L577" s="197"/>
      <c r="M577" s="198"/>
      <c r="N577" s="199"/>
      <c r="O577" s="199"/>
      <c r="P577" s="200">
        <f>SUM(P578:P623)</f>
        <v>0</v>
      </c>
      <c r="Q577" s="199"/>
      <c r="R577" s="200">
        <f>SUM(R578:R623)</f>
        <v>1.899111494085</v>
      </c>
      <c r="S577" s="199"/>
      <c r="T577" s="201">
        <f>SUM(T578:T623)</f>
        <v>0.35156000000000004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02" t="s">
        <v>83</v>
      </c>
      <c r="AT577" s="203" t="s">
        <v>72</v>
      </c>
      <c r="AU577" s="203" t="s">
        <v>81</v>
      </c>
      <c r="AY577" s="202" t="s">
        <v>142</v>
      </c>
      <c r="BK577" s="204">
        <f>SUM(BK578:BK623)</f>
        <v>0</v>
      </c>
    </row>
    <row r="578" s="2" customFormat="1" ht="16.5" customHeight="1">
      <c r="A578" s="41"/>
      <c r="B578" s="42"/>
      <c r="C578" s="207" t="s">
        <v>868</v>
      </c>
      <c r="D578" s="207" t="s">
        <v>144</v>
      </c>
      <c r="E578" s="208" t="s">
        <v>869</v>
      </c>
      <c r="F578" s="209" t="s">
        <v>870</v>
      </c>
      <c r="G578" s="210" t="s">
        <v>147</v>
      </c>
      <c r="H578" s="211">
        <v>129.53</v>
      </c>
      <c r="I578" s="212"/>
      <c r="J578" s="213">
        <f>ROUND(I578*H578,2)</f>
        <v>0</v>
      </c>
      <c r="K578" s="209" t="s">
        <v>148</v>
      </c>
      <c r="L578" s="47"/>
      <c r="M578" s="214" t="s">
        <v>19</v>
      </c>
      <c r="N578" s="215" t="s">
        <v>44</v>
      </c>
      <c r="O578" s="87"/>
      <c r="P578" s="216">
        <f>O578*H578</f>
        <v>0</v>
      </c>
      <c r="Q578" s="216">
        <v>0</v>
      </c>
      <c r="R578" s="216">
        <f>Q578*H578</f>
        <v>0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272</v>
      </c>
      <c r="AT578" s="218" t="s">
        <v>144</v>
      </c>
      <c r="AU578" s="218" t="s">
        <v>83</v>
      </c>
      <c r="AY578" s="20" t="s">
        <v>142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0" t="s">
        <v>81</v>
      </c>
      <c r="BK578" s="219">
        <f>ROUND(I578*H578,2)</f>
        <v>0</v>
      </c>
      <c r="BL578" s="20" t="s">
        <v>272</v>
      </c>
      <c r="BM578" s="218" t="s">
        <v>871</v>
      </c>
    </row>
    <row r="579" s="2" customFormat="1">
      <c r="A579" s="41"/>
      <c r="B579" s="42"/>
      <c r="C579" s="43"/>
      <c r="D579" s="220" t="s">
        <v>151</v>
      </c>
      <c r="E579" s="43"/>
      <c r="F579" s="221" t="s">
        <v>872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151</v>
      </c>
      <c r="AU579" s="20" t="s">
        <v>83</v>
      </c>
    </row>
    <row r="580" s="2" customFormat="1" ht="16.5" customHeight="1">
      <c r="A580" s="41"/>
      <c r="B580" s="42"/>
      <c r="C580" s="207" t="s">
        <v>873</v>
      </c>
      <c r="D580" s="207" t="s">
        <v>144</v>
      </c>
      <c r="E580" s="208" t="s">
        <v>874</v>
      </c>
      <c r="F580" s="209" t="s">
        <v>875</v>
      </c>
      <c r="G580" s="210" t="s">
        <v>147</v>
      </c>
      <c r="H580" s="211">
        <v>129.53</v>
      </c>
      <c r="I580" s="212"/>
      <c r="J580" s="213">
        <f>ROUND(I580*H580,2)</f>
        <v>0</v>
      </c>
      <c r="K580" s="209" t="s">
        <v>148</v>
      </c>
      <c r="L580" s="47"/>
      <c r="M580" s="214" t="s">
        <v>19</v>
      </c>
      <c r="N580" s="215" t="s">
        <v>44</v>
      </c>
      <c r="O580" s="87"/>
      <c r="P580" s="216">
        <f>O580*H580</f>
        <v>0</v>
      </c>
      <c r="Q580" s="216">
        <v>3.0000000000000001E-05</v>
      </c>
      <c r="R580" s="216">
        <f>Q580*H580</f>
        <v>0.0038859000000000003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272</v>
      </c>
      <c r="AT580" s="218" t="s">
        <v>144</v>
      </c>
      <c r="AU580" s="218" t="s">
        <v>83</v>
      </c>
      <c r="AY580" s="20" t="s">
        <v>142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20" t="s">
        <v>81</v>
      </c>
      <c r="BK580" s="219">
        <f>ROUND(I580*H580,2)</f>
        <v>0</v>
      </c>
      <c r="BL580" s="20" t="s">
        <v>272</v>
      </c>
      <c r="BM580" s="218" t="s">
        <v>876</v>
      </c>
    </row>
    <row r="581" s="2" customFormat="1">
      <c r="A581" s="41"/>
      <c r="B581" s="42"/>
      <c r="C581" s="43"/>
      <c r="D581" s="220" t="s">
        <v>151</v>
      </c>
      <c r="E581" s="43"/>
      <c r="F581" s="221" t="s">
        <v>877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151</v>
      </c>
      <c r="AU581" s="20" t="s">
        <v>83</v>
      </c>
    </row>
    <row r="582" s="2" customFormat="1" ht="24.15" customHeight="1">
      <c r="A582" s="41"/>
      <c r="B582" s="42"/>
      <c r="C582" s="207" t="s">
        <v>878</v>
      </c>
      <c r="D582" s="207" t="s">
        <v>144</v>
      </c>
      <c r="E582" s="208" t="s">
        <v>879</v>
      </c>
      <c r="F582" s="209" t="s">
        <v>880</v>
      </c>
      <c r="G582" s="210" t="s">
        <v>147</v>
      </c>
      <c r="H582" s="211">
        <v>129.53</v>
      </c>
      <c r="I582" s="212"/>
      <c r="J582" s="213">
        <f>ROUND(I582*H582,2)</f>
        <v>0</v>
      </c>
      <c r="K582" s="209" t="s">
        <v>148</v>
      </c>
      <c r="L582" s="47"/>
      <c r="M582" s="214" t="s">
        <v>19</v>
      </c>
      <c r="N582" s="215" t="s">
        <v>44</v>
      </c>
      <c r="O582" s="87"/>
      <c r="P582" s="216">
        <f>O582*H582</f>
        <v>0</v>
      </c>
      <c r="Q582" s="216">
        <v>0.0045450000000000004</v>
      </c>
      <c r="R582" s="216">
        <f>Q582*H582</f>
        <v>0.58871385000000009</v>
      </c>
      <c r="S582" s="216">
        <v>0</v>
      </c>
      <c r="T582" s="217">
        <f>S582*H582</f>
        <v>0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18" t="s">
        <v>272</v>
      </c>
      <c r="AT582" s="218" t="s">
        <v>144</v>
      </c>
      <c r="AU582" s="218" t="s">
        <v>83</v>
      </c>
      <c r="AY582" s="20" t="s">
        <v>142</v>
      </c>
      <c r="BE582" s="219">
        <f>IF(N582="základní",J582,0)</f>
        <v>0</v>
      </c>
      <c r="BF582" s="219">
        <f>IF(N582="snížená",J582,0)</f>
        <v>0</v>
      </c>
      <c r="BG582" s="219">
        <f>IF(N582="zákl. přenesená",J582,0)</f>
        <v>0</v>
      </c>
      <c r="BH582" s="219">
        <f>IF(N582="sníž. přenesená",J582,0)</f>
        <v>0</v>
      </c>
      <c r="BI582" s="219">
        <f>IF(N582="nulová",J582,0)</f>
        <v>0</v>
      </c>
      <c r="BJ582" s="20" t="s">
        <v>81</v>
      </c>
      <c r="BK582" s="219">
        <f>ROUND(I582*H582,2)</f>
        <v>0</v>
      </c>
      <c r="BL582" s="20" t="s">
        <v>272</v>
      </c>
      <c r="BM582" s="218" t="s">
        <v>881</v>
      </c>
    </row>
    <row r="583" s="2" customFormat="1">
      <c r="A583" s="41"/>
      <c r="B583" s="42"/>
      <c r="C583" s="43"/>
      <c r="D583" s="220" t="s">
        <v>151</v>
      </c>
      <c r="E583" s="43"/>
      <c r="F583" s="221" t="s">
        <v>882</v>
      </c>
      <c r="G583" s="43"/>
      <c r="H583" s="43"/>
      <c r="I583" s="222"/>
      <c r="J583" s="43"/>
      <c r="K583" s="43"/>
      <c r="L583" s="47"/>
      <c r="M583" s="223"/>
      <c r="N583" s="224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151</v>
      </c>
      <c r="AU583" s="20" t="s">
        <v>83</v>
      </c>
    </row>
    <row r="584" s="2" customFormat="1" ht="16.5" customHeight="1">
      <c r="A584" s="41"/>
      <c r="B584" s="42"/>
      <c r="C584" s="207" t="s">
        <v>883</v>
      </c>
      <c r="D584" s="207" t="s">
        <v>144</v>
      </c>
      <c r="E584" s="208" t="s">
        <v>884</v>
      </c>
      <c r="F584" s="209" t="s">
        <v>885</v>
      </c>
      <c r="G584" s="210" t="s">
        <v>147</v>
      </c>
      <c r="H584" s="211">
        <v>129.53</v>
      </c>
      <c r="I584" s="212"/>
      <c r="J584" s="213">
        <f>ROUND(I584*H584,2)</f>
        <v>0</v>
      </c>
      <c r="K584" s="209" t="s">
        <v>148</v>
      </c>
      <c r="L584" s="47"/>
      <c r="M584" s="214" t="s">
        <v>19</v>
      </c>
      <c r="N584" s="215" t="s">
        <v>44</v>
      </c>
      <c r="O584" s="87"/>
      <c r="P584" s="216">
        <f>O584*H584</f>
        <v>0</v>
      </c>
      <c r="Q584" s="216">
        <v>0</v>
      </c>
      <c r="R584" s="216">
        <f>Q584*H584</f>
        <v>0</v>
      </c>
      <c r="S584" s="216">
        <v>0.0025000000000000001</v>
      </c>
      <c r="T584" s="217">
        <f>S584*H584</f>
        <v>0.32382500000000003</v>
      </c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R584" s="218" t="s">
        <v>272</v>
      </c>
      <c r="AT584" s="218" t="s">
        <v>144</v>
      </c>
      <c r="AU584" s="218" t="s">
        <v>83</v>
      </c>
      <c r="AY584" s="20" t="s">
        <v>142</v>
      </c>
      <c r="BE584" s="219">
        <f>IF(N584="základní",J584,0)</f>
        <v>0</v>
      </c>
      <c r="BF584" s="219">
        <f>IF(N584="snížená",J584,0)</f>
        <v>0</v>
      </c>
      <c r="BG584" s="219">
        <f>IF(N584="zákl. přenesená",J584,0)</f>
        <v>0</v>
      </c>
      <c r="BH584" s="219">
        <f>IF(N584="sníž. přenesená",J584,0)</f>
        <v>0</v>
      </c>
      <c r="BI584" s="219">
        <f>IF(N584="nulová",J584,0)</f>
        <v>0</v>
      </c>
      <c r="BJ584" s="20" t="s">
        <v>81</v>
      </c>
      <c r="BK584" s="219">
        <f>ROUND(I584*H584,2)</f>
        <v>0</v>
      </c>
      <c r="BL584" s="20" t="s">
        <v>272</v>
      </c>
      <c r="BM584" s="218" t="s">
        <v>886</v>
      </c>
    </row>
    <row r="585" s="2" customFormat="1">
      <c r="A585" s="41"/>
      <c r="B585" s="42"/>
      <c r="C585" s="43"/>
      <c r="D585" s="220" t="s">
        <v>151</v>
      </c>
      <c r="E585" s="43"/>
      <c r="F585" s="221" t="s">
        <v>887</v>
      </c>
      <c r="G585" s="43"/>
      <c r="H585" s="43"/>
      <c r="I585" s="222"/>
      <c r="J585" s="43"/>
      <c r="K585" s="43"/>
      <c r="L585" s="47"/>
      <c r="M585" s="223"/>
      <c r="N585" s="224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20" t="s">
        <v>151</v>
      </c>
      <c r="AU585" s="20" t="s">
        <v>83</v>
      </c>
    </row>
    <row r="586" s="13" customFormat="1">
      <c r="A586" s="13"/>
      <c r="B586" s="225"/>
      <c r="C586" s="226"/>
      <c r="D586" s="227" t="s">
        <v>153</v>
      </c>
      <c r="E586" s="228" t="s">
        <v>19</v>
      </c>
      <c r="F586" s="229" t="s">
        <v>362</v>
      </c>
      <c r="G586" s="226"/>
      <c r="H586" s="230">
        <v>42.75</v>
      </c>
      <c r="I586" s="231"/>
      <c r="J586" s="226"/>
      <c r="K586" s="226"/>
      <c r="L586" s="232"/>
      <c r="M586" s="233"/>
      <c r="N586" s="234"/>
      <c r="O586" s="234"/>
      <c r="P586" s="234"/>
      <c r="Q586" s="234"/>
      <c r="R586" s="234"/>
      <c r="S586" s="234"/>
      <c r="T586" s="23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6" t="s">
        <v>153</v>
      </c>
      <c r="AU586" s="236" t="s">
        <v>83</v>
      </c>
      <c r="AV586" s="13" t="s">
        <v>83</v>
      </c>
      <c r="AW586" s="13" t="s">
        <v>34</v>
      </c>
      <c r="AX586" s="13" t="s">
        <v>73</v>
      </c>
      <c r="AY586" s="236" t="s">
        <v>142</v>
      </c>
    </row>
    <row r="587" s="13" customFormat="1">
      <c r="A587" s="13"/>
      <c r="B587" s="225"/>
      <c r="C587" s="226"/>
      <c r="D587" s="227" t="s">
        <v>153</v>
      </c>
      <c r="E587" s="228" t="s">
        <v>19</v>
      </c>
      <c r="F587" s="229" t="s">
        <v>363</v>
      </c>
      <c r="G587" s="226"/>
      <c r="H587" s="230">
        <v>19.379999999999999</v>
      </c>
      <c r="I587" s="231"/>
      <c r="J587" s="226"/>
      <c r="K587" s="226"/>
      <c r="L587" s="232"/>
      <c r="M587" s="233"/>
      <c r="N587" s="234"/>
      <c r="O587" s="234"/>
      <c r="P587" s="234"/>
      <c r="Q587" s="234"/>
      <c r="R587" s="234"/>
      <c r="S587" s="234"/>
      <c r="T587" s="23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6" t="s">
        <v>153</v>
      </c>
      <c r="AU587" s="236" t="s">
        <v>83</v>
      </c>
      <c r="AV587" s="13" t="s">
        <v>83</v>
      </c>
      <c r="AW587" s="13" t="s">
        <v>34</v>
      </c>
      <c r="AX587" s="13" t="s">
        <v>73</v>
      </c>
      <c r="AY587" s="236" t="s">
        <v>142</v>
      </c>
    </row>
    <row r="588" s="13" customFormat="1">
      <c r="A588" s="13"/>
      <c r="B588" s="225"/>
      <c r="C588" s="226"/>
      <c r="D588" s="227" t="s">
        <v>153</v>
      </c>
      <c r="E588" s="228" t="s">
        <v>19</v>
      </c>
      <c r="F588" s="229" t="s">
        <v>364</v>
      </c>
      <c r="G588" s="226"/>
      <c r="H588" s="230">
        <v>23.09</v>
      </c>
      <c r="I588" s="231"/>
      <c r="J588" s="226"/>
      <c r="K588" s="226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153</v>
      </c>
      <c r="AU588" s="236" t="s">
        <v>83</v>
      </c>
      <c r="AV588" s="13" t="s">
        <v>83</v>
      </c>
      <c r="AW588" s="13" t="s">
        <v>34</v>
      </c>
      <c r="AX588" s="13" t="s">
        <v>73</v>
      </c>
      <c r="AY588" s="236" t="s">
        <v>142</v>
      </c>
    </row>
    <row r="589" s="13" customFormat="1">
      <c r="A589" s="13"/>
      <c r="B589" s="225"/>
      <c r="C589" s="226"/>
      <c r="D589" s="227" t="s">
        <v>153</v>
      </c>
      <c r="E589" s="228" t="s">
        <v>19</v>
      </c>
      <c r="F589" s="229" t="s">
        <v>252</v>
      </c>
      <c r="G589" s="226"/>
      <c r="H589" s="230">
        <v>18.600000000000001</v>
      </c>
      <c r="I589" s="231"/>
      <c r="J589" s="226"/>
      <c r="K589" s="226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153</v>
      </c>
      <c r="AU589" s="236" t="s">
        <v>83</v>
      </c>
      <c r="AV589" s="13" t="s">
        <v>83</v>
      </c>
      <c r="AW589" s="13" t="s">
        <v>34</v>
      </c>
      <c r="AX589" s="13" t="s">
        <v>73</v>
      </c>
      <c r="AY589" s="236" t="s">
        <v>142</v>
      </c>
    </row>
    <row r="590" s="13" customFormat="1">
      <c r="A590" s="13"/>
      <c r="B590" s="225"/>
      <c r="C590" s="226"/>
      <c r="D590" s="227" t="s">
        <v>153</v>
      </c>
      <c r="E590" s="228" t="s">
        <v>19</v>
      </c>
      <c r="F590" s="229" t="s">
        <v>365</v>
      </c>
      <c r="G590" s="226"/>
      <c r="H590" s="230">
        <v>1.71</v>
      </c>
      <c r="I590" s="231"/>
      <c r="J590" s="226"/>
      <c r="K590" s="226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153</v>
      </c>
      <c r="AU590" s="236" t="s">
        <v>83</v>
      </c>
      <c r="AV590" s="13" t="s">
        <v>83</v>
      </c>
      <c r="AW590" s="13" t="s">
        <v>34</v>
      </c>
      <c r="AX590" s="13" t="s">
        <v>73</v>
      </c>
      <c r="AY590" s="236" t="s">
        <v>142</v>
      </c>
    </row>
    <row r="591" s="13" customFormat="1">
      <c r="A591" s="13"/>
      <c r="B591" s="225"/>
      <c r="C591" s="226"/>
      <c r="D591" s="227" t="s">
        <v>153</v>
      </c>
      <c r="E591" s="228" t="s">
        <v>19</v>
      </c>
      <c r="F591" s="229" t="s">
        <v>888</v>
      </c>
      <c r="G591" s="226"/>
      <c r="H591" s="230">
        <v>24</v>
      </c>
      <c r="I591" s="231"/>
      <c r="J591" s="226"/>
      <c r="K591" s="226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153</v>
      </c>
      <c r="AU591" s="236" t="s">
        <v>83</v>
      </c>
      <c r="AV591" s="13" t="s">
        <v>83</v>
      </c>
      <c r="AW591" s="13" t="s">
        <v>34</v>
      </c>
      <c r="AX591" s="13" t="s">
        <v>73</v>
      </c>
      <c r="AY591" s="236" t="s">
        <v>142</v>
      </c>
    </row>
    <row r="592" s="14" customFormat="1">
      <c r="A592" s="14"/>
      <c r="B592" s="237"/>
      <c r="C592" s="238"/>
      <c r="D592" s="227" t="s">
        <v>153</v>
      </c>
      <c r="E592" s="239" t="s">
        <v>19</v>
      </c>
      <c r="F592" s="240" t="s">
        <v>172</v>
      </c>
      <c r="G592" s="238"/>
      <c r="H592" s="241">
        <v>129.52999999999997</v>
      </c>
      <c r="I592" s="242"/>
      <c r="J592" s="238"/>
      <c r="K592" s="238"/>
      <c r="L592" s="243"/>
      <c r="M592" s="244"/>
      <c r="N592" s="245"/>
      <c r="O592" s="245"/>
      <c r="P592" s="245"/>
      <c r="Q592" s="245"/>
      <c r="R592" s="245"/>
      <c r="S592" s="245"/>
      <c r="T592" s="24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7" t="s">
        <v>153</v>
      </c>
      <c r="AU592" s="247" t="s">
        <v>83</v>
      </c>
      <c r="AV592" s="14" t="s">
        <v>149</v>
      </c>
      <c r="AW592" s="14" t="s">
        <v>34</v>
      </c>
      <c r="AX592" s="14" t="s">
        <v>81</v>
      </c>
      <c r="AY592" s="247" t="s">
        <v>142</v>
      </c>
    </row>
    <row r="593" s="2" customFormat="1" ht="16.5" customHeight="1">
      <c r="A593" s="41"/>
      <c r="B593" s="42"/>
      <c r="C593" s="207" t="s">
        <v>889</v>
      </c>
      <c r="D593" s="207" t="s">
        <v>144</v>
      </c>
      <c r="E593" s="208" t="s">
        <v>890</v>
      </c>
      <c r="F593" s="209" t="s">
        <v>891</v>
      </c>
      <c r="G593" s="210" t="s">
        <v>147</v>
      </c>
      <c r="H593" s="211">
        <v>24</v>
      </c>
      <c r="I593" s="212"/>
      <c r="J593" s="213">
        <f>ROUND(I593*H593,2)</f>
        <v>0</v>
      </c>
      <c r="K593" s="209" t="s">
        <v>245</v>
      </c>
      <c r="L593" s="47"/>
      <c r="M593" s="214" t="s">
        <v>19</v>
      </c>
      <c r="N593" s="215" t="s">
        <v>44</v>
      </c>
      <c r="O593" s="87"/>
      <c r="P593" s="216">
        <f>O593*H593</f>
        <v>0</v>
      </c>
      <c r="Q593" s="216">
        <v>0.00050000000000000001</v>
      </c>
      <c r="R593" s="216">
        <f>Q593*H593</f>
        <v>0.012</v>
      </c>
      <c r="S593" s="216">
        <v>0</v>
      </c>
      <c r="T593" s="217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18" t="s">
        <v>272</v>
      </c>
      <c r="AT593" s="218" t="s">
        <v>144</v>
      </c>
      <c r="AU593" s="218" t="s">
        <v>83</v>
      </c>
      <c r="AY593" s="20" t="s">
        <v>142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20" t="s">
        <v>81</v>
      </c>
      <c r="BK593" s="219">
        <f>ROUND(I593*H593,2)</f>
        <v>0</v>
      </c>
      <c r="BL593" s="20" t="s">
        <v>272</v>
      </c>
      <c r="BM593" s="218" t="s">
        <v>892</v>
      </c>
    </row>
    <row r="594" s="2" customFormat="1">
      <c r="A594" s="41"/>
      <c r="B594" s="42"/>
      <c r="C594" s="43"/>
      <c r="D594" s="220" t="s">
        <v>151</v>
      </c>
      <c r="E594" s="43"/>
      <c r="F594" s="221" t="s">
        <v>893</v>
      </c>
      <c r="G594" s="43"/>
      <c r="H594" s="43"/>
      <c r="I594" s="222"/>
      <c r="J594" s="43"/>
      <c r="K594" s="43"/>
      <c r="L594" s="47"/>
      <c r="M594" s="223"/>
      <c r="N594" s="224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151</v>
      </c>
      <c r="AU594" s="20" t="s">
        <v>83</v>
      </c>
    </row>
    <row r="595" s="15" customFormat="1">
      <c r="A595" s="15"/>
      <c r="B595" s="258"/>
      <c r="C595" s="259"/>
      <c r="D595" s="227" t="s">
        <v>153</v>
      </c>
      <c r="E595" s="260" t="s">
        <v>19</v>
      </c>
      <c r="F595" s="261" t="s">
        <v>894</v>
      </c>
      <c r="G595" s="259"/>
      <c r="H595" s="260" t="s">
        <v>19</v>
      </c>
      <c r="I595" s="262"/>
      <c r="J595" s="259"/>
      <c r="K595" s="259"/>
      <c r="L595" s="263"/>
      <c r="M595" s="264"/>
      <c r="N595" s="265"/>
      <c r="O595" s="265"/>
      <c r="P595" s="265"/>
      <c r="Q595" s="265"/>
      <c r="R595" s="265"/>
      <c r="S595" s="265"/>
      <c r="T595" s="266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67" t="s">
        <v>153</v>
      </c>
      <c r="AU595" s="267" t="s">
        <v>83</v>
      </c>
      <c r="AV595" s="15" t="s">
        <v>81</v>
      </c>
      <c r="AW595" s="15" t="s">
        <v>34</v>
      </c>
      <c r="AX595" s="15" t="s">
        <v>73</v>
      </c>
      <c r="AY595" s="267" t="s">
        <v>142</v>
      </c>
    </row>
    <row r="596" s="13" customFormat="1">
      <c r="A596" s="13"/>
      <c r="B596" s="225"/>
      <c r="C596" s="226"/>
      <c r="D596" s="227" t="s">
        <v>153</v>
      </c>
      <c r="E596" s="228" t="s">
        <v>19</v>
      </c>
      <c r="F596" s="229" t="s">
        <v>888</v>
      </c>
      <c r="G596" s="226"/>
      <c r="H596" s="230">
        <v>24</v>
      </c>
      <c r="I596" s="231"/>
      <c r="J596" s="226"/>
      <c r="K596" s="226"/>
      <c r="L596" s="232"/>
      <c r="M596" s="233"/>
      <c r="N596" s="234"/>
      <c r="O596" s="234"/>
      <c r="P596" s="234"/>
      <c r="Q596" s="234"/>
      <c r="R596" s="234"/>
      <c r="S596" s="234"/>
      <c r="T596" s="23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6" t="s">
        <v>153</v>
      </c>
      <c r="AU596" s="236" t="s">
        <v>83</v>
      </c>
      <c r="AV596" s="13" t="s">
        <v>83</v>
      </c>
      <c r="AW596" s="13" t="s">
        <v>34</v>
      </c>
      <c r="AX596" s="13" t="s">
        <v>73</v>
      </c>
      <c r="AY596" s="236" t="s">
        <v>142</v>
      </c>
    </row>
    <row r="597" s="14" customFormat="1">
      <c r="A597" s="14"/>
      <c r="B597" s="237"/>
      <c r="C597" s="238"/>
      <c r="D597" s="227" t="s">
        <v>153</v>
      </c>
      <c r="E597" s="239" t="s">
        <v>19</v>
      </c>
      <c r="F597" s="240" t="s">
        <v>172</v>
      </c>
      <c r="G597" s="238"/>
      <c r="H597" s="241">
        <v>24</v>
      </c>
      <c r="I597" s="242"/>
      <c r="J597" s="238"/>
      <c r="K597" s="238"/>
      <c r="L597" s="243"/>
      <c r="M597" s="244"/>
      <c r="N597" s="245"/>
      <c r="O597" s="245"/>
      <c r="P597" s="245"/>
      <c r="Q597" s="245"/>
      <c r="R597" s="245"/>
      <c r="S597" s="245"/>
      <c r="T597" s="24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7" t="s">
        <v>153</v>
      </c>
      <c r="AU597" s="247" t="s">
        <v>83</v>
      </c>
      <c r="AV597" s="14" t="s">
        <v>149</v>
      </c>
      <c r="AW597" s="14" t="s">
        <v>34</v>
      </c>
      <c r="AX597" s="14" t="s">
        <v>81</v>
      </c>
      <c r="AY597" s="247" t="s">
        <v>142</v>
      </c>
    </row>
    <row r="598" s="2" customFormat="1" ht="21.75" customHeight="1">
      <c r="A598" s="41"/>
      <c r="B598" s="42"/>
      <c r="C598" s="248" t="s">
        <v>895</v>
      </c>
      <c r="D598" s="248" t="s">
        <v>186</v>
      </c>
      <c r="E598" s="249" t="s">
        <v>896</v>
      </c>
      <c r="F598" s="250" t="s">
        <v>897</v>
      </c>
      <c r="G598" s="251" t="s">
        <v>147</v>
      </c>
      <c r="H598" s="252">
        <v>26.399999999999999</v>
      </c>
      <c r="I598" s="253"/>
      <c r="J598" s="254">
        <f>ROUND(I598*H598,2)</f>
        <v>0</v>
      </c>
      <c r="K598" s="250" t="s">
        <v>245</v>
      </c>
      <c r="L598" s="255"/>
      <c r="M598" s="256" t="s">
        <v>19</v>
      </c>
      <c r="N598" s="257" t="s">
        <v>44</v>
      </c>
      <c r="O598" s="87"/>
      <c r="P598" s="216">
        <f>O598*H598</f>
        <v>0</v>
      </c>
      <c r="Q598" s="216">
        <v>0.00115</v>
      </c>
      <c r="R598" s="216">
        <f>Q598*H598</f>
        <v>0.030359999999999998</v>
      </c>
      <c r="S598" s="216">
        <v>0</v>
      </c>
      <c r="T598" s="217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18" t="s">
        <v>405</v>
      </c>
      <c r="AT598" s="218" t="s">
        <v>186</v>
      </c>
      <c r="AU598" s="218" t="s">
        <v>83</v>
      </c>
      <c r="AY598" s="20" t="s">
        <v>142</v>
      </c>
      <c r="BE598" s="219">
        <f>IF(N598="základní",J598,0)</f>
        <v>0</v>
      </c>
      <c r="BF598" s="219">
        <f>IF(N598="snížená",J598,0)</f>
        <v>0</v>
      </c>
      <c r="BG598" s="219">
        <f>IF(N598="zákl. přenesená",J598,0)</f>
        <v>0</v>
      </c>
      <c r="BH598" s="219">
        <f>IF(N598="sníž. přenesená",J598,0)</f>
        <v>0</v>
      </c>
      <c r="BI598" s="219">
        <f>IF(N598="nulová",J598,0)</f>
        <v>0</v>
      </c>
      <c r="BJ598" s="20" t="s">
        <v>81</v>
      </c>
      <c r="BK598" s="219">
        <f>ROUND(I598*H598,2)</f>
        <v>0</v>
      </c>
      <c r="BL598" s="20" t="s">
        <v>272</v>
      </c>
      <c r="BM598" s="218" t="s">
        <v>898</v>
      </c>
    </row>
    <row r="599" s="13" customFormat="1">
      <c r="A599" s="13"/>
      <c r="B599" s="225"/>
      <c r="C599" s="226"/>
      <c r="D599" s="227" t="s">
        <v>153</v>
      </c>
      <c r="E599" s="226"/>
      <c r="F599" s="229" t="s">
        <v>899</v>
      </c>
      <c r="G599" s="226"/>
      <c r="H599" s="230">
        <v>26.399999999999999</v>
      </c>
      <c r="I599" s="231"/>
      <c r="J599" s="226"/>
      <c r="K599" s="226"/>
      <c r="L599" s="232"/>
      <c r="M599" s="233"/>
      <c r="N599" s="234"/>
      <c r="O599" s="234"/>
      <c r="P599" s="234"/>
      <c r="Q599" s="234"/>
      <c r="R599" s="234"/>
      <c r="S599" s="234"/>
      <c r="T599" s="23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6" t="s">
        <v>153</v>
      </c>
      <c r="AU599" s="236" t="s">
        <v>83</v>
      </c>
      <c r="AV599" s="13" t="s">
        <v>83</v>
      </c>
      <c r="AW599" s="13" t="s">
        <v>4</v>
      </c>
      <c r="AX599" s="13" t="s">
        <v>81</v>
      </c>
      <c r="AY599" s="236" t="s">
        <v>142</v>
      </c>
    </row>
    <row r="600" s="2" customFormat="1" ht="16.5" customHeight="1">
      <c r="A600" s="41"/>
      <c r="B600" s="42"/>
      <c r="C600" s="207" t="s">
        <v>900</v>
      </c>
      <c r="D600" s="207" t="s">
        <v>144</v>
      </c>
      <c r="E600" s="208" t="s">
        <v>901</v>
      </c>
      <c r="F600" s="209" t="s">
        <v>902</v>
      </c>
      <c r="G600" s="210" t="s">
        <v>147</v>
      </c>
      <c r="H600" s="211">
        <v>105.53</v>
      </c>
      <c r="I600" s="212"/>
      <c r="J600" s="213">
        <f>ROUND(I600*H600,2)</f>
        <v>0</v>
      </c>
      <c r="K600" s="209" t="s">
        <v>148</v>
      </c>
      <c r="L600" s="47"/>
      <c r="M600" s="214" t="s">
        <v>19</v>
      </c>
      <c r="N600" s="215" t="s">
        <v>44</v>
      </c>
      <c r="O600" s="87"/>
      <c r="P600" s="216">
        <f>O600*H600</f>
        <v>0</v>
      </c>
      <c r="Q600" s="216">
        <v>0.00029999999999999997</v>
      </c>
      <c r="R600" s="216">
        <f>Q600*H600</f>
        <v>0.031659</v>
      </c>
      <c r="S600" s="216">
        <v>0</v>
      </c>
      <c r="T600" s="217">
        <f>S600*H600</f>
        <v>0</v>
      </c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R600" s="218" t="s">
        <v>272</v>
      </c>
      <c r="AT600" s="218" t="s">
        <v>144</v>
      </c>
      <c r="AU600" s="218" t="s">
        <v>83</v>
      </c>
      <c r="AY600" s="20" t="s">
        <v>142</v>
      </c>
      <c r="BE600" s="219">
        <f>IF(N600="základní",J600,0)</f>
        <v>0</v>
      </c>
      <c r="BF600" s="219">
        <f>IF(N600="snížená",J600,0)</f>
        <v>0</v>
      </c>
      <c r="BG600" s="219">
        <f>IF(N600="zákl. přenesená",J600,0)</f>
        <v>0</v>
      </c>
      <c r="BH600" s="219">
        <f>IF(N600="sníž. přenesená",J600,0)</f>
        <v>0</v>
      </c>
      <c r="BI600" s="219">
        <f>IF(N600="nulová",J600,0)</f>
        <v>0</v>
      </c>
      <c r="BJ600" s="20" t="s">
        <v>81</v>
      </c>
      <c r="BK600" s="219">
        <f>ROUND(I600*H600,2)</f>
        <v>0</v>
      </c>
      <c r="BL600" s="20" t="s">
        <v>272</v>
      </c>
      <c r="BM600" s="218" t="s">
        <v>903</v>
      </c>
    </row>
    <row r="601" s="2" customFormat="1">
      <c r="A601" s="41"/>
      <c r="B601" s="42"/>
      <c r="C601" s="43"/>
      <c r="D601" s="220" t="s">
        <v>151</v>
      </c>
      <c r="E601" s="43"/>
      <c r="F601" s="221" t="s">
        <v>904</v>
      </c>
      <c r="G601" s="43"/>
      <c r="H601" s="43"/>
      <c r="I601" s="222"/>
      <c r="J601" s="43"/>
      <c r="K601" s="43"/>
      <c r="L601" s="47"/>
      <c r="M601" s="223"/>
      <c r="N601" s="224"/>
      <c r="O601" s="87"/>
      <c r="P601" s="87"/>
      <c r="Q601" s="87"/>
      <c r="R601" s="87"/>
      <c r="S601" s="87"/>
      <c r="T601" s="88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20" t="s">
        <v>151</v>
      </c>
      <c r="AU601" s="20" t="s">
        <v>83</v>
      </c>
    </row>
    <row r="602" s="2" customFormat="1" ht="24.15" customHeight="1">
      <c r="A602" s="41"/>
      <c r="B602" s="42"/>
      <c r="C602" s="248" t="s">
        <v>905</v>
      </c>
      <c r="D602" s="248" t="s">
        <v>186</v>
      </c>
      <c r="E602" s="249" t="s">
        <v>906</v>
      </c>
      <c r="F602" s="250" t="s">
        <v>907</v>
      </c>
      <c r="G602" s="251" t="s">
        <v>147</v>
      </c>
      <c r="H602" s="252">
        <v>118.194</v>
      </c>
      <c r="I602" s="253"/>
      <c r="J602" s="254">
        <f>ROUND(I602*H602,2)</f>
        <v>0</v>
      </c>
      <c r="K602" s="250" t="s">
        <v>148</v>
      </c>
      <c r="L602" s="255"/>
      <c r="M602" s="256" t="s">
        <v>19</v>
      </c>
      <c r="N602" s="257" t="s">
        <v>44</v>
      </c>
      <c r="O602" s="87"/>
      <c r="P602" s="216">
        <f>O602*H602</f>
        <v>0</v>
      </c>
      <c r="Q602" s="216">
        <v>0.01</v>
      </c>
      <c r="R602" s="216">
        <f>Q602*H602</f>
        <v>1.18194</v>
      </c>
      <c r="S602" s="216">
        <v>0</v>
      </c>
      <c r="T602" s="217">
        <f>S602*H602</f>
        <v>0</v>
      </c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R602" s="218" t="s">
        <v>405</v>
      </c>
      <c r="AT602" s="218" t="s">
        <v>186</v>
      </c>
      <c r="AU602" s="218" t="s">
        <v>83</v>
      </c>
      <c r="AY602" s="20" t="s">
        <v>142</v>
      </c>
      <c r="BE602" s="219">
        <f>IF(N602="základní",J602,0)</f>
        <v>0</v>
      </c>
      <c r="BF602" s="219">
        <f>IF(N602="snížená",J602,0)</f>
        <v>0</v>
      </c>
      <c r="BG602" s="219">
        <f>IF(N602="zákl. přenesená",J602,0)</f>
        <v>0</v>
      </c>
      <c r="BH602" s="219">
        <f>IF(N602="sníž. přenesená",J602,0)</f>
        <v>0</v>
      </c>
      <c r="BI602" s="219">
        <f>IF(N602="nulová",J602,0)</f>
        <v>0</v>
      </c>
      <c r="BJ602" s="20" t="s">
        <v>81</v>
      </c>
      <c r="BK602" s="219">
        <f>ROUND(I602*H602,2)</f>
        <v>0</v>
      </c>
      <c r="BL602" s="20" t="s">
        <v>272</v>
      </c>
      <c r="BM602" s="218" t="s">
        <v>908</v>
      </c>
    </row>
    <row r="603" s="13" customFormat="1">
      <c r="A603" s="13"/>
      <c r="B603" s="225"/>
      <c r="C603" s="226"/>
      <c r="D603" s="227" t="s">
        <v>153</v>
      </c>
      <c r="E603" s="228" t="s">
        <v>19</v>
      </c>
      <c r="F603" s="229" t="s">
        <v>909</v>
      </c>
      <c r="G603" s="226"/>
      <c r="H603" s="230">
        <v>118.194</v>
      </c>
      <c r="I603" s="231"/>
      <c r="J603" s="226"/>
      <c r="K603" s="226"/>
      <c r="L603" s="232"/>
      <c r="M603" s="233"/>
      <c r="N603" s="234"/>
      <c r="O603" s="234"/>
      <c r="P603" s="234"/>
      <c r="Q603" s="234"/>
      <c r="R603" s="234"/>
      <c r="S603" s="234"/>
      <c r="T603" s="23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6" t="s">
        <v>153</v>
      </c>
      <c r="AU603" s="236" t="s">
        <v>83</v>
      </c>
      <c r="AV603" s="13" t="s">
        <v>83</v>
      </c>
      <c r="AW603" s="13" t="s">
        <v>34</v>
      </c>
      <c r="AX603" s="13" t="s">
        <v>81</v>
      </c>
      <c r="AY603" s="236" t="s">
        <v>142</v>
      </c>
    </row>
    <row r="604" s="2" customFormat="1" ht="16.5" customHeight="1">
      <c r="A604" s="41"/>
      <c r="B604" s="42"/>
      <c r="C604" s="207" t="s">
        <v>910</v>
      </c>
      <c r="D604" s="207" t="s">
        <v>144</v>
      </c>
      <c r="E604" s="208" t="s">
        <v>911</v>
      </c>
      <c r="F604" s="209" t="s">
        <v>912</v>
      </c>
      <c r="G604" s="210" t="s">
        <v>223</v>
      </c>
      <c r="H604" s="211">
        <v>92.450000000000003</v>
      </c>
      <c r="I604" s="212"/>
      <c r="J604" s="213">
        <f>ROUND(I604*H604,2)</f>
        <v>0</v>
      </c>
      <c r="K604" s="209" t="s">
        <v>148</v>
      </c>
      <c r="L604" s="47"/>
      <c r="M604" s="214" t="s">
        <v>19</v>
      </c>
      <c r="N604" s="215" t="s">
        <v>44</v>
      </c>
      <c r="O604" s="87"/>
      <c r="P604" s="216">
        <f>O604*H604</f>
        <v>0</v>
      </c>
      <c r="Q604" s="216">
        <v>0</v>
      </c>
      <c r="R604" s="216">
        <f>Q604*H604</f>
        <v>0</v>
      </c>
      <c r="S604" s="216">
        <v>0.00029999999999999997</v>
      </c>
      <c r="T604" s="217">
        <f>S604*H604</f>
        <v>0.027734999999999999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18" t="s">
        <v>149</v>
      </c>
      <c r="AT604" s="218" t="s">
        <v>144</v>
      </c>
      <c r="AU604" s="218" t="s">
        <v>83</v>
      </c>
      <c r="AY604" s="20" t="s">
        <v>142</v>
      </c>
      <c r="BE604" s="219">
        <f>IF(N604="základní",J604,0)</f>
        <v>0</v>
      </c>
      <c r="BF604" s="219">
        <f>IF(N604="snížená",J604,0)</f>
        <v>0</v>
      </c>
      <c r="BG604" s="219">
        <f>IF(N604="zákl. přenesená",J604,0)</f>
        <v>0</v>
      </c>
      <c r="BH604" s="219">
        <f>IF(N604="sníž. přenesená",J604,0)</f>
        <v>0</v>
      </c>
      <c r="BI604" s="219">
        <f>IF(N604="nulová",J604,0)</f>
        <v>0</v>
      </c>
      <c r="BJ604" s="20" t="s">
        <v>81</v>
      </c>
      <c r="BK604" s="219">
        <f>ROUND(I604*H604,2)</f>
        <v>0</v>
      </c>
      <c r="BL604" s="20" t="s">
        <v>149</v>
      </c>
      <c r="BM604" s="218" t="s">
        <v>913</v>
      </c>
    </row>
    <row r="605" s="2" customFormat="1">
      <c r="A605" s="41"/>
      <c r="B605" s="42"/>
      <c r="C605" s="43"/>
      <c r="D605" s="220" t="s">
        <v>151</v>
      </c>
      <c r="E605" s="43"/>
      <c r="F605" s="221" t="s">
        <v>914</v>
      </c>
      <c r="G605" s="43"/>
      <c r="H605" s="43"/>
      <c r="I605" s="222"/>
      <c r="J605" s="43"/>
      <c r="K605" s="43"/>
      <c r="L605" s="47"/>
      <c r="M605" s="223"/>
      <c r="N605" s="224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151</v>
      </c>
      <c r="AU605" s="20" t="s">
        <v>83</v>
      </c>
    </row>
    <row r="606" s="13" customFormat="1">
      <c r="A606" s="13"/>
      <c r="B606" s="225"/>
      <c r="C606" s="226"/>
      <c r="D606" s="227" t="s">
        <v>153</v>
      </c>
      <c r="E606" s="228" t="s">
        <v>19</v>
      </c>
      <c r="F606" s="229" t="s">
        <v>915</v>
      </c>
      <c r="G606" s="226"/>
      <c r="H606" s="230">
        <v>92.450000000000003</v>
      </c>
      <c r="I606" s="231"/>
      <c r="J606" s="226"/>
      <c r="K606" s="226"/>
      <c r="L606" s="232"/>
      <c r="M606" s="233"/>
      <c r="N606" s="234"/>
      <c r="O606" s="234"/>
      <c r="P606" s="234"/>
      <c r="Q606" s="234"/>
      <c r="R606" s="234"/>
      <c r="S606" s="234"/>
      <c r="T606" s="235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6" t="s">
        <v>153</v>
      </c>
      <c r="AU606" s="236" t="s">
        <v>83</v>
      </c>
      <c r="AV606" s="13" t="s">
        <v>83</v>
      </c>
      <c r="AW606" s="13" t="s">
        <v>34</v>
      </c>
      <c r="AX606" s="13" t="s">
        <v>81</v>
      </c>
      <c r="AY606" s="236" t="s">
        <v>142</v>
      </c>
    </row>
    <row r="607" s="2" customFormat="1" ht="16.5" customHeight="1">
      <c r="A607" s="41"/>
      <c r="B607" s="42"/>
      <c r="C607" s="207" t="s">
        <v>916</v>
      </c>
      <c r="D607" s="207" t="s">
        <v>144</v>
      </c>
      <c r="E607" s="208" t="s">
        <v>917</v>
      </c>
      <c r="F607" s="209" t="s">
        <v>918</v>
      </c>
      <c r="G607" s="210" t="s">
        <v>223</v>
      </c>
      <c r="H607" s="211">
        <v>109.15000000000001</v>
      </c>
      <c r="I607" s="212"/>
      <c r="J607" s="213">
        <f>ROUND(I607*H607,2)</f>
        <v>0</v>
      </c>
      <c r="K607" s="209" t="s">
        <v>148</v>
      </c>
      <c r="L607" s="47"/>
      <c r="M607" s="214" t="s">
        <v>19</v>
      </c>
      <c r="N607" s="215" t="s">
        <v>44</v>
      </c>
      <c r="O607" s="87"/>
      <c r="P607" s="216">
        <f>O607*H607</f>
        <v>0</v>
      </c>
      <c r="Q607" s="216">
        <v>1.26999E-05</v>
      </c>
      <c r="R607" s="216">
        <f>Q607*H607</f>
        <v>0.0013861940850000002</v>
      </c>
      <c r="S607" s="216">
        <v>0</v>
      </c>
      <c r="T607" s="217">
        <f>S607*H607</f>
        <v>0</v>
      </c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R607" s="218" t="s">
        <v>272</v>
      </c>
      <c r="AT607" s="218" t="s">
        <v>144</v>
      </c>
      <c r="AU607" s="218" t="s">
        <v>83</v>
      </c>
      <c r="AY607" s="20" t="s">
        <v>142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20" t="s">
        <v>81</v>
      </c>
      <c r="BK607" s="219">
        <f>ROUND(I607*H607,2)</f>
        <v>0</v>
      </c>
      <c r="BL607" s="20" t="s">
        <v>272</v>
      </c>
      <c r="BM607" s="218" t="s">
        <v>919</v>
      </c>
    </row>
    <row r="608" s="2" customFormat="1">
      <c r="A608" s="41"/>
      <c r="B608" s="42"/>
      <c r="C608" s="43"/>
      <c r="D608" s="220" t="s">
        <v>151</v>
      </c>
      <c r="E608" s="43"/>
      <c r="F608" s="221" t="s">
        <v>920</v>
      </c>
      <c r="G608" s="43"/>
      <c r="H608" s="43"/>
      <c r="I608" s="222"/>
      <c r="J608" s="43"/>
      <c r="K608" s="43"/>
      <c r="L608" s="47"/>
      <c r="M608" s="223"/>
      <c r="N608" s="224"/>
      <c r="O608" s="87"/>
      <c r="P608" s="87"/>
      <c r="Q608" s="87"/>
      <c r="R608" s="87"/>
      <c r="S608" s="87"/>
      <c r="T608" s="88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T608" s="20" t="s">
        <v>151</v>
      </c>
      <c r="AU608" s="20" t="s">
        <v>83</v>
      </c>
    </row>
    <row r="609" s="13" customFormat="1">
      <c r="A609" s="13"/>
      <c r="B609" s="225"/>
      <c r="C609" s="226"/>
      <c r="D609" s="227" t="s">
        <v>153</v>
      </c>
      <c r="E609" s="228" t="s">
        <v>19</v>
      </c>
      <c r="F609" s="229" t="s">
        <v>921</v>
      </c>
      <c r="G609" s="226"/>
      <c r="H609" s="230">
        <v>109.15000000000001</v>
      </c>
      <c r="I609" s="231"/>
      <c r="J609" s="226"/>
      <c r="K609" s="226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153</v>
      </c>
      <c r="AU609" s="236" t="s">
        <v>83</v>
      </c>
      <c r="AV609" s="13" t="s">
        <v>83</v>
      </c>
      <c r="AW609" s="13" t="s">
        <v>34</v>
      </c>
      <c r="AX609" s="13" t="s">
        <v>81</v>
      </c>
      <c r="AY609" s="236" t="s">
        <v>142</v>
      </c>
    </row>
    <row r="610" s="2" customFormat="1" ht="16.5" customHeight="1">
      <c r="A610" s="41"/>
      <c r="B610" s="42"/>
      <c r="C610" s="248" t="s">
        <v>922</v>
      </c>
      <c r="D610" s="248" t="s">
        <v>186</v>
      </c>
      <c r="E610" s="249" t="s">
        <v>923</v>
      </c>
      <c r="F610" s="250" t="s">
        <v>924</v>
      </c>
      <c r="G610" s="251" t="s">
        <v>223</v>
      </c>
      <c r="H610" s="252">
        <v>111.333</v>
      </c>
      <c r="I610" s="253"/>
      <c r="J610" s="254">
        <f>ROUND(I610*H610,2)</f>
        <v>0</v>
      </c>
      <c r="K610" s="250" t="s">
        <v>148</v>
      </c>
      <c r="L610" s="255"/>
      <c r="M610" s="256" t="s">
        <v>19</v>
      </c>
      <c r="N610" s="257" t="s">
        <v>44</v>
      </c>
      <c r="O610" s="87"/>
      <c r="P610" s="216">
        <f>O610*H610</f>
        <v>0</v>
      </c>
      <c r="Q610" s="216">
        <v>0.00035</v>
      </c>
      <c r="R610" s="216">
        <f>Q610*H610</f>
        <v>0.038966549999999996</v>
      </c>
      <c r="S610" s="216">
        <v>0</v>
      </c>
      <c r="T610" s="217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18" t="s">
        <v>405</v>
      </c>
      <c r="AT610" s="218" t="s">
        <v>186</v>
      </c>
      <c r="AU610" s="218" t="s">
        <v>83</v>
      </c>
      <c r="AY610" s="20" t="s">
        <v>142</v>
      </c>
      <c r="BE610" s="219">
        <f>IF(N610="základní",J610,0)</f>
        <v>0</v>
      </c>
      <c r="BF610" s="219">
        <f>IF(N610="snížená",J610,0)</f>
        <v>0</v>
      </c>
      <c r="BG610" s="219">
        <f>IF(N610="zákl. přenesená",J610,0)</f>
        <v>0</v>
      </c>
      <c r="BH610" s="219">
        <f>IF(N610="sníž. přenesená",J610,0)</f>
        <v>0</v>
      </c>
      <c r="BI610" s="219">
        <f>IF(N610="nulová",J610,0)</f>
        <v>0</v>
      </c>
      <c r="BJ610" s="20" t="s">
        <v>81</v>
      </c>
      <c r="BK610" s="219">
        <f>ROUND(I610*H610,2)</f>
        <v>0</v>
      </c>
      <c r="BL610" s="20" t="s">
        <v>272</v>
      </c>
      <c r="BM610" s="218" t="s">
        <v>925</v>
      </c>
    </row>
    <row r="611" s="13" customFormat="1">
      <c r="A611" s="13"/>
      <c r="B611" s="225"/>
      <c r="C611" s="226"/>
      <c r="D611" s="227" t="s">
        <v>153</v>
      </c>
      <c r="E611" s="228" t="s">
        <v>19</v>
      </c>
      <c r="F611" s="229" t="s">
        <v>926</v>
      </c>
      <c r="G611" s="226"/>
      <c r="H611" s="230">
        <v>111.333</v>
      </c>
      <c r="I611" s="231"/>
      <c r="J611" s="226"/>
      <c r="K611" s="226"/>
      <c r="L611" s="232"/>
      <c r="M611" s="233"/>
      <c r="N611" s="234"/>
      <c r="O611" s="234"/>
      <c r="P611" s="234"/>
      <c r="Q611" s="234"/>
      <c r="R611" s="234"/>
      <c r="S611" s="234"/>
      <c r="T611" s="23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6" t="s">
        <v>153</v>
      </c>
      <c r="AU611" s="236" t="s">
        <v>83</v>
      </c>
      <c r="AV611" s="13" t="s">
        <v>83</v>
      </c>
      <c r="AW611" s="13" t="s">
        <v>34</v>
      </c>
      <c r="AX611" s="13" t="s">
        <v>81</v>
      </c>
      <c r="AY611" s="236" t="s">
        <v>142</v>
      </c>
    </row>
    <row r="612" s="2" customFormat="1" ht="16.5" customHeight="1">
      <c r="A612" s="41"/>
      <c r="B612" s="42"/>
      <c r="C612" s="248" t="s">
        <v>927</v>
      </c>
      <c r="D612" s="248" t="s">
        <v>186</v>
      </c>
      <c r="E612" s="249" t="s">
        <v>928</v>
      </c>
      <c r="F612" s="250" t="s">
        <v>929</v>
      </c>
      <c r="G612" s="251" t="s">
        <v>212</v>
      </c>
      <c r="H612" s="252">
        <v>102</v>
      </c>
      <c r="I612" s="253"/>
      <c r="J612" s="254">
        <f>ROUND(I612*H612,2)</f>
        <v>0</v>
      </c>
      <c r="K612" s="250" t="s">
        <v>19</v>
      </c>
      <c r="L612" s="255"/>
      <c r="M612" s="256" t="s">
        <v>19</v>
      </c>
      <c r="N612" s="257" t="s">
        <v>44</v>
      </c>
      <c r="O612" s="87"/>
      <c r="P612" s="216">
        <f>O612*H612</f>
        <v>0</v>
      </c>
      <c r="Q612" s="216">
        <v>0.00010000000000000001</v>
      </c>
      <c r="R612" s="216">
        <f>Q612*H612</f>
        <v>0.010200000000000001</v>
      </c>
      <c r="S612" s="216">
        <v>0</v>
      </c>
      <c r="T612" s="217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8" t="s">
        <v>405</v>
      </c>
      <c r="AT612" s="218" t="s">
        <v>186</v>
      </c>
      <c r="AU612" s="218" t="s">
        <v>83</v>
      </c>
      <c r="AY612" s="20" t="s">
        <v>142</v>
      </c>
      <c r="BE612" s="219">
        <f>IF(N612="základní",J612,0)</f>
        <v>0</v>
      </c>
      <c r="BF612" s="219">
        <f>IF(N612="snížená",J612,0)</f>
        <v>0</v>
      </c>
      <c r="BG612" s="219">
        <f>IF(N612="zákl. přenesená",J612,0)</f>
        <v>0</v>
      </c>
      <c r="BH612" s="219">
        <f>IF(N612="sníž. přenesená",J612,0)</f>
        <v>0</v>
      </c>
      <c r="BI612" s="219">
        <f>IF(N612="nulová",J612,0)</f>
        <v>0</v>
      </c>
      <c r="BJ612" s="20" t="s">
        <v>81</v>
      </c>
      <c r="BK612" s="219">
        <f>ROUND(I612*H612,2)</f>
        <v>0</v>
      </c>
      <c r="BL612" s="20" t="s">
        <v>272</v>
      </c>
      <c r="BM612" s="218" t="s">
        <v>930</v>
      </c>
    </row>
    <row r="613" s="13" customFormat="1">
      <c r="A613" s="13"/>
      <c r="B613" s="225"/>
      <c r="C613" s="226"/>
      <c r="D613" s="227" t="s">
        <v>153</v>
      </c>
      <c r="E613" s="228" t="s">
        <v>19</v>
      </c>
      <c r="F613" s="229" t="s">
        <v>931</v>
      </c>
      <c r="G613" s="226"/>
      <c r="H613" s="230">
        <v>38</v>
      </c>
      <c r="I613" s="231"/>
      <c r="J613" s="226"/>
      <c r="K613" s="226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153</v>
      </c>
      <c r="AU613" s="236" t="s">
        <v>83</v>
      </c>
      <c r="AV613" s="13" t="s">
        <v>83</v>
      </c>
      <c r="AW613" s="13" t="s">
        <v>34</v>
      </c>
      <c r="AX613" s="13" t="s">
        <v>73</v>
      </c>
      <c r="AY613" s="236" t="s">
        <v>142</v>
      </c>
    </row>
    <row r="614" s="13" customFormat="1">
      <c r="A614" s="13"/>
      <c r="B614" s="225"/>
      <c r="C614" s="226"/>
      <c r="D614" s="227" t="s">
        <v>153</v>
      </c>
      <c r="E614" s="228" t="s">
        <v>19</v>
      </c>
      <c r="F614" s="229" t="s">
        <v>932</v>
      </c>
      <c r="G614" s="226"/>
      <c r="H614" s="230">
        <v>30</v>
      </c>
      <c r="I614" s="231"/>
      <c r="J614" s="226"/>
      <c r="K614" s="226"/>
      <c r="L614" s="232"/>
      <c r="M614" s="233"/>
      <c r="N614" s="234"/>
      <c r="O614" s="234"/>
      <c r="P614" s="234"/>
      <c r="Q614" s="234"/>
      <c r="R614" s="234"/>
      <c r="S614" s="234"/>
      <c r="T614" s="235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6" t="s">
        <v>153</v>
      </c>
      <c r="AU614" s="236" t="s">
        <v>83</v>
      </c>
      <c r="AV614" s="13" t="s">
        <v>83</v>
      </c>
      <c r="AW614" s="13" t="s">
        <v>34</v>
      </c>
      <c r="AX614" s="13" t="s">
        <v>73</v>
      </c>
      <c r="AY614" s="236" t="s">
        <v>142</v>
      </c>
    </row>
    <row r="615" s="13" customFormat="1">
      <c r="A615" s="13"/>
      <c r="B615" s="225"/>
      <c r="C615" s="226"/>
      <c r="D615" s="227" t="s">
        <v>153</v>
      </c>
      <c r="E615" s="228" t="s">
        <v>19</v>
      </c>
      <c r="F615" s="229" t="s">
        <v>933</v>
      </c>
      <c r="G615" s="226"/>
      <c r="H615" s="230">
        <v>14</v>
      </c>
      <c r="I615" s="231"/>
      <c r="J615" s="226"/>
      <c r="K615" s="226"/>
      <c r="L615" s="232"/>
      <c r="M615" s="233"/>
      <c r="N615" s="234"/>
      <c r="O615" s="234"/>
      <c r="P615" s="234"/>
      <c r="Q615" s="234"/>
      <c r="R615" s="234"/>
      <c r="S615" s="234"/>
      <c r="T615" s="23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6" t="s">
        <v>153</v>
      </c>
      <c r="AU615" s="236" t="s">
        <v>83</v>
      </c>
      <c r="AV615" s="13" t="s">
        <v>83</v>
      </c>
      <c r="AW615" s="13" t="s">
        <v>34</v>
      </c>
      <c r="AX615" s="13" t="s">
        <v>73</v>
      </c>
      <c r="AY615" s="236" t="s">
        <v>142</v>
      </c>
    </row>
    <row r="616" s="13" customFormat="1">
      <c r="A616" s="13"/>
      <c r="B616" s="225"/>
      <c r="C616" s="226"/>
      <c r="D616" s="227" t="s">
        <v>153</v>
      </c>
      <c r="E616" s="228" t="s">
        <v>19</v>
      </c>
      <c r="F616" s="229" t="s">
        <v>934</v>
      </c>
      <c r="G616" s="226"/>
      <c r="H616" s="230">
        <v>20</v>
      </c>
      <c r="I616" s="231"/>
      <c r="J616" s="226"/>
      <c r="K616" s="226"/>
      <c r="L616" s="232"/>
      <c r="M616" s="233"/>
      <c r="N616" s="234"/>
      <c r="O616" s="234"/>
      <c r="P616" s="234"/>
      <c r="Q616" s="234"/>
      <c r="R616" s="234"/>
      <c r="S616" s="234"/>
      <c r="T616" s="235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6" t="s">
        <v>153</v>
      </c>
      <c r="AU616" s="236" t="s">
        <v>83</v>
      </c>
      <c r="AV616" s="13" t="s">
        <v>83</v>
      </c>
      <c r="AW616" s="13" t="s">
        <v>34</v>
      </c>
      <c r="AX616" s="13" t="s">
        <v>73</v>
      </c>
      <c r="AY616" s="236" t="s">
        <v>142</v>
      </c>
    </row>
    <row r="617" s="14" customFormat="1">
      <c r="A617" s="14"/>
      <c r="B617" s="237"/>
      <c r="C617" s="238"/>
      <c r="D617" s="227" t="s">
        <v>153</v>
      </c>
      <c r="E617" s="239" t="s">
        <v>19</v>
      </c>
      <c r="F617" s="240" t="s">
        <v>172</v>
      </c>
      <c r="G617" s="238"/>
      <c r="H617" s="241">
        <v>102</v>
      </c>
      <c r="I617" s="242"/>
      <c r="J617" s="238"/>
      <c r="K617" s="238"/>
      <c r="L617" s="243"/>
      <c r="M617" s="244"/>
      <c r="N617" s="245"/>
      <c r="O617" s="245"/>
      <c r="P617" s="245"/>
      <c r="Q617" s="245"/>
      <c r="R617" s="245"/>
      <c r="S617" s="245"/>
      <c r="T617" s="24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7" t="s">
        <v>153</v>
      </c>
      <c r="AU617" s="247" t="s">
        <v>83</v>
      </c>
      <c r="AV617" s="14" t="s">
        <v>149</v>
      </c>
      <c r="AW617" s="14" t="s">
        <v>34</v>
      </c>
      <c r="AX617" s="14" t="s">
        <v>81</v>
      </c>
      <c r="AY617" s="247" t="s">
        <v>142</v>
      </c>
    </row>
    <row r="618" s="2" customFormat="1" ht="16.5" customHeight="1">
      <c r="A618" s="41"/>
      <c r="B618" s="42"/>
      <c r="C618" s="207" t="s">
        <v>935</v>
      </c>
      <c r="D618" s="207" t="s">
        <v>144</v>
      </c>
      <c r="E618" s="208" t="s">
        <v>936</v>
      </c>
      <c r="F618" s="209" t="s">
        <v>937</v>
      </c>
      <c r="G618" s="210" t="s">
        <v>147</v>
      </c>
      <c r="H618" s="211">
        <v>24</v>
      </c>
      <c r="I618" s="212"/>
      <c r="J618" s="213">
        <f>ROUND(I618*H618,2)</f>
        <v>0</v>
      </c>
      <c r="K618" s="209" t="s">
        <v>245</v>
      </c>
      <c r="L618" s="47"/>
      <c r="M618" s="214" t="s">
        <v>19</v>
      </c>
      <c r="N618" s="215" t="s">
        <v>44</v>
      </c>
      <c r="O618" s="87"/>
      <c r="P618" s="216">
        <f>O618*H618</f>
        <v>0</v>
      </c>
      <c r="Q618" s="216">
        <v>0</v>
      </c>
      <c r="R618" s="216">
        <f>Q618*H618</f>
        <v>0</v>
      </c>
      <c r="S618" s="216">
        <v>0</v>
      </c>
      <c r="T618" s="217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18" t="s">
        <v>272</v>
      </c>
      <c r="AT618" s="218" t="s">
        <v>144</v>
      </c>
      <c r="AU618" s="218" t="s">
        <v>83</v>
      </c>
      <c r="AY618" s="20" t="s">
        <v>142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20" t="s">
        <v>81</v>
      </c>
      <c r="BK618" s="219">
        <f>ROUND(I618*H618,2)</f>
        <v>0</v>
      </c>
      <c r="BL618" s="20" t="s">
        <v>272</v>
      </c>
      <c r="BM618" s="218" t="s">
        <v>938</v>
      </c>
    </row>
    <row r="619" s="2" customFormat="1">
      <c r="A619" s="41"/>
      <c r="B619" s="42"/>
      <c r="C619" s="43"/>
      <c r="D619" s="220" t="s">
        <v>151</v>
      </c>
      <c r="E619" s="43"/>
      <c r="F619" s="221" t="s">
        <v>939</v>
      </c>
      <c r="G619" s="43"/>
      <c r="H619" s="43"/>
      <c r="I619" s="222"/>
      <c r="J619" s="43"/>
      <c r="K619" s="43"/>
      <c r="L619" s="47"/>
      <c r="M619" s="223"/>
      <c r="N619" s="224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151</v>
      </c>
      <c r="AU619" s="20" t="s">
        <v>83</v>
      </c>
    </row>
    <row r="620" s="13" customFormat="1">
      <c r="A620" s="13"/>
      <c r="B620" s="225"/>
      <c r="C620" s="226"/>
      <c r="D620" s="227" t="s">
        <v>153</v>
      </c>
      <c r="E620" s="228" t="s">
        <v>19</v>
      </c>
      <c r="F620" s="229" t="s">
        <v>888</v>
      </c>
      <c r="G620" s="226"/>
      <c r="H620" s="230">
        <v>24</v>
      </c>
      <c r="I620" s="231"/>
      <c r="J620" s="226"/>
      <c r="K620" s="226"/>
      <c r="L620" s="232"/>
      <c r="M620" s="233"/>
      <c r="N620" s="234"/>
      <c r="O620" s="234"/>
      <c r="P620" s="234"/>
      <c r="Q620" s="234"/>
      <c r="R620" s="234"/>
      <c r="S620" s="234"/>
      <c r="T620" s="23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6" t="s">
        <v>153</v>
      </c>
      <c r="AU620" s="236" t="s">
        <v>83</v>
      </c>
      <c r="AV620" s="13" t="s">
        <v>83</v>
      </c>
      <c r="AW620" s="13" t="s">
        <v>34</v>
      </c>
      <c r="AX620" s="13" t="s">
        <v>73</v>
      </c>
      <c r="AY620" s="236" t="s">
        <v>142</v>
      </c>
    </row>
    <row r="621" s="14" customFormat="1">
      <c r="A621" s="14"/>
      <c r="B621" s="237"/>
      <c r="C621" s="238"/>
      <c r="D621" s="227" t="s">
        <v>153</v>
      </c>
      <c r="E621" s="239" t="s">
        <v>19</v>
      </c>
      <c r="F621" s="240" t="s">
        <v>172</v>
      </c>
      <c r="G621" s="238"/>
      <c r="H621" s="241">
        <v>24</v>
      </c>
      <c r="I621" s="242"/>
      <c r="J621" s="238"/>
      <c r="K621" s="238"/>
      <c r="L621" s="243"/>
      <c r="M621" s="244"/>
      <c r="N621" s="245"/>
      <c r="O621" s="245"/>
      <c r="P621" s="245"/>
      <c r="Q621" s="245"/>
      <c r="R621" s="245"/>
      <c r="S621" s="245"/>
      <c r="T621" s="24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153</v>
      </c>
      <c r="AU621" s="247" t="s">
        <v>83</v>
      </c>
      <c r="AV621" s="14" t="s">
        <v>149</v>
      </c>
      <c r="AW621" s="14" t="s">
        <v>34</v>
      </c>
      <c r="AX621" s="14" t="s">
        <v>81</v>
      </c>
      <c r="AY621" s="247" t="s">
        <v>142</v>
      </c>
    </row>
    <row r="622" s="2" customFormat="1" ht="24.15" customHeight="1">
      <c r="A622" s="41"/>
      <c r="B622" s="42"/>
      <c r="C622" s="207" t="s">
        <v>940</v>
      </c>
      <c r="D622" s="207" t="s">
        <v>144</v>
      </c>
      <c r="E622" s="208" t="s">
        <v>941</v>
      </c>
      <c r="F622" s="209" t="s">
        <v>942</v>
      </c>
      <c r="G622" s="210" t="s">
        <v>189</v>
      </c>
      <c r="H622" s="211">
        <v>1.899</v>
      </c>
      <c r="I622" s="212"/>
      <c r="J622" s="213">
        <f>ROUND(I622*H622,2)</f>
        <v>0</v>
      </c>
      <c r="K622" s="209" t="s">
        <v>148</v>
      </c>
      <c r="L622" s="47"/>
      <c r="M622" s="214" t="s">
        <v>19</v>
      </c>
      <c r="N622" s="215" t="s">
        <v>44</v>
      </c>
      <c r="O622" s="87"/>
      <c r="P622" s="216">
        <f>O622*H622</f>
        <v>0</v>
      </c>
      <c r="Q622" s="216">
        <v>0</v>
      </c>
      <c r="R622" s="216">
        <f>Q622*H622</f>
        <v>0</v>
      </c>
      <c r="S622" s="216">
        <v>0</v>
      </c>
      <c r="T622" s="217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18" t="s">
        <v>272</v>
      </c>
      <c r="AT622" s="218" t="s">
        <v>144</v>
      </c>
      <c r="AU622" s="218" t="s">
        <v>83</v>
      </c>
      <c r="AY622" s="20" t="s">
        <v>142</v>
      </c>
      <c r="BE622" s="219">
        <f>IF(N622="základní",J622,0)</f>
        <v>0</v>
      </c>
      <c r="BF622" s="219">
        <f>IF(N622="snížená",J622,0)</f>
        <v>0</v>
      </c>
      <c r="BG622" s="219">
        <f>IF(N622="zákl. přenesená",J622,0)</f>
        <v>0</v>
      </c>
      <c r="BH622" s="219">
        <f>IF(N622="sníž. přenesená",J622,0)</f>
        <v>0</v>
      </c>
      <c r="BI622" s="219">
        <f>IF(N622="nulová",J622,0)</f>
        <v>0</v>
      </c>
      <c r="BJ622" s="20" t="s">
        <v>81</v>
      </c>
      <c r="BK622" s="219">
        <f>ROUND(I622*H622,2)</f>
        <v>0</v>
      </c>
      <c r="BL622" s="20" t="s">
        <v>272</v>
      </c>
      <c r="BM622" s="218" t="s">
        <v>943</v>
      </c>
    </row>
    <row r="623" s="2" customFormat="1">
      <c r="A623" s="41"/>
      <c r="B623" s="42"/>
      <c r="C623" s="43"/>
      <c r="D623" s="220" t="s">
        <v>151</v>
      </c>
      <c r="E623" s="43"/>
      <c r="F623" s="221" t="s">
        <v>944</v>
      </c>
      <c r="G623" s="43"/>
      <c r="H623" s="43"/>
      <c r="I623" s="222"/>
      <c r="J623" s="43"/>
      <c r="K623" s="43"/>
      <c r="L623" s="47"/>
      <c r="M623" s="223"/>
      <c r="N623" s="224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151</v>
      </c>
      <c r="AU623" s="20" t="s">
        <v>83</v>
      </c>
    </row>
    <row r="624" s="12" customFormat="1" ht="22.8" customHeight="1">
      <c r="A624" s="12"/>
      <c r="B624" s="191"/>
      <c r="C624" s="192"/>
      <c r="D624" s="193" t="s">
        <v>72</v>
      </c>
      <c r="E624" s="205" t="s">
        <v>945</v>
      </c>
      <c r="F624" s="205" t="s">
        <v>946</v>
      </c>
      <c r="G624" s="192"/>
      <c r="H624" s="192"/>
      <c r="I624" s="195"/>
      <c r="J624" s="206">
        <f>BK624</f>
        <v>0</v>
      </c>
      <c r="K624" s="192"/>
      <c r="L624" s="197"/>
      <c r="M624" s="198"/>
      <c r="N624" s="199"/>
      <c r="O624" s="199"/>
      <c r="P624" s="200">
        <f>SUM(P625:P691)</f>
        <v>0</v>
      </c>
      <c r="Q624" s="199"/>
      <c r="R624" s="200">
        <f>SUM(R625:R691)</f>
        <v>0.027900699999999994</v>
      </c>
      <c r="S624" s="199"/>
      <c r="T624" s="201">
        <f>SUM(T625:T691)</f>
        <v>0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202" t="s">
        <v>83</v>
      </c>
      <c r="AT624" s="203" t="s">
        <v>72</v>
      </c>
      <c r="AU624" s="203" t="s">
        <v>81</v>
      </c>
      <c r="AY624" s="202" t="s">
        <v>142</v>
      </c>
      <c r="BK624" s="204">
        <f>SUM(BK625:BK691)</f>
        <v>0</v>
      </c>
    </row>
    <row r="625" s="2" customFormat="1" ht="24.15" customHeight="1">
      <c r="A625" s="41"/>
      <c r="B625" s="42"/>
      <c r="C625" s="207" t="s">
        <v>947</v>
      </c>
      <c r="D625" s="207" t="s">
        <v>144</v>
      </c>
      <c r="E625" s="208" t="s">
        <v>948</v>
      </c>
      <c r="F625" s="209" t="s">
        <v>949</v>
      </c>
      <c r="G625" s="210" t="s">
        <v>147</v>
      </c>
      <c r="H625" s="211">
        <v>50.719999999999999</v>
      </c>
      <c r="I625" s="212"/>
      <c r="J625" s="213">
        <f>ROUND(I625*H625,2)</f>
        <v>0</v>
      </c>
      <c r="K625" s="209" t="s">
        <v>245</v>
      </c>
      <c r="L625" s="47"/>
      <c r="M625" s="214" t="s">
        <v>19</v>
      </c>
      <c r="N625" s="215" t="s">
        <v>44</v>
      </c>
      <c r="O625" s="87"/>
      <c r="P625" s="216">
        <f>O625*H625</f>
        <v>0</v>
      </c>
      <c r="Q625" s="216">
        <v>2.0000000000000002E-05</v>
      </c>
      <c r="R625" s="216">
        <f>Q625*H625</f>
        <v>0.0010144000000000002</v>
      </c>
      <c r="S625" s="216">
        <v>0</v>
      </c>
      <c r="T625" s="217">
        <f>S625*H625</f>
        <v>0</v>
      </c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R625" s="218" t="s">
        <v>272</v>
      </c>
      <c r="AT625" s="218" t="s">
        <v>144</v>
      </c>
      <c r="AU625" s="218" t="s">
        <v>83</v>
      </c>
      <c r="AY625" s="20" t="s">
        <v>142</v>
      </c>
      <c r="BE625" s="219">
        <f>IF(N625="základní",J625,0)</f>
        <v>0</v>
      </c>
      <c r="BF625" s="219">
        <f>IF(N625="snížená",J625,0)</f>
        <v>0</v>
      </c>
      <c r="BG625" s="219">
        <f>IF(N625="zákl. přenesená",J625,0)</f>
        <v>0</v>
      </c>
      <c r="BH625" s="219">
        <f>IF(N625="sníž. přenesená",J625,0)</f>
        <v>0</v>
      </c>
      <c r="BI625" s="219">
        <f>IF(N625="nulová",J625,0)</f>
        <v>0</v>
      </c>
      <c r="BJ625" s="20" t="s">
        <v>81</v>
      </c>
      <c r="BK625" s="219">
        <f>ROUND(I625*H625,2)</f>
        <v>0</v>
      </c>
      <c r="BL625" s="20" t="s">
        <v>272</v>
      </c>
      <c r="BM625" s="218" t="s">
        <v>950</v>
      </c>
    </row>
    <row r="626" s="2" customFormat="1">
      <c r="A626" s="41"/>
      <c r="B626" s="42"/>
      <c r="C626" s="43"/>
      <c r="D626" s="220" t="s">
        <v>151</v>
      </c>
      <c r="E626" s="43"/>
      <c r="F626" s="221" t="s">
        <v>951</v>
      </c>
      <c r="G626" s="43"/>
      <c r="H626" s="43"/>
      <c r="I626" s="222"/>
      <c r="J626" s="43"/>
      <c r="K626" s="43"/>
      <c r="L626" s="47"/>
      <c r="M626" s="223"/>
      <c r="N626" s="224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20" t="s">
        <v>151</v>
      </c>
      <c r="AU626" s="20" t="s">
        <v>83</v>
      </c>
    </row>
    <row r="627" s="15" customFormat="1">
      <c r="A627" s="15"/>
      <c r="B627" s="258"/>
      <c r="C627" s="259"/>
      <c r="D627" s="227" t="s">
        <v>153</v>
      </c>
      <c r="E627" s="260" t="s">
        <v>19</v>
      </c>
      <c r="F627" s="261" t="s">
        <v>952</v>
      </c>
      <c r="G627" s="259"/>
      <c r="H627" s="260" t="s">
        <v>19</v>
      </c>
      <c r="I627" s="262"/>
      <c r="J627" s="259"/>
      <c r="K627" s="259"/>
      <c r="L627" s="263"/>
      <c r="M627" s="264"/>
      <c r="N627" s="265"/>
      <c r="O627" s="265"/>
      <c r="P627" s="265"/>
      <c r="Q627" s="265"/>
      <c r="R627" s="265"/>
      <c r="S627" s="265"/>
      <c r="T627" s="26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7" t="s">
        <v>153</v>
      </c>
      <c r="AU627" s="267" t="s">
        <v>83</v>
      </c>
      <c r="AV627" s="15" t="s">
        <v>81</v>
      </c>
      <c r="AW627" s="15" t="s">
        <v>34</v>
      </c>
      <c r="AX627" s="15" t="s">
        <v>73</v>
      </c>
      <c r="AY627" s="267" t="s">
        <v>142</v>
      </c>
    </row>
    <row r="628" s="13" customFormat="1">
      <c r="A628" s="13"/>
      <c r="B628" s="225"/>
      <c r="C628" s="226"/>
      <c r="D628" s="227" t="s">
        <v>153</v>
      </c>
      <c r="E628" s="228" t="s">
        <v>19</v>
      </c>
      <c r="F628" s="229" t="s">
        <v>953</v>
      </c>
      <c r="G628" s="226"/>
      <c r="H628" s="230">
        <v>9.5999999999999996</v>
      </c>
      <c r="I628" s="231"/>
      <c r="J628" s="226"/>
      <c r="K628" s="226"/>
      <c r="L628" s="232"/>
      <c r="M628" s="233"/>
      <c r="N628" s="234"/>
      <c r="O628" s="234"/>
      <c r="P628" s="234"/>
      <c r="Q628" s="234"/>
      <c r="R628" s="234"/>
      <c r="S628" s="234"/>
      <c r="T628" s="23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6" t="s">
        <v>153</v>
      </c>
      <c r="AU628" s="236" t="s">
        <v>83</v>
      </c>
      <c r="AV628" s="13" t="s">
        <v>83</v>
      </c>
      <c r="AW628" s="13" t="s">
        <v>34</v>
      </c>
      <c r="AX628" s="13" t="s">
        <v>73</v>
      </c>
      <c r="AY628" s="236" t="s">
        <v>142</v>
      </c>
    </row>
    <row r="629" s="13" customFormat="1">
      <c r="A629" s="13"/>
      <c r="B629" s="225"/>
      <c r="C629" s="226"/>
      <c r="D629" s="227" t="s">
        <v>153</v>
      </c>
      <c r="E629" s="228" t="s">
        <v>19</v>
      </c>
      <c r="F629" s="229" t="s">
        <v>954</v>
      </c>
      <c r="G629" s="226"/>
      <c r="H629" s="230">
        <v>2.8799999999999999</v>
      </c>
      <c r="I629" s="231"/>
      <c r="J629" s="226"/>
      <c r="K629" s="226"/>
      <c r="L629" s="232"/>
      <c r="M629" s="233"/>
      <c r="N629" s="234"/>
      <c r="O629" s="234"/>
      <c r="P629" s="234"/>
      <c r="Q629" s="234"/>
      <c r="R629" s="234"/>
      <c r="S629" s="234"/>
      <c r="T629" s="235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6" t="s">
        <v>153</v>
      </c>
      <c r="AU629" s="236" t="s">
        <v>83</v>
      </c>
      <c r="AV629" s="13" t="s">
        <v>83</v>
      </c>
      <c r="AW629" s="13" t="s">
        <v>34</v>
      </c>
      <c r="AX629" s="13" t="s">
        <v>73</v>
      </c>
      <c r="AY629" s="236" t="s">
        <v>142</v>
      </c>
    </row>
    <row r="630" s="16" customFormat="1">
      <c r="A630" s="16"/>
      <c r="B630" s="268"/>
      <c r="C630" s="269"/>
      <c r="D630" s="227" t="s">
        <v>153</v>
      </c>
      <c r="E630" s="270" t="s">
        <v>19</v>
      </c>
      <c r="F630" s="271" t="s">
        <v>256</v>
      </c>
      <c r="G630" s="269"/>
      <c r="H630" s="272">
        <v>12.48</v>
      </c>
      <c r="I630" s="273"/>
      <c r="J630" s="269"/>
      <c r="K630" s="269"/>
      <c r="L630" s="274"/>
      <c r="M630" s="275"/>
      <c r="N630" s="276"/>
      <c r="O630" s="276"/>
      <c r="P630" s="276"/>
      <c r="Q630" s="276"/>
      <c r="R630" s="276"/>
      <c r="S630" s="276"/>
      <c r="T630" s="277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T630" s="278" t="s">
        <v>153</v>
      </c>
      <c r="AU630" s="278" t="s">
        <v>83</v>
      </c>
      <c r="AV630" s="16" t="s">
        <v>161</v>
      </c>
      <c r="AW630" s="16" t="s">
        <v>34</v>
      </c>
      <c r="AX630" s="16" t="s">
        <v>73</v>
      </c>
      <c r="AY630" s="278" t="s">
        <v>142</v>
      </c>
    </row>
    <row r="631" s="13" customFormat="1">
      <c r="A631" s="13"/>
      <c r="B631" s="225"/>
      <c r="C631" s="226"/>
      <c r="D631" s="227" t="s">
        <v>153</v>
      </c>
      <c r="E631" s="228" t="s">
        <v>19</v>
      </c>
      <c r="F631" s="229" t="s">
        <v>955</v>
      </c>
      <c r="G631" s="226"/>
      <c r="H631" s="230">
        <v>6.4000000000000004</v>
      </c>
      <c r="I631" s="231"/>
      <c r="J631" s="226"/>
      <c r="K631" s="226"/>
      <c r="L631" s="232"/>
      <c r="M631" s="233"/>
      <c r="N631" s="234"/>
      <c r="O631" s="234"/>
      <c r="P631" s="234"/>
      <c r="Q631" s="234"/>
      <c r="R631" s="234"/>
      <c r="S631" s="234"/>
      <c r="T631" s="23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6" t="s">
        <v>153</v>
      </c>
      <c r="AU631" s="236" t="s">
        <v>83</v>
      </c>
      <c r="AV631" s="13" t="s">
        <v>83</v>
      </c>
      <c r="AW631" s="13" t="s">
        <v>34</v>
      </c>
      <c r="AX631" s="13" t="s">
        <v>73</v>
      </c>
      <c r="AY631" s="236" t="s">
        <v>142</v>
      </c>
    </row>
    <row r="632" s="13" customFormat="1">
      <c r="A632" s="13"/>
      <c r="B632" s="225"/>
      <c r="C632" s="226"/>
      <c r="D632" s="227" t="s">
        <v>153</v>
      </c>
      <c r="E632" s="228" t="s">
        <v>19</v>
      </c>
      <c r="F632" s="229" t="s">
        <v>956</v>
      </c>
      <c r="G632" s="226"/>
      <c r="H632" s="230">
        <v>1.8400000000000001</v>
      </c>
      <c r="I632" s="231"/>
      <c r="J632" s="226"/>
      <c r="K632" s="226"/>
      <c r="L632" s="232"/>
      <c r="M632" s="233"/>
      <c r="N632" s="234"/>
      <c r="O632" s="234"/>
      <c r="P632" s="234"/>
      <c r="Q632" s="234"/>
      <c r="R632" s="234"/>
      <c r="S632" s="234"/>
      <c r="T632" s="23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6" t="s">
        <v>153</v>
      </c>
      <c r="AU632" s="236" t="s">
        <v>83</v>
      </c>
      <c r="AV632" s="13" t="s">
        <v>83</v>
      </c>
      <c r="AW632" s="13" t="s">
        <v>34</v>
      </c>
      <c r="AX632" s="13" t="s">
        <v>73</v>
      </c>
      <c r="AY632" s="236" t="s">
        <v>142</v>
      </c>
    </row>
    <row r="633" s="16" customFormat="1">
      <c r="A633" s="16"/>
      <c r="B633" s="268"/>
      <c r="C633" s="269"/>
      <c r="D633" s="227" t="s">
        <v>153</v>
      </c>
      <c r="E633" s="270" t="s">
        <v>19</v>
      </c>
      <c r="F633" s="271" t="s">
        <v>256</v>
      </c>
      <c r="G633" s="269"/>
      <c r="H633" s="272">
        <v>8.2400000000000002</v>
      </c>
      <c r="I633" s="273"/>
      <c r="J633" s="269"/>
      <c r="K633" s="269"/>
      <c r="L633" s="274"/>
      <c r="M633" s="275"/>
      <c r="N633" s="276"/>
      <c r="O633" s="276"/>
      <c r="P633" s="276"/>
      <c r="Q633" s="276"/>
      <c r="R633" s="276"/>
      <c r="S633" s="276"/>
      <c r="T633" s="277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T633" s="278" t="s">
        <v>153</v>
      </c>
      <c r="AU633" s="278" t="s">
        <v>83</v>
      </c>
      <c r="AV633" s="16" t="s">
        <v>161</v>
      </c>
      <c r="AW633" s="16" t="s">
        <v>34</v>
      </c>
      <c r="AX633" s="16" t="s">
        <v>73</v>
      </c>
      <c r="AY633" s="278" t="s">
        <v>142</v>
      </c>
    </row>
    <row r="634" s="13" customFormat="1">
      <c r="A634" s="13"/>
      <c r="B634" s="225"/>
      <c r="C634" s="226"/>
      <c r="D634" s="227" t="s">
        <v>153</v>
      </c>
      <c r="E634" s="228" t="s">
        <v>19</v>
      </c>
      <c r="F634" s="229" t="s">
        <v>957</v>
      </c>
      <c r="G634" s="226"/>
      <c r="H634" s="230">
        <v>30</v>
      </c>
      <c r="I634" s="231"/>
      <c r="J634" s="226"/>
      <c r="K634" s="226"/>
      <c r="L634" s="232"/>
      <c r="M634" s="233"/>
      <c r="N634" s="234"/>
      <c r="O634" s="234"/>
      <c r="P634" s="234"/>
      <c r="Q634" s="234"/>
      <c r="R634" s="234"/>
      <c r="S634" s="234"/>
      <c r="T634" s="23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6" t="s">
        <v>153</v>
      </c>
      <c r="AU634" s="236" t="s">
        <v>83</v>
      </c>
      <c r="AV634" s="13" t="s">
        <v>83</v>
      </c>
      <c r="AW634" s="13" t="s">
        <v>34</v>
      </c>
      <c r="AX634" s="13" t="s">
        <v>73</v>
      </c>
      <c r="AY634" s="236" t="s">
        <v>142</v>
      </c>
    </row>
    <row r="635" s="16" customFormat="1">
      <c r="A635" s="16"/>
      <c r="B635" s="268"/>
      <c r="C635" s="269"/>
      <c r="D635" s="227" t="s">
        <v>153</v>
      </c>
      <c r="E635" s="270" t="s">
        <v>19</v>
      </c>
      <c r="F635" s="271" t="s">
        <v>256</v>
      </c>
      <c r="G635" s="269"/>
      <c r="H635" s="272">
        <v>30</v>
      </c>
      <c r="I635" s="273"/>
      <c r="J635" s="269"/>
      <c r="K635" s="269"/>
      <c r="L635" s="274"/>
      <c r="M635" s="275"/>
      <c r="N635" s="276"/>
      <c r="O635" s="276"/>
      <c r="P635" s="276"/>
      <c r="Q635" s="276"/>
      <c r="R635" s="276"/>
      <c r="S635" s="276"/>
      <c r="T635" s="277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T635" s="278" t="s">
        <v>153</v>
      </c>
      <c r="AU635" s="278" t="s">
        <v>83</v>
      </c>
      <c r="AV635" s="16" t="s">
        <v>161</v>
      </c>
      <c r="AW635" s="16" t="s">
        <v>34</v>
      </c>
      <c r="AX635" s="16" t="s">
        <v>73</v>
      </c>
      <c r="AY635" s="278" t="s">
        <v>142</v>
      </c>
    </row>
    <row r="636" s="14" customFormat="1">
      <c r="A636" s="14"/>
      <c r="B636" s="237"/>
      <c r="C636" s="238"/>
      <c r="D636" s="227" t="s">
        <v>153</v>
      </c>
      <c r="E636" s="239" t="s">
        <v>19</v>
      </c>
      <c r="F636" s="240" t="s">
        <v>172</v>
      </c>
      <c r="G636" s="238"/>
      <c r="H636" s="241">
        <v>50.719999999999999</v>
      </c>
      <c r="I636" s="242"/>
      <c r="J636" s="238"/>
      <c r="K636" s="238"/>
      <c r="L636" s="243"/>
      <c r="M636" s="244"/>
      <c r="N636" s="245"/>
      <c r="O636" s="245"/>
      <c r="P636" s="245"/>
      <c r="Q636" s="245"/>
      <c r="R636" s="245"/>
      <c r="S636" s="245"/>
      <c r="T636" s="24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7" t="s">
        <v>153</v>
      </c>
      <c r="AU636" s="247" t="s">
        <v>83</v>
      </c>
      <c r="AV636" s="14" t="s">
        <v>149</v>
      </c>
      <c r="AW636" s="14" t="s">
        <v>34</v>
      </c>
      <c r="AX636" s="14" t="s">
        <v>81</v>
      </c>
      <c r="AY636" s="247" t="s">
        <v>142</v>
      </c>
    </row>
    <row r="637" s="2" customFormat="1" ht="16.5" customHeight="1">
      <c r="A637" s="41"/>
      <c r="B637" s="42"/>
      <c r="C637" s="207" t="s">
        <v>958</v>
      </c>
      <c r="D637" s="207" t="s">
        <v>144</v>
      </c>
      <c r="E637" s="208" t="s">
        <v>959</v>
      </c>
      <c r="F637" s="209" t="s">
        <v>960</v>
      </c>
      <c r="G637" s="210" t="s">
        <v>147</v>
      </c>
      <c r="H637" s="211">
        <v>50.719999999999999</v>
      </c>
      <c r="I637" s="212"/>
      <c r="J637" s="213">
        <f>ROUND(I637*H637,2)</f>
        <v>0</v>
      </c>
      <c r="K637" s="209" t="s">
        <v>245</v>
      </c>
      <c r="L637" s="47"/>
      <c r="M637" s="214" t="s">
        <v>19</v>
      </c>
      <c r="N637" s="215" t="s">
        <v>44</v>
      </c>
      <c r="O637" s="87"/>
      <c r="P637" s="216">
        <f>O637*H637</f>
        <v>0</v>
      </c>
      <c r="Q637" s="216">
        <v>0.00012999999999999999</v>
      </c>
      <c r="R637" s="216">
        <f>Q637*H637</f>
        <v>0.0065935999999999989</v>
      </c>
      <c r="S637" s="216">
        <v>0</v>
      </c>
      <c r="T637" s="217">
        <f>S637*H637</f>
        <v>0</v>
      </c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R637" s="218" t="s">
        <v>272</v>
      </c>
      <c r="AT637" s="218" t="s">
        <v>144</v>
      </c>
      <c r="AU637" s="218" t="s">
        <v>83</v>
      </c>
      <c r="AY637" s="20" t="s">
        <v>142</v>
      </c>
      <c r="BE637" s="219">
        <f>IF(N637="základní",J637,0)</f>
        <v>0</v>
      </c>
      <c r="BF637" s="219">
        <f>IF(N637="snížená",J637,0)</f>
        <v>0</v>
      </c>
      <c r="BG637" s="219">
        <f>IF(N637="zákl. přenesená",J637,0)</f>
        <v>0</v>
      </c>
      <c r="BH637" s="219">
        <f>IF(N637="sníž. přenesená",J637,0)</f>
        <v>0</v>
      </c>
      <c r="BI637" s="219">
        <f>IF(N637="nulová",J637,0)</f>
        <v>0</v>
      </c>
      <c r="BJ637" s="20" t="s">
        <v>81</v>
      </c>
      <c r="BK637" s="219">
        <f>ROUND(I637*H637,2)</f>
        <v>0</v>
      </c>
      <c r="BL637" s="20" t="s">
        <v>272</v>
      </c>
      <c r="BM637" s="218" t="s">
        <v>961</v>
      </c>
    </row>
    <row r="638" s="2" customFormat="1">
      <c r="A638" s="41"/>
      <c r="B638" s="42"/>
      <c r="C638" s="43"/>
      <c r="D638" s="220" t="s">
        <v>151</v>
      </c>
      <c r="E638" s="43"/>
      <c r="F638" s="221" t="s">
        <v>962</v>
      </c>
      <c r="G638" s="43"/>
      <c r="H638" s="43"/>
      <c r="I638" s="222"/>
      <c r="J638" s="43"/>
      <c r="K638" s="43"/>
      <c r="L638" s="47"/>
      <c r="M638" s="223"/>
      <c r="N638" s="224"/>
      <c r="O638" s="87"/>
      <c r="P638" s="87"/>
      <c r="Q638" s="87"/>
      <c r="R638" s="87"/>
      <c r="S638" s="87"/>
      <c r="T638" s="88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T638" s="20" t="s">
        <v>151</v>
      </c>
      <c r="AU638" s="20" t="s">
        <v>83</v>
      </c>
    </row>
    <row r="639" s="15" customFormat="1">
      <c r="A639" s="15"/>
      <c r="B639" s="258"/>
      <c r="C639" s="259"/>
      <c r="D639" s="227" t="s">
        <v>153</v>
      </c>
      <c r="E639" s="260" t="s">
        <v>19</v>
      </c>
      <c r="F639" s="261" t="s">
        <v>952</v>
      </c>
      <c r="G639" s="259"/>
      <c r="H639" s="260" t="s">
        <v>19</v>
      </c>
      <c r="I639" s="262"/>
      <c r="J639" s="259"/>
      <c r="K639" s="259"/>
      <c r="L639" s="263"/>
      <c r="M639" s="264"/>
      <c r="N639" s="265"/>
      <c r="O639" s="265"/>
      <c r="P639" s="265"/>
      <c r="Q639" s="265"/>
      <c r="R639" s="265"/>
      <c r="S639" s="265"/>
      <c r="T639" s="266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67" t="s">
        <v>153</v>
      </c>
      <c r="AU639" s="267" t="s">
        <v>83</v>
      </c>
      <c r="AV639" s="15" t="s">
        <v>81</v>
      </c>
      <c r="AW639" s="15" t="s">
        <v>34</v>
      </c>
      <c r="AX639" s="15" t="s">
        <v>73</v>
      </c>
      <c r="AY639" s="267" t="s">
        <v>142</v>
      </c>
    </row>
    <row r="640" s="13" customFormat="1">
      <c r="A640" s="13"/>
      <c r="B640" s="225"/>
      <c r="C640" s="226"/>
      <c r="D640" s="227" t="s">
        <v>153</v>
      </c>
      <c r="E640" s="228" t="s">
        <v>19</v>
      </c>
      <c r="F640" s="229" t="s">
        <v>953</v>
      </c>
      <c r="G640" s="226"/>
      <c r="H640" s="230">
        <v>9.5999999999999996</v>
      </c>
      <c r="I640" s="231"/>
      <c r="J640" s="226"/>
      <c r="K640" s="226"/>
      <c r="L640" s="232"/>
      <c r="M640" s="233"/>
      <c r="N640" s="234"/>
      <c r="O640" s="234"/>
      <c r="P640" s="234"/>
      <c r="Q640" s="234"/>
      <c r="R640" s="234"/>
      <c r="S640" s="234"/>
      <c r="T640" s="23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6" t="s">
        <v>153</v>
      </c>
      <c r="AU640" s="236" t="s">
        <v>83</v>
      </c>
      <c r="AV640" s="13" t="s">
        <v>83</v>
      </c>
      <c r="AW640" s="13" t="s">
        <v>34</v>
      </c>
      <c r="AX640" s="13" t="s">
        <v>73</v>
      </c>
      <c r="AY640" s="236" t="s">
        <v>142</v>
      </c>
    </row>
    <row r="641" s="13" customFormat="1">
      <c r="A641" s="13"/>
      <c r="B641" s="225"/>
      <c r="C641" s="226"/>
      <c r="D641" s="227" t="s">
        <v>153</v>
      </c>
      <c r="E641" s="228" t="s">
        <v>19</v>
      </c>
      <c r="F641" s="229" t="s">
        <v>954</v>
      </c>
      <c r="G641" s="226"/>
      <c r="H641" s="230">
        <v>2.8799999999999999</v>
      </c>
      <c r="I641" s="231"/>
      <c r="J641" s="226"/>
      <c r="K641" s="226"/>
      <c r="L641" s="232"/>
      <c r="M641" s="233"/>
      <c r="N641" s="234"/>
      <c r="O641" s="234"/>
      <c r="P641" s="234"/>
      <c r="Q641" s="234"/>
      <c r="R641" s="234"/>
      <c r="S641" s="234"/>
      <c r="T641" s="23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6" t="s">
        <v>153</v>
      </c>
      <c r="AU641" s="236" t="s">
        <v>83</v>
      </c>
      <c r="AV641" s="13" t="s">
        <v>83</v>
      </c>
      <c r="AW641" s="13" t="s">
        <v>34</v>
      </c>
      <c r="AX641" s="13" t="s">
        <v>73</v>
      </c>
      <c r="AY641" s="236" t="s">
        <v>142</v>
      </c>
    </row>
    <row r="642" s="16" customFormat="1">
      <c r="A642" s="16"/>
      <c r="B642" s="268"/>
      <c r="C642" s="269"/>
      <c r="D642" s="227" t="s">
        <v>153</v>
      </c>
      <c r="E642" s="270" t="s">
        <v>19</v>
      </c>
      <c r="F642" s="271" t="s">
        <v>256</v>
      </c>
      <c r="G642" s="269"/>
      <c r="H642" s="272">
        <v>12.48</v>
      </c>
      <c r="I642" s="273"/>
      <c r="J642" s="269"/>
      <c r="K642" s="269"/>
      <c r="L642" s="274"/>
      <c r="M642" s="275"/>
      <c r="N642" s="276"/>
      <c r="O642" s="276"/>
      <c r="P642" s="276"/>
      <c r="Q642" s="276"/>
      <c r="R642" s="276"/>
      <c r="S642" s="276"/>
      <c r="T642" s="277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78" t="s">
        <v>153</v>
      </c>
      <c r="AU642" s="278" t="s">
        <v>83</v>
      </c>
      <c r="AV642" s="16" t="s">
        <v>161</v>
      </c>
      <c r="AW642" s="16" t="s">
        <v>34</v>
      </c>
      <c r="AX642" s="16" t="s">
        <v>73</v>
      </c>
      <c r="AY642" s="278" t="s">
        <v>142</v>
      </c>
    </row>
    <row r="643" s="13" customFormat="1">
      <c r="A643" s="13"/>
      <c r="B643" s="225"/>
      <c r="C643" s="226"/>
      <c r="D643" s="227" t="s">
        <v>153</v>
      </c>
      <c r="E643" s="228" t="s">
        <v>19</v>
      </c>
      <c r="F643" s="229" t="s">
        <v>955</v>
      </c>
      <c r="G643" s="226"/>
      <c r="H643" s="230">
        <v>6.4000000000000004</v>
      </c>
      <c r="I643" s="231"/>
      <c r="J643" s="226"/>
      <c r="K643" s="226"/>
      <c r="L643" s="232"/>
      <c r="M643" s="233"/>
      <c r="N643" s="234"/>
      <c r="O643" s="234"/>
      <c r="P643" s="234"/>
      <c r="Q643" s="234"/>
      <c r="R643" s="234"/>
      <c r="S643" s="234"/>
      <c r="T643" s="23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6" t="s">
        <v>153</v>
      </c>
      <c r="AU643" s="236" t="s">
        <v>83</v>
      </c>
      <c r="AV643" s="13" t="s">
        <v>83</v>
      </c>
      <c r="AW643" s="13" t="s">
        <v>34</v>
      </c>
      <c r="AX643" s="13" t="s">
        <v>73</v>
      </c>
      <c r="AY643" s="236" t="s">
        <v>142</v>
      </c>
    </row>
    <row r="644" s="13" customFormat="1">
      <c r="A644" s="13"/>
      <c r="B644" s="225"/>
      <c r="C644" s="226"/>
      <c r="D644" s="227" t="s">
        <v>153</v>
      </c>
      <c r="E644" s="228" t="s">
        <v>19</v>
      </c>
      <c r="F644" s="229" t="s">
        <v>956</v>
      </c>
      <c r="G644" s="226"/>
      <c r="H644" s="230">
        <v>1.8400000000000001</v>
      </c>
      <c r="I644" s="231"/>
      <c r="J644" s="226"/>
      <c r="K644" s="226"/>
      <c r="L644" s="232"/>
      <c r="M644" s="233"/>
      <c r="N644" s="234"/>
      <c r="O644" s="234"/>
      <c r="P644" s="234"/>
      <c r="Q644" s="234"/>
      <c r="R644" s="234"/>
      <c r="S644" s="234"/>
      <c r="T644" s="23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6" t="s">
        <v>153</v>
      </c>
      <c r="AU644" s="236" t="s">
        <v>83</v>
      </c>
      <c r="AV644" s="13" t="s">
        <v>83</v>
      </c>
      <c r="AW644" s="13" t="s">
        <v>34</v>
      </c>
      <c r="AX644" s="13" t="s">
        <v>73</v>
      </c>
      <c r="AY644" s="236" t="s">
        <v>142</v>
      </c>
    </row>
    <row r="645" s="16" customFormat="1">
      <c r="A645" s="16"/>
      <c r="B645" s="268"/>
      <c r="C645" s="269"/>
      <c r="D645" s="227" t="s">
        <v>153</v>
      </c>
      <c r="E645" s="270" t="s">
        <v>19</v>
      </c>
      <c r="F645" s="271" t="s">
        <v>256</v>
      </c>
      <c r="G645" s="269"/>
      <c r="H645" s="272">
        <v>8.2400000000000002</v>
      </c>
      <c r="I645" s="273"/>
      <c r="J645" s="269"/>
      <c r="K645" s="269"/>
      <c r="L645" s="274"/>
      <c r="M645" s="275"/>
      <c r="N645" s="276"/>
      <c r="O645" s="276"/>
      <c r="P645" s="276"/>
      <c r="Q645" s="276"/>
      <c r="R645" s="276"/>
      <c r="S645" s="276"/>
      <c r="T645" s="277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T645" s="278" t="s">
        <v>153</v>
      </c>
      <c r="AU645" s="278" t="s">
        <v>83</v>
      </c>
      <c r="AV645" s="16" t="s">
        <v>161</v>
      </c>
      <c r="AW645" s="16" t="s">
        <v>34</v>
      </c>
      <c r="AX645" s="16" t="s">
        <v>73</v>
      </c>
      <c r="AY645" s="278" t="s">
        <v>142</v>
      </c>
    </row>
    <row r="646" s="13" customFormat="1">
      <c r="A646" s="13"/>
      <c r="B646" s="225"/>
      <c r="C646" s="226"/>
      <c r="D646" s="227" t="s">
        <v>153</v>
      </c>
      <c r="E646" s="228" t="s">
        <v>19</v>
      </c>
      <c r="F646" s="229" t="s">
        <v>957</v>
      </c>
      <c r="G646" s="226"/>
      <c r="H646" s="230">
        <v>30</v>
      </c>
      <c r="I646" s="231"/>
      <c r="J646" s="226"/>
      <c r="K646" s="226"/>
      <c r="L646" s="232"/>
      <c r="M646" s="233"/>
      <c r="N646" s="234"/>
      <c r="O646" s="234"/>
      <c r="P646" s="234"/>
      <c r="Q646" s="234"/>
      <c r="R646" s="234"/>
      <c r="S646" s="234"/>
      <c r="T646" s="23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6" t="s">
        <v>153</v>
      </c>
      <c r="AU646" s="236" t="s">
        <v>83</v>
      </c>
      <c r="AV646" s="13" t="s">
        <v>83</v>
      </c>
      <c r="AW646" s="13" t="s">
        <v>34</v>
      </c>
      <c r="AX646" s="13" t="s">
        <v>73</v>
      </c>
      <c r="AY646" s="236" t="s">
        <v>142</v>
      </c>
    </row>
    <row r="647" s="16" customFormat="1">
      <c r="A647" s="16"/>
      <c r="B647" s="268"/>
      <c r="C647" s="269"/>
      <c r="D647" s="227" t="s">
        <v>153</v>
      </c>
      <c r="E647" s="270" t="s">
        <v>19</v>
      </c>
      <c r="F647" s="271" t="s">
        <v>256</v>
      </c>
      <c r="G647" s="269"/>
      <c r="H647" s="272">
        <v>30</v>
      </c>
      <c r="I647" s="273"/>
      <c r="J647" s="269"/>
      <c r="K647" s="269"/>
      <c r="L647" s="274"/>
      <c r="M647" s="275"/>
      <c r="N647" s="276"/>
      <c r="O647" s="276"/>
      <c r="P647" s="276"/>
      <c r="Q647" s="276"/>
      <c r="R647" s="276"/>
      <c r="S647" s="276"/>
      <c r="T647" s="277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T647" s="278" t="s">
        <v>153</v>
      </c>
      <c r="AU647" s="278" t="s">
        <v>83</v>
      </c>
      <c r="AV647" s="16" t="s">
        <v>161</v>
      </c>
      <c r="AW647" s="16" t="s">
        <v>34</v>
      </c>
      <c r="AX647" s="16" t="s">
        <v>73</v>
      </c>
      <c r="AY647" s="278" t="s">
        <v>142</v>
      </c>
    </row>
    <row r="648" s="14" customFormat="1">
      <c r="A648" s="14"/>
      <c r="B648" s="237"/>
      <c r="C648" s="238"/>
      <c r="D648" s="227" t="s">
        <v>153</v>
      </c>
      <c r="E648" s="239" t="s">
        <v>19</v>
      </c>
      <c r="F648" s="240" t="s">
        <v>172</v>
      </c>
      <c r="G648" s="238"/>
      <c r="H648" s="241">
        <v>50.719999999999999</v>
      </c>
      <c r="I648" s="242"/>
      <c r="J648" s="238"/>
      <c r="K648" s="238"/>
      <c r="L648" s="243"/>
      <c r="M648" s="244"/>
      <c r="N648" s="245"/>
      <c r="O648" s="245"/>
      <c r="P648" s="245"/>
      <c r="Q648" s="245"/>
      <c r="R648" s="245"/>
      <c r="S648" s="245"/>
      <c r="T648" s="246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7" t="s">
        <v>153</v>
      </c>
      <c r="AU648" s="247" t="s">
        <v>83</v>
      </c>
      <c r="AV648" s="14" t="s">
        <v>149</v>
      </c>
      <c r="AW648" s="14" t="s">
        <v>34</v>
      </c>
      <c r="AX648" s="14" t="s">
        <v>81</v>
      </c>
      <c r="AY648" s="247" t="s">
        <v>142</v>
      </c>
    </row>
    <row r="649" s="2" customFormat="1" ht="16.5" customHeight="1">
      <c r="A649" s="41"/>
      <c r="B649" s="42"/>
      <c r="C649" s="207" t="s">
        <v>963</v>
      </c>
      <c r="D649" s="207" t="s">
        <v>144</v>
      </c>
      <c r="E649" s="208" t="s">
        <v>964</v>
      </c>
      <c r="F649" s="209" t="s">
        <v>965</v>
      </c>
      <c r="G649" s="210" t="s">
        <v>147</v>
      </c>
      <c r="H649" s="211">
        <v>101.44</v>
      </c>
      <c r="I649" s="212"/>
      <c r="J649" s="213">
        <f>ROUND(I649*H649,2)</f>
        <v>0</v>
      </c>
      <c r="K649" s="209" t="s">
        <v>245</v>
      </c>
      <c r="L649" s="47"/>
      <c r="M649" s="214" t="s">
        <v>19</v>
      </c>
      <c r="N649" s="215" t="s">
        <v>44</v>
      </c>
      <c r="O649" s="87"/>
      <c r="P649" s="216">
        <f>O649*H649</f>
        <v>0</v>
      </c>
      <c r="Q649" s="216">
        <v>0.00012</v>
      </c>
      <c r="R649" s="216">
        <f>Q649*H649</f>
        <v>0.012172799999999999</v>
      </c>
      <c r="S649" s="216">
        <v>0</v>
      </c>
      <c r="T649" s="217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18" t="s">
        <v>272</v>
      </c>
      <c r="AT649" s="218" t="s">
        <v>144</v>
      </c>
      <c r="AU649" s="218" t="s">
        <v>83</v>
      </c>
      <c r="AY649" s="20" t="s">
        <v>142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20" t="s">
        <v>81</v>
      </c>
      <c r="BK649" s="219">
        <f>ROUND(I649*H649,2)</f>
        <v>0</v>
      </c>
      <c r="BL649" s="20" t="s">
        <v>272</v>
      </c>
      <c r="BM649" s="218" t="s">
        <v>966</v>
      </c>
    </row>
    <row r="650" s="2" customFormat="1">
      <c r="A650" s="41"/>
      <c r="B650" s="42"/>
      <c r="C650" s="43"/>
      <c r="D650" s="220" t="s">
        <v>151</v>
      </c>
      <c r="E650" s="43"/>
      <c r="F650" s="221" t="s">
        <v>967</v>
      </c>
      <c r="G650" s="43"/>
      <c r="H650" s="43"/>
      <c r="I650" s="222"/>
      <c r="J650" s="43"/>
      <c r="K650" s="43"/>
      <c r="L650" s="47"/>
      <c r="M650" s="223"/>
      <c r="N650" s="224"/>
      <c r="O650" s="87"/>
      <c r="P650" s="87"/>
      <c r="Q650" s="87"/>
      <c r="R650" s="87"/>
      <c r="S650" s="87"/>
      <c r="T650" s="88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20" t="s">
        <v>151</v>
      </c>
      <c r="AU650" s="20" t="s">
        <v>83</v>
      </c>
    </row>
    <row r="651" s="15" customFormat="1">
      <c r="A651" s="15"/>
      <c r="B651" s="258"/>
      <c r="C651" s="259"/>
      <c r="D651" s="227" t="s">
        <v>153</v>
      </c>
      <c r="E651" s="260" t="s">
        <v>19</v>
      </c>
      <c r="F651" s="261" t="s">
        <v>952</v>
      </c>
      <c r="G651" s="259"/>
      <c r="H651" s="260" t="s">
        <v>19</v>
      </c>
      <c r="I651" s="262"/>
      <c r="J651" s="259"/>
      <c r="K651" s="259"/>
      <c r="L651" s="263"/>
      <c r="M651" s="264"/>
      <c r="N651" s="265"/>
      <c r="O651" s="265"/>
      <c r="P651" s="265"/>
      <c r="Q651" s="265"/>
      <c r="R651" s="265"/>
      <c r="S651" s="265"/>
      <c r="T651" s="266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7" t="s">
        <v>153</v>
      </c>
      <c r="AU651" s="267" t="s">
        <v>83</v>
      </c>
      <c r="AV651" s="15" t="s">
        <v>81</v>
      </c>
      <c r="AW651" s="15" t="s">
        <v>34</v>
      </c>
      <c r="AX651" s="15" t="s">
        <v>73</v>
      </c>
      <c r="AY651" s="267" t="s">
        <v>142</v>
      </c>
    </row>
    <row r="652" s="13" customFormat="1">
      <c r="A652" s="13"/>
      <c r="B652" s="225"/>
      <c r="C652" s="226"/>
      <c r="D652" s="227" t="s">
        <v>153</v>
      </c>
      <c r="E652" s="228" t="s">
        <v>19</v>
      </c>
      <c r="F652" s="229" t="s">
        <v>953</v>
      </c>
      <c r="G652" s="226"/>
      <c r="H652" s="230">
        <v>9.5999999999999996</v>
      </c>
      <c r="I652" s="231"/>
      <c r="J652" s="226"/>
      <c r="K652" s="226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153</v>
      </c>
      <c r="AU652" s="236" t="s">
        <v>83</v>
      </c>
      <c r="AV652" s="13" t="s">
        <v>83</v>
      </c>
      <c r="AW652" s="13" t="s">
        <v>34</v>
      </c>
      <c r="AX652" s="13" t="s">
        <v>73</v>
      </c>
      <c r="AY652" s="236" t="s">
        <v>142</v>
      </c>
    </row>
    <row r="653" s="13" customFormat="1">
      <c r="A653" s="13"/>
      <c r="B653" s="225"/>
      <c r="C653" s="226"/>
      <c r="D653" s="227" t="s">
        <v>153</v>
      </c>
      <c r="E653" s="228" t="s">
        <v>19</v>
      </c>
      <c r="F653" s="229" t="s">
        <v>954</v>
      </c>
      <c r="G653" s="226"/>
      <c r="H653" s="230">
        <v>2.8799999999999999</v>
      </c>
      <c r="I653" s="231"/>
      <c r="J653" s="226"/>
      <c r="K653" s="226"/>
      <c r="L653" s="232"/>
      <c r="M653" s="233"/>
      <c r="N653" s="234"/>
      <c r="O653" s="234"/>
      <c r="P653" s="234"/>
      <c r="Q653" s="234"/>
      <c r="R653" s="234"/>
      <c r="S653" s="234"/>
      <c r="T653" s="23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153</v>
      </c>
      <c r="AU653" s="236" t="s">
        <v>83</v>
      </c>
      <c r="AV653" s="13" t="s">
        <v>83</v>
      </c>
      <c r="AW653" s="13" t="s">
        <v>34</v>
      </c>
      <c r="AX653" s="13" t="s">
        <v>73</v>
      </c>
      <c r="AY653" s="236" t="s">
        <v>142</v>
      </c>
    </row>
    <row r="654" s="16" customFormat="1">
      <c r="A654" s="16"/>
      <c r="B654" s="268"/>
      <c r="C654" s="269"/>
      <c r="D654" s="227" t="s">
        <v>153</v>
      </c>
      <c r="E654" s="270" t="s">
        <v>19</v>
      </c>
      <c r="F654" s="271" t="s">
        <v>256</v>
      </c>
      <c r="G654" s="269"/>
      <c r="H654" s="272">
        <v>12.48</v>
      </c>
      <c r="I654" s="273"/>
      <c r="J654" s="269"/>
      <c r="K654" s="269"/>
      <c r="L654" s="274"/>
      <c r="M654" s="275"/>
      <c r="N654" s="276"/>
      <c r="O654" s="276"/>
      <c r="P654" s="276"/>
      <c r="Q654" s="276"/>
      <c r="R654" s="276"/>
      <c r="S654" s="276"/>
      <c r="T654" s="277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T654" s="278" t="s">
        <v>153</v>
      </c>
      <c r="AU654" s="278" t="s">
        <v>83</v>
      </c>
      <c r="AV654" s="16" t="s">
        <v>161</v>
      </c>
      <c r="AW654" s="16" t="s">
        <v>34</v>
      </c>
      <c r="AX654" s="16" t="s">
        <v>73</v>
      </c>
      <c r="AY654" s="278" t="s">
        <v>142</v>
      </c>
    </row>
    <row r="655" s="13" customFormat="1">
      <c r="A655" s="13"/>
      <c r="B655" s="225"/>
      <c r="C655" s="226"/>
      <c r="D655" s="227" t="s">
        <v>153</v>
      </c>
      <c r="E655" s="228" t="s">
        <v>19</v>
      </c>
      <c r="F655" s="229" t="s">
        <v>955</v>
      </c>
      <c r="G655" s="226"/>
      <c r="H655" s="230">
        <v>6.4000000000000004</v>
      </c>
      <c r="I655" s="231"/>
      <c r="J655" s="226"/>
      <c r="K655" s="226"/>
      <c r="L655" s="232"/>
      <c r="M655" s="233"/>
      <c r="N655" s="234"/>
      <c r="O655" s="234"/>
      <c r="P655" s="234"/>
      <c r="Q655" s="234"/>
      <c r="R655" s="234"/>
      <c r="S655" s="234"/>
      <c r="T655" s="23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6" t="s">
        <v>153</v>
      </c>
      <c r="AU655" s="236" t="s">
        <v>83</v>
      </c>
      <c r="AV655" s="13" t="s">
        <v>83</v>
      </c>
      <c r="AW655" s="13" t="s">
        <v>34</v>
      </c>
      <c r="AX655" s="13" t="s">
        <v>73</v>
      </c>
      <c r="AY655" s="236" t="s">
        <v>142</v>
      </c>
    </row>
    <row r="656" s="13" customFormat="1">
      <c r="A656" s="13"/>
      <c r="B656" s="225"/>
      <c r="C656" s="226"/>
      <c r="D656" s="227" t="s">
        <v>153</v>
      </c>
      <c r="E656" s="228" t="s">
        <v>19</v>
      </c>
      <c r="F656" s="229" t="s">
        <v>956</v>
      </c>
      <c r="G656" s="226"/>
      <c r="H656" s="230">
        <v>1.8400000000000001</v>
      </c>
      <c r="I656" s="231"/>
      <c r="J656" s="226"/>
      <c r="K656" s="226"/>
      <c r="L656" s="232"/>
      <c r="M656" s="233"/>
      <c r="N656" s="234"/>
      <c r="O656" s="234"/>
      <c r="P656" s="234"/>
      <c r="Q656" s="234"/>
      <c r="R656" s="234"/>
      <c r="S656" s="234"/>
      <c r="T656" s="23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6" t="s">
        <v>153</v>
      </c>
      <c r="AU656" s="236" t="s">
        <v>83</v>
      </c>
      <c r="AV656" s="13" t="s">
        <v>83</v>
      </c>
      <c r="AW656" s="13" t="s">
        <v>34</v>
      </c>
      <c r="AX656" s="13" t="s">
        <v>73</v>
      </c>
      <c r="AY656" s="236" t="s">
        <v>142</v>
      </c>
    </row>
    <row r="657" s="16" customFormat="1">
      <c r="A657" s="16"/>
      <c r="B657" s="268"/>
      <c r="C657" s="269"/>
      <c r="D657" s="227" t="s">
        <v>153</v>
      </c>
      <c r="E657" s="270" t="s">
        <v>19</v>
      </c>
      <c r="F657" s="271" t="s">
        <v>256</v>
      </c>
      <c r="G657" s="269"/>
      <c r="H657" s="272">
        <v>8.2400000000000002</v>
      </c>
      <c r="I657" s="273"/>
      <c r="J657" s="269"/>
      <c r="K657" s="269"/>
      <c r="L657" s="274"/>
      <c r="M657" s="275"/>
      <c r="N657" s="276"/>
      <c r="O657" s="276"/>
      <c r="P657" s="276"/>
      <c r="Q657" s="276"/>
      <c r="R657" s="276"/>
      <c r="S657" s="276"/>
      <c r="T657" s="277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T657" s="278" t="s">
        <v>153</v>
      </c>
      <c r="AU657" s="278" t="s">
        <v>83</v>
      </c>
      <c r="AV657" s="16" t="s">
        <v>161</v>
      </c>
      <c r="AW657" s="16" t="s">
        <v>34</v>
      </c>
      <c r="AX657" s="16" t="s">
        <v>73</v>
      </c>
      <c r="AY657" s="278" t="s">
        <v>142</v>
      </c>
    </row>
    <row r="658" s="13" customFormat="1">
      <c r="A658" s="13"/>
      <c r="B658" s="225"/>
      <c r="C658" s="226"/>
      <c r="D658" s="227" t="s">
        <v>153</v>
      </c>
      <c r="E658" s="228" t="s">
        <v>19</v>
      </c>
      <c r="F658" s="229" t="s">
        <v>957</v>
      </c>
      <c r="G658" s="226"/>
      <c r="H658" s="230">
        <v>30</v>
      </c>
      <c r="I658" s="231"/>
      <c r="J658" s="226"/>
      <c r="K658" s="226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153</v>
      </c>
      <c r="AU658" s="236" t="s">
        <v>83</v>
      </c>
      <c r="AV658" s="13" t="s">
        <v>83</v>
      </c>
      <c r="AW658" s="13" t="s">
        <v>34</v>
      </c>
      <c r="AX658" s="13" t="s">
        <v>73</v>
      </c>
      <c r="AY658" s="236" t="s">
        <v>142</v>
      </c>
    </row>
    <row r="659" s="16" customFormat="1">
      <c r="A659" s="16"/>
      <c r="B659" s="268"/>
      <c r="C659" s="269"/>
      <c r="D659" s="227" t="s">
        <v>153</v>
      </c>
      <c r="E659" s="270" t="s">
        <v>19</v>
      </c>
      <c r="F659" s="271" t="s">
        <v>256</v>
      </c>
      <c r="G659" s="269"/>
      <c r="H659" s="272">
        <v>30</v>
      </c>
      <c r="I659" s="273"/>
      <c r="J659" s="269"/>
      <c r="K659" s="269"/>
      <c r="L659" s="274"/>
      <c r="M659" s="275"/>
      <c r="N659" s="276"/>
      <c r="O659" s="276"/>
      <c r="P659" s="276"/>
      <c r="Q659" s="276"/>
      <c r="R659" s="276"/>
      <c r="S659" s="276"/>
      <c r="T659" s="277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T659" s="278" t="s">
        <v>153</v>
      </c>
      <c r="AU659" s="278" t="s">
        <v>83</v>
      </c>
      <c r="AV659" s="16" t="s">
        <v>161</v>
      </c>
      <c r="AW659" s="16" t="s">
        <v>34</v>
      </c>
      <c r="AX659" s="16" t="s">
        <v>73</v>
      </c>
      <c r="AY659" s="278" t="s">
        <v>142</v>
      </c>
    </row>
    <row r="660" s="13" customFormat="1">
      <c r="A660" s="13"/>
      <c r="B660" s="225"/>
      <c r="C660" s="226"/>
      <c r="D660" s="227" t="s">
        <v>153</v>
      </c>
      <c r="E660" s="228" t="s">
        <v>19</v>
      </c>
      <c r="F660" s="229" t="s">
        <v>968</v>
      </c>
      <c r="G660" s="226"/>
      <c r="H660" s="230">
        <v>101.44</v>
      </c>
      <c r="I660" s="231"/>
      <c r="J660" s="226"/>
      <c r="K660" s="226"/>
      <c r="L660" s="232"/>
      <c r="M660" s="233"/>
      <c r="N660" s="234"/>
      <c r="O660" s="234"/>
      <c r="P660" s="234"/>
      <c r="Q660" s="234"/>
      <c r="R660" s="234"/>
      <c r="S660" s="234"/>
      <c r="T660" s="23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6" t="s">
        <v>153</v>
      </c>
      <c r="AU660" s="236" t="s">
        <v>83</v>
      </c>
      <c r="AV660" s="13" t="s">
        <v>83</v>
      </c>
      <c r="AW660" s="13" t="s">
        <v>34</v>
      </c>
      <c r="AX660" s="13" t="s">
        <v>81</v>
      </c>
      <c r="AY660" s="236" t="s">
        <v>142</v>
      </c>
    </row>
    <row r="661" s="2" customFormat="1" ht="24.15" customHeight="1">
      <c r="A661" s="41"/>
      <c r="B661" s="42"/>
      <c r="C661" s="207" t="s">
        <v>969</v>
      </c>
      <c r="D661" s="207" t="s">
        <v>144</v>
      </c>
      <c r="E661" s="208" t="s">
        <v>970</v>
      </c>
      <c r="F661" s="209" t="s">
        <v>971</v>
      </c>
      <c r="G661" s="210" t="s">
        <v>147</v>
      </c>
      <c r="H661" s="211">
        <v>20.719999999999999</v>
      </c>
      <c r="I661" s="212"/>
      <c r="J661" s="213">
        <f>ROUND(I661*H661,2)</f>
        <v>0</v>
      </c>
      <c r="K661" s="209" t="s">
        <v>245</v>
      </c>
      <c r="L661" s="47"/>
      <c r="M661" s="214" t="s">
        <v>19</v>
      </c>
      <c r="N661" s="215" t="s">
        <v>44</v>
      </c>
      <c r="O661" s="87"/>
      <c r="P661" s="216">
        <f>O661*H661</f>
        <v>0</v>
      </c>
      <c r="Q661" s="216">
        <v>0.00011</v>
      </c>
      <c r="R661" s="216">
        <f>Q661*H661</f>
        <v>0.0022791999999999999</v>
      </c>
      <c r="S661" s="216">
        <v>0</v>
      </c>
      <c r="T661" s="217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18" t="s">
        <v>272</v>
      </c>
      <c r="AT661" s="218" t="s">
        <v>144</v>
      </c>
      <c r="AU661" s="218" t="s">
        <v>83</v>
      </c>
      <c r="AY661" s="20" t="s">
        <v>142</v>
      </c>
      <c r="BE661" s="219">
        <f>IF(N661="základní",J661,0)</f>
        <v>0</v>
      </c>
      <c r="BF661" s="219">
        <f>IF(N661="snížená",J661,0)</f>
        <v>0</v>
      </c>
      <c r="BG661" s="219">
        <f>IF(N661="zákl. přenesená",J661,0)</f>
        <v>0</v>
      </c>
      <c r="BH661" s="219">
        <f>IF(N661="sníž. přenesená",J661,0)</f>
        <v>0</v>
      </c>
      <c r="BI661" s="219">
        <f>IF(N661="nulová",J661,0)</f>
        <v>0</v>
      </c>
      <c r="BJ661" s="20" t="s">
        <v>81</v>
      </c>
      <c r="BK661" s="219">
        <f>ROUND(I661*H661,2)</f>
        <v>0</v>
      </c>
      <c r="BL661" s="20" t="s">
        <v>272</v>
      </c>
      <c r="BM661" s="218" t="s">
        <v>972</v>
      </c>
    </row>
    <row r="662" s="2" customFormat="1">
      <c r="A662" s="41"/>
      <c r="B662" s="42"/>
      <c r="C662" s="43"/>
      <c r="D662" s="220" t="s">
        <v>151</v>
      </c>
      <c r="E662" s="43"/>
      <c r="F662" s="221" t="s">
        <v>973</v>
      </c>
      <c r="G662" s="43"/>
      <c r="H662" s="43"/>
      <c r="I662" s="222"/>
      <c r="J662" s="43"/>
      <c r="K662" s="43"/>
      <c r="L662" s="47"/>
      <c r="M662" s="223"/>
      <c r="N662" s="224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151</v>
      </c>
      <c r="AU662" s="20" t="s">
        <v>83</v>
      </c>
    </row>
    <row r="663" s="15" customFormat="1">
      <c r="A663" s="15"/>
      <c r="B663" s="258"/>
      <c r="C663" s="259"/>
      <c r="D663" s="227" t="s">
        <v>153</v>
      </c>
      <c r="E663" s="260" t="s">
        <v>19</v>
      </c>
      <c r="F663" s="261" t="s">
        <v>952</v>
      </c>
      <c r="G663" s="259"/>
      <c r="H663" s="260" t="s">
        <v>19</v>
      </c>
      <c r="I663" s="262"/>
      <c r="J663" s="259"/>
      <c r="K663" s="259"/>
      <c r="L663" s="263"/>
      <c r="M663" s="264"/>
      <c r="N663" s="265"/>
      <c r="O663" s="265"/>
      <c r="P663" s="265"/>
      <c r="Q663" s="265"/>
      <c r="R663" s="265"/>
      <c r="S663" s="265"/>
      <c r="T663" s="266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7" t="s">
        <v>153</v>
      </c>
      <c r="AU663" s="267" t="s">
        <v>83</v>
      </c>
      <c r="AV663" s="15" t="s">
        <v>81</v>
      </c>
      <c r="AW663" s="15" t="s">
        <v>34</v>
      </c>
      <c r="AX663" s="15" t="s">
        <v>73</v>
      </c>
      <c r="AY663" s="267" t="s">
        <v>142</v>
      </c>
    </row>
    <row r="664" s="13" customFormat="1">
      <c r="A664" s="13"/>
      <c r="B664" s="225"/>
      <c r="C664" s="226"/>
      <c r="D664" s="227" t="s">
        <v>153</v>
      </c>
      <c r="E664" s="228" t="s">
        <v>19</v>
      </c>
      <c r="F664" s="229" t="s">
        <v>953</v>
      </c>
      <c r="G664" s="226"/>
      <c r="H664" s="230">
        <v>9.5999999999999996</v>
      </c>
      <c r="I664" s="231"/>
      <c r="J664" s="226"/>
      <c r="K664" s="226"/>
      <c r="L664" s="232"/>
      <c r="M664" s="233"/>
      <c r="N664" s="234"/>
      <c r="O664" s="234"/>
      <c r="P664" s="234"/>
      <c r="Q664" s="234"/>
      <c r="R664" s="234"/>
      <c r="S664" s="234"/>
      <c r="T664" s="23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6" t="s">
        <v>153</v>
      </c>
      <c r="AU664" s="236" t="s">
        <v>83</v>
      </c>
      <c r="AV664" s="13" t="s">
        <v>83</v>
      </c>
      <c r="AW664" s="13" t="s">
        <v>34</v>
      </c>
      <c r="AX664" s="13" t="s">
        <v>73</v>
      </c>
      <c r="AY664" s="236" t="s">
        <v>142</v>
      </c>
    </row>
    <row r="665" s="13" customFormat="1">
      <c r="A665" s="13"/>
      <c r="B665" s="225"/>
      <c r="C665" s="226"/>
      <c r="D665" s="227" t="s">
        <v>153</v>
      </c>
      <c r="E665" s="228" t="s">
        <v>19</v>
      </c>
      <c r="F665" s="229" t="s">
        <v>954</v>
      </c>
      <c r="G665" s="226"/>
      <c r="H665" s="230">
        <v>2.8799999999999999</v>
      </c>
      <c r="I665" s="231"/>
      <c r="J665" s="226"/>
      <c r="K665" s="226"/>
      <c r="L665" s="232"/>
      <c r="M665" s="233"/>
      <c r="N665" s="234"/>
      <c r="O665" s="234"/>
      <c r="P665" s="234"/>
      <c r="Q665" s="234"/>
      <c r="R665" s="234"/>
      <c r="S665" s="234"/>
      <c r="T665" s="235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6" t="s">
        <v>153</v>
      </c>
      <c r="AU665" s="236" t="s">
        <v>83</v>
      </c>
      <c r="AV665" s="13" t="s">
        <v>83</v>
      </c>
      <c r="AW665" s="13" t="s">
        <v>34</v>
      </c>
      <c r="AX665" s="13" t="s">
        <v>73</v>
      </c>
      <c r="AY665" s="236" t="s">
        <v>142</v>
      </c>
    </row>
    <row r="666" s="16" customFormat="1">
      <c r="A666" s="16"/>
      <c r="B666" s="268"/>
      <c r="C666" s="269"/>
      <c r="D666" s="227" t="s">
        <v>153</v>
      </c>
      <c r="E666" s="270" t="s">
        <v>19</v>
      </c>
      <c r="F666" s="271" t="s">
        <v>256</v>
      </c>
      <c r="G666" s="269"/>
      <c r="H666" s="272">
        <v>12.48</v>
      </c>
      <c r="I666" s="273"/>
      <c r="J666" s="269"/>
      <c r="K666" s="269"/>
      <c r="L666" s="274"/>
      <c r="M666" s="275"/>
      <c r="N666" s="276"/>
      <c r="O666" s="276"/>
      <c r="P666" s="276"/>
      <c r="Q666" s="276"/>
      <c r="R666" s="276"/>
      <c r="S666" s="276"/>
      <c r="T666" s="277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T666" s="278" t="s">
        <v>153</v>
      </c>
      <c r="AU666" s="278" t="s">
        <v>83</v>
      </c>
      <c r="AV666" s="16" t="s">
        <v>161</v>
      </c>
      <c r="AW666" s="16" t="s">
        <v>34</v>
      </c>
      <c r="AX666" s="16" t="s">
        <v>73</v>
      </c>
      <c r="AY666" s="278" t="s">
        <v>142</v>
      </c>
    </row>
    <row r="667" s="13" customFormat="1">
      <c r="A667" s="13"/>
      <c r="B667" s="225"/>
      <c r="C667" s="226"/>
      <c r="D667" s="227" t="s">
        <v>153</v>
      </c>
      <c r="E667" s="228" t="s">
        <v>19</v>
      </c>
      <c r="F667" s="229" t="s">
        <v>955</v>
      </c>
      <c r="G667" s="226"/>
      <c r="H667" s="230">
        <v>6.4000000000000004</v>
      </c>
      <c r="I667" s="231"/>
      <c r="J667" s="226"/>
      <c r="K667" s="226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153</v>
      </c>
      <c r="AU667" s="236" t="s">
        <v>83</v>
      </c>
      <c r="AV667" s="13" t="s">
        <v>83</v>
      </c>
      <c r="AW667" s="13" t="s">
        <v>34</v>
      </c>
      <c r="AX667" s="13" t="s">
        <v>73</v>
      </c>
      <c r="AY667" s="236" t="s">
        <v>142</v>
      </c>
    </row>
    <row r="668" s="13" customFormat="1">
      <c r="A668" s="13"/>
      <c r="B668" s="225"/>
      <c r="C668" s="226"/>
      <c r="D668" s="227" t="s">
        <v>153</v>
      </c>
      <c r="E668" s="228" t="s">
        <v>19</v>
      </c>
      <c r="F668" s="229" t="s">
        <v>956</v>
      </c>
      <c r="G668" s="226"/>
      <c r="H668" s="230">
        <v>1.8400000000000001</v>
      </c>
      <c r="I668" s="231"/>
      <c r="J668" s="226"/>
      <c r="K668" s="226"/>
      <c r="L668" s="232"/>
      <c r="M668" s="233"/>
      <c r="N668" s="234"/>
      <c r="O668" s="234"/>
      <c r="P668" s="234"/>
      <c r="Q668" s="234"/>
      <c r="R668" s="234"/>
      <c r="S668" s="234"/>
      <c r="T668" s="23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6" t="s">
        <v>153</v>
      </c>
      <c r="AU668" s="236" t="s">
        <v>83</v>
      </c>
      <c r="AV668" s="13" t="s">
        <v>83</v>
      </c>
      <c r="AW668" s="13" t="s">
        <v>34</v>
      </c>
      <c r="AX668" s="13" t="s">
        <v>73</v>
      </c>
      <c r="AY668" s="236" t="s">
        <v>142</v>
      </c>
    </row>
    <row r="669" s="16" customFormat="1">
      <c r="A669" s="16"/>
      <c r="B669" s="268"/>
      <c r="C669" s="269"/>
      <c r="D669" s="227" t="s">
        <v>153</v>
      </c>
      <c r="E669" s="270" t="s">
        <v>19</v>
      </c>
      <c r="F669" s="271" t="s">
        <v>256</v>
      </c>
      <c r="G669" s="269"/>
      <c r="H669" s="272">
        <v>8.2400000000000002</v>
      </c>
      <c r="I669" s="273"/>
      <c r="J669" s="269"/>
      <c r="K669" s="269"/>
      <c r="L669" s="274"/>
      <c r="M669" s="275"/>
      <c r="N669" s="276"/>
      <c r="O669" s="276"/>
      <c r="P669" s="276"/>
      <c r="Q669" s="276"/>
      <c r="R669" s="276"/>
      <c r="S669" s="276"/>
      <c r="T669" s="277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T669" s="278" t="s">
        <v>153</v>
      </c>
      <c r="AU669" s="278" t="s">
        <v>83</v>
      </c>
      <c r="AV669" s="16" t="s">
        <v>161</v>
      </c>
      <c r="AW669" s="16" t="s">
        <v>34</v>
      </c>
      <c r="AX669" s="16" t="s">
        <v>73</v>
      </c>
      <c r="AY669" s="278" t="s">
        <v>142</v>
      </c>
    </row>
    <row r="670" s="14" customFormat="1">
      <c r="A670" s="14"/>
      <c r="B670" s="237"/>
      <c r="C670" s="238"/>
      <c r="D670" s="227" t="s">
        <v>153</v>
      </c>
      <c r="E670" s="239" t="s">
        <v>19</v>
      </c>
      <c r="F670" s="240" t="s">
        <v>172</v>
      </c>
      <c r="G670" s="238"/>
      <c r="H670" s="241">
        <v>20.720000000000002</v>
      </c>
      <c r="I670" s="242"/>
      <c r="J670" s="238"/>
      <c r="K670" s="238"/>
      <c r="L670" s="243"/>
      <c r="M670" s="244"/>
      <c r="N670" s="245"/>
      <c r="O670" s="245"/>
      <c r="P670" s="245"/>
      <c r="Q670" s="245"/>
      <c r="R670" s="245"/>
      <c r="S670" s="245"/>
      <c r="T670" s="24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7" t="s">
        <v>153</v>
      </c>
      <c r="AU670" s="247" t="s">
        <v>83</v>
      </c>
      <c r="AV670" s="14" t="s">
        <v>149</v>
      </c>
      <c r="AW670" s="14" t="s">
        <v>34</v>
      </c>
      <c r="AX670" s="14" t="s">
        <v>81</v>
      </c>
      <c r="AY670" s="247" t="s">
        <v>142</v>
      </c>
    </row>
    <row r="671" s="2" customFormat="1" ht="16.5" customHeight="1">
      <c r="A671" s="41"/>
      <c r="B671" s="42"/>
      <c r="C671" s="207" t="s">
        <v>974</v>
      </c>
      <c r="D671" s="207" t="s">
        <v>144</v>
      </c>
      <c r="E671" s="208" t="s">
        <v>975</v>
      </c>
      <c r="F671" s="209" t="s">
        <v>976</v>
      </c>
      <c r="G671" s="210" t="s">
        <v>147</v>
      </c>
      <c r="H671" s="211">
        <v>0.68999999999999995</v>
      </c>
      <c r="I671" s="212"/>
      <c r="J671" s="213">
        <f>ROUND(I671*H671,2)</f>
        <v>0</v>
      </c>
      <c r="K671" s="209" t="s">
        <v>245</v>
      </c>
      <c r="L671" s="47"/>
      <c r="M671" s="214" t="s">
        <v>19</v>
      </c>
      <c r="N671" s="215" t="s">
        <v>44</v>
      </c>
      <c r="O671" s="87"/>
      <c r="P671" s="216">
        <f>O671*H671</f>
        <v>0</v>
      </c>
      <c r="Q671" s="216">
        <v>0.00013999999999999999</v>
      </c>
      <c r="R671" s="216">
        <f>Q671*H671</f>
        <v>9.659999999999999E-05</v>
      </c>
      <c r="S671" s="216">
        <v>0</v>
      </c>
      <c r="T671" s="217">
        <f>S671*H671</f>
        <v>0</v>
      </c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R671" s="218" t="s">
        <v>272</v>
      </c>
      <c r="AT671" s="218" t="s">
        <v>144</v>
      </c>
      <c r="AU671" s="218" t="s">
        <v>83</v>
      </c>
      <c r="AY671" s="20" t="s">
        <v>142</v>
      </c>
      <c r="BE671" s="219">
        <f>IF(N671="základní",J671,0)</f>
        <v>0</v>
      </c>
      <c r="BF671" s="219">
        <f>IF(N671="snížená",J671,0)</f>
        <v>0</v>
      </c>
      <c r="BG671" s="219">
        <f>IF(N671="zákl. přenesená",J671,0)</f>
        <v>0</v>
      </c>
      <c r="BH671" s="219">
        <f>IF(N671="sníž. přenesená",J671,0)</f>
        <v>0</v>
      </c>
      <c r="BI671" s="219">
        <f>IF(N671="nulová",J671,0)</f>
        <v>0</v>
      </c>
      <c r="BJ671" s="20" t="s">
        <v>81</v>
      </c>
      <c r="BK671" s="219">
        <f>ROUND(I671*H671,2)</f>
        <v>0</v>
      </c>
      <c r="BL671" s="20" t="s">
        <v>272</v>
      </c>
      <c r="BM671" s="218" t="s">
        <v>977</v>
      </c>
    </row>
    <row r="672" s="2" customFormat="1">
      <c r="A672" s="41"/>
      <c r="B672" s="42"/>
      <c r="C672" s="43"/>
      <c r="D672" s="220" t="s">
        <v>151</v>
      </c>
      <c r="E672" s="43"/>
      <c r="F672" s="221" t="s">
        <v>978</v>
      </c>
      <c r="G672" s="43"/>
      <c r="H672" s="43"/>
      <c r="I672" s="222"/>
      <c r="J672" s="43"/>
      <c r="K672" s="43"/>
      <c r="L672" s="47"/>
      <c r="M672" s="223"/>
      <c r="N672" s="224"/>
      <c r="O672" s="87"/>
      <c r="P672" s="87"/>
      <c r="Q672" s="87"/>
      <c r="R672" s="87"/>
      <c r="S672" s="87"/>
      <c r="T672" s="88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T672" s="20" t="s">
        <v>151</v>
      </c>
      <c r="AU672" s="20" t="s">
        <v>83</v>
      </c>
    </row>
    <row r="673" s="13" customFormat="1">
      <c r="A673" s="13"/>
      <c r="B673" s="225"/>
      <c r="C673" s="226"/>
      <c r="D673" s="227" t="s">
        <v>153</v>
      </c>
      <c r="E673" s="228" t="s">
        <v>19</v>
      </c>
      <c r="F673" s="229" t="s">
        <v>979</v>
      </c>
      <c r="G673" s="226"/>
      <c r="H673" s="230">
        <v>0.68999999999999995</v>
      </c>
      <c r="I673" s="231"/>
      <c r="J673" s="226"/>
      <c r="K673" s="226"/>
      <c r="L673" s="232"/>
      <c r="M673" s="233"/>
      <c r="N673" s="234"/>
      <c r="O673" s="234"/>
      <c r="P673" s="234"/>
      <c r="Q673" s="234"/>
      <c r="R673" s="234"/>
      <c r="S673" s="234"/>
      <c r="T673" s="235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6" t="s">
        <v>153</v>
      </c>
      <c r="AU673" s="236" t="s">
        <v>83</v>
      </c>
      <c r="AV673" s="13" t="s">
        <v>83</v>
      </c>
      <c r="AW673" s="13" t="s">
        <v>34</v>
      </c>
      <c r="AX673" s="13" t="s">
        <v>81</v>
      </c>
      <c r="AY673" s="236" t="s">
        <v>142</v>
      </c>
    </row>
    <row r="674" s="2" customFormat="1" ht="16.5" customHeight="1">
      <c r="A674" s="41"/>
      <c r="B674" s="42"/>
      <c r="C674" s="207" t="s">
        <v>980</v>
      </c>
      <c r="D674" s="207" t="s">
        <v>144</v>
      </c>
      <c r="E674" s="208" t="s">
        <v>981</v>
      </c>
      <c r="F674" s="209" t="s">
        <v>982</v>
      </c>
      <c r="G674" s="210" t="s">
        <v>147</v>
      </c>
      <c r="H674" s="211">
        <v>0.68999999999999995</v>
      </c>
      <c r="I674" s="212"/>
      <c r="J674" s="213">
        <f>ROUND(I674*H674,2)</f>
        <v>0</v>
      </c>
      <c r="K674" s="209" t="s">
        <v>245</v>
      </c>
      <c r="L674" s="47"/>
      <c r="M674" s="214" t="s">
        <v>19</v>
      </c>
      <c r="N674" s="215" t="s">
        <v>44</v>
      </c>
      <c r="O674" s="87"/>
      <c r="P674" s="216">
        <f>O674*H674</f>
        <v>0</v>
      </c>
      <c r="Q674" s="216">
        <v>0.00017000000000000001</v>
      </c>
      <c r="R674" s="216">
        <f>Q674*H674</f>
        <v>0.00011730000000000001</v>
      </c>
      <c r="S674" s="216">
        <v>0</v>
      </c>
      <c r="T674" s="217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18" t="s">
        <v>272</v>
      </c>
      <c r="AT674" s="218" t="s">
        <v>144</v>
      </c>
      <c r="AU674" s="218" t="s">
        <v>83</v>
      </c>
      <c r="AY674" s="20" t="s">
        <v>142</v>
      </c>
      <c r="BE674" s="219">
        <f>IF(N674="základní",J674,0)</f>
        <v>0</v>
      </c>
      <c r="BF674" s="219">
        <f>IF(N674="snížená",J674,0)</f>
        <v>0</v>
      </c>
      <c r="BG674" s="219">
        <f>IF(N674="zákl. přenesená",J674,0)</f>
        <v>0</v>
      </c>
      <c r="BH674" s="219">
        <f>IF(N674="sníž. přenesená",J674,0)</f>
        <v>0</v>
      </c>
      <c r="BI674" s="219">
        <f>IF(N674="nulová",J674,0)</f>
        <v>0</v>
      </c>
      <c r="BJ674" s="20" t="s">
        <v>81</v>
      </c>
      <c r="BK674" s="219">
        <f>ROUND(I674*H674,2)</f>
        <v>0</v>
      </c>
      <c r="BL674" s="20" t="s">
        <v>272</v>
      </c>
      <c r="BM674" s="218" t="s">
        <v>983</v>
      </c>
    </row>
    <row r="675" s="2" customFormat="1">
      <c r="A675" s="41"/>
      <c r="B675" s="42"/>
      <c r="C675" s="43"/>
      <c r="D675" s="220" t="s">
        <v>151</v>
      </c>
      <c r="E675" s="43"/>
      <c r="F675" s="221" t="s">
        <v>984</v>
      </c>
      <c r="G675" s="43"/>
      <c r="H675" s="43"/>
      <c r="I675" s="222"/>
      <c r="J675" s="43"/>
      <c r="K675" s="43"/>
      <c r="L675" s="47"/>
      <c r="M675" s="223"/>
      <c r="N675" s="224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151</v>
      </c>
      <c r="AU675" s="20" t="s">
        <v>83</v>
      </c>
    </row>
    <row r="676" s="13" customFormat="1">
      <c r="A676" s="13"/>
      <c r="B676" s="225"/>
      <c r="C676" s="226"/>
      <c r="D676" s="227" t="s">
        <v>153</v>
      </c>
      <c r="E676" s="228" t="s">
        <v>19</v>
      </c>
      <c r="F676" s="229" t="s">
        <v>979</v>
      </c>
      <c r="G676" s="226"/>
      <c r="H676" s="230">
        <v>0.68999999999999995</v>
      </c>
      <c r="I676" s="231"/>
      <c r="J676" s="226"/>
      <c r="K676" s="226"/>
      <c r="L676" s="232"/>
      <c r="M676" s="233"/>
      <c r="N676" s="234"/>
      <c r="O676" s="234"/>
      <c r="P676" s="234"/>
      <c r="Q676" s="234"/>
      <c r="R676" s="234"/>
      <c r="S676" s="234"/>
      <c r="T676" s="23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6" t="s">
        <v>153</v>
      </c>
      <c r="AU676" s="236" t="s">
        <v>83</v>
      </c>
      <c r="AV676" s="13" t="s">
        <v>83</v>
      </c>
      <c r="AW676" s="13" t="s">
        <v>34</v>
      </c>
      <c r="AX676" s="13" t="s">
        <v>81</v>
      </c>
      <c r="AY676" s="236" t="s">
        <v>142</v>
      </c>
    </row>
    <row r="677" s="2" customFormat="1" ht="16.5" customHeight="1">
      <c r="A677" s="41"/>
      <c r="B677" s="42"/>
      <c r="C677" s="207" t="s">
        <v>985</v>
      </c>
      <c r="D677" s="207" t="s">
        <v>144</v>
      </c>
      <c r="E677" s="208" t="s">
        <v>986</v>
      </c>
      <c r="F677" s="209" t="s">
        <v>987</v>
      </c>
      <c r="G677" s="210" t="s">
        <v>147</v>
      </c>
      <c r="H677" s="211">
        <v>0.68999999999999995</v>
      </c>
      <c r="I677" s="212"/>
      <c r="J677" s="213">
        <f>ROUND(I677*H677,2)</f>
        <v>0</v>
      </c>
      <c r="K677" s="209" t="s">
        <v>245</v>
      </c>
      <c r="L677" s="47"/>
      <c r="M677" s="214" t="s">
        <v>19</v>
      </c>
      <c r="N677" s="215" t="s">
        <v>44</v>
      </c>
      <c r="O677" s="87"/>
      <c r="P677" s="216">
        <f>O677*H677</f>
        <v>0</v>
      </c>
      <c r="Q677" s="216">
        <v>0.00012</v>
      </c>
      <c r="R677" s="216">
        <f>Q677*H677</f>
        <v>8.2799999999999993E-05</v>
      </c>
      <c r="S677" s="216">
        <v>0</v>
      </c>
      <c r="T677" s="217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18" t="s">
        <v>272</v>
      </c>
      <c r="AT677" s="218" t="s">
        <v>144</v>
      </c>
      <c r="AU677" s="218" t="s">
        <v>83</v>
      </c>
      <c r="AY677" s="20" t="s">
        <v>142</v>
      </c>
      <c r="BE677" s="219">
        <f>IF(N677="základní",J677,0)</f>
        <v>0</v>
      </c>
      <c r="BF677" s="219">
        <f>IF(N677="snížená",J677,0)</f>
        <v>0</v>
      </c>
      <c r="BG677" s="219">
        <f>IF(N677="zákl. přenesená",J677,0)</f>
        <v>0</v>
      </c>
      <c r="BH677" s="219">
        <f>IF(N677="sníž. přenesená",J677,0)</f>
        <v>0</v>
      </c>
      <c r="BI677" s="219">
        <f>IF(N677="nulová",J677,0)</f>
        <v>0</v>
      </c>
      <c r="BJ677" s="20" t="s">
        <v>81</v>
      </c>
      <c r="BK677" s="219">
        <f>ROUND(I677*H677,2)</f>
        <v>0</v>
      </c>
      <c r="BL677" s="20" t="s">
        <v>272</v>
      </c>
      <c r="BM677" s="218" t="s">
        <v>988</v>
      </c>
    </row>
    <row r="678" s="2" customFormat="1">
      <c r="A678" s="41"/>
      <c r="B678" s="42"/>
      <c r="C678" s="43"/>
      <c r="D678" s="220" t="s">
        <v>151</v>
      </c>
      <c r="E678" s="43"/>
      <c r="F678" s="221" t="s">
        <v>989</v>
      </c>
      <c r="G678" s="43"/>
      <c r="H678" s="43"/>
      <c r="I678" s="222"/>
      <c r="J678" s="43"/>
      <c r="K678" s="43"/>
      <c r="L678" s="47"/>
      <c r="M678" s="223"/>
      <c r="N678" s="224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0" t="s">
        <v>151</v>
      </c>
      <c r="AU678" s="20" t="s">
        <v>83</v>
      </c>
    </row>
    <row r="679" s="13" customFormat="1">
      <c r="A679" s="13"/>
      <c r="B679" s="225"/>
      <c r="C679" s="226"/>
      <c r="D679" s="227" t="s">
        <v>153</v>
      </c>
      <c r="E679" s="228" t="s">
        <v>19</v>
      </c>
      <c r="F679" s="229" t="s">
        <v>979</v>
      </c>
      <c r="G679" s="226"/>
      <c r="H679" s="230">
        <v>0.68999999999999995</v>
      </c>
      <c r="I679" s="231"/>
      <c r="J679" s="226"/>
      <c r="K679" s="226"/>
      <c r="L679" s="232"/>
      <c r="M679" s="233"/>
      <c r="N679" s="234"/>
      <c r="O679" s="234"/>
      <c r="P679" s="234"/>
      <c r="Q679" s="234"/>
      <c r="R679" s="234"/>
      <c r="S679" s="234"/>
      <c r="T679" s="235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6" t="s">
        <v>153</v>
      </c>
      <c r="AU679" s="236" t="s">
        <v>83</v>
      </c>
      <c r="AV679" s="13" t="s">
        <v>83</v>
      </c>
      <c r="AW679" s="13" t="s">
        <v>34</v>
      </c>
      <c r="AX679" s="13" t="s">
        <v>81</v>
      </c>
      <c r="AY679" s="236" t="s">
        <v>142</v>
      </c>
    </row>
    <row r="680" s="2" customFormat="1" ht="24.15" customHeight="1">
      <c r="A680" s="41"/>
      <c r="B680" s="42"/>
      <c r="C680" s="207" t="s">
        <v>990</v>
      </c>
      <c r="D680" s="207" t="s">
        <v>144</v>
      </c>
      <c r="E680" s="208" t="s">
        <v>991</v>
      </c>
      <c r="F680" s="209" t="s">
        <v>992</v>
      </c>
      <c r="G680" s="210" t="s">
        <v>223</v>
      </c>
      <c r="H680" s="211">
        <v>79.200000000000003</v>
      </c>
      <c r="I680" s="212"/>
      <c r="J680" s="213">
        <f>ROUND(I680*H680,2)</f>
        <v>0</v>
      </c>
      <c r="K680" s="209" t="s">
        <v>245</v>
      </c>
      <c r="L680" s="47"/>
      <c r="M680" s="214" t="s">
        <v>19</v>
      </c>
      <c r="N680" s="215" t="s">
        <v>44</v>
      </c>
      <c r="O680" s="87"/>
      <c r="P680" s="216">
        <f>O680*H680</f>
        <v>0</v>
      </c>
      <c r="Q680" s="216">
        <v>1.0000000000000001E-05</v>
      </c>
      <c r="R680" s="216">
        <f>Q680*H680</f>
        <v>0.00079200000000000006</v>
      </c>
      <c r="S680" s="216">
        <v>0</v>
      </c>
      <c r="T680" s="217">
        <f>S680*H680</f>
        <v>0</v>
      </c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R680" s="218" t="s">
        <v>272</v>
      </c>
      <c r="AT680" s="218" t="s">
        <v>144</v>
      </c>
      <c r="AU680" s="218" t="s">
        <v>83</v>
      </c>
      <c r="AY680" s="20" t="s">
        <v>142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20" t="s">
        <v>81</v>
      </c>
      <c r="BK680" s="219">
        <f>ROUND(I680*H680,2)</f>
        <v>0</v>
      </c>
      <c r="BL680" s="20" t="s">
        <v>272</v>
      </c>
      <c r="BM680" s="218" t="s">
        <v>993</v>
      </c>
    </row>
    <row r="681" s="2" customFormat="1">
      <c r="A681" s="41"/>
      <c r="B681" s="42"/>
      <c r="C681" s="43"/>
      <c r="D681" s="220" t="s">
        <v>151</v>
      </c>
      <c r="E681" s="43"/>
      <c r="F681" s="221" t="s">
        <v>994</v>
      </c>
      <c r="G681" s="43"/>
      <c r="H681" s="43"/>
      <c r="I681" s="222"/>
      <c r="J681" s="43"/>
      <c r="K681" s="43"/>
      <c r="L681" s="47"/>
      <c r="M681" s="223"/>
      <c r="N681" s="224"/>
      <c r="O681" s="87"/>
      <c r="P681" s="87"/>
      <c r="Q681" s="87"/>
      <c r="R681" s="87"/>
      <c r="S681" s="87"/>
      <c r="T681" s="88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T681" s="20" t="s">
        <v>151</v>
      </c>
      <c r="AU681" s="20" t="s">
        <v>83</v>
      </c>
    </row>
    <row r="682" s="13" customFormat="1">
      <c r="A682" s="13"/>
      <c r="B682" s="225"/>
      <c r="C682" s="226"/>
      <c r="D682" s="227" t="s">
        <v>153</v>
      </c>
      <c r="E682" s="228" t="s">
        <v>19</v>
      </c>
      <c r="F682" s="229" t="s">
        <v>995</v>
      </c>
      <c r="G682" s="226"/>
      <c r="H682" s="230">
        <v>79.200000000000003</v>
      </c>
      <c r="I682" s="231"/>
      <c r="J682" s="226"/>
      <c r="K682" s="226"/>
      <c r="L682" s="232"/>
      <c r="M682" s="233"/>
      <c r="N682" s="234"/>
      <c r="O682" s="234"/>
      <c r="P682" s="234"/>
      <c r="Q682" s="234"/>
      <c r="R682" s="234"/>
      <c r="S682" s="234"/>
      <c r="T682" s="23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6" t="s">
        <v>153</v>
      </c>
      <c r="AU682" s="236" t="s">
        <v>83</v>
      </c>
      <c r="AV682" s="13" t="s">
        <v>83</v>
      </c>
      <c r="AW682" s="13" t="s">
        <v>34</v>
      </c>
      <c r="AX682" s="13" t="s">
        <v>81</v>
      </c>
      <c r="AY682" s="236" t="s">
        <v>142</v>
      </c>
    </row>
    <row r="683" s="2" customFormat="1" ht="16.5" customHeight="1">
      <c r="A683" s="41"/>
      <c r="B683" s="42"/>
      <c r="C683" s="207" t="s">
        <v>996</v>
      </c>
      <c r="D683" s="207" t="s">
        <v>144</v>
      </c>
      <c r="E683" s="208" t="s">
        <v>997</v>
      </c>
      <c r="F683" s="209" t="s">
        <v>998</v>
      </c>
      <c r="G683" s="210" t="s">
        <v>223</v>
      </c>
      <c r="H683" s="211">
        <v>79.200000000000003</v>
      </c>
      <c r="I683" s="212"/>
      <c r="J683" s="213">
        <f>ROUND(I683*H683,2)</f>
        <v>0</v>
      </c>
      <c r="K683" s="209" t="s">
        <v>245</v>
      </c>
      <c r="L683" s="47"/>
      <c r="M683" s="214" t="s">
        <v>19</v>
      </c>
      <c r="N683" s="215" t="s">
        <v>44</v>
      </c>
      <c r="O683" s="87"/>
      <c r="P683" s="216">
        <f>O683*H683</f>
        <v>0</v>
      </c>
      <c r="Q683" s="216">
        <v>2.0000000000000002E-05</v>
      </c>
      <c r="R683" s="216">
        <f>Q683*H683</f>
        <v>0.0015840000000000001</v>
      </c>
      <c r="S683" s="216">
        <v>0</v>
      </c>
      <c r="T683" s="217">
        <f>S683*H683</f>
        <v>0</v>
      </c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R683" s="218" t="s">
        <v>272</v>
      </c>
      <c r="AT683" s="218" t="s">
        <v>144</v>
      </c>
      <c r="AU683" s="218" t="s">
        <v>83</v>
      </c>
      <c r="AY683" s="20" t="s">
        <v>142</v>
      </c>
      <c r="BE683" s="219">
        <f>IF(N683="základní",J683,0)</f>
        <v>0</v>
      </c>
      <c r="BF683" s="219">
        <f>IF(N683="snížená",J683,0)</f>
        <v>0</v>
      </c>
      <c r="BG683" s="219">
        <f>IF(N683="zákl. přenesená",J683,0)</f>
        <v>0</v>
      </c>
      <c r="BH683" s="219">
        <f>IF(N683="sníž. přenesená",J683,0)</f>
        <v>0</v>
      </c>
      <c r="BI683" s="219">
        <f>IF(N683="nulová",J683,0)</f>
        <v>0</v>
      </c>
      <c r="BJ683" s="20" t="s">
        <v>81</v>
      </c>
      <c r="BK683" s="219">
        <f>ROUND(I683*H683,2)</f>
        <v>0</v>
      </c>
      <c r="BL683" s="20" t="s">
        <v>272</v>
      </c>
      <c r="BM683" s="218" t="s">
        <v>999</v>
      </c>
    </row>
    <row r="684" s="2" customFormat="1">
      <c r="A684" s="41"/>
      <c r="B684" s="42"/>
      <c r="C684" s="43"/>
      <c r="D684" s="220" t="s">
        <v>151</v>
      </c>
      <c r="E684" s="43"/>
      <c r="F684" s="221" t="s">
        <v>1000</v>
      </c>
      <c r="G684" s="43"/>
      <c r="H684" s="43"/>
      <c r="I684" s="222"/>
      <c r="J684" s="43"/>
      <c r="K684" s="43"/>
      <c r="L684" s="47"/>
      <c r="M684" s="223"/>
      <c r="N684" s="224"/>
      <c r="O684" s="87"/>
      <c r="P684" s="87"/>
      <c r="Q684" s="87"/>
      <c r="R684" s="87"/>
      <c r="S684" s="87"/>
      <c r="T684" s="88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T684" s="20" t="s">
        <v>151</v>
      </c>
      <c r="AU684" s="20" t="s">
        <v>83</v>
      </c>
    </row>
    <row r="685" s="13" customFormat="1">
      <c r="A685" s="13"/>
      <c r="B685" s="225"/>
      <c r="C685" s="226"/>
      <c r="D685" s="227" t="s">
        <v>153</v>
      </c>
      <c r="E685" s="228" t="s">
        <v>19</v>
      </c>
      <c r="F685" s="229" t="s">
        <v>1001</v>
      </c>
      <c r="G685" s="226"/>
      <c r="H685" s="230">
        <v>79.200000000000003</v>
      </c>
      <c r="I685" s="231"/>
      <c r="J685" s="226"/>
      <c r="K685" s="226"/>
      <c r="L685" s="232"/>
      <c r="M685" s="233"/>
      <c r="N685" s="234"/>
      <c r="O685" s="234"/>
      <c r="P685" s="234"/>
      <c r="Q685" s="234"/>
      <c r="R685" s="234"/>
      <c r="S685" s="234"/>
      <c r="T685" s="23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6" t="s">
        <v>153</v>
      </c>
      <c r="AU685" s="236" t="s">
        <v>83</v>
      </c>
      <c r="AV685" s="13" t="s">
        <v>83</v>
      </c>
      <c r="AW685" s="13" t="s">
        <v>34</v>
      </c>
      <c r="AX685" s="13" t="s">
        <v>81</v>
      </c>
      <c r="AY685" s="236" t="s">
        <v>142</v>
      </c>
    </row>
    <row r="686" s="2" customFormat="1" ht="16.5" customHeight="1">
      <c r="A686" s="41"/>
      <c r="B686" s="42"/>
      <c r="C686" s="207" t="s">
        <v>1002</v>
      </c>
      <c r="D686" s="207" t="s">
        <v>144</v>
      </c>
      <c r="E686" s="208" t="s">
        <v>1003</v>
      </c>
      <c r="F686" s="209" t="s">
        <v>1004</v>
      </c>
      <c r="G686" s="210" t="s">
        <v>223</v>
      </c>
      <c r="H686" s="211">
        <v>79.200000000000003</v>
      </c>
      <c r="I686" s="212"/>
      <c r="J686" s="213">
        <f>ROUND(I686*H686,2)</f>
        <v>0</v>
      </c>
      <c r="K686" s="209" t="s">
        <v>245</v>
      </c>
      <c r="L686" s="47"/>
      <c r="M686" s="214" t="s">
        <v>19</v>
      </c>
      <c r="N686" s="215" t="s">
        <v>44</v>
      </c>
      <c r="O686" s="87"/>
      <c r="P686" s="216">
        <f>O686*H686</f>
        <v>0</v>
      </c>
      <c r="Q686" s="216">
        <v>2.0000000000000002E-05</v>
      </c>
      <c r="R686" s="216">
        <f>Q686*H686</f>
        <v>0.0015840000000000001</v>
      </c>
      <c r="S686" s="216">
        <v>0</v>
      </c>
      <c r="T686" s="217">
        <f>S686*H686</f>
        <v>0</v>
      </c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R686" s="218" t="s">
        <v>272</v>
      </c>
      <c r="AT686" s="218" t="s">
        <v>144</v>
      </c>
      <c r="AU686" s="218" t="s">
        <v>83</v>
      </c>
      <c r="AY686" s="20" t="s">
        <v>142</v>
      </c>
      <c r="BE686" s="219">
        <f>IF(N686="základní",J686,0)</f>
        <v>0</v>
      </c>
      <c r="BF686" s="219">
        <f>IF(N686="snížená",J686,0)</f>
        <v>0</v>
      </c>
      <c r="BG686" s="219">
        <f>IF(N686="zákl. přenesená",J686,0)</f>
        <v>0</v>
      </c>
      <c r="BH686" s="219">
        <f>IF(N686="sníž. přenesená",J686,0)</f>
        <v>0</v>
      </c>
      <c r="BI686" s="219">
        <f>IF(N686="nulová",J686,0)</f>
        <v>0</v>
      </c>
      <c r="BJ686" s="20" t="s">
        <v>81</v>
      </c>
      <c r="BK686" s="219">
        <f>ROUND(I686*H686,2)</f>
        <v>0</v>
      </c>
      <c r="BL686" s="20" t="s">
        <v>272</v>
      </c>
      <c r="BM686" s="218" t="s">
        <v>1005</v>
      </c>
    </row>
    <row r="687" s="2" customFormat="1">
      <c r="A687" s="41"/>
      <c r="B687" s="42"/>
      <c r="C687" s="43"/>
      <c r="D687" s="220" t="s">
        <v>151</v>
      </c>
      <c r="E687" s="43"/>
      <c r="F687" s="221" t="s">
        <v>1006</v>
      </c>
      <c r="G687" s="43"/>
      <c r="H687" s="43"/>
      <c r="I687" s="222"/>
      <c r="J687" s="43"/>
      <c r="K687" s="43"/>
      <c r="L687" s="47"/>
      <c r="M687" s="223"/>
      <c r="N687" s="224"/>
      <c r="O687" s="87"/>
      <c r="P687" s="87"/>
      <c r="Q687" s="87"/>
      <c r="R687" s="87"/>
      <c r="S687" s="87"/>
      <c r="T687" s="88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T687" s="20" t="s">
        <v>151</v>
      </c>
      <c r="AU687" s="20" t="s">
        <v>83</v>
      </c>
    </row>
    <row r="688" s="13" customFormat="1">
      <c r="A688" s="13"/>
      <c r="B688" s="225"/>
      <c r="C688" s="226"/>
      <c r="D688" s="227" t="s">
        <v>153</v>
      </c>
      <c r="E688" s="228" t="s">
        <v>19</v>
      </c>
      <c r="F688" s="229" t="s">
        <v>1007</v>
      </c>
      <c r="G688" s="226"/>
      <c r="H688" s="230">
        <v>79.200000000000003</v>
      </c>
      <c r="I688" s="231"/>
      <c r="J688" s="226"/>
      <c r="K688" s="226"/>
      <c r="L688" s="232"/>
      <c r="M688" s="233"/>
      <c r="N688" s="234"/>
      <c r="O688" s="234"/>
      <c r="P688" s="234"/>
      <c r="Q688" s="234"/>
      <c r="R688" s="234"/>
      <c r="S688" s="234"/>
      <c r="T688" s="23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6" t="s">
        <v>153</v>
      </c>
      <c r="AU688" s="236" t="s">
        <v>83</v>
      </c>
      <c r="AV688" s="13" t="s">
        <v>83</v>
      </c>
      <c r="AW688" s="13" t="s">
        <v>34</v>
      </c>
      <c r="AX688" s="13" t="s">
        <v>81</v>
      </c>
      <c r="AY688" s="236" t="s">
        <v>142</v>
      </c>
    </row>
    <row r="689" s="2" customFormat="1" ht="21.75" customHeight="1">
      <c r="A689" s="41"/>
      <c r="B689" s="42"/>
      <c r="C689" s="207" t="s">
        <v>1008</v>
      </c>
      <c r="D689" s="207" t="s">
        <v>144</v>
      </c>
      <c r="E689" s="208" t="s">
        <v>1009</v>
      </c>
      <c r="F689" s="209" t="s">
        <v>1010</v>
      </c>
      <c r="G689" s="210" t="s">
        <v>223</v>
      </c>
      <c r="H689" s="211">
        <v>79.200000000000003</v>
      </c>
      <c r="I689" s="212"/>
      <c r="J689" s="213">
        <f>ROUND(I689*H689,2)</f>
        <v>0</v>
      </c>
      <c r="K689" s="209" t="s">
        <v>245</v>
      </c>
      <c r="L689" s="47"/>
      <c r="M689" s="214" t="s">
        <v>19</v>
      </c>
      <c r="N689" s="215" t="s">
        <v>44</v>
      </c>
      <c r="O689" s="87"/>
      <c r="P689" s="216">
        <f>O689*H689</f>
        <v>0</v>
      </c>
      <c r="Q689" s="216">
        <v>2.0000000000000002E-05</v>
      </c>
      <c r="R689" s="216">
        <f>Q689*H689</f>
        <v>0.0015840000000000001</v>
      </c>
      <c r="S689" s="216">
        <v>0</v>
      </c>
      <c r="T689" s="217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18" t="s">
        <v>272</v>
      </c>
      <c r="AT689" s="218" t="s">
        <v>144</v>
      </c>
      <c r="AU689" s="218" t="s">
        <v>83</v>
      </c>
      <c r="AY689" s="20" t="s">
        <v>142</v>
      </c>
      <c r="BE689" s="219">
        <f>IF(N689="základní",J689,0)</f>
        <v>0</v>
      </c>
      <c r="BF689" s="219">
        <f>IF(N689="snížená",J689,0)</f>
        <v>0</v>
      </c>
      <c r="BG689" s="219">
        <f>IF(N689="zákl. přenesená",J689,0)</f>
        <v>0</v>
      </c>
      <c r="BH689" s="219">
        <f>IF(N689="sníž. přenesená",J689,0)</f>
        <v>0</v>
      </c>
      <c r="BI689" s="219">
        <f>IF(N689="nulová",J689,0)</f>
        <v>0</v>
      </c>
      <c r="BJ689" s="20" t="s">
        <v>81</v>
      </c>
      <c r="BK689" s="219">
        <f>ROUND(I689*H689,2)</f>
        <v>0</v>
      </c>
      <c r="BL689" s="20" t="s">
        <v>272</v>
      </c>
      <c r="BM689" s="218" t="s">
        <v>1011</v>
      </c>
    </row>
    <row r="690" s="2" customFormat="1">
      <c r="A690" s="41"/>
      <c r="B690" s="42"/>
      <c r="C690" s="43"/>
      <c r="D690" s="220" t="s">
        <v>151</v>
      </c>
      <c r="E690" s="43"/>
      <c r="F690" s="221" t="s">
        <v>1012</v>
      </c>
      <c r="G690" s="43"/>
      <c r="H690" s="43"/>
      <c r="I690" s="222"/>
      <c r="J690" s="43"/>
      <c r="K690" s="43"/>
      <c r="L690" s="47"/>
      <c r="M690" s="223"/>
      <c r="N690" s="224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151</v>
      </c>
      <c r="AU690" s="20" t="s">
        <v>83</v>
      </c>
    </row>
    <row r="691" s="13" customFormat="1">
      <c r="A691" s="13"/>
      <c r="B691" s="225"/>
      <c r="C691" s="226"/>
      <c r="D691" s="227" t="s">
        <v>153</v>
      </c>
      <c r="E691" s="228" t="s">
        <v>19</v>
      </c>
      <c r="F691" s="229" t="s">
        <v>1013</v>
      </c>
      <c r="G691" s="226"/>
      <c r="H691" s="230">
        <v>79.200000000000003</v>
      </c>
      <c r="I691" s="231"/>
      <c r="J691" s="226"/>
      <c r="K691" s="226"/>
      <c r="L691" s="232"/>
      <c r="M691" s="233"/>
      <c r="N691" s="234"/>
      <c r="O691" s="234"/>
      <c r="P691" s="234"/>
      <c r="Q691" s="234"/>
      <c r="R691" s="234"/>
      <c r="S691" s="234"/>
      <c r="T691" s="235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6" t="s">
        <v>153</v>
      </c>
      <c r="AU691" s="236" t="s">
        <v>83</v>
      </c>
      <c r="AV691" s="13" t="s">
        <v>83</v>
      </c>
      <c r="AW691" s="13" t="s">
        <v>34</v>
      </c>
      <c r="AX691" s="13" t="s">
        <v>81</v>
      </c>
      <c r="AY691" s="236" t="s">
        <v>142</v>
      </c>
    </row>
    <row r="692" s="12" customFormat="1" ht="22.8" customHeight="1">
      <c r="A692" s="12"/>
      <c r="B692" s="191"/>
      <c r="C692" s="192"/>
      <c r="D692" s="193" t="s">
        <v>72</v>
      </c>
      <c r="E692" s="205" t="s">
        <v>1014</v>
      </c>
      <c r="F692" s="205" t="s">
        <v>1015</v>
      </c>
      <c r="G692" s="192"/>
      <c r="H692" s="192"/>
      <c r="I692" s="195"/>
      <c r="J692" s="206">
        <f>BK692</f>
        <v>0</v>
      </c>
      <c r="K692" s="192"/>
      <c r="L692" s="197"/>
      <c r="M692" s="198"/>
      <c r="N692" s="199"/>
      <c r="O692" s="199"/>
      <c r="P692" s="200">
        <f>SUM(P693:P783)</f>
        <v>0</v>
      </c>
      <c r="Q692" s="199"/>
      <c r="R692" s="200">
        <f>SUM(R693:R783)</f>
        <v>0.6167859108</v>
      </c>
      <c r="S692" s="199"/>
      <c r="T692" s="201">
        <f>SUM(T693:T783)</f>
        <v>0.12724663</v>
      </c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R692" s="202" t="s">
        <v>83</v>
      </c>
      <c r="AT692" s="203" t="s">
        <v>72</v>
      </c>
      <c r="AU692" s="203" t="s">
        <v>81</v>
      </c>
      <c r="AY692" s="202" t="s">
        <v>142</v>
      </c>
      <c r="BK692" s="204">
        <f>SUM(BK693:BK783)</f>
        <v>0</v>
      </c>
    </row>
    <row r="693" s="2" customFormat="1" ht="16.5" customHeight="1">
      <c r="A693" s="41"/>
      <c r="B693" s="42"/>
      <c r="C693" s="207" t="s">
        <v>1016</v>
      </c>
      <c r="D693" s="207" t="s">
        <v>144</v>
      </c>
      <c r="E693" s="208" t="s">
        <v>1017</v>
      </c>
      <c r="F693" s="209" t="s">
        <v>1018</v>
      </c>
      <c r="G693" s="210" t="s">
        <v>147</v>
      </c>
      <c r="H693" s="211">
        <v>410.47300000000001</v>
      </c>
      <c r="I693" s="212"/>
      <c r="J693" s="213">
        <f>ROUND(I693*H693,2)</f>
        <v>0</v>
      </c>
      <c r="K693" s="209" t="s">
        <v>245</v>
      </c>
      <c r="L693" s="47"/>
      <c r="M693" s="214" t="s">
        <v>19</v>
      </c>
      <c r="N693" s="215" t="s">
        <v>44</v>
      </c>
      <c r="O693" s="87"/>
      <c r="P693" s="216">
        <f>O693*H693</f>
        <v>0</v>
      </c>
      <c r="Q693" s="216">
        <v>0.001</v>
      </c>
      <c r="R693" s="216">
        <f>Q693*H693</f>
        <v>0.41047300000000003</v>
      </c>
      <c r="S693" s="216">
        <v>0.00031</v>
      </c>
      <c r="T693" s="217">
        <f>S693*H693</f>
        <v>0.12724663</v>
      </c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R693" s="218" t="s">
        <v>272</v>
      </c>
      <c r="AT693" s="218" t="s">
        <v>144</v>
      </c>
      <c r="AU693" s="218" t="s">
        <v>83</v>
      </c>
      <c r="AY693" s="20" t="s">
        <v>142</v>
      </c>
      <c r="BE693" s="219">
        <f>IF(N693="základní",J693,0)</f>
        <v>0</v>
      </c>
      <c r="BF693" s="219">
        <f>IF(N693="snížená",J693,0)</f>
        <v>0</v>
      </c>
      <c r="BG693" s="219">
        <f>IF(N693="zákl. přenesená",J693,0)</f>
        <v>0</v>
      </c>
      <c r="BH693" s="219">
        <f>IF(N693="sníž. přenesená",J693,0)</f>
        <v>0</v>
      </c>
      <c r="BI693" s="219">
        <f>IF(N693="nulová",J693,0)</f>
        <v>0</v>
      </c>
      <c r="BJ693" s="20" t="s">
        <v>81</v>
      </c>
      <c r="BK693" s="219">
        <f>ROUND(I693*H693,2)</f>
        <v>0</v>
      </c>
      <c r="BL693" s="20" t="s">
        <v>272</v>
      </c>
      <c r="BM693" s="218" t="s">
        <v>1019</v>
      </c>
    </row>
    <row r="694" s="2" customFormat="1">
      <c r="A694" s="41"/>
      <c r="B694" s="42"/>
      <c r="C694" s="43"/>
      <c r="D694" s="220" t="s">
        <v>151</v>
      </c>
      <c r="E694" s="43"/>
      <c r="F694" s="221" t="s">
        <v>1020</v>
      </c>
      <c r="G694" s="43"/>
      <c r="H694" s="43"/>
      <c r="I694" s="222"/>
      <c r="J694" s="43"/>
      <c r="K694" s="43"/>
      <c r="L694" s="47"/>
      <c r="M694" s="223"/>
      <c r="N694" s="224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20" t="s">
        <v>151</v>
      </c>
      <c r="AU694" s="20" t="s">
        <v>83</v>
      </c>
    </row>
    <row r="695" s="15" customFormat="1">
      <c r="A695" s="15"/>
      <c r="B695" s="258"/>
      <c r="C695" s="259"/>
      <c r="D695" s="227" t="s">
        <v>153</v>
      </c>
      <c r="E695" s="260" t="s">
        <v>19</v>
      </c>
      <c r="F695" s="261" t="s">
        <v>283</v>
      </c>
      <c r="G695" s="259"/>
      <c r="H695" s="260" t="s">
        <v>19</v>
      </c>
      <c r="I695" s="262"/>
      <c r="J695" s="259"/>
      <c r="K695" s="259"/>
      <c r="L695" s="263"/>
      <c r="M695" s="264"/>
      <c r="N695" s="265"/>
      <c r="O695" s="265"/>
      <c r="P695" s="265"/>
      <c r="Q695" s="265"/>
      <c r="R695" s="265"/>
      <c r="S695" s="265"/>
      <c r="T695" s="266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7" t="s">
        <v>153</v>
      </c>
      <c r="AU695" s="267" t="s">
        <v>83</v>
      </c>
      <c r="AV695" s="15" t="s">
        <v>81</v>
      </c>
      <c r="AW695" s="15" t="s">
        <v>34</v>
      </c>
      <c r="AX695" s="15" t="s">
        <v>73</v>
      </c>
      <c r="AY695" s="267" t="s">
        <v>142</v>
      </c>
    </row>
    <row r="696" s="13" customFormat="1">
      <c r="A696" s="13"/>
      <c r="B696" s="225"/>
      <c r="C696" s="226"/>
      <c r="D696" s="227" t="s">
        <v>153</v>
      </c>
      <c r="E696" s="228" t="s">
        <v>19</v>
      </c>
      <c r="F696" s="229" t="s">
        <v>264</v>
      </c>
      <c r="G696" s="226"/>
      <c r="H696" s="230">
        <v>61.999000000000002</v>
      </c>
      <c r="I696" s="231"/>
      <c r="J696" s="226"/>
      <c r="K696" s="226"/>
      <c r="L696" s="232"/>
      <c r="M696" s="233"/>
      <c r="N696" s="234"/>
      <c r="O696" s="234"/>
      <c r="P696" s="234"/>
      <c r="Q696" s="234"/>
      <c r="R696" s="234"/>
      <c r="S696" s="234"/>
      <c r="T696" s="23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6" t="s">
        <v>153</v>
      </c>
      <c r="AU696" s="236" t="s">
        <v>83</v>
      </c>
      <c r="AV696" s="13" t="s">
        <v>83</v>
      </c>
      <c r="AW696" s="13" t="s">
        <v>34</v>
      </c>
      <c r="AX696" s="13" t="s">
        <v>73</v>
      </c>
      <c r="AY696" s="236" t="s">
        <v>142</v>
      </c>
    </row>
    <row r="697" s="13" customFormat="1">
      <c r="A697" s="13"/>
      <c r="B697" s="225"/>
      <c r="C697" s="226"/>
      <c r="D697" s="227" t="s">
        <v>153</v>
      </c>
      <c r="E697" s="228" t="s">
        <v>19</v>
      </c>
      <c r="F697" s="229" t="s">
        <v>265</v>
      </c>
      <c r="G697" s="226"/>
      <c r="H697" s="230">
        <v>46.189</v>
      </c>
      <c r="I697" s="231"/>
      <c r="J697" s="226"/>
      <c r="K697" s="226"/>
      <c r="L697" s="232"/>
      <c r="M697" s="233"/>
      <c r="N697" s="234"/>
      <c r="O697" s="234"/>
      <c r="P697" s="234"/>
      <c r="Q697" s="234"/>
      <c r="R697" s="234"/>
      <c r="S697" s="234"/>
      <c r="T697" s="23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6" t="s">
        <v>153</v>
      </c>
      <c r="AU697" s="236" t="s">
        <v>83</v>
      </c>
      <c r="AV697" s="13" t="s">
        <v>83</v>
      </c>
      <c r="AW697" s="13" t="s">
        <v>34</v>
      </c>
      <c r="AX697" s="13" t="s">
        <v>73</v>
      </c>
      <c r="AY697" s="236" t="s">
        <v>142</v>
      </c>
    </row>
    <row r="698" s="13" customFormat="1">
      <c r="A698" s="13"/>
      <c r="B698" s="225"/>
      <c r="C698" s="226"/>
      <c r="D698" s="227" t="s">
        <v>153</v>
      </c>
      <c r="E698" s="228" t="s">
        <v>19</v>
      </c>
      <c r="F698" s="229" t="s">
        <v>266</v>
      </c>
      <c r="G698" s="226"/>
      <c r="H698" s="230">
        <v>48.902000000000001</v>
      </c>
      <c r="I698" s="231"/>
      <c r="J698" s="226"/>
      <c r="K698" s="226"/>
      <c r="L698" s="232"/>
      <c r="M698" s="233"/>
      <c r="N698" s="234"/>
      <c r="O698" s="234"/>
      <c r="P698" s="234"/>
      <c r="Q698" s="234"/>
      <c r="R698" s="234"/>
      <c r="S698" s="234"/>
      <c r="T698" s="235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6" t="s">
        <v>153</v>
      </c>
      <c r="AU698" s="236" t="s">
        <v>83</v>
      </c>
      <c r="AV698" s="13" t="s">
        <v>83</v>
      </c>
      <c r="AW698" s="13" t="s">
        <v>34</v>
      </c>
      <c r="AX698" s="13" t="s">
        <v>73</v>
      </c>
      <c r="AY698" s="236" t="s">
        <v>142</v>
      </c>
    </row>
    <row r="699" s="13" customFormat="1">
      <c r="A699" s="13"/>
      <c r="B699" s="225"/>
      <c r="C699" s="226"/>
      <c r="D699" s="227" t="s">
        <v>153</v>
      </c>
      <c r="E699" s="228" t="s">
        <v>19</v>
      </c>
      <c r="F699" s="229" t="s">
        <v>267</v>
      </c>
      <c r="G699" s="226"/>
      <c r="H699" s="230">
        <v>45.151000000000003</v>
      </c>
      <c r="I699" s="231"/>
      <c r="J699" s="226"/>
      <c r="K699" s="226"/>
      <c r="L699" s="232"/>
      <c r="M699" s="233"/>
      <c r="N699" s="234"/>
      <c r="O699" s="234"/>
      <c r="P699" s="234"/>
      <c r="Q699" s="234"/>
      <c r="R699" s="234"/>
      <c r="S699" s="234"/>
      <c r="T699" s="235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6" t="s">
        <v>153</v>
      </c>
      <c r="AU699" s="236" t="s">
        <v>83</v>
      </c>
      <c r="AV699" s="13" t="s">
        <v>83</v>
      </c>
      <c r="AW699" s="13" t="s">
        <v>34</v>
      </c>
      <c r="AX699" s="13" t="s">
        <v>73</v>
      </c>
      <c r="AY699" s="236" t="s">
        <v>142</v>
      </c>
    </row>
    <row r="700" s="13" customFormat="1">
      <c r="A700" s="13"/>
      <c r="B700" s="225"/>
      <c r="C700" s="226"/>
      <c r="D700" s="227" t="s">
        <v>153</v>
      </c>
      <c r="E700" s="228" t="s">
        <v>19</v>
      </c>
      <c r="F700" s="229" t="s">
        <v>268</v>
      </c>
      <c r="G700" s="226"/>
      <c r="H700" s="230">
        <v>9.3100000000000005</v>
      </c>
      <c r="I700" s="231"/>
      <c r="J700" s="226"/>
      <c r="K700" s="226"/>
      <c r="L700" s="232"/>
      <c r="M700" s="233"/>
      <c r="N700" s="234"/>
      <c r="O700" s="234"/>
      <c r="P700" s="234"/>
      <c r="Q700" s="234"/>
      <c r="R700" s="234"/>
      <c r="S700" s="234"/>
      <c r="T700" s="235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6" t="s">
        <v>153</v>
      </c>
      <c r="AU700" s="236" t="s">
        <v>83</v>
      </c>
      <c r="AV700" s="13" t="s">
        <v>83</v>
      </c>
      <c r="AW700" s="13" t="s">
        <v>34</v>
      </c>
      <c r="AX700" s="13" t="s">
        <v>73</v>
      </c>
      <c r="AY700" s="236" t="s">
        <v>142</v>
      </c>
    </row>
    <row r="701" s="13" customFormat="1">
      <c r="A701" s="13"/>
      <c r="B701" s="225"/>
      <c r="C701" s="226"/>
      <c r="D701" s="227" t="s">
        <v>153</v>
      </c>
      <c r="E701" s="228" t="s">
        <v>19</v>
      </c>
      <c r="F701" s="229" t="s">
        <v>269</v>
      </c>
      <c r="G701" s="226"/>
      <c r="H701" s="230">
        <v>39.887</v>
      </c>
      <c r="I701" s="231"/>
      <c r="J701" s="226"/>
      <c r="K701" s="226"/>
      <c r="L701" s="232"/>
      <c r="M701" s="233"/>
      <c r="N701" s="234"/>
      <c r="O701" s="234"/>
      <c r="P701" s="234"/>
      <c r="Q701" s="234"/>
      <c r="R701" s="234"/>
      <c r="S701" s="234"/>
      <c r="T701" s="23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6" t="s">
        <v>153</v>
      </c>
      <c r="AU701" s="236" t="s">
        <v>83</v>
      </c>
      <c r="AV701" s="13" t="s">
        <v>83</v>
      </c>
      <c r="AW701" s="13" t="s">
        <v>34</v>
      </c>
      <c r="AX701" s="13" t="s">
        <v>73</v>
      </c>
      <c r="AY701" s="236" t="s">
        <v>142</v>
      </c>
    </row>
    <row r="702" s="13" customFormat="1">
      <c r="A702" s="13"/>
      <c r="B702" s="225"/>
      <c r="C702" s="226"/>
      <c r="D702" s="227" t="s">
        <v>153</v>
      </c>
      <c r="E702" s="228" t="s">
        <v>19</v>
      </c>
      <c r="F702" s="229" t="s">
        <v>270</v>
      </c>
      <c r="G702" s="226"/>
      <c r="H702" s="230">
        <v>30.734999999999999</v>
      </c>
      <c r="I702" s="231"/>
      <c r="J702" s="226"/>
      <c r="K702" s="226"/>
      <c r="L702" s="232"/>
      <c r="M702" s="233"/>
      <c r="N702" s="234"/>
      <c r="O702" s="234"/>
      <c r="P702" s="234"/>
      <c r="Q702" s="234"/>
      <c r="R702" s="234"/>
      <c r="S702" s="234"/>
      <c r="T702" s="23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6" t="s">
        <v>153</v>
      </c>
      <c r="AU702" s="236" t="s">
        <v>83</v>
      </c>
      <c r="AV702" s="13" t="s">
        <v>83</v>
      </c>
      <c r="AW702" s="13" t="s">
        <v>34</v>
      </c>
      <c r="AX702" s="13" t="s">
        <v>73</v>
      </c>
      <c r="AY702" s="236" t="s">
        <v>142</v>
      </c>
    </row>
    <row r="703" s="16" customFormat="1">
      <c r="A703" s="16"/>
      <c r="B703" s="268"/>
      <c r="C703" s="269"/>
      <c r="D703" s="227" t="s">
        <v>153</v>
      </c>
      <c r="E703" s="270" t="s">
        <v>19</v>
      </c>
      <c r="F703" s="271" t="s">
        <v>256</v>
      </c>
      <c r="G703" s="269"/>
      <c r="H703" s="272">
        <v>282.173</v>
      </c>
      <c r="I703" s="273"/>
      <c r="J703" s="269"/>
      <c r="K703" s="269"/>
      <c r="L703" s="274"/>
      <c r="M703" s="275"/>
      <c r="N703" s="276"/>
      <c r="O703" s="276"/>
      <c r="P703" s="276"/>
      <c r="Q703" s="276"/>
      <c r="R703" s="276"/>
      <c r="S703" s="276"/>
      <c r="T703" s="277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T703" s="278" t="s">
        <v>153</v>
      </c>
      <c r="AU703" s="278" t="s">
        <v>83</v>
      </c>
      <c r="AV703" s="16" t="s">
        <v>161</v>
      </c>
      <c r="AW703" s="16" t="s">
        <v>34</v>
      </c>
      <c r="AX703" s="16" t="s">
        <v>73</v>
      </c>
      <c r="AY703" s="278" t="s">
        <v>142</v>
      </c>
    </row>
    <row r="704" s="15" customFormat="1">
      <c r="A704" s="15"/>
      <c r="B704" s="258"/>
      <c r="C704" s="259"/>
      <c r="D704" s="227" t="s">
        <v>153</v>
      </c>
      <c r="E704" s="260" t="s">
        <v>19</v>
      </c>
      <c r="F704" s="261" t="s">
        <v>284</v>
      </c>
      <c r="G704" s="259"/>
      <c r="H704" s="260" t="s">
        <v>19</v>
      </c>
      <c r="I704" s="262"/>
      <c r="J704" s="259"/>
      <c r="K704" s="259"/>
      <c r="L704" s="263"/>
      <c r="M704" s="264"/>
      <c r="N704" s="265"/>
      <c r="O704" s="265"/>
      <c r="P704" s="265"/>
      <c r="Q704" s="265"/>
      <c r="R704" s="265"/>
      <c r="S704" s="265"/>
      <c r="T704" s="266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67" t="s">
        <v>153</v>
      </c>
      <c r="AU704" s="267" t="s">
        <v>83</v>
      </c>
      <c r="AV704" s="15" t="s">
        <v>81</v>
      </c>
      <c r="AW704" s="15" t="s">
        <v>34</v>
      </c>
      <c r="AX704" s="15" t="s">
        <v>73</v>
      </c>
      <c r="AY704" s="267" t="s">
        <v>142</v>
      </c>
    </row>
    <row r="705" s="13" customFormat="1">
      <c r="A705" s="13"/>
      <c r="B705" s="225"/>
      <c r="C705" s="226"/>
      <c r="D705" s="227" t="s">
        <v>153</v>
      </c>
      <c r="E705" s="228" t="s">
        <v>19</v>
      </c>
      <c r="F705" s="229" t="s">
        <v>249</v>
      </c>
      <c r="G705" s="226"/>
      <c r="H705" s="230">
        <v>42.700000000000003</v>
      </c>
      <c r="I705" s="231"/>
      <c r="J705" s="226"/>
      <c r="K705" s="226"/>
      <c r="L705" s="232"/>
      <c r="M705" s="233"/>
      <c r="N705" s="234"/>
      <c r="O705" s="234"/>
      <c r="P705" s="234"/>
      <c r="Q705" s="234"/>
      <c r="R705" s="234"/>
      <c r="S705" s="234"/>
      <c r="T705" s="235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6" t="s">
        <v>153</v>
      </c>
      <c r="AU705" s="236" t="s">
        <v>83</v>
      </c>
      <c r="AV705" s="13" t="s">
        <v>83</v>
      </c>
      <c r="AW705" s="13" t="s">
        <v>34</v>
      </c>
      <c r="AX705" s="13" t="s">
        <v>73</v>
      </c>
      <c r="AY705" s="236" t="s">
        <v>142</v>
      </c>
    </row>
    <row r="706" s="13" customFormat="1">
      <c r="A706" s="13"/>
      <c r="B706" s="225"/>
      <c r="C706" s="226"/>
      <c r="D706" s="227" t="s">
        <v>153</v>
      </c>
      <c r="E706" s="228" t="s">
        <v>19</v>
      </c>
      <c r="F706" s="229" t="s">
        <v>250</v>
      </c>
      <c r="G706" s="226"/>
      <c r="H706" s="230">
        <v>18.300000000000001</v>
      </c>
      <c r="I706" s="231"/>
      <c r="J706" s="226"/>
      <c r="K706" s="226"/>
      <c r="L706" s="232"/>
      <c r="M706" s="233"/>
      <c r="N706" s="234"/>
      <c r="O706" s="234"/>
      <c r="P706" s="234"/>
      <c r="Q706" s="234"/>
      <c r="R706" s="234"/>
      <c r="S706" s="234"/>
      <c r="T706" s="235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6" t="s">
        <v>153</v>
      </c>
      <c r="AU706" s="236" t="s">
        <v>83</v>
      </c>
      <c r="AV706" s="13" t="s">
        <v>83</v>
      </c>
      <c r="AW706" s="13" t="s">
        <v>34</v>
      </c>
      <c r="AX706" s="13" t="s">
        <v>73</v>
      </c>
      <c r="AY706" s="236" t="s">
        <v>142</v>
      </c>
    </row>
    <row r="707" s="13" customFormat="1">
      <c r="A707" s="13"/>
      <c r="B707" s="225"/>
      <c r="C707" s="226"/>
      <c r="D707" s="227" t="s">
        <v>153</v>
      </c>
      <c r="E707" s="228" t="s">
        <v>19</v>
      </c>
      <c r="F707" s="229" t="s">
        <v>251</v>
      </c>
      <c r="G707" s="226"/>
      <c r="H707" s="230">
        <v>23.399999999999999</v>
      </c>
      <c r="I707" s="231"/>
      <c r="J707" s="226"/>
      <c r="K707" s="226"/>
      <c r="L707" s="232"/>
      <c r="M707" s="233"/>
      <c r="N707" s="234"/>
      <c r="O707" s="234"/>
      <c r="P707" s="234"/>
      <c r="Q707" s="234"/>
      <c r="R707" s="234"/>
      <c r="S707" s="234"/>
      <c r="T707" s="23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6" t="s">
        <v>153</v>
      </c>
      <c r="AU707" s="236" t="s">
        <v>83</v>
      </c>
      <c r="AV707" s="13" t="s">
        <v>83</v>
      </c>
      <c r="AW707" s="13" t="s">
        <v>34</v>
      </c>
      <c r="AX707" s="13" t="s">
        <v>73</v>
      </c>
      <c r="AY707" s="236" t="s">
        <v>142</v>
      </c>
    </row>
    <row r="708" s="13" customFormat="1">
      <c r="A708" s="13"/>
      <c r="B708" s="225"/>
      <c r="C708" s="226"/>
      <c r="D708" s="227" t="s">
        <v>153</v>
      </c>
      <c r="E708" s="228" t="s">
        <v>19</v>
      </c>
      <c r="F708" s="229" t="s">
        <v>252</v>
      </c>
      <c r="G708" s="226"/>
      <c r="H708" s="230">
        <v>18.600000000000001</v>
      </c>
      <c r="I708" s="231"/>
      <c r="J708" s="226"/>
      <c r="K708" s="226"/>
      <c r="L708" s="232"/>
      <c r="M708" s="233"/>
      <c r="N708" s="234"/>
      <c r="O708" s="234"/>
      <c r="P708" s="234"/>
      <c r="Q708" s="234"/>
      <c r="R708" s="234"/>
      <c r="S708" s="234"/>
      <c r="T708" s="235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6" t="s">
        <v>153</v>
      </c>
      <c r="AU708" s="236" t="s">
        <v>83</v>
      </c>
      <c r="AV708" s="13" t="s">
        <v>83</v>
      </c>
      <c r="AW708" s="13" t="s">
        <v>34</v>
      </c>
      <c r="AX708" s="13" t="s">
        <v>73</v>
      </c>
      <c r="AY708" s="236" t="s">
        <v>142</v>
      </c>
    </row>
    <row r="709" s="13" customFormat="1">
      <c r="A709" s="13"/>
      <c r="B709" s="225"/>
      <c r="C709" s="226"/>
      <c r="D709" s="227" t="s">
        <v>153</v>
      </c>
      <c r="E709" s="228" t="s">
        <v>19</v>
      </c>
      <c r="F709" s="229" t="s">
        <v>253</v>
      </c>
      <c r="G709" s="226"/>
      <c r="H709" s="230">
        <v>1.7</v>
      </c>
      <c r="I709" s="231"/>
      <c r="J709" s="226"/>
      <c r="K709" s="226"/>
      <c r="L709" s="232"/>
      <c r="M709" s="233"/>
      <c r="N709" s="234"/>
      <c r="O709" s="234"/>
      <c r="P709" s="234"/>
      <c r="Q709" s="234"/>
      <c r="R709" s="234"/>
      <c r="S709" s="234"/>
      <c r="T709" s="23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6" t="s">
        <v>153</v>
      </c>
      <c r="AU709" s="236" t="s">
        <v>83</v>
      </c>
      <c r="AV709" s="13" t="s">
        <v>83</v>
      </c>
      <c r="AW709" s="13" t="s">
        <v>34</v>
      </c>
      <c r="AX709" s="13" t="s">
        <v>73</v>
      </c>
      <c r="AY709" s="236" t="s">
        <v>142</v>
      </c>
    </row>
    <row r="710" s="13" customFormat="1">
      <c r="A710" s="13"/>
      <c r="B710" s="225"/>
      <c r="C710" s="226"/>
      <c r="D710" s="227" t="s">
        <v>153</v>
      </c>
      <c r="E710" s="228" t="s">
        <v>19</v>
      </c>
      <c r="F710" s="229" t="s">
        <v>254</v>
      </c>
      <c r="G710" s="226"/>
      <c r="H710" s="230">
        <v>15.6</v>
      </c>
      <c r="I710" s="231"/>
      <c r="J710" s="226"/>
      <c r="K710" s="226"/>
      <c r="L710" s="232"/>
      <c r="M710" s="233"/>
      <c r="N710" s="234"/>
      <c r="O710" s="234"/>
      <c r="P710" s="234"/>
      <c r="Q710" s="234"/>
      <c r="R710" s="234"/>
      <c r="S710" s="234"/>
      <c r="T710" s="235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6" t="s">
        <v>153</v>
      </c>
      <c r="AU710" s="236" t="s">
        <v>83</v>
      </c>
      <c r="AV710" s="13" t="s">
        <v>83</v>
      </c>
      <c r="AW710" s="13" t="s">
        <v>34</v>
      </c>
      <c r="AX710" s="13" t="s">
        <v>73</v>
      </c>
      <c r="AY710" s="236" t="s">
        <v>142</v>
      </c>
    </row>
    <row r="711" s="13" customFormat="1">
      <c r="A711" s="13"/>
      <c r="B711" s="225"/>
      <c r="C711" s="226"/>
      <c r="D711" s="227" t="s">
        <v>153</v>
      </c>
      <c r="E711" s="228" t="s">
        <v>19</v>
      </c>
      <c r="F711" s="229" t="s">
        <v>255</v>
      </c>
      <c r="G711" s="226"/>
      <c r="H711" s="230">
        <v>8</v>
      </c>
      <c r="I711" s="231"/>
      <c r="J711" s="226"/>
      <c r="K711" s="226"/>
      <c r="L711" s="232"/>
      <c r="M711" s="233"/>
      <c r="N711" s="234"/>
      <c r="O711" s="234"/>
      <c r="P711" s="234"/>
      <c r="Q711" s="234"/>
      <c r="R711" s="234"/>
      <c r="S711" s="234"/>
      <c r="T711" s="23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6" t="s">
        <v>153</v>
      </c>
      <c r="AU711" s="236" t="s">
        <v>83</v>
      </c>
      <c r="AV711" s="13" t="s">
        <v>83</v>
      </c>
      <c r="AW711" s="13" t="s">
        <v>34</v>
      </c>
      <c r="AX711" s="13" t="s">
        <v>73</v>
      </c>
      <c r="AY711" s="236" t="s">
        <v>142</v>
      </c>
    </row>
    <row r="712" s="16" customFormat="1">
      <c r="A712" s="16"/>
      <c r="B712" s="268"/>
      <c r="C712" s="269"/>
      <c r="D712" s="227" t="s">
        <v>153</v>
      </c>
      <c r="E712" s="270" t="s">
        <v>19</v>
      </c>
      <c r="F712" s="271" t="s">
        <v>256</v>
      </c>
      <c r="G712" s="269"/>
      <c r="H712" s="272">
        <v>128.30000000000001</v>
      </c>
      <c r="I712" s="273"/>
      <c r="J712" s="269"/>
      <c r="K712" s="269"/>
      <c r="L712" s="274"/>
      <c r="M712" s="275"/>
      <c r="N712" s="276"/>
      <c r="O712" s="276"/>
      <c r="P712" s="276"/>
      <c r="Q712" s="276"/>
      <c r="R712" s="276"/>
      <c r="S712" s="276"/>
      <c r="T712" s="277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T712" s="278" t="s">
        <v>153</v>
      </c>
      <c r="AU712" s="278" t="s">
        <v>83</v>
      </c>
      <c r="AV712" s="16" t="s">
        <v>161</v>
      </c>
      <c r="AW712" s="16" t="s">
        <v>34</v>
      </c>
      <c r="AX712" s="16" t="s">
        <v>73</v>
      </c>
      <c r="AY712" s="278" t="s">
        <v>142</v>
      </c>
    </row>
    <row r="713" s="14" customFormat="1">
      <c r="A713" s="14"/>
      <c r="B713" s="237"/>
      <c r="C713" s="238"/>
      <c r="D713" s="227" t="s">
        <v>153</v>
      </c>
      <c r="E713" s="239" t="s">
        <v>19</v>
      </c>
      <c r="F713" s="240" t="s">
        <v>172</v>
      </c>
      <c r="G713" s="238"/>
      <c r="H713" s="241">
        <v>410.47300000000001</v>
      </c>
      <c r="I713" s="242"/>
      <c r="J713" s="238"/>
      <c r="K713" s="238"/>
      <c r="L713" s="243"/>
      <c r="M713" s="244"/>
      <c r="N713" s="245"/>
      <c r="O713" s="245"/>
      <c r="P713" s="245"/>
      <c r="Q713" s="245"/>
      <c r="R713" s="245"/>
      <c r="S713" s="245"/>
      <c r="T713" s="246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7" t="s">
        <v>153</v>
      </c>
      <c r="AU713" s="247" t="s">
        <v>83</v>
      </c>
      <c r="AV713" s="14" t="s">
        <v>149</v>
      </c>
      <c r="AW713" s="14" t="s">
        <v>34</v>
      </c>
      <c r="AX713" s="14" t="s">
        <v>81</v>
      </c>
      <c r="AY713" s="247" t="s">
        <v>142</v>
      </c>
    </row>
    <row r="714" s="2" customFormat="1" ht="16.5" customHeight="1">
      <c r="A714" s="41"/>
      <c r="B714" s="42"/>
      <c r="C714" s="207" t="s">
        <v>1021</v>
      </c>
      <c r="D714" s="207" t="s">
        <v>144</v>
      </c>
      <c r="E714" s="208" t="s">
        <v>1022</v>
      </c>
      <c r="F714" s="209" t="s">
        <v>1023</v>
      </c>
      <c r="G714" s="210" t="s">
        <v>147</v>
      </c>
      <c r="H714" s="211">
        <v>410.47300000000001</v>
      </c>
      <c r="I714" s="212"/>
      <c r="J714" s="213">
        <f>ROUND(I714*H714,2)</f>
        <v>0</v>
      </c>
      <c r="K714" s="209" t="s">
        <v>148</v>
      </c>
      <c r="L714" s="47"/>
      <c r="M714" s="214" t="s">
        <v>19</v>
      </c>
      <c r="N714" s="215" t="s">
        <v>44</v>
      </c>
      <c r="O714" s="87"/>
      <c r="P714" s="216">
        <f>O714*H714</f>
        <v>0</v>
      </c>
      <c r="Q714" s="216">
        <v>0.00020120000000000001</v>
      </c>
      <c r="R714" s="216">
        <f>Q714*H714</f>
        <v>0.082587167600000011</v>
      </c>
      <c r="S714" s="216">
        <v>0</v>
      </c>
      <c r="T714" s="217">
        <f>S714*H714</f>
        <v>0</v>
      </c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R714" s="218" t="s">
        <v>272</v>
      </c>
      <c r="AT714" s="218" t="s">
        <v>144</v>
      </c>
      <c r="AU714" s="218" t="s">
        <v>83</v>
      </c>
      <c r="AY714" s="20" t="s">
        <v>142</v>
      </c>
      <c r="BE714" s="219">
        <f>IF(N714="základní",J714,0)</f>
        <v>0</v>
      </c>
      <c r="BF714" s="219">
        <f>IF(N714="snížená",J714,0)</f>
        <v>0</v>
      </c>
      <c r="BG714" s="219">
        <f>IF(N714="zákl. přenesená",J714,0)</f>
        <v>0</v>
      </c>
      <c r="BH714" s="219">
        <f>IF(N714="sníž. přenesená",J714,0)</f>
        <v>0</v>
      </c>
      <c r="BI714" s="219">
        <f>IF(N714="nulová",J714,0)</f>
        <v>0</v>
      </c>
      <c r="BJ714" s="20" t="s">
        <v>81</v>
      </c>
      <c r="BK714" s="219">
        <f>ROUND(I714*H714,2)</f>
        <v>0</v>
      </c>
      <c r="BL714" s="20" t="s">
        <v>272</v>
      </c>
      <c r="BM714" s="218" t="s">
        <v>1024</v>
      </c>
    </row>
    <row r="715" s="2" customFormat="1">
      <c r="A715" s="41"/>
      <c r="B715" s="42"/>
      <c r="C715" s="43"/>
      <c r="D715" s="220" t="s">
        <v>151</v>
      </c>
      <c r="E715" s="43"/>
      <c r="F715" s="221" t="s">
        <v>1025</v>
      </c>
      <c r="G715" s="43"/>
      <c r="H715" s="43"/>
      <c r="I715" s="222"/>
      <c r="J715" s="43"/>
      <c r="K715" s="43"/>
      <c r="L715" s="47"/>
      <c r="M715" s="223"/>
      <c r="N715" s="224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151</v>
      </c>
      <c r="AU715" s="20" t="s">
        <v>83</v>
      </c>
    </row>
    <row r="716" s="14" customFormat="1">
      <c r="A716" s="14"/>
      <c r="B716" s="237"/>
      <c r="C716" s="238"/>
      <c r="D716" s="227" t="s">
        <v>153</v>
      </c>
      <c r="E716" s="239" t="s">
        <v>19</v>
      </c>
      <c r="F716" s="240" t="s">
        <v>172</v>
      </c>
      <c r="G716" s="238"/>
      <c r="H716" s="241">
        <v>0</v>
      </c>
      <c r="I716" s="242"/>
      <c r="J716" s="238"/>
      <c r="K716" s="238"/>
      <c r="L716" s="243"/>
      <c r="M716" s="244"/>
      <c r="N716" s="245"/>
      <c r="O716" s="245"/>
      <c r="P716" s="245"/>
      <c r="Q716" s="245"/>
      <c r="R716" s="245"/>
      <c r="S716" s="245"/>
      <c r="T716" s="24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7" t="s">
        <v>153</v>
      </c>
      <c r="AU716" s="247" t="s">
        <v>83</v>
      </c>
      <c r="AV716" s="14" t="s">
        <v>149</v>
      </c>
      <c r="AW716" s="14" t="s">
        <v>34</v>
      </c>
      <c r="AX716" s="14" t="s">
        <v>73</v>
      </c>
      <c r="AY716" s="247" t="s">
        <v>142</v>
      </c>
    </row>
    <row r="717" s="15" customFormat="1">
      <c r="A717" s="15"/>
      <c r="B717" s="258"/>
      <c r="C717" s="259"/>
      <c r="D717" s="227" t="s">
        <v>153</v>
      </c>
      <c r="E717" s="260" t="s">
        <v>19</v>
      </c>
      <c r="F717" s="261" t="s">
        <v>283</v>
      </c>
      <c r="G717" s="259"/>
      <c r="H717" s="260" t="s">
        <v>19</v>
      </c>
      <c r="I717" s="262"/>
      <c r="J717" s="259"/>
      <c r="K717" s="259"/>
      <c r="L717" s="263"/>
      <c r="M717" s="264"/>
      <c r="N717" s="265"/>
      <c r="O717" s="265"/>
      <c r="P717" s="265"/>
      <c r="Q717" s="265"/>
      <c r="R717" s="265"/>
      <c r="S717" s="265"/>
      <c r="T717" s="266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67" t="s">
        <v>153</v>
      </c>
      <c r="AU717" s="267" t="s">
        <v>83</v>
      </c>
      <c r="AV717" s="15" t="s">
        <v>81</v>
      </c>
      <c r="AW717" s="15" t="s">
        <v>34</v>
      </c>
      <c r="AX717" s="15" t="s">
        <v>73</v>
      </c>
      <c r="AY717" s="267" t="s">
        <v>142</v>
      </c>
    </row>
    <row r="718" s="13" customFormat="1">
      <c r="A718" s="13"/>
      <c r="B718" s="225"/>
      <c r="C718" s="226"/>
      <c r="D718" s="227" t="s">
        <v>153</v>
      </c>
      <c r="E718" s="228" t="s">
        <v>19</v>
      </c>
      <c r="F718" s="229" t="s">
        <v>264</v>
      </c>
      <c r="G718" s="226"/>
      <c r="H718" s="230">
        <v>61.999000000000002</v>
      </c>
      <c r="I718" s="231"/>
      <c r="J718" s="226"/>
      <c r="K718" s="226"/>
      <c r="L718" s="232"/>
      <c r="M718" s="233"/>
      <c r="N718" s="234"/>
      <c r="O718" s="234"/>
      <c r="P718" s="234"/>
      <c r="Q718" s="234"/>
      <c r="R718" s="234"/>
      <c r="S718" s="234"/>
      <c r="T718" s="235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6" t="s">
        <v>153</v>
      </c>
      <c r="AU718" s="236" t="s">
        <v>83</v>
      </c>
      <c r="AV718" s="13" t="s">
        <v>83</v>
      </c>
      <c r="AW718" s="13" t="s">
        <v>34</v>
      </c>
      <c r="AX718" s="13" t="s">
        <v>73</v>
      </c>
      <c r="AY718" s="236" t="s">
        <v>142</v>
      </c>
    </row>
    <row r="719" s="13" customFormat="1">
      <c r="A719" s="13"/>
      <c r="B719" s="225"/>
      <c r="C719" s="226"/>
      <c r="D719" s="227" t="s">
        <v>153</v>
      </c>
      <c r="E719" s="228" t="s">
        <v>19</v>
      </c>
      <c r="F719" s="229" t="s">
        <v>265</v>
      </c>
      <c r="G719" s="226"/>
      <c r="H719" s="230">
        <v>46.189</v>
      </c>
      <c r="I719" s="231"/>
      <c r="J719" s="226"/>
      <c r="K719" s="226"/>
      <c r="L719" s="232"/>
      <c r="M719" s="233"/>
      <c r="N719" s="234"/>
      <c r="O719" s="234"/>
      <c r="P719" s="234"/>
      <c r="Q719" s="234"/>
      <c r="R719" s="234"/>
      <c r="S719" s="234"/>
      <c r="T719" s="23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6" t="s">
        <v>153</v>
      </c>
      <c r="AU719" s="236" t="s">
        <v>83</v>
      </c>
      <c r="AV719" s="13" t="s">
        <v>83</v>
      </c>
      <c r="AW719" s="13" t="s">
        <v>34</v>
      </c>
      <c r="AX719" s="13" t="s">
        <v>73</v>
      </c>
      <c r="AY719" s="236" t="s">
        <v>142</v>
      </c>
    </row>
    <row r="720" s="13" customFormat="1">
      <c r="A720" s="13"/>
      <c r="B720" s="225"/>
      <c r="C720" s="226"/>
      <c r="D720" s="227" t="s">
        <v>153</v>
      </c>
      <c r="E720" s="228" t="s">
        <v>19</v>
      </c>
      <c r="F720" s="229" t="s">
        <v>266</v>
      </c>
      <c r="G720" s="226"/>
      <c r="H720" s="230">
        <v>48.902000000000001</v>
      </c>
      <c r="I720" s="231"/>
      <c r="J720" s="226"/>
      <c r="K720" s="226"/>
      <c r="L720" s="232"/>
      <c r="M720" s="233"/>
      <c r="N720" s="234"/>
      <c r="O720" s="234"/>
      <c r="P720" s="234"/>
      <c r="Q720" s="234"/>
      <c r="R720" s="234"/>
      <c r="S720" s="234"/>
      <c r="T720" s="235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6" t="s">
        <v>153</v>
      </c>
      <c r="AU720" s="236" t="s">
        <v>83</v>
      </c>
      <c r="AV720" s="13" t="s">
        <v>83</v>
      </c>
      <c r="AW720" s="13" t="s">
        <v>34</v>
      </c>
      <c r="AX720" s="13" t="s">
        <v>73</v>
      </c>
      <c r="AY720" s="236" t="s">
        <v>142</v>
      </c>
    </row>
    <row r="721" s="13" customFormat="1">
      <c r="A721" s="13"/>
      <c r="B721" s="225"/>
      <c r="C721" s="226"/>
      <c r="D721" s="227" t="s">
        <v>153</v>
      </c>
      <c r="E721" s="228" t="s">
        <v>19</v>
      </c>
      <c r="F721" s="229" t="s">
        <v>267</v>
      </c>
      <c r="G721" s="226"/>
      <c r="H721" s="230">
        <v>45.151000000000003</v>
      </c>
      <c r="I721" s="231"/>
      <c r="J721" s="226"/>
      <c r="K721" s="226"/>
      <c r="L721" s="232"/>
      <c r="M721" s="233"/>
      <c r="N721" s="234"/>
      <c r="O721" s="234"/>
      <c r="P721" s="234"/>
      <c r="Q721" s="234"/>
      <c r="R721" s="234"/>
      <c r="S721" s="234"/>
      <c r="T721" s="235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6" t="s">
        <v>153</v>
      </c>
      <c r="AU721" s="236" t="s">
        <v>83</v>
      </c>
      <c r="AV721" s="13" t="s">
        <v>83</v>
      </c>
      <c r="AW721" s="13" t="s">
        <v>34</v>
      </c>
      <c r="AX721" s="13" t="s">
        <v>73</v>
      </c>
      <c r="AY721" s="236" t="s">
        <v>142</v>
      </c>
    </row>
    <row r="722" s="13" customFormat="1">
      <c r="A722" s="13"/>
      <c r="B722" s="225"/>
      <c r="C722" s="226"/>
      <c r="D722" s="227" t="s">
        <v>153</v>
      </c>
      <c r="E722" s="228" t="s">
        <v>19</v>
      </c>
      <c r="F722" s="229" t="s">
        <v>268</v>
      </c>
      <c r="G722" s="226"/>
      <c r="H722" s="230">
        <v>9.3100000000000005</v>
      </c>
      <c r="I722" s="231"/>
      <c r="J722" s="226"/>
      <c r="K722" s="226"/>
      <c r="L722" s="232"/>
      <c r="M722" s="233"/>
      <c r="N722" s="234"/>
      <c r="O722" s="234"/>
      <c r="P722" s="234"/>
      <c r="Q722" s="234"/>
      <c r="R722" s="234"/>
      <c r="S722" s="234"/>
      <c r="T722" s="23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6" t="s">
        <v>153</v>
      </c>
      <c r="AU722" s="236" t="s">
        <v>83</v>
      </c>
      <c r="AV722" s="13" t="s">
        <v>83</v>
      </c>
      <c r="AW722" s="13" t="s">
        <v>34</v>
      </c>
      <c r="AX722" s="13" t="s">
        <v>73</v>
      </c>
      <c r="AY722" s="236" t="s">
        <v>142</v>
      </c>
    </row>
    <row r="723" s="13" customFormat="1">
      <c r="A723" s="13"/>
      <c r="B723" s="225"/>
      <c r="C723" s="226"/>
      <c r="D723" s="227" t="s">
        <v>153</v>
      </c>
      <c r="E723" s="228" t="s">
        <v>19</v>
      </c>
      <c r="F723" s="229" t="s">
        <v>269</v>
      </c>
      <c r="G723" s="226"/>
      <c r="H723" s="230">
        <v>39.887</v>
      </c>
      <c r="I723" s="231"/>
      <c r="J723" s="226"/>
      <c r="K723" s="226"/>
      <c r="L723" s="232"/>
      <c r="M723" s="233"/>
      <c r="N723" s="234"/>
      <c r="O723" s="234"/>
      <c r="P723" s="234"/>
      <c r="Q723" s="234"/>
      <c r="R723" s="234"/>
      <c r="S723" s="234"/>
      <c r="T723" s="23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6" t="s">
        <v>153</v>
      </c>
      <c r="AU723" s="236" t="s">
        <v>83</v>
      </c>
      <c r="AV723" s="13" t="s">
        <v>83</v>
      </c>
      <c r="AW723" s="13" t="s">
        <v>34</v>
      </c>
      <c r="AX723" s="13" t="s">
        <v>73</v>
      </c>
      <c r="AY723" s="236" t="s">
        <v>142</v>
      </c>
    </row>
    <row r="724" s="13" customFormat="1">
      <c r="A724" s="13"/>
      <c r="B724" s="225"/>
      <c r="C724" s="226"/>
      <c r="D724" s="227" t="s">
        <v>153</v>
      </c>
      <c r="E724" s="228" t="s">
        <v>19</v>
      </c>
      <c r="F724" s="229" t="s">
        <v>270</v>
      </c>
      <c r="G724" s="226"/>
      <c r="H724" s="230">
        <v>30.734999999999999</v>
      </c>
      <c r="I724" s="231"/>
      <c r="J724" s="226"/>
      <c r="K724" s="226"/>
      <c r="L724" s="232"/>
      <c r="M724" s="233"/>
      <c r="N724" s="234"/>
      <c r="O724" s="234"/>
      <c r="P724" s="234"/>
      <c r="Q724" s="234"/>
      <c r="R724" s="234"/>
      <c r="S724" s="234"/>
      <c r="T724" s="23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6" t="s">
        <v>153</v>
      </c>
      <c r="AU724" s="236" t="s">
        <v>83</v>
      </c>
      <c r="AV724" s="13" t="s">
        <v>83</v>
      </c>
      <c r="AW724" s="13" t="s">
        <v>34</v>
      </c>
      <c r="AX724" s="13" t="s">
        <v>73</v>
      </c>
      <c r="AY724" s="236" t="s">
        <v>142</v>
      </c>
    </row>
    <row r="725" s="16" customFormat="1">
      <c r="A725" s="16"/>
      <c r="B725" s="268"/>
      <c r="C725" s="269"/>
      <c r="D725" s="227" t="s">
        <v>153</v>
      </c>
      <c r="E725" s="270" t="s">
        <v>19</v>
      </c>
      <c r="F725" s="271" t="s">
        <v>256</v>
      </c>
      <c r="G725" s="269"/>
      <c r="H725" s="272">
        <v>282.173</v>
      </c>
      <c r="I725" s="273"/>
      <c r="J725" s="269"/>
      <c r="K725" s="269"/>
      <c r="L725" s="274"/>
      <c r="M725" s="275"/>
      <c r="N725" s="276"/>
      <c r="O725" s="276"/>
      <c r="P725" s="276"/>
      <c r="Q725" s="276"/>
      <c r="R725" s="276"/>
      <c r="S725" s="276"/>
      <c r="T725" s="277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T725" s="278" t="s">
        <v>153</v>
      </c>
      <c r="AU725" s="278" t="s">
        <v>83</v>
      </c>
      <c r="AV725" s="16" t="s">
        <v>161</v>
      </c>
      <c r="AW725" s="16" t="s">
        <v>34</v>
      </c>
      <c r="AX725" s="16" t="s">
        <v>73</v>
      </c>
      <c r="AY725" s="278" t="s">
        <v>142</v>
      </c>
    </row>
    <row r="726" s="15" customFormat="1">
      <c r="A726" s="15"/>
      <c r="B726" s="258"/>
      <c r="C726" s="259"/>
      <c r="D726" s="227" t="s">
        <v>153</v>
      </c>
      <c r="E726" s="260" t="s">
        <v>19</v>
      </c>
      <c r="F726" s="261" t="s">
        <v>284</v>
      </c>
      <c r="G726" s="259"/>
      <c r="H726" s="260" t="s">
        <v>19</v>
      </c>
      <c r="I726" s="262"/>
      <c r="J726" s="259"/>
      <c r="K726" s="259"/>
      <c r="L726" s="263"/>
      <c r="M726" s="264"/>
      <c r="N726" s="265"/>
      <c r="O726" s="265"/>
      <c r="P726" s="265"/>
      <c r="Q726" s="265"/>
      <c r="R726" s="265"/>
      <c r="S726" s="265"/>
      <c r="T726" s="266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T726" s="267" t="s">
        <v>153</v>
      </c>
      <c r="AU726" s="267" t="s">
        <v>83</v>
      </c>
      <c r="AV726" s="15" t="s">
        <v>81</v>
      </c>
      <c r="AW726" s="15" t="s">
        <v>34</v>
      </c>
      <c r="AX726" s="15" t="s">
        <v>73</v>
      </c>
      <c r="AY726" s="267" t="s">
        <v>142</v>
      </c>
    </row>
    <row r="727" s="13" customFormat="1">
      <c r="A727" s="13"/>
      <c r="B727" s="225"/>
      <c r="C727" s="226"/>
      <c r="D727" s="227" t="s">
        <v>153</v>
      </c>
      <c r="E727" s="228" t="s">
        <v>19</v>
      </c>
      <c r="F727" s="229" t="s">
        <v>249</v>
      </c>
      <c r="G727" s="226"/>
      <c r="H727" s="230">
        <v>42.700000000000003</v>
      </c>
      <c r="I727" s="231"/>
      <c r="J727" s="226"/>
      <c r="K727" s="226"/>
      <c r="L727" s="232"/>
      <c r="M727" s="233"/>
      <c r="N727" s="234"/>
      <c r="O727" s="234"/>
      <c r="P727" s="234"/>
      <c r="Q727" s="234"/>
      <c r="R727" s="234"/>
      <c r="S727" s="234"/>
      <c r="T727" s="23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6" t="s">
        <v>153</v>
      </c>
      <c r="AU727" s="236" t="s">
        <v>83</v>
      </c>
      <c r="AV727" s="13" t="s">
        <v>83</v>
      </c>
      <c r="AW727" s="13" t="s">
        <v>34</v>
      </c>
      <c r="AX727" s="13" t="s">
        <v>73</v>
      </c>
      <c r="AY727" s="236" t="s">
        <v>142</v>
      </c>
    </row>
    <row r="728" s="13" customFormat="1">
      <c r="A728" s="13"/>
      <c r="B728" s="225"/>
      <c r="C728" s="226"/>
      <c r="D728" s="227" t="s">
        <v>153</v>
      </c>
      <c r="E728" s="228" t="s">
        <v>19</v>
      </c>
      <c r="F728" s="229" t="s">
        <v>250</v>
      </c>
      <c r="G728" s="226"/>
      <c r="H728" s="230">
        <v>18.300000000000001</v>
      </c>
      <c r="I728" s="231"/>
      <c r="J728" s="226"/>
      <c r="K728" s="226"/>
      <c r="L728" s="232"/>
      <c r="M728" s="233"/>
      <c r="N728" s="234"/>
      <c r="O728" s="234"/>
      <c r="P728" s="234"/>
      <c r="Q728" s="234"/>
      <c r="R728" s="234"/>
      <c r="S728" s="234"/>
      <c r="T728" s="23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6" t="s">
        <v>153</v>
      </c>
      <c r="AU728" s="236" t="s">
        <v>83</v>
      </c>
      <c r="AV728" s="13" t="s">
        <v>83</v>
      </c>
      <c r="AW728" s="13" t="s">
        <v>34</v>
      </c>
      <c r="AX728" s="13" t="s">
        <v>73</v>
      </c>
      <c r="AY728" s="236" t="s">
        <v>142</v>
      </c>
    </row>
    <row r="729" s="13" customFormat="1">
      <c r="A729" s="13"/>
      <c r="B729" s="225"/>
      <c r="C729" s="226"/>
      <c r="D729" s="227" t="s">
        <v>153</v>
      </c>
      <c r="E729" s="228" t="s">
        <v>19</v>
      </c>
      <c r="F729" s="229" t="s">
        <v>251</v>
      </c>
      <c r="G729" s="226"/>
      <c r="H729" s="230">
        <v>23.399999999999999</v>
      </c>
      <c r="I729" s="231"/>
      <c r="J729" s="226"/>
      <c r="K729" s="226"/>
      <c r="L729" s="232"/>
      <c r="M729" s="233"/>
      <c r="N729" s="234"/>
      <c r="O729" s="234"/>
      <c r="P729" s="234"/>
      <c r="Q729" s="234"/>
      <c r="R729" s="234"/>
      <c r="S729" s="234"/>
      <c r="T729" s="235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6" t="s">
        <v>153</v>
      </c>
      <c r="AU729" s="236" t="s">
        <v>83</v>
      </c>
      <c r="AV729" s="13" t="s">
        <v>83</v>
      </c>
      <c r="AW729" s="13" t="s">
        <v>34</v>
      </c>
      <c r="AX729" s="13" t="s">
        <v>73</v>
      </c>
      <c r="AY729" s="236" t="s">
        <v>142</v>
      </c>
    </row>
    <row r="730" s="13" customFormat="1">
      <c r="A730" s="13"/>
      <c r="B730" s="225"/>
      <c r="C730" s="226"/>
      <c r="D730" s="227" t="s">
        <v>153</v>
      </c>
      <c r="E730" s="228" t="s">
        <v>19</v>
      </c>
      <c r="F730" s="229" t="s">
        <v>252</v>
      </c>
      <c r="G730" s="226"/>
      <c r="H730" s="230">
        <v>18.600000000000001</v>
      </c>
      <c r="I730" s="231"/>
      <c r="J730" s="226"/>
      <c r="K730" s="226"/>
      <c r="L730" s="232"/>
      <c r="M730" s="233"/>
      <c r="N730" s="234"/>
      <c r="O730" s="234"/>
      <c r="P730" s="234"/>
      <c r="Q730" s="234"/>
      <c r="R730" s="234"/>
      <c r="S730" s="234"/>
      <c r="T730" s="235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6" t="s">
        <v>153</v>
      </c>
      <c r="AU730" s="236" t="s">
        <v>83</v>
      </c>
      <c r="AV730" s="13" t="s">
        <v>83</v>
      </c>
      <c r="AW730" s="13" t="s">
        <v>34</v>
      </c>
      <c r="AX730" s="13" t="s">
        <v>73</v>
      </c>
      <c r="AY730" s="236" t="s">
        <v>142</v>
      </c>
    </row>
    <row r="731" s="13" customFormat="1">
      <c r="A731" s="13"/>
      <c r="B731" s="225"/>
      <c r="C731" s="226"/>
      <c r="D731" s="227" t="s">
        <v>153</v>
      </c>
      <c r="E731" s="228" t="s">
        <v>19</v>
      </c>
      <c r="F731" s="229" t="s">
        <v>253</v>
      </c>
      <c r="G731" s="226"/>
      <c r="H731" s="230">
        <v>1.7</v>
      </c>
      <c r="I731" s="231"/>
      <c r="J731" s="226"/>
      <c r="K731" s="226"/>
      <c r="L731" s="232"/>
      <c r="M731" s="233"/>
      <c r="N731" s="234"/>
      <c r="O731" s="234"/>
      <c r="P731" s="234"/>
      <c r="Q731" s="234"/>
      <c r="R731" s="234"/>
      <c r="S731" s="234"/>
      <c r="T731" s="235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6" t="s">
        <v>153</v>
      </c>
      <c r="AU731" s="236" t="s">
        <v>83</v>
      </c>
      <c r="AV731" s="13" t="s">
        <v>83</v>
      </c>
      <c r="AW731" s="13" t="s">
        <v>34</v>
      </c>
      <c r="AX731" s="13" t="s">
        <v>73</v>
      </c>
      <c r="AY731" s="236" t="s">
        <v>142</v>
      </c>
    </row>
    <row r="732" s="13" customFormat="1">
      <c r="A732" s="13"/>
      <c r="B732" s="225"/>
      <c r="C732" s="226"/>
      <c r="D732" s="227" t="s">
        <v>153</v>
      </c>
      <c r="E732" s="228" t="s">
        <v>19</v>
      </c>
      <c r="F732" s="229" t="s">
        <v>254</v>
      </c>
      <c r="G732" s="226"/>
      <c r="H732" s="230">
        <v>15.6</v>
      </c>
      <c r="I732" s="231"/>
      <c r="J732" s="226"/>
      <c r="K732" s="226"/>
      <c r="L732" s="232"/>
      <c r="M732" s="233"/>
      <c r="N732" s="234"/>
      <c r="O732" s="234"/>
      <c r="P732" s="234"/>
      <c r="Q732" s="234"/>
      <c r="R732" s="234"/>
      <c r="S732" s="234"/>
      <c r="T732" s="235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6" t="s">
        <v>153</v>
      </c>
      <c r="AU732" s="236" t="s">
        <v>83</v>
      </c>
      <c r="AV732" s="13" t="s">
        <v>83</v>
      </c>
      <c r="AW732" s="13" t="s">
        <v>34</v>
      </c>
      <c r="AX732" s="13" t="s">
        <v>73</v>
      </c>
      <c r="AY732" s="236" t="s">
        <v>142</v>
      </c>
    </row>
    <row r="733" s="13" customFormat="1">
      <c r="A733" s="13"/>
      <c r="B733" s="225"/>
      <c r="C733" s="226"/>
      <c r="D733" s="227" t="s">
        <v>153</v>
      </c>
      <c r="E733" s="228" t="s">
        <v>19</v>
      </c>
      <c r="F733" s="229" t="s">
        <v>255</v>
      </c>
      <c r="G733" s="226"/>
      <c r="H733" s="230">
        <v>8</v>
      </c>
      <c r="I733" s="231"/>
      <c r="J733" s="226"/>
      <c r="K733" s="226"/>
      <c r="L733" s="232"/>
      <c r="M733" s="233"/>
      <c r="N733" s="234"/>
      <c r="O733" s="234"/>
      <c r="P733" s="234"/>
      <c r="Q733" s="234"/>
      <c r="R733" s="234"/>
      <c r="S733" s="234"/>
      <c r="T733" s="23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6" t="s">
        <v>153</v>
      </c>
      <c r="AU733" s="236" t="s">
        <v>83</v>
      </c>
      <c r="AV733" s="13" t="s">
        <v>83</v>
      </c>
      <c r="AW733" s="13" t="s">
        <v>34</v>
      </c>
      <c r="AX733" s="13" t="s">
        <v>73</v>
      </c>
      <c r="AY733" s="236" t="s">
        <v>142</v>
      </c>
    </row>
    <row r="734" s="16" customFormat="1">
      <c r="A734" s="16"/>
      <c r="B734" s="268"/>
      <c r="C734" s="269"/>
      <c r="D734" s="227" t="s">
        <v>153</v>
      </c>
      <c r="E734" s="270" t="s">
        <v>19</v>
      </c>
      <c r="F734" s="271" t="s">
        <v>256</v>
      </c>
      <c r="G734" s="269"/>
      <c r="H734" s="272">
        <v>128.30000000000001</v>
      </c>
      <c r="I734" s="273"/>
      <c r="J734" s="269"/>
      <c r="K734" s="269"/>
      <c r="L734" s="274"/>
      <c r="M734" s="275"/>
      <c r="N734" s="276"/>
      <c r="O734" s="276"/>
      <c r="P734" s="276"/>
      <c r="Q734" s="276"/>
      <c r="R734" s="276"/>
      <c r="S734" s="276"/>
      <c r="T734" s="277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T734" s="278" t="s">
        <v>153</v>
      </c>
      <c r="AU734" s="278" t="s">
        <v>83</v>
      </c>
      <c r="AV734" s="16" t="s">
        <v>161</v>
      </c>
      <c r="AW734" s="16" t="s">
        <v>34</v>
      </c>
      <c r="AX734" s="16" t="s">
        <v>73</v>
      </c>
      <c r="AY734" s="278" t="s">
        <v>142</v>
      </c>
    </row>
    <row r="735" s="14" customFormat="1">
      <c r="A735" s="14"/>
      <c r="B735" s="237"/>
      <c r="C735" s="238"/>
      <c r="D735" s="227" t="s">
        <v>153</v>
      </c>
      <c r="E735" s="239" t="s">
        <v>19</v>
      </c>
      <c r="F735" s="240" t="s">
        <v>172</v>
      </c>
      <c r="G735" s="238"/>
      <c r="H735" s="241">
        <v>410.47300000000001</v>
      </c>
      <c r="I735" s="242"/>
      <c r="J735" s="238"/>
      <c r="K735" s="238"/>
      <c r="L735" s="243"/>
      <c r="M735" s="244"/>
      <c r="N735" s="245"/>
      <c r="O735" s="245"/>
      <c r="P735" s="245"/>
      <c r="Q735" s="245"/>
      <c r="R735" s="245"/>
      <c r="S735" s="245"/>
      <c r="T735" s="24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7" t="s">
        <v>153</v>
      </c>
      <c r="AU735" s="247" t="s">
        <v>83</v>
      </c>
      <c r="AV735" s="14" t="s">
        <v>149</v>
      </c>
      <c r="AW735" s="14" t="s">
        <v>34</v>
      </c>
      <c r="AX735" s="14" t="s">
        <v>81</v>
      </c>
      <c r="AY735" s="247" t="s">
        <v>142</v>
      </c>
    </row>
    <row r="736" s="2" customFormat="1" ht="16.5" customHeight="1">
      <c r="A736" s="41"/>
      <c r="B736" s="42"/>
      <c r="C736" s="207" t="s">
        <v>1026</v>
      </c>
      <c r="D736" s="207" t="s">
        <v>144</v>
      </c>
      <c r="E736" s="208" t="s">
        <v>1027</v>
      </c>
      <c r="F736" s="209" t="s">
        <v>1028</v>
      </c>
      <c r="G736" s="210" t="s">
        <v>147</v>
      </c>
      <c r="H736" s="211">
        <v>128.30000000000001</v>
      </c>
      <c r="I736" s="212"/>
      <c r="J736" s="213">
        <f>ROUND(I736*H736,2)</f>
        <v>0</v>
      </c>
      <c r="K736" s="209" t="s">
        <v>148</v>
      </c>
      <c r="L736" s="47"/>
      <c r="M736" s="214" t="s">
        <v>19</v>
      </c>
      <c r="N736" s="215" t="s">
        <v>44</v>
      </c>
      <c r="O736" s="87"/>
      <c r="P736" s="216">
        <f>O736*H736</f>
        <v>0</v>
      </c>
      <c r="Q736" s="216">
        <v>6.2500000000000003E-06</v>
      </c>
      <c r="R736" s="216">
        <f>Q736*H736</f>
        <v>0.00080187500000000007</v>
      </c>
      <c r="S736" s="216">
        <v>0</v>
      </c>
      <c r="T736" s="217">
        <f>S736*H736</f>
        <v>0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R736" s="218" t="s">
        <v>272</v>
      </c>
      <c r="AT736" s="218" t="s">
        <v>144</v>
      </c>
      <c r="AU736" s="218" t="s">
        <v>83</v>
      </c>
      <c r="AY736" s="20" t="s">
        <v>142</v>
      </c>
      <c r="BE736" s="219">
        <f>IF(N736="základní",J736,0)</f>
        <v>0</v>
      </c>
      <c r="BF736" s="219">
        <f>IF(N736="snížená",J736,0)</f>
        <v>0</v>
      </c>
      <c r="BG736" s="219">
        <f>IF(N736="zákl. přenesená",J736,0)</f>
        <v>0</v>
      </c>
      <c r="BH736" s="219">
        <f>IF(N736="sníž. přenesená",J736,0)</f>
        <v>0</v>
      </c>
      <c r="BI736" s="219">
        <f>IF(N736="nulová",J736,0)</f>
        <v>0</v>
      </c>
      <c r="BJ736" s="20" t="s">
        <v>81</v>
      </c>
      <c r="BK736" s="219">
        <f>ROUND(I736*H736,2)</f>
        <v>0</v>
      </c>
      <c r="BL736" s="20" t="s">
        <v>272</v>
      </c>
      <c r="BM736" s="218" t="s">
        <v>1029</v>
      </c>
    </row>
    <row r="737" s="2" customFormat="1">
      <c r="A737" s="41"/>
      <c r="B737" s="42"/>
      <c r="C737" s="43"/>
      <c r="D737" s="220" t="s">
        <v>151</v>
      </c>
      <c r="E737" s="43"/>
      <c r="F737" s="221" t="s">
        <v>1030</v>
      </c>
      <c r="G737" s="43"/>
      <c r="H737" s="43"/>
      <c r="I737" s="222"/>
      <c r="J737" s="43"/>
      <c r="K737" s="43"/>
      <c r="L737" s="47"/>
      <c r="M737" s="223"/>
      <c r="N737" s="224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20" t="s">
        <v>151</v>
      </c>
      <c r="AU737" s="20" t="s">
        <v>83</v>
      </c>
    </row>
    <row r="738" s="15" customFormat="1">
      <c r="A738" s="15"/>
      <c r="B738" s="258"/>
      <c r="C738" s="259"/>
      <c r="D738" s="227" t="s">
        <v>153</v>
      </c>
      <c r="E738" s="260" t="s">
        <v>19</v>
      </c>
      <c r="F738" s="261" t="s">
        <v>1031</v>
      </c>
      <c r="G738" s="259"/>
      <c r="H738" s="260" t="s">
        <v>19</v>
      </c>
      <c r="I738" s="262"/>
      <c r="J738" s="259"/>
      <c r="K738" s="259"/>
      <c r="L738" s="263"/>
      <c r="M738" s="264"/>
      <c r="N738" s="265"/>
      <c r="O738" s="265"/>
      <c r="P738" s="265"/>
      <c r="Q738" s="265"/>
      <c r="R738" s="265"/>
      <c r="S738" s="265"/>
      <c r="T738" s="266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67" t="s">
        <v>153</v>
      </c>
      <c r="AU738" s="267" t="s">
        <v>83</v>
      </c>
      <c r="AV738" s="15" t="s">
        <v>81</v>
      </c>
      <c r="AW738" s="15" t="s">
        <v>34</v>
      </c>
      <c r="AX738" s="15" t="s">
        <v>73</v>
      </c>
      <c r="AY738" s="267" t="s">
        <v>142</v>
      </c>
    </row>
    <row r="739" s="13" customFormat="1">
      <c r="A739" s="13"/>
      <c r="B739" s="225"/>
      <c r="C739" s="226"/>
      <c r="D739" s="227" t="s">
        <v>153</v>
      </c>
      <c r="E739" s="228" t="s">
        <v>19</v>
      </c>
      <c r="F739" s="229" t="s">
        <v>249</v>
      </c>
      <c r="G739" s="226"/>
      <c r="H739" s="230">
        <v>42.700000000000003</v>
      </c>
      <c r="I739" s="231"/>
      <c r="J739" s="226"/>
      <c r="K739" s="226"/>
      <c r="L739" s="232"/>
      <c r="M739" s="233"/>
      <c r="N739" s="234"/>
      <c r="O739" s="234"/>
      <c r="P739" s="234"/>
      <c r="Q739" s="234"/>
      <c r="R739" s="234"/>
      <c r="S739" s="234"/>
      <c r="T739" s="235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6" t="s">
        <v>153</v>
      </c>
      <c r="AU739" s="236" t="s">
        <v>83</v>
      </c>
      <c r="AV739" s="13" t="s">
        <v>83</v>
      </c>
      <c r="AW739" s="13" t="s">
        <v>34</v>
      </c>
      <c r="AX739" s="13" t="s">
        <v>73</v>
      </c>
      <c r="AY739" s="236" t="s">
        <v>142</v>
      </c>
    </row>
    <row r="740" s="13" customFormat="1">
      <c r="A740" s="13"/>
      <c r="B740" s="225"/>
      <c r="C740" s="226"/>
      <c r="D740" s="227" t="s">
        <v>153</v>
      </c>
      <c r="E740" s="228" t="s">
        <v>19</v>
      </c>
      <c r="F740" s="229" t="s">
        <v>250</v>
      </c>
      <c r="G740" s="226"/>
      <c r="H740" s="230">
        <v>18.300000000000001</v>
      </c>
      <c r="I740" s="231"/>
      <c r="J740" s="226"/>
      <c r="K740" s="226"/>
      <c r="L740" s="232"/>
      <c r="M740" s="233"/>
      <c r="N740" s="234"/>
      <c r="O740" s="234"/>
      <c r="P740" s="234"/>
      <c r="Q740" s="234"/>
      <c r="R740" s="234"/>
      <c r="S740" s="234"/>
      <c r="T740" s="235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6" t="s">
        <v>153</v>
      </c>
      <c r="AU740" s="236" t="s">
        <v>83</v>
      </c>
      <c r="AV740" s="13" t="s">
        <v>83</v>
      </c>
      <c r="AW740" s="13" t="s">
        <v>34</v>
      </c>
      <c r="AX740" s="13" t="s">
        <v>73</v>
      </c>
      <c r="AY740" s="236" t="s">
        <v>142</v>
      </c>
    </row>
    <row r="741" s="13" customFormat="1">
      <c r="A741" s="13"/>
      <c r="B741" s="225"/>
      <c r="C741" s="226"/>
      <c r="D741" s="227" t="s">
        <v>153</v>
      </c>
      <c r="E741" s="228" t="s">
        <v>19</v>
      </c>
      <c r="F741" s="229" t="s">
        <v>251</v>
      </c>
      <c r="G741" s="226"/>
      <c r="H741" s="230">
        <v>23.399999999999999</v>
      </c>
      <c r="I741" s="231"/>
      <c r="J741" s="226"/>
      <c r="K741" s="226"/>
      <c r="L741" s="232"/>
      <c r="M741" s="233"/>
      <c r="N741" s="234"/>
      <c r="O741" s="234"/>
      <c r="P741" s="234"/>
      <c r="Q741" s="234"/>
      <c r="R741" s="234"/>
      <c r="S741" s="234"/>
      <c r="T741" s="235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6" t="s">
        <v>153</v>
      </c>
      <c r="AU741" s="236" t="s">
        <v>83</v>
      </c>
      <c r="AV741" s="13" t="s">
        <v>83</v>
      </c>
      <c r="AW741" s="13" t="s">
        <v>34</v>
      </c>
      <c r="AX741" s="13" t="s">
        <v>73</v>
      </c>
      <c r="AY741" s="236" t="s">
        <v>142</v>
      </c>
    </row>
    <row r="742" s="13" customFormat="1">
      <c r="A742" s="13"/>
      <c r="B742" s="225"/>
      <c r="C742" s="226"/>
      <c r="D742" s="227" t="s">
        <v>153</v>
      </c>
      <c r="E742" s="228" t="s">
        <v>19</v>
      </c>
      <c r="F742" s="229" t="s">
        <v>252</v>
      </c>
      <c r="G742" s="226"/>
      <c r="H742" s="230">
        <v>18.600000000000001</v>
      </c>
      <c r="I742" s="231"/>
      <c r="J742" s="226"/>
      <c r="K742" s="226"/>
      <c r="L742" s="232"/>
      <c r="M742" s="233"/>
      <c r="N742" s="234"/>
      <c r="O742" s="234"/>
      <c r="P742" s="234"/>
      <c r="Q742" s="234"/>
      <c r="R742" s="234"/>
      <c r="S742" s="234"/>
      <c r="T742" s="23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6" t="s">
        <v>153</v>
      </c>
      <c r="AU742" s="236" t="s">
        <v>83</v>
      </c>
      <c r="AV742" s="13" t="s">
        <v>83</v>
      </c>
      <c r="AW742" s="13" t="s">
        <v>34</v>
      </c>
      <c r="AX742" s="13" t="s">
        <v>73</v>
      </c>
      <c r="AY742" s="236" t="s">
        <v>142</v>
      </c>
    </row>
    <row r="743" s="13" customFormat="1">
      <c r="A743" s="13"/>
      <c r="B743" s="225"/>
      <c r="C743" s="226"/>
      <c r="D743" s="227" t="s">
        <v>153</v>
      </c>
      <c r="E743" s="228" t="s">
        <v>19</v>
      </c>
      <c r="F743" s="229" t="s">
        <v>253</v>
      </c>
      <c r="G743" s="226"/>
      <c r="H743" s="230">
        <v>1.7</v>
      </c>
      <c r="I743" s="231"/>
      <c r="J743" s="226"/>
      <c r="K743" s="226"/>
      <c r="L743" s="232"/>
      <c r="M743" s="233"/>
      <c r="N743" s="234"/>
      <c r="O743" s="234"/>
      <c r="P743" s="234"/>
      <c r="Q743" s="234"/>
      <c r="R743" s="234"/>
      <c r="S743" s="234"/>
      <c r="T743" s="235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6" t="s">
        <v>153</v>
      </c>
      <c r="AU743" s="236" t="s">
        <v>83</v>
      </c>
      <c r="AV743" s="13" t="s">
        <v>83</v>
      </c>
      <c r="AW743" s="13" t="s">
        <v>34</v>
      </c>
      <c r="AX743" s="13" t="s">
        <v>73</v>
      </c>
      <c r="AY743" s="236" t="s">
        <v>142</v>
      </c>
    </row>
    <row r="744" s="13" customFormat="1">
      <c r="A744" s="13"/>
      <c r="B744" s="225"/>
      <c r="C744" s="226"/>
      <c r="D744" s="227" t="s">
        <v>153</v>
      </c>
      <c r="E744" s="228" t="s">
        <v>19</v>
      </c>
      <c r="F744" s="229" t="s">
        <v>254</v>
      </c>
      <c r="G744" s="226"/>
      <c r="H744" s="230">
        <v>15.6</v>
      </c>
      <c r="I744" s="231"/>
      <c r="J744" s="226"/>
      <c r="K744" s="226"/>
      <c r="L744" s="232"/>
      <c r="M744" s="233"/>
      <c r="N744" s="234"/>
      <c r="O744" s="234"/>
      <c r="P744" s="234"/>
      <c r="Q744" s="234"/>
      <c r="R744" s="234"/>
      <c r="S744" s="234"/>
      <c r="T744" s="235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6" t="s">
        <v>153</v>
      </c>
      <c r="AU744" s="236" t="s">
        <v>83</v>
      </c>
      <c r="AV744" s="13" t="s">
        <v>83</v>
      </c>
      <c r="AW744" s="13" t="s">
        <v>34</v>
      </c>
      <c r="AX744" s="13" t="s">
        <v>73</v>
      </c>
      <c r="AY744" s="236" t="s">
        <v>142</v>
      </c>
    </row>
    <row r="745" s="13" customFormat="1">
      <c r="A745" s="13"/>
      <c r="B745" s="225"/>
      <c r="C745" s="226"/>
      <c r="D745" s="227" t="s">
        <v>153</v>
      </c>
      <c r="E745" s="228" t="s">
        <v>19</v>
      </c>
      <c r="F745" s="229" t="s">
        <v>255</v>
      </c>
      <c r="G745" s="226"/>
      <c r="H745" s="230">
        <v>8</v>
      </c>
      <c r="I745" s="231"/>
      <c r="J745" s="226"/>
      <c r="K745" s="226"/>
      <c r="L745" s="232"/>
      <c r="M745" s="233"/>
      <c r="N745" s="234"/>
      <c r="O745" s="234"/>
      <c r="P745" s="234"/>
      <c r="Q745" s="234"/>
      <c r="R745" s="234"/>
      <c r="S745" s="234"/>
      <c r="T745" s="235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6" t="s">
        <v>153</v>
      </c>
      <c r="AU745" s="236" t="s">
        <v>83</v>
      </c>
      <c r="AV745" s="13" t="s">
        <v>83</v>
      </c>
      <c r="AW745" s="13" t="s">
        <v>34</v>
      </c>
      <c r="AX745" s="13" t="s">
        <v>73</v>
      </c>
      <c r="AY745" s="236" t="s">
        <v>142</v>
      </c>
    </row>
    <row r="746" s="14" customFormat="1">
      <c r="A746" s="14"/>
      <c r="B746" s="237"/>
      <c r="C746" s="238"/>
      <c r="D746" s="227" t="s">
        <v>153</v>
      </c>
      <c r="E746" s="239" t="s">
        <v>19</v>
      </c>
      <c r="F746" s="240" t="s">
        <v>172</v>
      </c>
      <c r="G746" s="238"/>
      <c r="H746" s="241">
        <v>128.30000000000001</v>
      </c>
      <c r="I746" s="242"/>
      <c r="J746" s="238"/>
      <c r="K746" s="238"/>
      <c r="L746" s="243"/>
      <c r="M746" s="244"/>
      <c r="N746" s="245"/>
      <c r="O746" s="245"/>
      <c r="P746" s="245"/>
      <c r="Q746" s="245"/>
      <c r="R746" s="245"/>
      <c r="S746" s="245"/>
      <c r="T746" s="24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7" t="s">
        <v>153</v>
      </c>
      <c r="AU746" s="247" t="s">
        <v>83</v>
      </c>
      <c r="AV746" s="14" t="s">
        <v>149</v>
      </c>
      <c r="AW746" s="14" t="s">
        <v>34</v>
      </c>
      <c r="AX746" s="14" t="s">
        <v>81</v>
      </c>
      <c r="AY746" s="247" t="s">
        <v>142</v>
      </c>
    </row>
    <row r="747" s="2" customFormat="1" ht="24.15" customHeight="1">
      <c r="A747" s="41"/>
      <c r="B747" s="42"/>
      <c r="C747" s="207" t="s">
        <v>1032</v>
      </c>
      <c r="D747" s="207" t="s">
        <v>144</v>
      </c>
      <c r="E747" s="208" t="s">
        <v>1033</v>
      </c>
      <c r="F747" s="209" t="s">
        <v>1034</v>
      </c>
      <c r="G747" s="210" t="s">
        <v>147</v>
      </c>
      <c r="H747" s="211">
        <v>410.47300000000001</v>
      </c>
      <c r="I747" s="212"/>
      <c r="J747" s="213">
        <f>ROUND(I747*H747,2)</f>
        <v>0</v>
      </c>
      <c r="K747" s="209" t="s">
        <v>148</v>
      </c>
      <c r="L747" s="47"/>
      <c r="M747" s="214" t="s">
        <v>19</v>
      </c>
      <c r="N747" s="215" t="s">
        <v>44</v>
      </c>
      <c r="O747" s="87"/>
      <c r="P747" s="216">
        <f>O747*H747</f>
        <v>0</v>
      </c>
      <c r="Q747" s="216">
        <v>0.00025839999999999999</v>
      </c>
      <c r="R747" s="216">
        <f>Q747*H747</f>
        <v>0.1060662232</v>
      </c>
      <c r="S747" s="216">
        <v>0</v>
      </c>
      <c r="T747" s="217">
        <f>S747*H747</f>
        <v>0</v>
      </c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R747" s="218" t="s">
        <v>272</v>
      </c>
      <c r="AT747" s="218" t="s">
        <v>144</v>
      </c>
      <c r="AU747" s="218" t="s">
        <v>83</v>
      </c>
      <c r="AY747" s="20" t="s">
        <v>142</v>
      </c>
      <c r="BE747" s="219">
        <f>IF(N747="základní",J747,0)</f>
        <v>0</v>
      </c>
      <c r="BF747" s="219">
        <f>IF(N747="snížená",J747,0)</f>
        <v>0</v>
      </c>
      <c r="BG747" s="219">
        <f>IF(N747="zákl. přenesená",J747,0)</f>
        <v>0</v>
      </c>
      <c r="BH747" s="219">
        <f>IF(N747="sníž. přenesená",J747,0)</f>
        <v>0</v>
      </c>
      <c r="BI747" s="219">
        <f>IF(N747="nulová",J747,0)</f>
        <v>0</v>
      </c>
      <c r="BJ747" s="20" t="s">
        <v>81</v>
      </c>
      <c r="BK747" s="219">
        <f>ROUND(I747*H747,2)</f>
        <v>0</v>
      </c>
      <c r="BL747" s="20" t="s">
        <v>272</v>
      </c>
      <c r="BM747" s="218" t="s">
        <v>1035</v>
      </c>
    </row>
    <row r="748" s="2" customFormat="1">
      <c r="A748" s="41"/>
      <c r="B748" s="42"/>
      <c r="C748" s="43"/>
      <c r="D748" s="220" t="s">
        <v>151</v>
      </c>
      <c r="E748" s="43"/>
      <c r="F748" s="221" t="s">
        <v>1036</v>
      </c>
      <c r="G748" s="43"/>
      <c r="H748" s="43"/>
      <c r="I748" s="222"/>
      <c r="J748" s="43"/>
      <c r="K748" s="43"/>
      <c r="L748" s="47"/>
      <c r="M748" s="223"/>
      <c r="N748" s="224"/>
      <c r="O748" s="87"/>
      <c r="P748" s="87"/>
      <c r="Q748" s="87"/>
      <c r="R748" s="87"/>
      <c r="S748" s="87"/>
      <c r="T748" s="88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T748" s="20" t="s">
        <v>151</v>
      </c>
      <c r="AU748" s="20" t="s">
        <v>83</v>
      </c>
    </row>
    <row r="749" s="15" customFormat="1">
      <c r="A749" s="15"/>
      <c r="B749" s="258"/>
      <c r="C749" s="259"/>
      <c r="D749" s="227" t="s">
        <v>153</v>
      </c>
      <c r="E749" s="260" t="s">
        <v>19</v>
      </c>
      <c r="F749" s="261" t="s">
        <v>283</v>
      </c>
      <c r="G749" s="259"/>
      <c r="H749" s="260" t="s">
        <v>19</v>
      </c>
      <c r="I749" s="262"/>
      <c r="J749" s="259"/>
      <c r="K749" s="259"/>
      <c r="L749" s="263"/>
      <c r="M749" s="264"/>
      <c r="N749" s="265"/>
      <c r="O749" s="265"/>
      <c r="P749" s="265"/>
      <c r="Q749" s="265"/>
      <c r="R749" s="265"/>
      <c r="S749" s="265"/>
      <c r="T749" s="266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7" t="s">
        <v>153</v>
      </c>
      <c r="AU749" s="267" t="s">
        <v>83</v>
      </c>
      <c r="AV749" s="15" t="s">
        <v>81</v>
      </c>
      <c r="AW749" s="15" t="s">
        <v>34</v>
      </c>
      <c r="AX749" s="15" t="s">
        <v>73</v>
      </c>
      <c r="AY749" s="267" t="s">
        <v>142</v>
      </c>
    </row>
    <row r="750" s="13" customFormat="1">
      <c r="A750" s="13"/>
      <c r="B750" s="225"/>
      <c r="C750" s="226"/>
      <c r="D750" s="227" t="s">
        <v>153</v>
      </c>
      <c r="E750" s="228" t="s">
        <v>19</v>
      </c>
      <c r="F750" s="229" t="s">
        <v>264</v>
      </c>
      <c r="G750" s="226"/>
      <c r="H750" s="230">
        <v>61.999000000000002</v>
      </c>
      <c r="I750" s="231"/>
      <c r="J750" s="226"/>
      <c r="K750" s="226"/>
      <c r="L750" s="232"/>
      <c r="M750" s="233"/>
      <c r="N750" s="234"/>
      <c r="O750" s="234"/>
      <c r="P750" s="234"/>
      <c r="Q750" s="234"/>
      <c r="R750" s="234"/>
      <c r="S750" s="234"/>
      <c r="T750" s="23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6" t="s">
        <v>153</v>
      </c>
      <c r="AU750" s="236" t="s">
        <v>83</v>
      </c>
      <c r="AV750" s="13" t="s">
        <v>83</v>
      </c>
      <c r="AW750" s="13" t="s">
        <v>34</v>
      </c>
      <c r="AX750" s="13" t="s">
        <v>73</v>
      </c>
      <c r="AY750" s="236" t="s">
        <v>142</v>
      </c>
    </row>
    <row r="751" s="13" customFormat="1">
      <c r="A751" s="13"/>
      <c r="B751" s="225"/>
      <c r="C751" s="226"/>
      <c r="D751" s="227" t="s">
        <v>153</v>
      </c>
      <c r="E751" s="228" t="s">
        <v>19</v>
      </c>
      <c r="F751" s="229" t="s">
        <v>265</v>
      </c>
      <c r="G751" s="226"/>
      <c r="H751" s="230">
        <v>46.189</v>
      </c>
      <c r="I751" s="231"/>
      <c r="J751" s="226"/>
      <c r="K751" s="226"/>
      <c r="L751" s="232"/>
      <c r="M751" s="233"/>
      <c r="N751" s="234"/>
      <c r="O751" s="234"/>
      <c r="P751" s="234"/>
      <c r="Q751" s="234"/>
      <c r="R751" s="234"/>
      <c r="S751" s="234"/>
      <c r="T751" s="23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6" t="s">
        <v>153</v>
      </c>
      <c r="AU751" s="236" t="s">
        <v>83</v>
      </c>
      <c r="AV751" s="13" t="s">
        <v>83</v>
      </c>
      <c r="AW751" s="13" t="s">
        <v>34</v>
      </c>
      <c r="AX751" s="13" t="s">
        <v>73</v>
      </c>
      <c r="AY751" s="236" t="s">
        <v>142</v>
      </c>
    </row>
    <row r="752" s="13" customFormat="1">
      <c r="A752" s="13"/>
      <c r="B752" s="225"/>
      <c r="C752" s="226"/>
      <c r="D752" s="227" t="s">
        <v>153</v>
      </c>
      <c r="E752" s="228" t="s">
        <v>19</v>
      </c>
      <c r="F752" s="229" t="s">
        <v>266</v>
      </c>
      <c r="G752" s="226"/>
      <c r="H752" s="230">
        <v>48.902000000000001</v>
      </c>
      <c r="I752" s="231"/>
      <c r="J752" s="226"/>
      <c r="K752" s="226"/>
      <c r="L752" s="232"/>
      <c r="M752" s="233"/>
      <c r="N752" s="234"/>
      <c r="O752" s="234"/>
      <c r="P752" s="234"/>
      <c r="Q752" s="234"/>
      <c r="R752" s="234"/>
      <c r="S752" s="234"/>
      <c r="T752" s="235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6" t="s">
        <v>153</v>
      </c>
      <c r="AU752" s="236" t="s">
        <v>83</v>
      </c>
      <c r="AV752" s="13" t="s">
        <v>83</v>
      </c>
      <c r="AW752" s="13" t="s">
        <v>34</v>
      </c>
      <c r="AX752" s="13" t="s">
        <v>73</v>
      </c>
      <c r="AY752" s="236" t="s">
        <v>142</v>
      </c>
    </row>
    <row r="753" s="13" customFormat="1">
      <c r="A753" s="13"/>
      <c r="B753" s="225"/>
      <c r="C753" s="226"/>
      <c r="D753" s="227" t="s">
        <v>153</v>
      </c>
      <c r="E753" s="228" t="s">
        <v>19</v>
      </c>
      <c r="F753" s="229" t="s">
        <v>267</v>
      </c>
      <c r="G753" s="226"/>
      <c r="H753" s="230">
        <v>45.151000000000003</v>
      </c>
      <c r="I753" s="231"/>
      <c r="J753" s="226"/>
      <c r="K753" s="226"/>
      <c r="L753" s="232"/>
      <c r="M753" s="233"/>
      <c r="N753" s="234"/>
      <c r="O753" s="234"/>
      <c r="P753" s="234"/>
      <c r="Q753" s="234"/>
      <c r="R753" s="234"/>
      <c r="S753" s="234"/>
      <c r="T753" s="235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6" t="s">
        <v>153</v>
      </c>
      <c r="AU753" s="236" t="s">
        <v>83</v>
      </c>
      <c r="AV753" s="13" t="s">
        <v>83</v>
      </c>
      <c r="AW753" s="13" t="s">
        <v>34</v>
      </c>
      <c r="AX753" s="13" t="s">
        <v>73</v>
      </c>
      <c r="AY753" s="236" t="s">
        <v>142</v>
      </c>
    </row>
    <row r="754" s="13" customFormat="1">
      <c r="A754" s="13"/>
      <c r="B754" s="225"/>
      <c r="C754" s="226"/>
      <c r="D754" s="227" t="s">
        <v>153</v>
      </c>
      <c r="E754" s="228" t="s">
        <v>19</v>
      </c>
      <c r="F754" s="229" t="s">
        <v>268</v>
      </c>
      <c r="G754" s="226"/>
      <c r="H754" s="230">
        <v>9.3100000000000005</v>
      </c>
      <c r="I754" s="231"/>
      <c r="J754" s="226"/>
      <c r="K754" s="226"/>
      <c r="L754" s="232"/>
      <c r="M754" s="233"/>
      <c r="N754" s="234"/>
      <c r="O754" s="234"/>
      <c r="P754" s="234"/>
      <c r="Q754" s="234"/>
      <c r="R754" s="234"/>
      <c r="S754" s="234"/>
      <c r="T754" s="235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6" t="s">
        <v>153</v>
      </c>
      <c r="AU754" s="236" t="s">
        <v>83</v>
      </c>
      <c r="AV754" s="13" t="s">
        <v>83</v>
      </c>
      <c r="AW754" s="13" t="s">
        <v>34</v>
      </c>
      <c r="AX754" s="13" t="s">
        <v>73</v>
      </c>
      <c r="AY754" s="236" t="s">
        <v>142</v>
      </c>
    </row>
    <row r="755" s="13" customFormat="1">
      <c r="A755" s="13"/>
      <c r="B755" s="225"/>
      <c r="C755" s="226"/>
      <c r="D755" s="227" t="s">
        <v>153</v>
      </c>
      <c r="E755" s="228" t="s">
        <v>19</v>
      </c>
      <c r="F755" s="229" t="s">
        <v>269</v>
      </c>
      <c r="G755" s="226"/>
      <c r="H755" s="230">
        <v>39.887</v>
      </c>
      <c r="I755" s="231"/>
      <c r="J755" s="226"/>
      <c r="K755" s="226"/>
      <c r="L755" s="232"/>
      <c r="M755" s="233"/>
      <c r="N755" s="234"/>
      <c r="O755" s="234"/>
      <c r="P755" s="234"/>
      <c r="Q755" s="234"/>
      <c r="R755" s="234"/>
      <c r="S755" s="234"/>
      <c r="T755" s="235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6" t="s">
        <v>153</v>
      </c>
      <c r="AU755" s="236" t="s">
        <v>83</v>
      </c>
      <c r="AV755" s="13" t="s">
        <v>83</v>
      </c>
      <c r="AW755" s="13" t="s">
        <v>34</v>
      </c>
      <c r="AX755" s="13" t="s">
        <v>73</v>
      </c>
      <c r="AY755" s="236" t="s">
        <v>142</v>
      </c>
    </row>
    <row r="756" s="13" customFormat="1">
      <c r="A756" s="13"/>
      <c r="B756" s="225"/>
      <c r="C756" s="226"/>
      <c r="D756" s="227" t="s">
        <v>153</v>
      </c>
      <c r="E756" s="228" t="s">
        <v>19</v>
      </c>
      <c r="F756" s="229" t="s">
        <v>270</v>
      </c>
      <c r="G756" s="226"/>
      <c r="H756" s="230">
        <v>30.734999999999999</v>
      </c>
      <c r="I756" s="231"/>
      <c r="J756" s="226"/>
      <c r="K756" s="226"/>
      <c r="L756" s="232"/>
      <c r="M756" s="233"/>
      <c r="N756" s="234"/>
      <c r="O756" s="234"/>
      <c r="P756" s="234"/>
      <c r="Q756" s="234"/>
      <c r="R756" s="234"/>
      <c r="S756" s="234"/>
      <c r="T756" s="235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6" t="s">
        <v>153</v>
      </c>
      <c r="AU756" s="236" t="s">
        <v>83</v>
      </c>
      <c r="AV756" s="13" t="s">
        <v>83</v>
      </c>
      <c r="AW756" s="13" t="s">
        <v>34</v>
      </c>
      <c r="AX756" s="13" t="s">
        <v>73</v>
      </c>
      <c r="AY756" s="236" t="s">
        <v>142</v>
      </c>
    </row>
    <row r="757" s="16" customFormat="1">
      <c r="A757" s="16"/>
      <c r="B757" s="268"/>
      <c r="C757" s="269"/>
      <c r="D757" s="227" t="s">
        <v>153</v>
      </c>
      <c r="E757" s="270" t="s">
        <v>19</v>
      </c>
      <c r="F757" s="271" t="s">
        <v>256</v>
      </c>
      <c r="G757" s="269"/>
      <c r="H757" s="272">
        <v>282.173</v>
      </c>
      <c r="I757" s="273"/>
      <c r="J757" s="269"/>
      <c r="K757" s="269"/>
      <c r="L757" s="274"/>
      <c r="M757" s="275"/>
      <c r="N757" s="276"/>
      <c r="O757" s="276"/>
      <c r="P757" s="276"/>
      <c r="Q757" s="276"/>
      <c r="R757" s="276"/>
      <c r="S757" s="276"/>
      <c r="T757" s="277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T757" s="278" t="s">
        <v>153</v>
      </c>
      <c r="AU757" s="278" t="s">
        <v>83</v>
      </c>
      <c r="AV757" s="16" t="s">
        <v>161</v>
      </c>
      <c r="AW757" s="16" t="s">
        <v>34</v>
      </c>
      <c r="AX757" s="16" t="s">
        <v>73</v>
      </c>
      <c r="AY757" s="278" t="s">
        <v>142</v>
      </c>
    </row>
    <row r="758" s="15" customFormat="1">
      <c r="A758" s="15"/>
      <c r="B758" s="258"/>
      <c r="C758" s="259"/>
      <c r="D758" s="227" t="s">
        <v>153</v>
      </c>
      <c r="E758" s="260" t="s">
        <v>19</v>
      </c>
      <c r="F758" s="261" t="s">
        <v>284</v>
      </c>
      <c r="G758" s="259"/>
      <c r="H758" s="260" t="s">
        <v>19</v>
      </c>
      <c r="I758" s="262"/>
      <c r="J758" s="259"/>
      <c r="K758" s="259"/>
      <c r="L758" s="263"/>
      <c r="M758" s="264"/>
      <c r="N758" s="265"/>
      <c r="O758" s="265"/>
      <c r="P758" s="265"/>
      <c r="Q758" s="265"/>
      <c r="R758" s="265"/>
      <c r="S758" s="265"/>
      <c r="T758" s="266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67" t="s">
        <v>153</v>
      </c>
      <c r="AU758" s="267" t="s">
        <v>83</v>
      </c>
      <c r="AV758" s="15" t="s">
        <v>81</v>
      </c>
      <c r="AW758" s="15" t="s">
        <v>34</v>
      </c>
      <c r="AX758" s="15" t="s">
        <v>73</v>
      </c>
      <c r="AY758" s="267" t="s">
        <v>142</v>
      </c>
    </row>
    <row r="759" s="13" customFormat="1">
      <c r="A759" s="13"/>
      <c r="B759" s="225"/>
      <c r="C759" s="226"/>
      <c r="D759" s="227" t="s">
        <v>153</v>
      </c>
      <c r="E759" s="228" t="s">
        <v>19</v>
      </c>
      <c r="F759" s="229" t="s">
        <v>249</v>
      </c>
      <c r="G759" s="226"/>
      <c r="H759" s="230">
        <v>42.700000000000003</v>
      </c>
      <c r="I759" s="231"/>
      <c r="J759" s="226"/>
      <c r="K759" s="226"/>
      <c r="L759" s="232"/>
      <c r="M759" s="233"/>
      <c r="N759" s="234"/>
      <c r="O759" s="234"/>
      <c r="P759" s="234"/>
      <c r="Q759" s="234"/>
      <c r="R759" s="234"/>
      <c r="S759" s="234"/>
      <c r="T759" s="235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6" t="s">
        <v>153</v>
      </c>
      <c r="AU759" s="236" t="s">
        <v>83</v>
      </c>
      <c r="AV759" s="13" t="s">
        <v>83</v>
      </c>
      <c r="AW759" s="13" t="s">
        <v>34</v>
      </c>
      <c r="AX759" s="13" t="s">
        <v>73</v>
      </c>
      <c r="AY759" s="236" t="s">
        <v>142</v>
      </c>
    </row>
    <row r="760" s="13" customFormat="1">
      <c r="A760" s="13"/>
      <c r="B760" s="225"/>
      <c r="C760" s="226"/>
      <c r="D760" s="227" t="s">
        <v>153</v>
      </c>
      <c r="E760" s="228" t="s">
        <v>19</v>
      </c>
      <c r="F760" s="229" t="s">
        <v>250</v>
      </c>
      <c r="G760" s="226"/>
      <c r="H760" s="230">
        <v>18.300000000000001</v>
      </c>
      <c r="I760" s="231"/>
      <c r="J760" s="226"/>
      <c r="K760" s="226"/>
      <c r="L760" s="232"/>
      <c r="M760" s="233"/>
      <c r="N760" s="234"/>
      <c r="O760" s="234"/>
      <c r="P760" s="234"/>
      <c r="Q760" s="234"/>
      <c r="R760" s="234"/>
      <c r="S760" s="234"/>
      <c r="T760" s="235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6" t="s">
        <v>153</v>
      </c>
      <c r="AU760" s="236" t="s">
        <v>83</v>
      </c>
      <c r="AV760" s="13" t="s">
        <v>83</v>
      </c>
      <c r="AW760" s="13" t="s">
        <v>34</v>
      </c>
      <c r="AX760" s="13" t="s">
        <v>73</v>
      </c>
      <c r="AY760" s="236" t="s">
        <v>142</v>
      </c>
    </row>
    <row r="761" s="13" customFormat="1">
      <c r="A761" s="13"/>
      <c r="B761" s="225"/>
      <c r="C761" s="226"/>
      <c r="D761" s="227" t="s">
        <v>153</v>
      </c>
      <c r="E761" s="228" t="s">
        <v>19</v>
      </c>
      <c r="F761" s="229" t="s">
        <v>251</v>
      </c>
      <c r="G761" s="226"/>
      <c r="H761" s="230">
        <v>23.399999999999999</v>
      </c>
      <c r="I761" s="231"/>
      <c r="J761" s="226"/>
      <c r="K761" s="226"/>
      <c r="L761" s="232"/>
      <c r="M761" s="233"/>
      <c r="N761" s="234"/>
      <c r="O761" s="234"/>
      <c r="P761" s="234"/>
      <c r="Q761" s="234"/>
      <c r="R761" s="234"/>
      <c r="S761" s="234"/>
      <c r="T761" s="235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6" t="s">
        <v>153</v>
      </c>
      <c r="AU761" s="236" t="s">
        <v>83</v>
      </c>
      <c r="AV761" s="13" t="s">
        <v>83</v>
      </c>
      <c r="AW761" s="13" t="s">
        <v>34</v>
      </c>
      <c r="AX761" s="13" t="s">
        <v>73</v>
      </c>
      <c r="AY761" s="236" t="s">
        <v>142</v>
      </c>
    </row>
    <row r="762" s="13" customFormat="1">
      <c r="A762" s="13"/>
      <c r="B762" s="225"/>
      <c r="C762" s="226"/>
      <c r="D762" s="227" t="s">
        <v>153</v>
      </c>
      <c r="E762" s="228" t="s">
        <v>19</v>
      </c>
      <c r="F762" s="229" t="s">
        <v>252</v>
      </c>
      <c r="G762" s="226"/>
      <c r="H762" s="230">
        <v>18.600000000000001</v>
      </c>
      <c r="I762" s="231"/>
      <c r="J762" s="226"/>
      <c r="K762" s="226"/>
      <c r="L762" s="232"/>
      <c r="M762" s="233"/>
      <c r="N762" s="234"/>
      <c r="O762" s="234"/>
      <c r="P762" s="234"/>
      <c r="Q762" s="234"/>
      <c r="R762" s="234"/>
      <c r="S762" s="234"/>
      <c r="T762" s="23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6" t="s">
        <v>153</v>
      </c>
      <c r="AU762" s="236" t="s">
        <v>83</v>
      </c>
      <c r="AV762" s="13" t="s">
        <v>83</v>
      </c>
      <c r="AW762" s="13" t="s">
        <v>34</v>
      </c>
      <c r="AX762" s="13" t="s">
        <v>73</v>
      </c>
      <c r="AY762" s="236" t="s">
        <v>142</v>
      </c>
    </row>
    <row r="763" s="13" customFormat="1">
      <c r="A763" s="13"/>
      <c r="B763" s="225"/>
      <c r="C763" s="226"/>
      <c r="D763" s="227" t="s">
        <v>153</v>
      </c>
      <c r="E763" s="228" t="s">
        <v>19</v>
      </c>
      <c r="F763" s="229" t="s">
        <v>253</v>
      </c>
      <c r="G763" s="226"/>
      <c r="H763" s="230">
        <v>1.7</v>
      </c>
      <c r="I763" s="231"/>
      <c r="J763" s="226"/>
      <c r="K763" s="226"/>
      <c r="L763" s="232"/>
      <c r="M763" s="233"/>
      <c r="N763" s="234"/>
      <c r="O763" s="234"/>
      <c r="P763" s="234"/>
      <c r="Q763" s="234"/>
      <c r="R763" s="234"/>
      <c r="S763" s="234"/>
      <c r="T763" s="235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6" t="s">
        <v>153</v>
      </c>
      <c r="AU763" s="236" t="s">
        <v>83</v>
      </c>
      <c r="AV763" s="13" t="s">
        <v>83</v>
      </c>
      <c r="AW763" s="13" t="s">
        <v>34</v>
      </c>
      <c r="AX763" s="13" t="s">
        <v>73</v>
      </c>
      <c r="AY763" s="236" t="s">
        <v>142</v>
      </c>
    </row>
    <row r="764" s="13" customFormat="1">
      <c r="A764" s="13"/>
      <c r="B764" s="225"/>
      <c r="C764" s="226"/>
      <c r="D764" s="227" t="s">
        <v>153</v>
      </c>
      <c r="E764" s="228" t="s">
        <v>19</v>
      </c>
      <c r="F764" s="229" t="s">
        <v>254</v>
      </c>
      <c r="G764" s="226"/>
      <c r="H764" s="230">
        <v>15.6</v>
      </c>
      <c r="I764" s="231"/>
      <c r="J764" s="226"/>
      <c r="K764" s="226"/>
      <c r="L764" s="232"/>
      <c r="M764" s="233"/>
      <c r="N764" s="234"/>
      <c r="O764" s="234"/>
      <c r="P764" s="234"/>
      <c r="Q764" s="234"/>
      <c r="R764" s="234"/>
      <c r="S764" s="234"/>
      <c r="T764" s="235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6" t="s">
        <v>153</v>
      </c>
      <c r="AU764" s="236" t="s">
        <v>83</v>
      </c>
      <c r="AV764" s="13" t="s">
        <v>83</v>
      </c>
      <c r="AW764" s="13" t="s">
        <v>34</v>
      </c>
      <c r="AX764" s="13" t="s">
        <v>73</v>
      </c>
      <c r="AY764" s="236" t="s">
        <v>142</v>
      </c>
    </row>
    <row r="765" s="13" customFormat="1">
      <c r="A765" s="13"/>
      <c r="B765" s="225"/>
      <c r="C765" s="226"/>
      <c r="D765" s="227" t="s">
        <v>153</v>
      </c>
      <c r="E765" s="228" t="s">
        <v>19</v>
      </c>
      <c r="F765" s="229" t="s">
        <v>255</v>
      </c>
      <c r="G765" s="226"/>
      <c r="H765" s="230">
        <v>8</v>
      </c>
      <c r="I765" s="231"/>
      <c r="J765" s="226"/>
      <c r="K765" s="226"/>
      <c r="L765" s="232"/>
      <c r="M765" s="233"/>
      <c r="N765" s="234"/>
      <c r="O765" s="234"/>
      <c r="P765" s="234"/>
      <c r="Q765" s="234"/>
      <c r="R765" s="234"/>
      <c r="S765" s="234"/>
      <c r="T765" s="235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6" t="s">
        <v>153</v>
      </c>
      <c r="AU765" s="236" t="s">
        <v>83</v>
      </c>
      <c r="AV765" s="13" t="s">
        <v>83</v>
      </c>
      <c r="AW765" s="13" t="s">
        <v>34</v>
      </c>
      <c r="AX765" s="13" t="s">
        <v>73</v>
      </c>
      <c r="AY765" s="236" t="s">
        <v>142</v>
      </c>
    </row>
    <row r="766" s="16" customFormat="1">
      <c r="A766" s="16"/>
      <c r="B766" s="268"/>
      <c r="C766" s="269"/>
      <c r="D766" s="227" t="s">
        <v>153</v>
      </c>
      <c r="E766" s="270" t="s">
        <v>19</v>
      </c>
      <c r="F766" s="271" t="s">
        <v>256</v>
      </c>
      <c r="G766" s="269"/>
      <c r="H766" s="272">
        <v>128.30000000000001</v>
      </c>
      <c r="I766" s="273"/>
      <c r="J766" s="269"/>
      <c r="K766" s="269"/>
      <c r="L766" s="274"/>
      <c r="M766" s="275"/>
      <c r="N766" s="276"/>
      <c r="O766" s="276"/>
      <c r="P766" s="276"/>
      <c r="Q766" s="276"/>
      <c r="R766" s="276"/>
      <c r="S766" s="276"/>
      <c r="T766" s="277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T766" s="278" t="s">
        <v>153</v>
      </c>
      <c r="AU766" s="278" t="s">
        <v>83</v>
      </c>
      <c r="AV766" s="16" t="s">
        <v>161</v>
      </c>
      <c r="AW766" s="16" t="s">
        <v>34</v>
      </c>
      <c r="AX766" s="16" t="s">
        <v>73</v>
      </c>
      <c r="AY766" s="278" t="s">
        <v>142</v>
      </c>
    </row>
    <row r="767" s="14" customFormat="1">
      <c r="A767" s="14"/>
      <c r="B767" s="237"/>
      <c r="C767" s="238"/>
      <c r="D767" s="227" t="s">
        <v>153</v>
      </c>
      <c r="E767" s="239" t="s">
        <v>19</v>
      </c>
      <c r="F767" s="240" t="s">
        <v>172</v>
      </c>
      <c r="G767" s="238"/>
      <c r="H767" s="241">
        <v>410.47300000000001</v>
      </c>
      <c r="I767" s="242"/>
      <c r="J767" s="238"/>
      <c r="K767" s="238"/>
      <c r="L767" s="243"/>
      <c r="M767" s="244"/>
      <c r="N767" s="245"/>
      <c r="O767" s="245"/>
      <c r="P767" s="245"/>
      <c r="Q767" s="245"/>
      <c r="R767" s="245"/>
      <c r="S767" s="245"/>
      <c r="T767" s="24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7" t="s">
        <v>153</v>
      </c>
      <c r="AU767" s="247" t="s">
        <v>83</v>
      </c>
      <c r="AV767" s="14" t="s">
        <v>149</v>
      </c>
      <c r="AW767" s="14" t="s">
        <v>34</v>
      </c>
      <c r="AX767" s="14" t="s">
        <v>81</v>
      </c>
      <c r="AY767" s="247" t="s">
        <v>142</v>
      </c>
    </row>
    <row r="768" s="2" customFormat="1" ht="16.5" customHeight="1">
      <c r="A768" s="41"/>
      <c r="B768" s="42"/>
      <c r="C768" s="207" t="s">
        <v>1037</v>
      </c>
      <c r="D768" s="207" t="s">
        <v>144</v>
      </c>
      <c r="E768" s="208" t="s">
        <v>1038</v>
      </c>
      <c r="F768" s="209" t="s">
        <v>1039</v>
      </c>
      <c r="G768" s="210" t="s">
        <v>147</v>
      </c>
      <c r="H768" s="211">
        <v>51.789999999999999</v>
      </c>
      <c r="I768" s="212"/>
      <c r="J768" s="213">
        <f>ROUND(I768*H768,2)</f>
        <v>0</v>
      </c>
      <c r="K768" s="209" t="s">
        <v>148</v>
      </c>
      <c r="L768" s="47"/>
      <c r="M768" s="214" t="s">
        <v>19</v>
      </c>
      <c r="N768" s="215" t="s">
        <v>44</v>
      </c>
      <c r="O768" s="87"/>
      <c r="P768" s="216">
        <f>O768*H768</f>
        <v>0</v>
      </c>
      <c r="Q768" s="216">
        <v>0.0003255</v>
      </c>
      <c r="R768" s="216">
        <f>Q768*H768</f>
        <v>0.016857645000000001</v>
      </c>
      <c r="S768" s="216">
        <v>0</v>
      </c>
      <c r="T768" s="217">
        <f>S768*H768</f>
        <v>0</v>
      </c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R768" s="218" t="s">
        <v>272</v>
      </c>
      <c r="AT768" s="218" t="s">
        <v>144</v>
      </c>
      <c r="AU768" s="218" t="s">
        <v>83</v>
      </c>
      <c r="AY768" s="20" t="s">
        <v>142</v>
      </c>
      <c r="BE768" s="219">
        <f>IF(N768="základní",J768,0)</f>
        <v>0</v>
      </c>
      <c r="BF768" s="219">
        <f>IF(N768="snížená",J768,0)</f>
        <v>0</v>
      </c>
      <c r="BG768" s="219">
        <f>IF(N768="zákl. přenesená",J768,0)</f>
        <v>0</v>
      </c>
      <c r="BH768" s="219">
        <f>IF(N768="sníž. přenesená",J768,0)</f>
        <v>0</v>
      </c>
      <c r="BI768" s="219">
        <f>IF(N768="nulová",J768,0)</f>
        <v>0</v>
      </c>
      <c r="BJ768" s="20" t="s">
        <v>81</v>
      </c>
      <c r="BK768" s="219">
        <f>ROUND(I768*H768,2)</f>
        <v>0</v>
      </c>
      <c r="BL768" s="20" t="s">
        <v>272</v>
      </c>
      <c r="BM768" s="218" t="s">
        <v>1040</v>
      </c>
    </row>
    <row r="769" s="2" customFormat="1">
      <c r="A769" s="41"/>
      <c r="B769" s="42"/>
      <c r="C769" s="43"/>
      <c r="D769" s="220" t="s">
        <v>151</v>
      </c>
      <c r="E769" s="43"/>
      <c r="F769" s="221" t="s">
        <v>1041</v>
      </c>
      <c r="G769" s="43"/>
      <c r="H769" s="43"/>
      <c r="I769" s="222"/>
      <c r="J769" s="43"/>
      <c r="K769" s="43"/>
      <c r="L769" s="47"/>
      <c r="M769" s="223"/>
      <c r="N769" s="224"/>
      <c r="O769" s="87"/>
      <c r="P769" s="87"/>
      <c r="Q769" s="87"/>
      <c r="R769" s="87"/>
      <c r="S769" s="87"/>
      <c r="T769" s="88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T769" s="20" t="s">
        <v>151</v>
      </c>
      <c r="AU769" s="20" t="s">
        <v>83</v>
      </c>
    </row>
    <row r="770" s="15" customFormat="1">
      <c r="A770" s="15"/>
      <c r="B770" s="258"/>
      <c r="C770" s="259"/>
      <c r="D770" s="227" t="s">
        <v>153</v>
      </c>
      <c r="E770" s="260" t="s">
        <v>19</v>
      </c>
      <c r="F770" s="261" t="s">
        <v>1042</v>
      </c>
      <c r="G770" s="259"/>
      <c r="H770" s="260" t="s">
        <v>19</v>
      </c>
      <c r="I770" s="262"/>
      <c r="J770" s="259"/>
      <c r="K770" s="259"/>
      <c r="L770" s="263"/>
      <c r="M770" s="264"/>
      <c r="N770" s="265"/>
      <c r="O770" s="265"/>
      <c r="P770" s="265"/>
      <c r="Q770" s="265"/>
      <c r="R770" s="265"/>
      <c r="S770" s="265"/>
      <c r="T770" s="266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67" t="s">
        <v>153</v>
      </c>
      <c r="AU770" s="267" t="s">
        <v>83</v>
      </c>
      <c r="AV770" s="15" t="s">
        <v>81</v>
      </c>
      <c r="AW770" s="15" t="s">
        <v>34</v>
      </c>
      <c r="AX770" s="15" t="s">
        <v>73</v>
      </c>
      <c r="AY770" s="267" t="s">
        <v>142</v>
      </c>
    </row>
    <row r="771" s="13" customFormat="1">
      <c r="A771" s="13"/>
      <c r="B771" s="225"/>
      <c r="C771" s="226"/>
      <c r="D771" s="227" t="s">
        <v>153</v>
      </c>
      <c r="E771" s="228" t="s">
        <v>19</v>
      </c>
      <c r="F771" s="229" t="s">
        <v>291</v>
      </c>
      <c r="G771" s="226"/>
      <c r="H771" s="230">
        <v>12.529999999999999</v>
      </c>
      <c r="I771" s="231"/>
      <c r="J771" s="226"/>
      <c r="K771" s="226"/>
      <c r="L771" s="232"/>
      <c r="M771" s="233"/>
      <c r="N771" s="234"/>
      <c r="O771" s="234"/>
      <c r="P771" s="234"/>
      <c r="Q771" s="234"/>
      <c r="R771" s="234"/>
      <c r="S771" s="234"/>
      <c r="T771" s="23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6" t="s">
        <v>153</v>
      </c>
      <c r="AU771" s="236" t="s">
        <v>83</v>
      </c>
      <c r="AV771" s="13" t="s">
        <v>83</v>
      </c>
      <c r="AW771" s="13" t="s">
        <v>34</v>
      </c>
      <c r="AX771" s="13" t="s">
        <v>73</v>
      </c>
      <c r="AY771" s="236" t="s">
        <v>142</v>
      </c>
    </row>
    <row r="772" s="13" customFormat="1">
      <c r="A772" s="13"/>
      <c r="B772" s="225"/>
      <c r="C772" s="226"/>
      <c r="D772" s="227" t="s">
        <v>153</v>
      </c>
      <c r="E772" s="228" t="s">
        <v>19</v>
      </c>
      <c r="F772" s="229" t="s">
        <v>292</v>
      </c>
      <c r="G772" s="226"/>
      <c r="H772" s="230">
        <v>5.0300000000000002</v>
      </c>
      <c r="I772" s="231"/>
      <c r="J772" s="226"/>
      <c r="K772" s="226"/>
      <c r="L772" s="232"/>
      <c r="M772" s="233"/>
      <c r="N772" s="234"/>
      <c r="O772" s="234"/>
      <c r="P772" s="234"/>
      <c r="Q772" s="234"/>
      <c r="R772" s="234"/>
      <c r="S772" s="234"/>
      <c r="T772" s="23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6" t="s">
        <v>153</v>
      </c>
      <c r="AU772" s="236" t="s">
        <v>83</v>
      </c>
      <c r="AV772" s="13" t="s">
        <v>83</v>
      </c>
      <c r="AW772" s="13" t="s">
        <v>34</v>
      </c>
      <c r="AX772" s="13" t="s">
        <v>73</v>
      </c>
      <c r="AY772" s="236" t="s">
        <v>142</v>
      </c>
    </row>
    <row r="773" s="13" customFormat="1">
      <c r="A773" s="13"/>
      <c r="B773" s="225"/>
      <c r="C773" s="226"/>
      <c r="D773" s="227" t="s">
        <v>153</v>
      </c>
      <c r="E773" s="228" t="s">
        <v>19</v>
      </c>
      <c r="F773" s="229" t="s">
        <v>293</v>
      </c>
      <c r="G773" s="226"/>
      <c r="H773" s="230">
        <v>6.1600000000000001</v>
      </c>
      <c r="I773" s="231"/>
      <c r="J773" s="226"/>
      <c r="K773" s="226"/>
      <c r="L773" s="232"/>
      <c r="M773" s="233"/>
      <c r="N773" s="234"/>
      <c r="O773" s="234"/>
      <c r="P773" s="234"/>
      <c r="Q773" s="234"/>
      <c r="R773" s="234"/>
      <c r="S773" s="234"/>
      <c r="T773" s="23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6" t="s">
        <v>153</v>
      </c>
      <c r="AU773" s="236" t="s">
        <v>83</v>
      </c>
      <c r="AV773" s="13" t="s">
        <v>83</v>
      </c>
      <c r="AW773" s="13" t="s">
        <v>34</v>
      </c>
      <c r="AX773" s="13" t="s">
        <v>73</v>
      </c>
      <c r="AY773" s="236" t="s">
        <v>142</v>
      </c>
    </row>
    <row r="774" s="13" customFormat="1">
      <c r="A774" s="13"/>
      <c r="B774" s="225"/>
      <c r="C774" s="226"/>
      <c r="D774" s="227" t="s">
        <v>153</v>
      </c>
      <c r="E774" s="228" t="s">
        <v>19</v>
      </c>
      <c r="F774" s="229" t="s">
        <v>294</v>
      </c>
      <c r="G774" s="226"/>
      <c r="H774" s="230">
        <v>3.7999999999999998</v>
      </c>
      <c r="I774" s="231"/>
      <c r="J774" s="226"/>
      <c r="K774" s="226"/>
      <c r="L774" s="232"/>
      <c r="M774" s="233"/>
      <c r="N774" s="234"/>
      <c r="O774" s="234"/>
      <c r="P774" s="234"/>
      <c r="Q774" s="234"/>
      <c r="R774" s="234"/>
      <c r="S774" s="234"/>
      <c r="T774" s="235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6" t="s">
        <v>153</v>
      </c>
      <c r="AU774" s="236" t="s">
        <v>83</v>
      </c>
      <c r="AV774" s="13" t="s">
        <v>83</v>
      </c>
      <c r="AW774" s="13" t="s">
        <v>34</v>
      </c>
      <c r="AX774" s="13" t="s">
        <v>73</v>
      </c>
      <c r="AY774" s="236" t="s">
        <v>142</v>
      </c>
    </row>
    <row r="775" s="13" customFormat="1">
      <c r="A775" s="13"/>
      <c r="B775" s="225"/>
      <c r="C775" s="226"/>
      <c r="D775" s="227" t="s">
        <v>153</v>
      </c>
      <c r="E775" s="228" t="s">
        <v>19</v>
      </c>
      <c r="F775" s="229" t="s">
        <v>295</v>
      </c>
      <c r="G775" s="226"/>
      <c r="H775" s="230">
        <v>7.7000000000000002</v>
      </c>
      <c r="I775" s="231"/>
      <c r="J775" s="226"/>
      <c r="K775" s="226"/>
      <c r="L775" s="232"/>
      <c r="M775" s="233"/>
      <c r="N775" s="234"/>
      <c r="O775" s="234"/>
      <c r="P775" s="234"/>
      <c r="Q775" s="234"/>
      <c r="R775" s="234"/>
      <c r="S775" s="234"/>
      <c r="T775" s="235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6" t="s">
        <v>153</v>
      </c>
      <c r="AU775" s="236" t="s">
        <v>83</v>
      </c>
      <c r="AV775" s="13" t="s">
        <v>83</v>
      </c>
      <c r="AW775" s="13" t="s">
        <v>34</v>
      </c>
      <c r="AX775" s="13" t="s">
        <v>73</v>
      </c>
      <c r="AY775" s="236" t="s">
        <v>142</v>
      </c>
    </row>
    <row r="776" s="13" customFormat="1">
      <c r="A776" s="13"/>
      <c r="B776" s="225"/>
      <c r="C776" s="226"/>
      <c r="D776" s="227" t="s">
        <v>153</v>
      </c>
      <c r="E776" s="228" t="s">
        <v>19</v>
      </c>
      <c r="F776" s="229" t="s">
        <v>296</v>
      </c>
      <c r="G776" s="226"/>
      <c r="H776" s="230">
        <v>9.8200000000000003</v>
      </c>
      <c r="I776" s="231"/>
      <c r="J776" s="226"/>
      <c r="K776" s="226"/>
      <c r="L776" s="232"/>
      <c r="M776" s="233"/>
      <c r="N776" s="234"/>
      <c r="O776" s="234"/>
      <c r="P776" s="234"/>
      <c r="Q776" s="234"/>
      <c r="R776" s="234"/>
      <c r="S776" s="234"/>
      <c r="T776" s="235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6" t="s">
        <v>153</v>
      </c>
      <c r="AU776" s="236" t="s">
        <v>83</v>
      </c>
      <c r="AV776" s="13" t="s">
        <v>83</v>
      </c>
      <c r="AW776" s="13" t="s">
        <v>34</v>
      </c>
      <c r="AX776" s="13" t="s">
        <v>73</v>
      </c>
      <c r="AY776" s="236" t="s">
        <v>142</v>
      </c>
    </row>
    <row r="777" s="13" customFormat="1">
      <c r="A777" s="13"/>
      <c r="B777" s="225"/>
      <c r="C777" s="226"/>
      <c r="D777" s="227" t="s">
        <v>153</v>
      </c>
      <c r="E777" s="228" t="s">
        <v>19</v>
      </c>
      <c r="F777" s="229" t="s">
        <v>297</v>
      </c>
      <c r="G777" s="226"/>
      <c r="H777" s="230">
        <v>6.75</v>
      </c>
      <c r="I777" s="231"/>
      <c r="J777" s="226"/>
      <c r="K777" s="226"/>
      <c r="L777" s="232"/>
      <c r="M777" s="233"/>
      <c r="N777" s="234"/>
      <c r="O777" s="234"/>
      <c r="P777" s="234"/>
      <c r="Q777" s="234"/>
      <c r="R777" s="234"/>
      <c r="S777" s="234"/>
      <c r="T777" s="23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6" t="s">
        <v>153</v>
      </c>
      <c r="AU777" s="236" t="s">
        <v>83</v>
      </c>
      <c r="AV777" s="13" t="s">
        <v>83</v>
      </c>
      <c r="AW777" s="13" t="s">
        <v>34</v>
      </c>
      <c r="AX777" s="13" t="s">
        <v>73</v>
      </c>
      <c r="AY777" s="236" t="s">
        <v>142</v>
      </c>
    </row>
    <row r="778" s="14" customFormat="1">
      <c r="A778" s="14"/>
      <c r="B778" s="237"/>
      <c r="C778" s="238"/>
      <c r="D778" s="227" t="s">
        <v>153</v>
      </c>
      <c r="E778" s="239" t="s">
        <v>19</v>
      </c>
      <c r="F778" s="240" t="s">
        <v>172</v>
      </c>
      <c r="G778" s="238"/>
      <c r="H778" s="241">
        <v>51.789999999999999</v>
      </c>
      <c r="I778" s="242"/>
      <c r="J778" s="238"/>
      <c r="K778" s="238"/>
      <c r="L778" s="243"/>
      <c r="M778" s="244"/>
      <c r="N778" s="245"/>
      <c r="O778" s="245"/>
      <c r="P778" s="245"/>
      <c r="Q778" s="245"/>
      <c r="R778" s="245"/>
      <c r="S778" s="245"/>
      <c r="T778" s="24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7" t="s">
        <v>153</v>
      </c>
      <c r="AU778" s="247" t="s">
        <v>83</v>
      </c>
      <c r="AV778" s="14" t="s">
        <v>149</v>
      </c>
      <c r="AW778" s="14" t="s">
        <v>34</v>
      </c>
      <c r="AX778" s="14" t="s">
        <v>81</v>
      </c>
      <c r="AY778" s="247" t="s">
        <v>142</v>
      </c>
    </row>
    <row r="779" s="2" customFormat="1" ht="24.15" customHeight="1">
      <c r="A779" s="41"/>
      <c r="B779" s="42"/>
      <c r="C779" s="207" t="s">
        <v>1043</v>
      </c>
      <c r="D779" s="207" t="s">
        <v>144</v>
      </c>
      <c r="E779" s="208" t="s">
        <v>1044</v>
      </c>
      <c r="F779" s="209" t="s">
        <v>1045</v>
      </c>
      <c r="G779" s="210" t="s">
        <v>147</v>
      </c>
      <c r="H779" s="211">
        <v>8.8300000000000001</v>
      </c>
      <c r="I779" s="212"/>
      <c r="J779" s="213">
        <f>ROUND(I779*H779,2)</f>
        <v>0</v>
      </c>
      <c r="K779" s="209" t="s">
        <v>148</v>
      </c>
      <c r="L779" s="47"/>
      <c r="M779" s="214" t="s">
        <v>19</v>
      </c>
      <c r="N779" s="215" t="s">
        <v>44</v>
      </c>
      <c r="O779" s="87"/>
      <c r="P779" s="216">
        <f>O779*H779</f>
        <v>0</v>
      </c>
      <c r="Q779" s="216">
        <v>0</v>
      </c>
      <c r="R779" s="216">
        <f>Q779*H779</f>
        <v>0</v>
      </c>
      <c r="S779" s="216">
        <v>0</v>
      </c>
      <c r="T779" s="217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18" t="s">
        <v>272</v>
      </c>
      <c r="AT779" s="218" t="s">
        <v>144</v>
      </c>
      <c r="AU779" s="218" t="s">
        <v>83</v>
      </c>
      <c r="AY779" s="20" t="s">
        <v>142</v>
      </c>
      <c r="BE779" s="219">
        <f>IF(N779="základní",J779,0)</f>
        <v>0</v>
      </c>
      <c r="BF779" s="219">
        <f>IF(N779="snížená",J779,0)</f>
        <v>0</v>
      </c>
      <c r="BG779" s="219">
        <f>IF(N779="zákl. přenesená",J779,0)</f>
        <v>0</v>
      </c>
      <c r="BH779" s="219">
        <f>IF(N779="sníž. přenesená",J779,0)</f>
        <v>0</v>
      </c>
      <c r="BI779" s="219">
        <f>IF(N779="nulová",J779,0)</f>
        <v>0</v>
      </c>
      <c r="BJ779" s="20" t="s">
        <v>81</v>
      </c>
      <c r="BK779" s="219">
        <f>ROUND(I779*H779,2)</f>
        <v>0</v>
      </c>
      <c r="BL779" s="20" t="s">
        <v>272</v>
      </c>
      <c r="BM779" s="218" t="s">
        <v>1046</v>
      </c>
    </row>
    <row r="780" s="2" customFormat="1">
      <c r="A780" s="41"/>
      <c r="B780" s="42"/>
      <c r="C780" s="43"/>
      <c r="D780" s="220" t="s">
        <v>151</v>
      </c>
      <c r="E780" s="43"/>
      <c r="F780" s="221" t="s">
        <v>1047</v>
      </c>
      <c r="G780" s="43"/>
      <c r="H780" s="43"/>
      <c r="I780" s="222"/>
      <c r="J780" s="43"/>
      <c r="K780" s="43"/>
      <c r="L780" s="47"/>
      <c r="M780" s="223"/>
      <c r="N780" s="224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T780" s="20" t="s">
        <v>151</v>
      </c>
      <c r="AU780" s="20" t="s">
        <v>83</v>
      </c>
    </row>
    <row r="781" s="13" customFormat="1">
      <c r="A781" s="13"/>
      <c r="B781" s="225"/>
      <c r="C781" s="226"/>
      <c r="D781" s="227" t="s">
        <v>153</v>
      </c>
      <c r="E781" s="228" t="s">
        <v>19</v>
      </c>
      <c r="F781" s="229" t="s">
        <v>292</v>
      </c>
      <c r="G781" s="226"/>
      <c r="H781" s="230">
        <v>5.0300000000000002</v>
      </c>
      <c r="I781" s="231"/>
      <c r="J781" s="226"/>
      <c r="K781" s="226"/>
      <c r="L781" s="232"/>
      <c r="M781" s="233"/>
      <c r="N781" s="234"/>
      <c r="O781" s="234"/>
      <c r="P781" s="234"/>
      <c r="Q781" s="234"/>
      <c r="R781" s="234"/>
      <c r="S781" s="234"/>
      <c r="T781" s="23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6" t="s">
        <v>153</v>
      </c>
      <c r="AU781" s="236" t="s">
        <v>83</v>
      </c>
      <c r="AV781" s="13" t="s">
        <v>83</v>
      </c>
      <c r="AW781" s="13" t="s">
        <v>34</v>
      </c>
      <c r="AX781" s="13" t="s">
        <v>73</v>
      </c>
      <c r="AY781" s="236" t="s">
        <v>142</v>
      </c>
    </row>
    <row r="782" s="13" customFormat="1">
      <c r="A782" s="13"/>
      <c r="B782" s="225"/>
      <c r="C782" s="226"/>
      <c r="D782" s="227" t="s">
        <v>153</v>
      </c>
      <c r="E782" s="228" t="s">
        <v>19</v>
      </c>
      <c r="F782" s="229" t="s">
        <v>294</v>
      </c>
      <c r="G782" s="226"/>
      <c r="H782" s="230">
        <v>3.7999999999999998</v>
      </c>
      <c r="I782" s="231"/>
      <c r="J782" s="226"/>
      <c r="K782" s="226"/>
      <c r="L782" s="232"/>
      <c r="M782" s="233"/>
      <c r="N782" s="234"/>
      <c r="O782" s="234"/>
      <c r="P782" s="234"/>
      <c r="Q782" s="234"/>
      <c r="R782" s="234"/>
      <c r="S782" s="234"/>
      <c r="T782" s="23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6" t="s">
        <v>153</v>
      </c>
      <c r="AU782" s="236" t="s">
        <v>83</v>
      </c>
      <c r="AV782" s="13" t="s">
        <v>83</v>
      </c>
      <c r="AW782" s="13" t="s">
        <v>34</v>
      </c>
      <c r="AX782" s="13" t="s">
        <v>73</v>
      </c>
      <c r="AY782" s="236" t="s">
        <v>142</v>
      </c>
    </row>
    <row r="783" s="14" customFormat="1">
      <c r="A783" s="14"/>
      <c r="B783" s="237"/>
      <c r="C783" s="238"/>
      <c r="D783" s="227" t="s">
        <v>153</v>
      </c>
      <c r="E783" s="239" t="s">
        <v>19</v>
      </c>
      <c r="F783" s="240" t="s">
        <v>172</v>
      </c>
      <c r="G783" s="238"/>
      <c r="H783" s="241">
        <v>8.8300000000000001</v>
      </c>
      <c r="I783" s="242"/>
      <c r="J783" s="238"/>
      <c r="K783" s="238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153</v>
      </c>
      <c r="AU783" s="247" t="s">
        <v>83</v>
      </c>
      <c r="AV783" s="14" t="s">
        <v>149</v>
      </c>
      <c r="AW783" s="14" t="s">
        <v>34</v>
      </c>
      <c r="AX783" s="14" t="s">
        <v>81</v>
      </c>
      <c r="AY783" s="247" t="s">
        <v>142</v>
      </c>
    </row>
    <row r="784" s="12" customFormat="1" ht="25.92" customHeight="1">
      <c r="A784" s="12"/>
      <c r="B784" s="191"/>
      <c r="C784" s="192"/>
      <c r="D784" s="193" t="s">
        <v>72</v>
      </c>
      <c r="E784" s="194" t="s">
        <v>1048</v>
      </c>
      <c r="F784" s="194" t="s">
        <v>1049</v>
      </c>
      <c r="G784" s="192"/>
      <c r="H784" s="192"/>
      <c r="I784" s="195"/>
      <c r="J784" s="196">
        <f>BK784</f>
        <v>0</v>
      </c>
      <c r="K784" s="192"/>
      <c r="L784" s="197"/>
      <c r="M784" s="198"/>
      <c r="N784" s="199"/>
      <c r="O784" s="199"/>
      <c r="P784" s="200">
        <f>SUM(P785:P802)</f>
        <v>0</v>
      </c>
      <c r="Q784" s="199"/>
      <c r="R784" s="200">
        <f>SUM(R785:R802)</f>
        <v>0</v>
      </c>
      <c r="S784" s="199"/>
      <c r="T784" s="201">
        <f>SUM(T785:T802)</f>
        <v>0</v>
      </c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R784" s="202" t="s">
        <v>149</v>
      </c>
      <c r="AT784" s="203" t="s">
        <v>72</v>
      </c>
      <c r="AU784" s="203" t="s">
        <v>73</v>
      </c>
      <c r="AY784" s="202" t="s">
        <v>142</v>
      </c>
      <c r="BK784" s="204">
        <f>SUM(BK785:BK802)</f>
        <v>0</v>
      </c>
    </row>
    <row r="785" s="2" customFormat="1" ht="16.5" customHeight="1">
      <c r="A785" s="41"/>
      <c r="B785" s="42"/>
      <c r="C785" s="207" t="s">
        <v>1050</v>
      </c>
      <c r="D785" s="207" t="s">
        <v>144</v>
      </c>
      <c r="E785" s="208" t="s">
        <v>1051</v>
      </c>
      <c r="F785" s="209" t="s">
        <v>1052</v>
      </c>
      <c r="G785" s="210" t="s">
        <v>1053</v>
      </c>
      <c r="H785" s="211">
        <v>58</v>
      </c>
      <c r="I785" s="212"/>
      <c r="J785" s="213">
        <f>ROUND(I785*H785,2)</f>
        <v>0</v>
      </c>
      <c r="K785" s="209" t="s">
        <v>245</v>
      </c>
      <c r="L785" s="47"/>
      <c r="M785" s="214" t="s">
        <v>19</v>
      </c>
      <c r="N785" s="215" t="s">
        <v>44</v>
      </c>
      <c r="O785" s="87"/>
      <c r="P785" s="216">
        <f>O785*H785</f>
        <v>0</v>
      </c>
      <c r="Q785" s="216">
        <v>0</v>
      </c>
      <c r="R785" s="216">
        <f>Q785*H785</f>
        <v>0</v>
      </c>
      <c r="S785" s="216">
        <v>0</v>
      </c>
      <c r="T785" s="217">
        <f>S785*H785</f>
        <v>0</v>
      </c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R785" s="218" t="s">
        <v>1054</v>
      </c>
      <c r="AT785" s="218" t="s">
        <v>144</v>
      </c>
      <c r="AU785" s="218" t="s">
        <v>81</v>
      </c>
      <c r="AY785" s="20" t="s">
        <v>142</v>
      </c>
      <c r="BE785" s="219">
        <f>IF(N785="základní",J785,0)</f>
        <v>0</v>
      </c>
      <c r="BF785" s="219">
        <f>IF(N785="snížená",J785,0)</f>
        <v>0</v>
      </c>
      <c r="BG785" s="219">
        <f>IF(N785="zákl. přenesená",J785,0)</f>
        <v>0</v>
      </c>
      <c r="BH785" s="219">
        <f>IF(N785="sníž. přenesená",J785,0)</f>
        <v>0</v>
      </c>
      <c r="BI785" s="219">
        <f>IF(N785="nulová",J785,0)</f>
        <v>0</v>
      </c>
      <c r="BJ785" s="20" t="s">
        <v>81</v>
      </c>
      <c r="BK785" s="219">
        <f>ROUND(I785*H785,2)</f>
        <v>0</v>
      </c>
      <c r="BL785" s="20" t="s">
        <v>1054</v>
      </c>
      <c r="BM785" s="218" t="s">
        <v>1055</v>
      </c>
    </row>
    <row r="786" s="2" customFormat="1">
      <c r="A786" s="41"/>
      <c r="B786" s="42"/>
      <c r="C786" s="43"/>
      <c r="D786" s="220" t="s">
        <v>151</v>
      </c>
      <c r="E786" s="43"/>
      <c r="F786" s="221" t="s">
        <v>1056</v>
      </c>
      <c r="G786" s="43"/>
      <c r="H786" s="43"/>
      <c r="I786" s="222"/>
      <c r="J786" s="43"/>
      <c r="K786" s="43"/>
      <c r="L786" s="47"/>
      <c r="M786" s="223"/>
      <c r="N786" s="224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151</v>
      </c>
      <c r="AU786" s="20" t="s">
        <v>81</v>
      </c>
    </row>
    <row r="787" s="15" customFormat="1">
      <c r="A787" s="15"/>
      <c r="B787" s="258"/>
      <c r="C787" s="259"/>
      <c r="D787" s="227" t="s">
        <v>153</v>
      </c>
      <c r="E787" s="260" t="s">
        <v>19</v>
      </c>
      <c r="F787" s="261" t="s">
        <v>1057</v>
      </c>
      <c r="G787" s="259"/>
      <c r="H787" s="260" t="s">
        <v>19</v>
      </c>
      <c r="I787" s="262"/>
      <c r="J787" s="259"/>
      <c r="K787" s="259"/>
      <c r="L787" s="263"/>
      <c r="M787" s="264"/>
      <c r="N787" s="265"/>
      <c r="O787" s="265"/>
      <c r="P787" s="265"/>
      <c r="Q787" s="265"/>
      <c r="R787" s="265"/>
      <c r="S787" s="265"/>
      <c r="T787" s="266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67" t="s">
        <v>153</v>
      </c>
      <c r="AU787" s="267" t="s">
        <v>81</v>
      </c>
      <c r="AV787" s="15" t="s">
        <v>81</v>
      </c>
      <c r="AW787" s="15" t="s">
        <v>34</v>
      </c>
      <c r="AX787" s="15" t="s">
        <v>73</v>
      </c>
      <c r="AY787" s="267" t="s">
        <v>142</v>
      </c>
    </row>
    <row r="788" s="13" customFormat="1">
      <c r="A788" s="13"/>
      <c r="B788" s="225"/>
      <c r="C788" s="226"/>
      <c r="D788" s="227" t="s">
        <v>153</v>
      </c>
      <c r="E788" s="228" t="s">
        <v>19</v>
      </c>
      <c r="F788" s="229" t="s">
        <v>1058</v>
      </c>
      <c r="G788" s="226"/>
      <c r="H788" s="230">
        <v>3</v>
      </c>
      <c r="I788" s="231"/>
      <c r="J788" s="226"/>
      <c r="K788" s="226"/>
      <c r="L788" s="232"/>
      <c r="M788" s="233"/>
      <c r="N788" s="234"/>
      <c r="O788" s="234"/>
      <c r="P788" s="234"/>
      <c r="Q788" s="234"/>
      <c r="R788" s="234"/>
      <c r="S788" s="234"/>
      <c r="T788" s="235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6" t="s">
        <v>153</v>
      </c>
      <c r="AU788" s="236" t="s">
        <v>81</v>
      </c>
      <c r="AV788" s="13" t="s">
        <v>83</v>
      </c>
      <c r="AW788" s="13" t="s">
        <v>34</v>
      </c>
      <c r="AX788" s="13" t="s">
        <v>73</v>
      </c>
      <c r="AY788" s="236" t="s">
        <v>142</v>
      </c>
    </row>
    <row r="789" s="13" customFormat="1">
      <c r="A789" s="13"/>
      <c r="B789" s="225"/>
      <c r="C789" s="226"/>
      <c r="D789" s="227" t="s">
        <v>153</v>
      </c>
      <c r="E789" s="228" t="s">
        <v>19</v>
      </c>
      <c r="F789" s="229" t="s">
        <v>1059</v>
      </c>
      <c r="G789" s="226"/>
      <c r="H789" s="230">
        <v>2</v>
      </c>
      <c r="I789" s="231"/>
      <c r="J789" s="226"/>
      <c r="K789" s="226"/>
      <c r="L789" s="232"/>
      <c r="M789" s="233"/>
      <c r="N789" s="234"/>
      <c r="O789" s="234"/>
      <c r="P789" s="234"/>
      <c r="Q789" s="234"/>
      <c r="R789" s="234"/>
      <c r="S789" s="234"/>
      <c r="T789" s="235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6" t="s">
        <v>153</v>
      </c>
      <c r="AU789" s="236" t="s">
        <v>81</v>
      </c>
      <c r="AV789" s="13" t="s">
        <v>83</v>
      </c>
      <c r="AW789" s="13" t="s">
        <v>34</v>
      </c>
      <c r="AX789" s="13" t="s">
        <v>73</v>
      </c>
      <c r="AY789" s="236" t="s">
        <v>142</v>
      </c>
    </row>
    <row r="790" s="13" customFormat="1">
      <c r="A790" s="13"/>
      <c r="B790" s="225"/>
      <c r="C790" s="226"/>
      <c r="D790" s="227" t="s">
        <v>153</v>
      </c>
      <c r="E790" s="228" t="s">
        <v>19</v>
      </c>
      <c r="F790" s="229" t="s">
        <v>1060</v>
      </c>
      <c r="G790" s="226"/>
      <c r="H790" s="230">
        <v>2</v>
      </c>
      <c r="I790" s="231"/>
      <c r="J790" s="226"/>
      <c r="K790" s="226"/>
      <c r="L790" s="232"/>
      <c r="M790" s="233"/>
      <c r="N790" s="234"/>
      <c r="O790" s="234"/>
      <c r="P790" s="234"/>
      <c r="Q790" s="234"/>
      <c r="R790" s="234"/>
      <c r="S790" s="234"/>
      <c r="T790" s="235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6" t="s">
        <v>153</v>
      </c>
      <c r="AU790" s="236" t="s">
        <v>81</v>
      </c>
      <c r="AV790" s="13" t="s">
        <v>83</v>
      </c>
      <c r="AW790" s="13" t="s">
        <v>34</v>
      </c>
      <c r="AX790" s="13" t="s">
        <v>73</v>
      </c>
      <c r="AY790" s="236" t="s">
        <v>142</v>
      </c>
    </row>
    <row r="791" s="13" customFormat="1">
      <c r="A791" s="13"/>
      <c r="B791" s="225"/>
      <c r="C791" s="226"/>
      <c r="D791" s="227" t="s">
        <v>153</v>
      </c>
      <c r="E791" s="228" t="s">
        <v>19</v>
      </c>
      <c r="F791" s="229" t="s">
        <v>1061</v>
      </c>
      <c r="G791" s="226"/>
      <c r="H791" s="230">
        <v>2</v>
      </c>
      <c r="I791" s="231"/>
      <c r="J791" s="226"/>
      <c r="K791" s="226"/>
      <c r="L791" s="232"/>
      <c r="M791" s="233"/>
      <c r="N791" s="234"/>
      <c r="O791" s="234"/>
      <c r="P791" s="234"/>
      <c r="Q791" s="234"/>
      <c r="R791" s="234"/>
      <c r="S791" s="234"/>
      <c r="T791" s="235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6" t="s">
        <v>153</v>
      </c>
      <c r="AU791" s="236" t="s">
        <v>81</v>
      </c>
      <c r="AV791" s="13" t="s">
        <v>83</v>
      </c>
      <c r="AW791" s="13" t="s">
        <v>34</v>
      </c>
      <c r="AX791" s="13" t="s">
        <v>73</v>
      </c>
      <c r="AY791" s="236" t="s">
        <v>142</v>
      </c>
    </row>
    <row r="792" s="13" customFormat="1">
      <c r="A792" s="13"/>
      <c r="B792" s="225"/>
      <c r="C792" s="226"/>
      <c r="D792" s="227" t="s">
        <v>153</v>
      </c>
      <c r="E792" s="228" t="s">
        <v>19</v>
      </c>
      <c r="F792" s="229" t="s">
        <v>1062</v>
      </c>
      <c r="G792" s="226"/>
      <c r="H792" s="230">
        <v>2</v>
      </c>
      <c r="I792" s="231"/>
      <c r="J792" s="226"/>
      <c r="K792" s="226"/>
      <c r="L792" s="232"/>
      <c r="M792" s="233"/>
      <c r="N792" s="234"/>
      <c r="O792" s="234"/>
      <c r="P792" s="234"/>
      <c r="Q792" s="234"/>
      <c r="R792" s="234"/>
      <c r="S792" s="234"/>
      <c r="T792" s="235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6" t="s">
        <v>153</v>
      </c>
      <c r="AU792" s="236" t="s">
        <v>81</v>
      </c>
      <c r="AV792" s="13" t="s">
        <v>83</v>
      </c>
      <c r="AW792" s="13" t="s">
        <v>34</v>
      </c>
      <c r="AX792" s="13" t="s">
        <v>73</v>
      </c>
      <c r="AY792" s="236" t="s">
        <v>142</v>
      </c>
    </row>
    <row r="793" s="13" customFormat="1">
      <c r="A793" s="13"/>
      <c r="B793" s="225"/>
      <c r="C793" s="226"/>
      <c r="D793" s="227" t="s">
        <v>153</v>
      </c>
      <c r="E793" s="228" t="s">
        <v>19</v>
      </c>
      <c r="F793" s="229" t="s">
        <v>1063</v>
      </c>
      <c r="G793" s="226"/>
      <c r="H793" s="230">
        <v>2</v>
      </c>
      <c r="I793" s="231"/>
      <c r="J793" s="226"/>
      <c r="K793" s="226"/>
      <c r="L793" s="232"/>
      <c r="M793" s="233"/>
      <c r="N793" s="234"/>
      <c r="O793" s="234"/>
      <c r="P793" s="234"/>
      <c r="Q793" s="234"/>
      <c r="R793" s="234"/>
      <c r="S793" s="234"/>
      <c r="T793" s="235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6" t="s">
        <v>153</v>
      </c>
      <c r="AU793" s="236" t="s">
        <v>81</v>
      </c>
      <c r="AV793" s="13" t="s">
        <v>83</v>
      </c>
      <c r="AW793" s="13" t="s">
        <v>34</v>
      </c>
      <c r="AX793" s="13" t="s">
        <v>73</v>
      </c>
      <c r="AY793" s="236" t="s">
        <v>142</v>
      </c>
    </row>
    <row r="794" s="13" customFormat="1">
      <c r="A794" s="13"/>
      <c r="B794" s="225"/>
      <c r="C794" s="226"/>
      <c r="D794" s="227" t="s">
        <v>153</v>
      </c>
      <c r="E794" s="228" t="s">
        <v>19</v>
      </c>
      <c r="F794" s="229" t="s">
        <v>1064</v>
      </c>
      <c r="G794" s="226"/>
      <c r="H794" s="230">
        <v>1</v>
      </c>
      <c r="I794" s="231"/>
      <c r="J794" s="226"/>
      <c r="K794" s="226"/>
      <c r="L794" s="232"/>
      <c r="M794" s="233"/>
      <c r="N794" s="234"/>
      <c r="O794" s="234"/>
      <c r="P794" s="234"/>
      <c r="Q794" s="234"/>
      <c r="R794" s="234"/>
      <c r="S794" s="234"/>
      <c r="T794" s="235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6" t="s">
        <v>153</v>
      </c>
      <c r="AU794" s="236" t="s">
        <v>81</v>
      </c>
      <c r="AV794" s="13" t="s">
        <v>83</v>
      </c>
      <c r="AW794" s="13" t="s">
        <v>34</v>
      </c>
      <c r="AX794" s="13" t="s">
        <v>73</v>
      </c>
      <c r="AY794" s="236" t="s">
        <v>142</v>
      </c>
    </row>
    <row r="795" s="16" customFormat="1">
      <c r="A795" s="16"/>
      <c r="B795" s="268"/>
      <c r="C795" s="269"/>
      <c r="D795" s="227" t="s">
        <v>153</v>
      </c>
      <c r="E795" s="270" t="s">
        <v>19</v>
      </c>
      <c r="F795" s="271" t="s">
        <v>256</v>
      </c>
      <c r="G795" s="269"/>
      <c r="H795" s="272">
        <v>14</v>
      </c>
      <c r="I795" s="273"/>
      <c r="J795" s="269"/>
      <c r="K795" s="269"/>
      <c r="L795" s="274"/>
      <c r="M795" s="275"/>
      <c r="N795" s="276"/>
      <c r="O795" s="276"/>
      <c r="P795" s="276"/>
      <c r="Q795" s="276"/>
      <c r="R795" s="276"/>
      <c r="S795" s="276"/>
      <c r="T795" s="277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T795" s="278" t="s">
        <v>153</v>
      </c>
      <c r="AU795" s="278" t="s">
        <v>81</v>
      </c>
      <c r="AV795" s="16" t="s">
        <v>161</v>
      </c>
      <c r="AW795" s="16" t="s">
        <v>34</v>
      </c>
      <c r="AX795" s="16" t="s">
        <v>73</v>
      </c>
      <c r="AY795" s="278" t="s">
        <v>142</v>
      </c>
    </row>
    <row r="796" s="15" customFormat="1">
      <c r="A796" s="15"/>
      <c r="B796" s="258"/>
      <c r="C796" s="259"/>
      <c r="D796" s="227" t="s">
        <v>153</v>
      </c>
      <c r="E796" s="260" t="s">
        <v>19</v>
      </c>
      <c r="F796" s="261" t="s">
        <v>1065</v>
      </c>
      <c r="G796" s="259"/>
      <c r="H796" s="260" t="s">
        <v>19</v>
      </c>
      <c r="I796" s="262"/>
      <c r="J796" s="259"/>
      <c r="K796" s="259"/>
      <c r="L796" s="263"/>
      <c r="M796" s="264"/>
      <c r="N796" s="265"/>
      <c r="O796" s="265"/>
      <c r="P796" s="265"/>
      <c r="Q796" s="265"/>
      <c r="R796" s="265"/>
      <c r="S796" s="265"/>
      <c r="T796" s="26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67" t="s">
        <v>153</v>
      </c>
      <c r="AU796" s="267" t="s">
        <v>81</v>
      </c>
      <c r="AV796" s="15" t="s">
        <v>81</v>
      </c>
      <c r="AW796" s="15" t="s">
        <v>34</v>
      </c>
      <c r="AX796" s="15" t="s">
        <v>73</v>
      </c>
      <c r="AY796" s="267" t="s">
        <v>142</v>
      </c>
    </row>
    <row r="797" s="13" customFormat="1">
      <c r="A797" s="13"/>
      <c r="B797" s="225"/>
      <c r="C797" s="226"/>
      <c r="D797" s="227" t="s">
        <v>153</v>
      </c>
      <c r="E797" s="228" t="s">
        <v>19</v>
      </c>
      <c r="F797" s="229" t="s">
        <v>1066</v>
      </c>
      <c r="G797" s="226"/>
      <c r="H797" s="230">
        <v>6</v>
      </c>
      <c r="I797" s="231"/>
      <c r="J797" s="226"/>
      <c r="K797" s="226"/>
      <c r="L797" s="232"/>
      <c r="M797" s="233"/>
      <c r="N797" s="234"/>
      <c r="O797" s="234"/>
      <c r="P797" s="234"/>
      <c r="Q797" s="234"/>
      <c r="R797" s="234"/>
      <c r="S797" s="234"/>
      <c r="T797" s="23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6" t="s">
        <v>153</v>
      </c>
      <c r="AU797" s="236" t="s">
        <v>81</v>
      </c>
      <c r="AV797" s="13" t="s">
        <v>83</v>
      </c>
      <c r="AW797" s="13" t="s">
        <v>34</v>
      </c>
      <c r="AX797" s="13" t="s">
        <v>73</v>
      </c>
      <c r="AY797" s="236" t="s">
        <v>142</v>
      </c>
    </row>
    <row r="798" s="13" customFormat="1">
      <c r="A798" s="13"/>
      <c r="B798" s="225"/>
      <c r="C798" s="226"/>
      <c r="D798" s="227" t="s">
        <v>153</v>
      </c>
      <c r="E798" s="228" t="s">
        <v>19</v>
      </c>
      <c r="F798" s="229" t="s">
        <v>1067</v>
      </c>
      <c r="G798" s="226"/>
      <c r="H798" s="230">
        <v>3</v>
      </c>
      <c r="I798" s="231"/>
      <c r="J798" s="226"/>
      <c r="K798" s="226"/>
      <c r="L798" s="232"/>
      <c r="M798" s="233"/>
      <c r="N798" s="234"/>
      <c r="O798" s="234"/>
      <c r="P798" s="234"/>
      <c r="Q798" s="234"/>
      <c r="R798" s="234"/>
      <c r="S798" s="234"/>
      <c r="T798" s="235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6" t="s">
        <v>153</v>
      </c>
      <c r="AU798" s="236" t="s">
        <v>81</v>
      </c>
      <c r="AV798" s="13" t="s">
        <v>83</v>
      </c>
      <c r="AW798" s="13" t="s">
        <v>34</v>
      </c>
      <c r="AX798" s="13" t="s">
        <v>73</v>
      </c>
      <c r="AY798" s="236" t="s">
        <v>142</v>
      </c>
    </row>
    <row r="799" s="16" customFormat="1">
      <c r="A799" s="16"/>
      <c r="B799" s="268"/>
      <c r="C799" s="269"/>
      <c r="D799" s="227" t="s">
        <v>153</v>
      </c>
      <c r="E799" s="270" t="s">
        <v>19</v>
      </c>
      <c r="F799" s="271" t="s">
        <v>256</v>
      </c>
      <c r="G799" s="269"/>
      <c r="H799" s="272">
        <v>9</v>
      </c>
      <c r="I799" s="273"/>
      <c r="J799" s="269"/>
      <c r="K799" s="269"/>
      <c r="L799" s="274"/>
      <c r="M799" s="275"/>
      <c r="N799" s="276"/>
      <c r="O799" s="276"/>
      <c r="P799" s="276"/>
      <c r="Q799" s="276"/>
      <c r="R799" s="276"/>
      <c r="S799" s="276"/>
      <c r="T799" s="277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T799" s="278" t="s">
        <v>153</v>
      </c>
      <c r="AU799" s="278" t="s">
        <v>81</v>
      </c>
      <c r="AV799" s="16" t="s">
        <v>161</v>
      </c>
      <c r="AW799" s="16" t="s">
        <v>34</v>
      </c>
      <c r="AX799" s="16" t="s">
        <v>73</v>
      </c>
      <c r="AY799" s="278" t="s">
        <v>142</v>
      </c>
    </row>
    <row r="800" s="13" customFormat="1">
      <c r="A800" s="13"/>
      <c r="B800" s="225"/>
      <c r="C800" s="226"/>
      <c r="D800" s="227" t="s">
        <v>153</v>
      </c>
      <c r="E800" s="228" t="s">
        <v>19</v>
      </c>
      <c r="F800" s="229" t="s">
        <v>1068</v>
      </c>
      <c r="G800" s="226"/>
      <c r="H800" s="230">
        <v>35</v>
      </c>
      <c r="I800" s="231"/>
      <c r="J800" s="226"/>
      <c r="K800" s="226"/>
      <c r="L800" s="232"/>
      <c r="M800" s="233"/>
      <c r="N800" s="234"/>
      <c r="O800" s="234"/>
      <c r="P800" s="234"/>
      <c r="Q800" s="234"/>
      <c r="R800" s="234"/>
      <c r="S800" s="234"/>
      <c r="T800" s="235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6" t="s">
        <v>153</v>
      </c>
      <c r="AU800" s="236" t="s">
        <v>81</v>
      </c>
      <c r="AV800" s="13" t="s">
        <v>83</v>
      </c>
      <c r="AW800" s="13" t="s">
        <v>34</v>
      </c>
      <c r="AX800" s="13" t="s">
        <v>73</v>
      </c>
      <c r="AY800" s="236" t="s">
        <v>142</v>
      </c>
    </row>
    <row r="801" s="16" customFormat="1">
      <c r="A801" s="16"/>
      <c r="B801" s="268"/>
      <c r="C801" s="269"/>
      <c r="D801" s="227" t="s">
        <v>153</v>
      </c>
      <c r="E801" s="270" t="s">
        <v>19</v>
      </c>
      <c r="F801" s="271" t="s">
        <v>256</v>
      </c>
      <c r="G801" s="269"/>
      <c r="H801" s="272">
        <v>35</v>
      </c>
      <c r="I801" s="273"/>
      <c r="J801" s="269"/>
      <c r="K801" s="269"/>
      <c r="L801" s="274"/>
      <c r="M801" s="275"/>
      <c r="N801" s="276"/>
      <c r="O801" s="276"/>
      <c r="P801" s="276"/>
      <c r="Q801" s="276"/>
      <c r="R801" s="276"/>
      <c r="S801" s="276"/>
      <c r="T801" s="277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78" t="s">
        <v>153</v>
      </c>
      <c r="AU801" s="278" t="s">
        <v>81</v>
      </c>
      <c r="AV801" s="16" t="s">
        <v>161</v>
      </c>
      <c r="AW801" s="16" t="s">
        <v>34</v>
      </c>
      <c r="AX801" s="16" t="s">
        <v>73</v>
      </c>
      <c r="AY801" s="278" t="s">
        <v>142</v>
      </c>
    </row>
    <row r="802" s="14" customFormat="1">
      <c r="A802" s="14"/>
      <c r="B802" s="237"/>
      <c r="C802" s="238"/>
      <c r="D802" s="227" t="s">
        <v>153</v>
      </c>
      <c r="E802" s="239" t="s">
        <v>19</v>
      </c>
      <c r="F802" s="240" t="s">
        <v>172</v>
      </c>
      <c r="G802" s="238"/>
      <c r="H802" s="241">
        <v>58</v>
      </c>
      <c r="I802" s="242"/>
      <c r="J802" s="238"/>
      <c r="K802" s="238"/>
      <c r="L802" s="243"/>
      <c r="M802" s="279"/>
      <c r="N802" s="280"/>
      <c r="O802" s="280"/>
      <c r="P802" s="280"/>
      <c r="Q802" s="280"/>
      <c r="R802" s="280"/>
      <c r="S802" s="280"/>
      <c r="T802" s="281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7" t="s">
        <v>153</v>
      </c>
      <c r="AU802" s="247" t="s">
        <v>81</v>
      </c>
      <c r="AV802" s="14" t="s">
        <v>149</v>
      </c>
      <c r="AW802" s="14" t="s">
        <v>34</v>
      </c>
      <c r="AX802" s="14" t="s">
        <v>81</v>
      </c>
      <c r="AY802" s="247" t="s">
        <v>142</v>
      </c>
    </row>
    <row r="803" s="2" customFormat="1" ht="6.96" customHeight="1">
      <c r="A803" s="41"/>
      <c r="B803" s="62"/>
      <c r="C803" s="63"/>
      <c r="D803" s="63"/>
      <c r="E803" s="63"/>
      <c r="F803" s="63"/>
      <c r="G803" s="63"/>
      <c r="H803" s="63"/>
      <c r="I803" s="63"/>
      <c r="J803" s="63"/>
      <c r="K803" s="63"/>
      <c r="L803" s="47"/>
      <c r="M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</sheetData>
  <sheetProtection sheet="1" autoFilter="0" formatColumns="0" formatRows="0" objects="1" scenarios="1" spinCount="100000" saltValue="eHLeIGQTX/l4xT+zuiZHuzRezA4j8n/B+cxK+Tq9xBKXVh0m+88U+xBGf+Wgep5sd4+RoQg305gBQhYN9QVCdg==" hashValue="SHCHDequH8zQYj/XiXDeTEl76dOGthjIo4WBC0KXDLD4RAk8HWEnXb76aCsFfOUYnrFoblEysZLK7igMej1k2g==" algorithmName="SHA-512" password="CC35"/>
  <autoFilter ref="C105:K802"/>
  <mergeCells count="9">
    <mergeCell ref="E7:H7"/>
    <mergeCell ref="E9:H9"/>
    <mergeCell ref="E18:H18"/>
    <mergeCell ref="E27:H27"/>
    <mergeCell ref="E48:H48"/>
    <mergeCell ref="E50:H50"/>
    <mergeCell ref="E96:H96"/>
    <mergeCell ref="E98:H98"/>
    <mergeCell ref="L2:V2"/>
  </mergeCells>
  <hyperlinks>
    <hyperlink ref="F110" r:id="rId1" display="https://podminky.urs.cz/item/CS_URS_2024_01/113106023"/>
    <hyperlink ref="F113" r:id="rId2" display="https://podminky.urs.cz/item/CS_URS_2024_01/122211101"/>
    <hyperlink ref="F116" r:id="rId3" display="https://podminky.urs.cz/item/CS_URS_2024_01/129001101"/>
    <hyperlink ref="F118" r:id="rId4" display="https://podminky.urs.cz/item/CS_URS_2024_01/132212121"/>
    <hyperlink ref="F123" r:id="rId5" display="https://podminky.urs.cz/item/CS_URS_2024_01/174111101"/>
    <hyperlink ref="F129" r:id="rId6" display="https://podminky.urs.cz/item/CS_URS_2024_01/175111109"/>
    <hyperlink ref="F134" r:id="rId7" display="https://podminky.urs.cz/item/CS_URS_2024_01/181111111"/>
    <hyperlink ref="F137" r:id="rId8" display="https://podminky.urs.cz/item/CS_URS_2024_01/182303111"/>
    <hyperlink ref="F143" r:id="rId9" display="https://podminky.urs.cz/item/CS_URS_2024_01/317121251"/>
    <hyperlink ref="F147" r:id="rId10" display="https://podminky.urs.cz/item/CS_URS_2024_01/319202112"/>
    <hyperlink ref="F152" r:id="rId11" display="https://podminky.urs.cz/item/CS_URS_2024_01/319202114"/>
    <hyperlink ref="F157" r:id="rId12" display="https://podminky.urs.cz/item/CS_URS_2024_01/319202115"/>
    <hyperlink ref="F163" r:id="rId13" display="https://podminky.urs.cz/item/CS_URS_2024_02/611131321"/>
    <hyperlink ref="F175" r:id="rId14" display="https://podminky.urs.cz/item/CS_URS_2024_02/612131121"/>
    <hyperlink ref="F187" r:id="rId15" display="https://podminky.urs.cz/item/CS_URS_2024_01/612135101"/>
    <hyperlink ref="F190" r:id="rId16" display="https://podminky.urs.cz/item/CS_URS_2024_02/612321131"/>
    <hyperlink ref="F211" r:id="rId17" display="https://podminky.urs.cz/item/CS_URS_2024_01/612324111"/>
    <hyperlink ref="F221" r:id="rId18" display="https://podminky.urs.cz/item/CS_URS_2024_01/612325122"/>
    <hyperlink ref="F224" r:id="rId19" display="https://podminky.urs.cz/item/CS_URS_2024_01/612325203"/>
    <hyperlink ref="F227" r:id="rId20" display="https://podminky.urs.cz/item/CS_URS_2024_01/612326121"/>
    <hyperlink ref="F237" r:id="rId21" display="https://podminky.urs.cz/item/CS_URS_2024_01/612325191"/>
    <hyperlink ref="F247" r:id="rId22" display="https://podminky.urs.cz/item/CS_URS_2024_02/619995001"/>
    <hyperlink ref="F250" r:id="rId23" display="https://podminky.urs.cz/item/CS_URS_2024_01/631311115"/>
    <hyperlink ref="F256" r:id="rId24" display="https://podminky.urs.cz/item/CS_URS_2024_01/631319011"/>
    <hyperlink ref="F258" r:id="rId25" display="https://podminky.urs.cz/item/CS_URS_2024_01/631319171"/>
    <hyperlink ref="F261" r:id="rId26" display="https://podminky.urs.cz/item/CS_URS_2024_01/631319195"/>
    <hyperlink ref="F264" r:id="rId27" display="https://podminky.urs.cz/item/CS_URS_2024_01/631362021"/>
    <hyperlink ref="F269" r:id="rId28" display="https://podminky.urs.cz/item/CS_URS_2024_01/632451214"/>
    <hyperlink ref="F277" r:id="rId29" display="https://podminky.urs.cz/item/CS_URS_2024_01/632451291"/>
    <hyperlink ref="F286" r:id="rId30" display="https://podminky.urs.cz/item/CS_URS_2024_01/633811111"/>
    <hyperlink ref="F294" r:id="rId31" display="https://podminky.urs.cz/item/CS_URS_2024_01/634112126"/>
    <hyperlink ref="F297" r:id="rId32" display="https://podminky.urs.cz/item/CS_URS_2024_01/635111141"/>
    <hyperlink ref="F308" r:id="rId33" display="https://podminky.urs.cz/item/CS_URS_2024_02/642944121"/>
    <hyperlink ref="F313" r:id="rId34" display="https://podminky.urs.cz/item/CS_URS_2024_01/871313121"/>
    <hyperlink ref="F318" r:id="rId35" display="https://podminky.urs.cz/item/CS_URS_2024_01/877310310"/>
    <hyperlink ref="F321" r:id="rId36" display="https://podminky.urs.cz/item/CS_URS_2024_01/877310320"/>
    <hyperlink ref="F326" r:id="rId37" display="https://podminky.urs.cz/item/CS_URS_2024_01/949101112"/>
    <hyperlink ref="F329" r:id="rId38" display="https://podminky.urs.cz/item/CS_URS_2024_01/952901111"/>
    <hyperlink ref="F332" r:id="rId39" display="https://podminky.urs.cz/item/CS_URS_2024_01/965082941"/>
    <hyperlink ref="F341" r:id="rId40" display="https://podminky.urs.cz/item/CS_URS_2024_02/968072455"/>
    <hyperlink ref="F344" r:id="rId41" display="https://podminky.urs.cz/item/CS_URS_2024_01/971033531"/>
    <hyperlink ref="F347" r:id="rId42" display="https://podminky.urs.cz/item/CS_URS_2024_01/974031165"/>
    <hyperlink ref="F350" r:id="rId43" display="https://podminky.urs.cz/item/CS_URS_2024_01/974031169"/>
    <hyperlink ref="F352" r:id="rId44" display="https://podminky.urs.cz/item/CS_URS_2024_01/977151123"/>
    <hyperlink ref="F357" r:id="rId45" display="https://podminky.urs.cz/item/CS_URS_2024_01/978013191"/>
    <hyperlink ref="F368" r:id="rId46" display="https://podminky.urs.cz/item/CS_URS_2024_01/997013211"/>
    <hyperlink ref="F370" r:id="rId47" display="https://podminky.urs.cz/item/CS_URS_2024_01/997013509"/>
    <hyperlink ref="F372" r:id="rId48" display="https://podminky.urs.cz/item/CS_URS_2024_01/997013511"/>
    <hyperlink ref="F374" r:id="rId49" display="https://podminky.urs.cz/item/CS_URS_2024_01/997013871"/>
    <hyperlink ref="F377" r:id="rId50" display="https://podminky.urs.cz/item/CS_URS_2024_01/998018001"/>
    <hyperlink ref="F381" r:id="rId51" display="https://podminky.urs.cz/item/CS_URS_2024_01/711111001"/>
    <hyperlink ref="F391" r:id="rId52" display="https://podminky.urs.cz/item/CS_URS_2024_01/711112001"/>
    <hyperlink ref="F396" r:id="rId53" display="https://podminky.urs.cz/item/CS_URS_2024_01/711141559"/>
    <hyperlink ref="F406" r:id="rId54" display="https://podminky.urs.cz/item/CS_URS_2024_01/711142559"/>
    <hyperlink ref="F411" r:id="rId55" display="https://podminky.urs.cz/item/CS_URS_2024_01/711161212"/>
    <hyperlink ref="F414" r:id="rId56" display="https://podminky.urs.cz/item/CS_URS_2024_01/711161384"/>
    <hyperlink ref="F417" r:id="rId57" display="https://podminky.urs.cz/item/CS_URS_2024_01/711211133"/>
    <hyperlink ref="F420" r:id="rId58" display="https://podminky.urs.cz/item/CS_URS_2024_01/711211134"/>
    <hyperlink ref="F431" r:id="rId59" display="https://podminky.urs.cz/item/CS_URS_2024_01/713121121"/>
    <hyperlink ref="F442" r:id="rId60" display="https://podminky.urs.cz/item/CS_URS_2024_01/721110806"/>
    <hyperlink ref="F445" r:id="rId61" display="https://podminky.urs.cz/item/CS_URS_2024_01/721173317"/>
    <hyperlink ref="F448" r:id="rId62" display="https://podminky.urs.cz/item/CS_URS_2024_01/721173403"/>
    <hyperlink ref="F453" r:id="rId63" display="https://podminky.urs.cz/item/CS_URS_2024_01/721242106"/>
    <hyperlink ref="F456" r:id="rId64" display="https://podminky.urs.cz/item/CS_URS_2024_01/721242804"/>
    <hyperlink ref="F460" r:id="rId65" display="https://podminky.urs.cz/item/CS_URS_2024_01/998721121"/>
    <hyperlink ref="F465" r:id="rId66" display="https://podminky.urs.cz/item/CS_URS_2024_02/725291665"/>
    <hyperlink ref="F469" r:id="rId67" display="https://podminky.urs.cz/item/CS_URS_2024_02/725291666"/>
    <hyperlink ref="F472" r:id="rId68" display="https://podminky.urs.cz/item/CS_URS_2024_02/725331111"/>
    <hyperlink ref="F474" r:id="rId69" display="https://podminky.urs.cz/item/CS_URS_2024_02/725532101"/>
    <hyperlink ref="F476" r:id="rId70" display="https://podminky.urs.cz/item/CS_URS_2024_02/725821312"/>
    <hyperlink ref="F481" r:id="rId71" display="https://podminky.urs.cz/item/CS_URS_2024_01/733120815"/>
    <hyperlink ref="F484" r:id="rId72" display="https://podminky.urs.cz/item/CS_URS_2024_01/733191916"/>
    <hyperlink ref="F486" r:id="rId73" display="https://podminky.urs.cz/item/CS_URS_2024_02/733290801"/>
    <hyperlink ref="F489" r:id="rId74" display="https://podminky.urs.cz/item/CS_URS_2024_02/733890102"/>
    <hyperlink ref="F493" r:id="rId75" display="https://podminky.urs.cz/item/CS_URS_2024_01/998733121"/>
    <hyperlink ref="F496" r:id="rId76" display="https://podminky.urs.cz/item/CS_URS_2024_01/735151831"/>
    <hyperlink ref="F499" r:id="rId77" display="https://podminky.urs.cz/item/CS_URS_2024_01/735494811"/>
    <hyperlink ref="F505" r:id="rId78" display="https://podminky.urs.cz/item/CS_URS_2024_01/751111012"/>
    <hyperlink ref="F509" r:id="rId79" display="https://podminky.urs.cz/item/CS_URS_2024_01/751398012"/>
    <hyperlink ref="F515" r:id="rId80" display="https://podminky.urs.cz/item/CS_URS_2024_01/998751121"/>
    <hyperlink ref="F518" r:id="rId81" display="https://podminky.urs.cz/item/CS_URS_2024_01/762522812"/>
    <hyperlink ref="F527" r:id="rId82" display="https://podminky.urs.cz/item/CS_URS_2024_01/763111811"/>
    <hyperlink ref="F535" r:id="rId83" display="https://podminky.urs.cz/item/CS_URS_2024_01/763121411"/>
    <hyperlink ref="F543" r:id="rId84" display="https://podminky.urs.cz/item/CS_URS_2024_01/998763332"/>
    <hyperlink ref="F546" r:id="rId85" display="https://podminky.urs.cz/item/CS_URS_2024_02/766411811"/>
    <hyperlink ref="F550" r:id="rId86" display="https://podminky.urs.cz/item/CS_URS_2024_02/766411822"/>
    <hyperlink ref="F554" r:id="rId87" display="https://podminky.urs.cz/item/CS_URS_2024_02/766414212"/>
    <hyperlink ref="F558" r:id="rId88" display="https://podminky.urs.cz/item/CS_URS_2024_02/766417211"/>
    <hyperlink ref="F562" r:id="rId89" display="https://podminky.urs.cz/item/CS_URS_2024_02/766491851"/>
    <hyperlink ref="F565" r:id="rId90" display="https://podminky.urs.cz/item/CS_URS_2024_02/766660903"/>
    <hyperlink ref="F569" r:id="rId91" display="https://podminky.urs.cz/item/CS_URS_2024_02/766661848"/>
    <hyperlink ref="F571" r:id="rId92" display="https://podminky.urs.cz/item/CS_URS_2024_02/766661849"/>
    <hyperlink ref="F574" r:id="rId93" display="https://podminky.urs.cz/item/CS_URS_2024_02/767531213"/>
    <hyperlink ref="F579" r:id="rId94" display="https://podminky.urs.cz/item/CS_URS_2024_01/776111311"/>
    <hyperlink ref="F581" r:id="rId95" display="https://podminky.urs.cz/item/CS_URS_2024_01/776121112"/>
    <hyperlink ref="F583" r:id="rId96" display="https://podminky.urs.cz/item/CS_URS_2024_01/776141111"/>
    <hyperlink ref="F585" r:id="rId97" display="https://podminky.urs.cz/item/CS_URS_2024_01/776201811"/>
    <hyperlink ref="F594" r:id="rId98" display="https://podminky.urs.cz/item/CS_URS_2024_02/776211111"/>
    <hyperlink ref="F601" r:id="rId99" display="https://podminky.urs.cz/item/CS_URS_2024_01/776231111"/>
    <hyperlink ref="F605" r:id="rId100" display="https://podminky.urs.cz/item/CS_URS_2024_01/776410811"/>
    <hyperlink ref="F608" r:id="rId101" display="https://podminky.urs.cz/item/CS_URS_2024_01/776421111"/>
    <hyperlink ref="F619" r:id="rId102" display="https://podminky.urs.cz/item/CS_URS_2024_02/776991821"/>
    <hyperlink ref="F623" r:id="rId103" display="https://podminky.urs.cz/item/CS_URS_2024_01/998776121"/>
    <hyperlink ref="F626" r:id="rId104" display="https://podminky.urs.cz/item/CS_URS_2024_02/783101203"/>
    <hyperlink ref="F638" r:id="rId105" display="https://podminky.urs.cz/item/CS_URS_2024_02/783114101"/>
    <hyperlink ref="F650" r:id="rId106" display="https://podminky.urs.cz/item/CS_URS_2024_02/783117101"/>
    <hyperlink ref="F662" r:id="rId107" display="https://podminky.urs.cz/item/CS_URS_2024_02/783122111"/>
    <hyperlink ref="F672" r:id="rId108" display="https://podminky.urs.cz/item/CS_URS_2024_02/783314101"/>
    <hyperlink ref="F675" r:id="rId109" display="https://podminky.urs.cz/item/CS_URS_2024_02/783314201"/>
    <hyperlink ref="F678" r:id="rId110" display="https://podminky.urs.cz/item/CS_URS_2024_02/783317101"/>
    <hyperlink ref="F681" r:id="rId111" display="https://podminky.urs.cz/item/CS_URS_2024_02/783601715"/>
    <hyperlink ref="F684" r:id="rId112" display="https://podminky.urs.cz/item/CS_URS_2024_02/783614551"/>
    <hyperlink ref="F687" r:id="rId113" display="https://podminky.urs.cz/item/CS_URS_2024_02/783615551"/>
    <hyperlink ref="F690" r:id="rId114" display="https://podminky.urs.cz/item/CS_URS_2024_02/783617601"/>
    <hyperlink ref="F694" r:id="rId115" display="https://podminky.urs.cz/item/CS_URS_2024_02/784121001"/>
    <hyperlink ref="F715" r:id="rId116" display="https://podminky.urs.cz/item/CS_URS_2024_01/784181101"/>
    <hyperlink ref="F737" r:id="rId117" display="https://podminky.urs.cz/item/CS_URS_2024_01/784191007"/>
    <hyperlink ref="F748" r:id="rId118" display="https://podminky.urs.cz/item/CS_URS_2024_01/784211101"/>
    <hyperlink ref="F769" r:id="rId119" display="https://podminky.urs.cz/item/CS_URS_2024_01/784321031"/>
    <hyperlink ref="F780" r:id="rId120" display="https://podminky.urs.cz/item/CS_URS_2024_01/784321041"/>
    <hyperlink ref="F786" r:id="rId121" display="https://podminky.urs.cz/item/CS_URS_2024_02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č.p. 154 Choceň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1069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1. 11. 2023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36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ROUND((SUM(BE91:BE330)),  2)</f>
        <v>0</v>
      </c>
      <c r="G33" s="41"/>
      <c r="H33" s="41"/>
      <c r="I33" s="151">
        <v>0.20999999999999999</v>
      </c>
      <c r="J33" s="150">
        <f>ROUND(((SUM(BE91:BE330))*I33),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ROUND((SUM(BF91:BF330)),  2)</f>
        <v>0</v>
      </c>
      <c r="G34" s="41"/>
      <c r="H34" s="41"/>
      <c r="I34" s="151">
        <v>0.14999999999999999</v>
      </c>
      <c r="J34" s="150">
        <f>ROUND(((SUM(BF91:BF330))*I34),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ROUND((SUM(BG91:BG330)),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ROUND((SUM(BH91:BH330)),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ROUND((SUM(BI91:BI330)),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č.p. 154 Choceň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03 - Výměna střechy na hlavní budově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Choceň</v>
      </c>
      <c r="G52" s="43"/>
      <c r="H52" s="43"/>
      <c r="I52" s="35" t="s">
        <v>23</v>
      </c>
      <c r="J52" s="75" t="str">
        <f>IF(J12="","",J12)</f>
        <v>1. 11. 2023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Choceň, Jungmannova 301, 56501 Choceň</v>
      </c>
      <c r="G54" s="43"/>
      <c r="H54" s="43"/>
      <c r="I54" s="35" t="s">
        <v>32</v>
      </c>
      <c r="J54" s="39" t="str">
        <f>E21</f>
        <v>B &amp; H PROJEKT - Ing. Jiří Hejzlar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B &amp; H PROJEKT - Ing. Jiří Hejzlar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100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103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105</v>
      </c>
      <c r="E62" s="177"/>
      <c r="F62" s="177"/>
      <c r="G62" s="177"/>
      <c r="H62" s="177"/>
      <c r="I62" s="177"/>
      <c r="J62" s="178">
        <f>J114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106</v>
      </c>
      <c r="E63" s="177"/>
      <c r="F63" s="177"/>
      <c r="G63" s="177"/>
      <c r="H63" s="177"/>
      <c r="I63" s="177"/>
      <c r="J63" s="178">
        <f>J144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107</v>
      </c>
      <c r="E64" s="177"/>
      <c r="F64" s="177"/>
      <c r="G64" s="177"/>
      <c r="H64" s="177"/>
      <c r="I64" s="177"/>
      <c r="J64" s="178">
        <f>J163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108</v>
      </c>
      <c r="E65" s="171"/>
      <c r="F65" s="171"/>
      <c r="G65" s="171"/>
      <c r="H65" s="171"/>
      <c r="I65" s="171"/>
      <c r="J65" s="172">
        <f>J166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119</v>
      </c>
      <c r="E66" s="177"/>
      <c r="F66" s="177"/>
      <c r="G66" s="177"/>
      <c r="H66" s="177"/>
      <c r="I66" s="177"/>
      <c r="J66" s="178">
        <f>J167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1070</v>
      </c>
      <c r="E67" s="177"/>
      <c r="F67" s="177"/>
      <c r="G67" s="177"/>
      <c r="H67" s="177"/>
      <c r="I67" s="177"/>
      <c r="J67" s="178">
        <f>J216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1071</v>
      </c>
      <c r="E68" s="177"/>
      <c r="F68" s="177"/>
      <c r="G68" s="177"/>
      <c r="H68" s="177"/>
      <c r="I68" s="177"/>
      <c r="J68" s="178">
        <f>J294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1072</v>
      </c>
      <c r="E69" s="177"/>
      <c r="F69" s="177"/>
      <c r="G69" s="177"/>
      <c r="H69" s="177"/>
      <c r="I69" s="177"/>
      <c r="J69" s="178">
        <f>J323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1073</v>
      </c>
      <c r="E70" s="171"/>
      <c r="F70" s="171"/>
      <c r="G70" s="171"/>
      <c r="H70" s="171"/>
      <c r="I70" s="171"/>
      <c r="J70" s="172">
        <f>J327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1074</v>
      </c>
      <c r="E71" s="177"/>
      <c r="F71" s="177"/>
      <c r="G71" s="177"/>
      <c r="H71" s="177"/>
      <c r="I71" s="177"/>
      <c r="J71" s="178">
        <f>J328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127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3" t="str">
        <f>E7</f>
        <v>Stavební úpravy objektu č.p. 154 Choceň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94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 03 - Výměna střechy na hlavní budově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>Choceň</v>
      </c>
      <c r="G85" s="43"/>
      <c r="H85" s="43"/>
      <c r="I85" s="35" t="s">
        <v>23</v>
      </c>
      <c r="J85" s="75" t="str">
        <f>IF(J12="","",J12)</f>
        <v>1. 11. 2023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E15</f>
        <v>Město Choceň, Jungmannova 301, 56501 Choceň</v>
      </c>
      <c r="G87" s="43"/>
      <c r="H87" s="43"/>
      <c r="I87" s="35" t="s">
        <v>32</v>
      </c>
      <c r="J87" s="39" t="str">
        <f>E21</f>
        <v>B &amp; H PROJEKT - Ing. Jiří Hejzlar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5.65" customHeight="1">
      <c r="A88" s="41"/>
      <c r="B88" s="42"/>
      <c r="C88" s="35" t="s">
        <v>30</v>
      </c>
      <c r="D88" s="43"/>
      <c r="E88" s="43"/>
      <c r="F88" s="30" t="str">
        <f>IF(E18="","",E18)</f>
        <v>Vyplň údaj</v>
      </c>
      <c r="G88" s="43"/>
      <c r="H88" s="43"/>
      <c r="I88" s="35" t="s">
        <v>35</v>
      </c>
      <c r="J88" s="39" t="str">
        <f>E24</f>
        <v>B &amp; H PROJEKT - Ing. Jiří Hejzlar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128</v>
      </c>
      <c r="D90" s="183" t="s">
        <v>58</v>
      </c>
      <c r="E90" s="183" t="s">
        <v>54</v>
      </c>
      <c r="F90" s="183" t="s">
        <v>55</v>
      </c>
      <c r="G90" s="183" t="s">
        <v>129</v>
      </c>
      <c r="H90" s="183" t="s">
        <v>130</v>
      </c>
      <c r="I90" s="183" t="s">
        <v>131</v>
      </c>
      <c r="J90" s="183" t="s">
        <v>98</v>
      </c>
      <c r="K90" s="184" t="s">
        <v>132</v>
      </c>
      <c r="L90" s="185"/>
      <c r="M90" s="95" t="s">
        <v>19</v>
      </c>
      <c r="N90" s="96" t="s">
        <v>43</v>
      </c>
      <c r="O90" s="96" t="s">
        <v>133</v>
      </c>
      <c r="P90" s="96" t="s">
        <v>134</v>
      </c>
      <c r="Q90" s="96" t="s">
        <v>135</v>
      </c>
      <c r="R90" s="96" t="s">
        <v>136</v>
      </c>
      <c r="S90" s="96" t="s">
        <v>137</v>
      </c>
      <c r="T90" s="97" t="s">
        <v>138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139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P92+P166+P327</f>
        <v>0</v>
      </c>
      <c r="Q91" s="99"/>
      <c r="R91" s="188">
        <f>R92+R166+R327</f>
        <v>6.6184562708369992</v>
      </c>
      <c r="S91" s="99"/>
      <c r="T91" s="189">
        <f>T92+T166+T327</f>
        <v>7.7865990000000007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72</v>
      </c>
      <c r="AU91" s="20" t="s">
        <v>99</v>
      </c>
      <c r="BK91" s="190">
        <f>BK92+BK166+BK327</f>
        <v>0</v>
      </c>
    </row>
    <row r="92" s="12" customFormat="1" ht="25.92" customHeight="1">
      <c r="A92" s="12"/>
      <c r="B92" s="191"/>
      <c r="C92" s="192"/>
      <c r="D92" s="193" t="s">
        <v>72</v>
      </c>
      <c r="E92" s="194" t="s">
        <v>140</v>
      </c>
      <c r="F92" s="194" t="s">
        <v>141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P93+P114+P144+P163</f>
        <v>0</v>
      </c>
      <c r="Q92" s="199"/>
      <c r="R92" s="200">
        <f>R93+R114+R144+R163</f>
        <v>1.3268591999999999</v>
      </c>
      <c r="S92" s="199"/>
      <c r="T92" s="201">
        <f>T93+T114+T144+T163</f>
        <v>1.6097489999999999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81</v>
      </c>
      <c r="AT92" s="203" t="s">
        <v>72</v>
      </c>
      <c r="AU92" s="203" t="s">
        <v>73</v>
      </c>
      <c r="AY92" s="202" t="s">
        <v>142</v>
      </c>
      <c r="BK92" s="204">
        <f>BK93+BK114+BK144+BK163</f>
        <v>0</v>
      </c>
    </row>
    <row r="93" s="12" customFormat="1" ht="22.8" customHeight="1">
      <c r="A93" s="12"/>
      <c r="B93" s="191"/>
      <c r="C93" s="192"/>
      <c r="D93" s="193" t="s">
        <v>72</v>
      </c>
      <c r="E93" s="205" t="s">
        <v>179</v>
      </c>
      <c r="F93" s="205" t="s">
        <v>241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SUM(P94:P113)</f>
        <v>0</v>
      </c>
      <c r="Q93" s="199"/>
      <c r="R93" s="200">
        <f>SUM(R94:R113)</f>
        <v>1.3268591999999999</v>
      </c>
      <c r="S93" s="199"/>
      <c r="T93" s="201">
        <f>SUM(T94:T113)</f>
        <v>0.00076500000000000005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81</v>
      </c>
      <c r="AT93" s="203" t="s">
        <v>72</v>
      </c>
      <c r="AU93" s="203" t="s">
        <v>81</v>
      </c>
      <c r="AY93" s="202" t="s">
        <v>142</v>
      </c>
      <c r="BK93" s="204">
        <f>SUM(BK94:BK113)</f>
        <v>0</v>
      </c>
    </row>
    <row r="94" s="2" customFormat="1" ht="16.5" customHeight="1">
      <c r="A94" s="41"/>
      <c r="B94" s="42"/>
      <c r="C94" s="207" t="s">
        <v>81</v>
      </c>
      <c r="D94" s="207" t="s">
        <v>144</v>
      </c>
      <c r="E94" s="208" t="s">
        <v>1075</v>
      </c>
      <c r="F94" s="209" t="s">
        <v>1076</v>
      </c>
      <c r="G94" s="210" t="s">
        <v>147</v>
      </c>
      <c r="H94" s="211">
        <v>12.9</v>
      </c>
      <c r="I94" s="212"/>
      <c r="J94" s="213">
        <f>ROUND(I94*H94,2)</f>
        <v>0</v>
      </c>
      <c r="K94" s="209" t="s">
        <v>148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0.00013999999999999999</v>
      </c>
      <c r="R94" s="216">
        <f>Q94*H94</f>
        <v>0.0018059999999999999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149</v>
      </c>
      <c r="AT94" s="218" t="s">
        <v>144</v>
      </c>
      <c r="AU94" s="218" t="s">
        <v>83</v>
      </c>
      <c r="AY94" s="20" t="s">
        <v>142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81</v>
      </c>
      <c r="BK94" s="219">
        <f>ROUND(I94*H94,2)</f>
        <v>0</v>
      </c>
      <c r="BL94" s="20" t="s">
        <v>149</v>
      </c>
      <c r="BM94" s="218" t="s">
        <v>1077</v>
      </c>
    </row>
    <row r="95" s="2" customFormat="1">
      <c r="A95" s="41"/>
      <c r="B95" s="42"/>
      <c r="C95" s="43"/>
      <c r="D95" s="220" t="s">
        <v>151</v>
      </c>
      <c r="E95" s="43"/>
      <c r="F95" s="221" t="s">
        <v>1078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151</v>
      </c>
      <c r="AU95" s="20" t="s">
        <v>83</v>
      </c>
    </row>
    <row r="96" s="13" customFormat="1">
      <c r="A96" s="13"/>
      <c r="B96" s="225"/>
      <c r="C96" s="226"/>
      <c r="D96" s="227" t="s">
        <v>153</v>
      </c>
      <c r="E96" s="228" t="s">
        <v>19</v>
      </c>
      <c r="F96" s="229" t="s">
        <v>1079</v>
      </c>
      <c r="G96" s="226"/>
      <c r="H96" s="230">
        <v>12.9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153</v>
      </c>
      <c r="AU96" s="236" t="s">
        <v>83</v>
      </c>
      <c r="AV96" s="13" t="s">
        <v>83</v>
      </c>
      <c r="AW96" s="13" t="s">
        <v>34</v>
      </c>
      <c r="AX96" s="13" t="s">
        <v>81</v>
      </c>
      <c r="AY96" s="236" t="s">
        <v>142</v>
      </c>
    </row>
    <row r="97" s="2" customFormat="1" ht="21.75" customHeight="1">
      <c r="A97" s="41"/>
      <c r="B97" s="42"/>
      <c r="C97" s="207" t="s">
        <v>83</v>
      </c>
      <c r="D97" s="207" t="s">
        <v>144</v>
      </c>
      <c r="E97" s="208" t="s">
        <v>1080</v>
      </c>
      <c r="F97" s="209" t="s">
        <v>1081</v>
      </c>
      <c r="G97" s="210" t="s">
        <v>147</v>
      </c>
      <c r="H97" s="211">
        <v>22.02</v>
      </c>
      <c r="I97" s="212"/>
      <c r="J97" s="213">
        <f>ROUND(I97*H97,2)</f>
        <v>0</v>
      </c>
      <c r="K97" s="209" t="s">
        <v>148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0.0315</v>
      </c>
      <c r="R97" s="216">
        <f>Q97*H97</f>
        <v>0.69362999999999997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149</v>
      </c>
      <c r="AT97" s="218" t="s">
        <v>144</v>
      </c>
      <c r="AU97" s="218" t="s">
        <v>83</v>
      </c>
      <c r="AY97" s="20" t="s">
        <v>142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81</v>
      </c>
      <c r="BK97" s="219">
        <f>ROUND(I97*H97,2)</f>
        <v>0</v>
      </c>
      <c r="BL97" s="20" t="s">
        <v>149</v>
      </c>
      <c r="BM97" s="218" t="s">
        <v>1082</v>
      </c>
    </row>
    <row r="98" s="2" customFormat="1">
      <c r="A98" s="41"/>
      <c r="B98" s="42"/>
      <c r="C98" s="43"/>
      <c r="D98" s="220" t="s">
        <v>151</v>
      </c>
      <c r="E98" s="43"/>
      <c r="F98" s="221" t="s">
        <v>1083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151</v>
      </c>
      <c r="AU98" s="20" t="s">
        <v>83</v>
      </c>
    </row>
    <row r="99" s="13" customFormat="1">
      <c r="A99" s="13"/>
      <c r="B99" s="225"/>
      <c r="C99" s="226"/>
      <c r="D99" s="227" t="s">
        <v>153</v>
      </c>
      <c r="E99" s="228" t="s">
        <v>19</v>
      </c>
      <c r="F99" s="229" t="s">
        <v>1084</v>
      </c>
      <c r="G99" s="226"/>
      <c r="H99" s="230">
        <v>12.9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153</v>
      </c>
      <c r="AU99" s="236" t="s">
        <v>83</v>
      </c>
      <c r="AV99" s="13" t="s">
        <v>83</v>
      </c>
      <c r="AW99" s="13" t="s">
        <v>34</v>
      </c>
      <c r="AX99" s="13" t="s">
        <v>73</v>
      </c>
      <c r="AY99" s="236" t="s">
        <v>142</v>
      </c>
    </row>
    <row r="100" s="13" customFormat="1">
      <c r="A100" s="13"/>
      <c r="B100" s="225"/>
      <c r="C100" s="226"/>
      <c r="D100" s="227" t="s">
        <v>153</v>
      </c>
      <c r="E100" s="228" t="s">
        <v>19</v>
      </c>
      <c r="F100" s="229" t="s">
        <v>1085</v>
      </c>
      <c r="G100" s="226"/>
      <c r="H100" s="230">
        <v>9.1199999999999992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153</v>
      </c>
      <c r="AU100" s="236" t="s">
        <v>83</v>
      </c>
      <c r="AV100" s="13" t="s">
        <v>83</v>
      </c>
      <c r="AW100" s="13" t="s">
        <v>34</v>
      </c>
      <c r="AX100" s="13" t="s">
        <v>73</v>
      </c>
      <c r="AY100" s="236" t="s">
        <v>142</v>
      </c>
    </row>
    <row r="101" s="14" customFormat="1">
      <c r="A101" s="14"/>
      <c r="B101" s="237"/>
      <c r="C101" s="238"/>
      <c r="D101" s="227" t="s">
        <v>153</v>
      </c>
      <c r="E101" s="239" t="s">
        <v>19</v>
      </c>
      <c r="F101" s="240" t="s">
        <v>172</v>
      </c>
      <c r="G101" s="238"/>
      <c r="H101" s="241">
        <v>22.02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153</v>
      </c>
      <c r="AU101" s="247" t="s">
        <v>83</v>
      </c>
      <c r="AV101" s="14" t="s">
        <v>149</v>
      </c>
      <c r="AW101" s="14" t="s">
        <v>34</v>
      </c>
      <c r="AX101" s="14" t="s">
        <v>81</v>
      </c>
      <c r="AY101" s="247" t="s">
        <v>142</v>
      </c>
    </row>
    <row r="102" s="2" customFormat="1" ht="24.15" customHeight="1">
      <c r="A102" s="41"/>
      <c r="B102" s="42"/>
      <c r="C102" s="207" t="s">
        <v>161</v>
      </c>
      <c r="D102" s="207" t="s">
        <v>144</v>
      </c>
      <c r="E102" s="208" t="s">
        <v>1086</v>
      </c>
      <c r="F102" s="209" t="s">
        <v>1087</v>
      </c>
      <c r="G102" s="210" t="s">
        <v>147</v>
      </c>
      <c r="H102" s="211">
        <v>12.9</v>
      </c>
      <c r="I102" s="212"/>
      <c r="J102" s="213">
        <f>ROUND(I102*H102,2)</f>
        <v>0</v>
      </c>
      <c r="K102" s="209" t="s">
        <v>148</v>
      </c>
      <c r="L102" s="47"/>
      <c r="M102" s="214" t="s">
        <v>19</v>
      </c>
      <c r="N102" s="215" t="s">
        <v>44</v>
      </c>
      <c r="O102" s="87"/>
      <c r="P102" s="216">
        <f>O102*H102</f>
        <v>0</v>
      </c>
      <c r="Q102" s="216">
        <v>0.0044079999999999996</v>
      </c>
      <c r="R102" s="216">
        <f>Q102*H102</f>
        <v>0.056863199999999996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149</v>
      </c>
      <c r="AT102" s="218" t="s">
        <v>144</v>
      </c>
      <c r="AU102" s="218" t="s">
        <v>83</v>
      </c>
      <c r="AY102" s="20" t="s">
        <v>142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81</v>
      </c>
      <c r="BK102" s="219">
        <f>ROUND(I102*H102,2)</f>
        <v>0</v>
      </c>
      <c r="BL102" s="20" t="s">
        <v>149</v>
      </c>
      <c r="BM102" s="218" t="s">
        <v>1088</v>
      </c>
    </row>
    <row r="103" s="2" customFormat="1">
      <c r="A103" s="41"/>
      <c r="B103" s="42"/>
      <c r="C103" s="43"/>
      <c r="D103" s="220" t="s">
        <v>151</v>
      </c>
      <c r="E103" s="43"/>
      <c r="F103" s="221" t="s">
        <v>1089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151</v>
      </c>
      <c r="AU103" s="20" t="s">
        <v>83</v>
      </c>
    </row>
    <row r="104" s="13" customFormat="1">
      <c r="A104" s="13"/>
      <c r="B104" s="225"/>
      <c r="C104" s="226"/>
      <c r="D104" s="227" t="s">
        <v>153</v>
      </c>
      <c r="E104" s="228" t="s">
        <v>19</v>
      </c>
      <c r="F104" s="229" t="s">
        <v>1090</v>
      </c>
      <c r="G104" s="226"/>
      <c r="H104" s="230">
        <v>12.9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153</v>
      </c>
      <c r="AU104" s="236" t="s">
        <v>83</v>
      </c>
      <c r="AV104" s="13" t="s">
        <v>83</v>
      </c>
      <c r="AW104" s="13" t="s">
        <v>34</v>
      </c>
      <c r="AX104" s="13" t="s">
        <v>81</v>
      </c>
      <c r="AY104" s="236" t="s">
        <v>142</v>
      </c>
    </row>
    <row r="105" s="2" customFormat="1" ht="24.15" customHeight="1">
      <c r="A105" s="41"/>
      <c r="B105" s="42"/>
      <c r="C105" s="207" t="s">
        <v>149</v>
      </c>
      <c r="D105" s="207" t="s">
        <v>144</v>
      </c>
      <c r="E105" s="208" t="s">
        <v>1091</v>
      </c>
      <c r="F105" s="209" t="s">
        <v>1092</v>
      </c>
      <c r="G105" s="210" t="s">
        <v>147</v>
      </c>
      <c r="H105" s="211">
        <v>76.5</v>
      </c>
      <c r="I105" s="212"/>
      <c r="J105" s="213">
        <f>ROUND(I105*H105,2)</f>
        <v>0</v>
      </c>
      <c r="K105" s="209" t="s">
        <v>148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1.0000000000000001E-05</v>
      </c>
      <c r="T105" s="217">
        <f>S105*H105</f>
        <v>0.00076500000000000005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149</v>
      </c>
      <c r="AT105" s="218" t="s">
        <v>144</v>
      </c>
      <c r="AU105" s="218" t="s">
        <v>83</v>
      </c>
      <c r="AY105" s="20" t="s">
        <v>142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149</v>
      </c>
      <c r="BM105" s="218" t="s">
        <v>1093</v>
      </c>
    </row>
    <row r="106" s="2" customFormat="1">
      <c r="A106" s="41"/>
      <c r="B106" s="42"/>
      <c r="C106" s="43"/>
      <c r="D106" s="220" t="s">
        <v>151</v>
      </c>
      <c r="E106" s="43"/>
      <c r="F106" s="221" t="s">
        <v>1094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151</v>
      </c>
      <c r="AU106" s="20" t="s">
        <v>83</v>
      </c>
    </row>
    <row r="107" s="13" customFormat="1">
      <c r="A107" s="13"/>
      <c r="B107" s="225"/>
      <c r="C107" s="226"/>
      <c r="D107" s="227" t="s">
        <v>153</v>
      </c>
      <c r="E107" s="228" t="s">
        <v>19</v>
      </c>
      <c r="F107" s="229" t="s">
        <v>1095</v>
      </c>
      <c r="G107" s="226"/>
      <c r="H107" s="230">
        <v>76.5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153</v>
      </c>
      <c r="AU107" s="236" t="s">
        <v>83</v>
      </c>
      <c r="AV107" s="13" t="s">
        <v>83</v>
      </c>
      <c r="AW107" s="13" t="s">
        <v>34</v>
      </c>
      <c r="AX107" s="13" t="s">
        <v>81</v>
      </c>
      <c r="AY107" s="236" t="s">
        <v>142</v>
      </c>
    </row>
    <row r="108" s="2" customFormat="1" ht="21.75" customHeight="1">
      <c r="A108" s="41"/>
      <c r="B108" s="42"/>
      <c r="C108" s="207" t="s">
        <v>173</v>
      </c>
      <c r="D108" s="207" t="s">
        <v>144</v>
      </c>
      <c r="E108" s="208" t="s">
        <v>1096</v>
      </c>
      <c r="F108" s="209" t="s">
        <v>1097</v>
      </c>
      <c r="G108" s="210" t="s">
        <v>147</v>
      </c>
      <c r="H108" s="211">
        <v>9.1199999999999992</v>
      </c>
      <c r="I108" s="212"/>
      <c r="J108" s="213">
        <f>ROUND(I108*H108,2)</f>
        <v>0</v>
      </c>
      <c r="K108" s="209" t="s">
        <v>148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149</v>
      </c>
      <c r="AT108" s="218" t="s">
        <v>144</v>
      </c>
      <c r="AU108" s="218" t="s">
        <v>83</v>
      </c>
      <c r="AY108" s="20" t="s">
        <v>142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81</v>
      </c>
      <c r="BK108" s="219">
        <f>ROUND(I108*H108,2)</f>
        <v>0</v>
      </c>
      <c r="BL108" s="20" t="s">
        <v>149</v>
      </c>
      <c r="BM108" s="218" t="s">
        <v>1098</v>
      </c>
    </row>
    <row r="109" s="2" customFormat="1">
      <c r="A109" s="41"/>
      <c r="B109" s="42"/>
      <c r="C109" s="43"/>
      <c r="D109" s="220" t="s">
        <v>151</v>
      </c>
      <c r="E109" s="43"/>
      <c r="F109" s="221" t="s">
        <v>1099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151</v>
      </c>
      <c r="AU109" s="20" t="s">
        <v>83</v>
      </c>
    </row>
    <row r="110" s="13" customFormat="1">
      <c r="A110" s="13"/>
      <c r="B110" s="225"/>
      <c r="C110" s="226"/>
      <c r="D110" s="227" t="s">
        <v>153</v>
      </c>
      <c r="E110" s="228" t="s">
        <v>19</v>
      </c>
      <c r="F110" s="229" t="s">
        <v>1085</v>
      </c>
      <c r="G110" s="226"/>
      <c r="H110" s="230">
        <v>9.1199999999999992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153</v>
      </c>
      <c r="AU110" s="236" t="s">
        <v>83</v>
      </c>
      <c r="AV110" s="13" t="s">
        <v>83</v>
      </c>
      <c r="AW110" s="13" t="s">
        <v>34</v>
      </c>
      <c r="AX110" s="13" t="s">
        <v>81</v>
      </c>
      <c r="AY110" s="236" t="s">
        <v>142</v>
      </c>
    </row>
    <row r="111" s="2" customFormat="1" ht="21.75" customHeight="1">
      <c r="A111" s="41"/>
      <c r="B111" s="42"/>
      <c r="C111" s="207" t="s">
        <v>179</v>
      </c>
      <c r="D111" s="207" t="s">
        <v>144</v>
      </c>
      <c r="E111" s="208" t="s">
        <v>1100</v>
      </c>
      <c r="F111" s="209" t="s">
        <v>1101</v>
      </c>
      <c r="G111" s="210" t="s">
        <v>147</v>
      </c>
      <c r="H111" s="211">
        <v>9.1199999999999992</v>
      </c>
      <c r="I111" s="212"/>
      <c r="J111" s="213">
        <f>ROUND(I111*H111,2)</f>
        <v>0</v>
      </c>
      <c r="K111" s="209" t="s">
        <v>148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0.063</v>
      </c>
      <c r="R111" s="216">
        <f>Q111*H111</f>
        <v>0.57455999999999996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149</v>
      </c>
      <c r="AT111" s="218" t="s">
        <v>144</v>
      </c>
      <c r="AU111" s="218" t="s">
        <v>83</v>
      </c>
      <c r="AY111" s="20" t="s">
        <v>142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81</v>
      </c>
      <c r="BK111" s="219">
        <f>ROUND(I111*H111,2)</f>
        <v>0</v>
      </c>
      <c r="BL111" s="20" t="s">
        <v>149</v>
      </c>
      <c r="BM111" s="218" t="s">
        <v>1102</v>
      </c>
    </row>
    <row r="112" s="2" customFormat="1">
      <c r="A112" s="41"/>
      <c r="B112" s="42"/>
      <c r="C112" s="43"/>
      <c r="D112" s="220" t="s">
        <v>151</v>
      </c>
      <c r="E112" s="43"/>
      <c r="F112" s="221" t="s">
        <v>1103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83</v>
      </c>
    </row>
    <row r="113" s="13" customFormat="1">
      <c r="A113" s="13"/>
      <c r="B113" s="225"/>
      <c r="C113" s="226"/>
      <c r="D113" s="227" t="s">
        <v>153</v>
      </c>
      <c r="E113" s="228" t="s">
        <v>19</v>
      </c>
      <c r="F113" s="229" t="s">
        <v>1104</v>
      </c>
      <c r="G113" s="226"/>
      <c r="H113" s="230">
        <v>9.1199999999999992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153</v>
      </c>
      <c r="AU113" s="236" t="s">
        <v>83</v>
      </c>
      <c r="AV113" s="13" t="s">
        <v>83</v>
      </c>
      <c r="AW113" s="13" t="s">
        <v>34</v>
      </c>
      <c r="AX113" s="13" t="s">
        <v>81</v>
      </c>
      <c r="AY113" s="236" t="s">
        <v>142</v>
      </c>
    </row>
    <row r="114" s="12" customFormat="1" ht="22.8" customHeight="1">
      <c r="A114" s="12"/>
      <c r="B114" s="191"/>
      <c r="C114" s="192"/>
      <c r="D114" s="193" t="s">
        <v>72</v>
      </c>
      <c r="E114" s="205" t="s">
        <v>198</v>
      </c>
      <c r="F114" s="205" t="s">
        <v>438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SUM(P115:P143)</f>
        <v>0</v>
      </c>
      <c r="Q114" s="199"/>
      <c r="R114" s="200">
        <f>SUM(R115:R143)</f>
        <v>0</v>
      </c>
      <c r="S114" s="199"/>
      <c r="T114" s="201">
        <f>SUM(T115:T143)</f>
        <v>1.608984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81</v>
      </c>
      <c r="AT114" s="203" t="s">
        <v>72</v>
      </c>
      <c r="AU114" s="203" t="s">
        <v>81</v>
      </c>
      <c r="AY114" s="202" t="s">
        <v>142</v>
      </c>
      <c r="BK114" s="204">
        <f>SUM(BK115:BK143)</f>
        <v>0</v>
      </c>
    </row>
    <row r="115" s="2" customFormat="1" ht="24.15" customHeight="1">
      <c r="A115" s="41"/>
      <c r="B115" s="42"/>
      <c r="C115" s="207" t="s">
        <v>185</v>
      </c>
      <c r="D115" s="207" t="s">
        <v>144</v>
      </c>
      <c r="E115" s="208" t="s">
        <v>1105</v>
      </c>
      <c r="F115" s="209" t="s">
        <v>1106</v>
      </c>
      <c r="G115" s="210" t="s">
        <v>147</v>
      </c>
      <c r="H115" s="211">
        <v>408</v>
      </c>
      <c r="I115" s="212"/>
      <c r="J115" s="213">
        <f>ROUND(I115*H115,2)</f>
        <v>0</v>
      </c>
      <c r="K115" s="209" t="s">
        <v>148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149</v>
      </c>
      <c r="AT115" s="218" t="s">
        <v>144</v>
      </c>
      <c r="AU115" s="218" t="s">
        <v>83</v>
      </c>
      <c r="AY115" s="20" t="s">
        <v>142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149</v>
      </c>
      <c r="BM115" s="218" t="s">
        <v>1107</v>
      </c>
    </row>
    <row r="116" s="2" customFormat="1">
      <c r="A116" s="41"/>
      <c r="B116" s="42"/>
      <c r="C116" s="43"/>
      <c r="D116" s="220" t="s">
        <v>151</v>
      </c>
      <c r="E116" s="43"/>
      <c r="F116" s="221" t="s">
        <v>1108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151</v>
      </c>
      <c r="AU116" s="20" t="s">
        <v>83</v>
      </c>
    </row>
    <row r="117" s="13" customFormat="1">
      <c r="A117" s="13"/>
      <c r="B117" s="225"/>
      <c r="C117" s="226"/>
      <c r="D117" s="227" t="s">
        <v>153</v>
      </c>
      <c r="E117" s="228" t="s">
        <v>19</v>
      </c>
      <c r="F117" s="229" t="s">
        <v>1109</v>
      </c>
      <c r="G117" s="226"/>
      <c r="H117" s="230">
        <v>408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153</v>
      </c>
      <c r="AU117" s="236" t="s">
        <v>83</v>
      </c>
      <c r="AV117" s="13" t="s">
        <v>83</v>
      </c>
      <c r="AW117" s="13" t="s">
        <v>34</v>
      </c>
      <c r="AX117" s="13" t="s">
        <v>81</v>
      </c>
      <c r="AY117" s="236" t="s">
        <v>142</v>
      </c>
    </row>
    <row r="118" s="2" customFormat="1" ht="24.15" customHeight="1">
      <c r="A118" s="41"/>
      <c r="B118" s="42"/>
      <c r="C118" s="207" t="s">
        <v>190</v>
      </c>
      <c r="D118" s="207" t="s">
        <v>144</v>
      </c>
      <c r="E118" s="208" t="s">
        <v>1110</v>
      </c>
      <c r="F118" s="209" t="s">
        <v>1111</v>
      </c>
      <c r="G118" s="210" t="s">
        <v>147</v>
      </c>
      <c r="H118" s="211">
        <v>30600</v>
      </c>
      <c r="I118" s="212"/>
      <c r="J118" s="213">
        <f>ROUND(I118*H118,2)</f>
        <v>0</v>
      </c>
      <c r="K118" s="209" t="s">
        <v>148</v>
      </c>
      <c r="L118" s="47"/>
      <c r="M118" s="214" t="s">
        <v>19</v>
      </c>
      <c r="N118" s="215" t="s">
        <v>44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149</v>
      </c>
      <c r="AT118" s="218" t="s">
        <v>144</v>
      </c>
      <c r="AU118" s="218" t="s">
        <v>83</v>
      </c>
      <c r="AY118" s="20" t="s">
        <v>142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81</v>
      </c>
      <c r="BK118" s="219">
        <f>ROUND(I118*H118,2)</f>
        <v>0</v>
      </c>
      <c r="BL118" s="20" t="s">
        <v>149</v>
      </c>
      <c r="BM118" s="218" t="s">
        <v>1112</v>
      </c>
    </row>
    <row r="119" s="2" customFormat="1">
      <c r="A119" s="41"/>
      <c r="B119" s="42"/>
      <c r="C119" s="43"/>
      <c r="D119" s="220" t="s">
        <v>151</v>
      </c>
      <c r="E119" s="43"/>
      <c r="F119" s="221" t="s">
        <v>1113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83</v>
      </c>
    </row>
    <row r="120" s="13" customFormat="1">
      <c r="A120" s="13"/>
      <c r="B120" s="225"/>
      <c r="C120" s="226"/>
      <c r="D120" s="227" t="s">
        <v>153</v>
      </c>
      <c r="E120" s="228" t="s">
        <v>19</v>
      </c>
      <c r="F120" s="229" t="s">
        <v>1114</v>
      </c>
      <c r="G120" s="226"/>
      <c r="H120" s="230">
        <v>30600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153</v>
      </c>
      <c r="AU120" s="236" t="s">
        <v>83</v>
      </c>
      <c r="AV120" s="13" t="s">
        <v>83</v>
      </c>
      <c r="AW120" s="13" t="s">
        <v>34</v>
      </c>
      <c r="AX120" s="13" t="s">
        <v>81</v>
      </c>
      <c r="AY120" s="236" t="s">
        <v>142</v>
      </c>
    </row>
    <row r="121" s="2" customFormat="1" ht="24.15" customHeight="1">
      <c r="A121" s="41"/>
      <c r="B121" s="42"/>
      <c r="C121" s="207" t="s">
        <v>198</v>
      </c>
      <c r="D121" s="207" t="s">
        <v>144</v>
      </c>
      <c r="E121" s="208" t="s">
        <v>1115</v>
      </c>
      <c r="F121" s="209" t="s">
        <v>1116</v>
      </c>
      <c r="G121" s="210" t="s">
        <v>147</v>
      </c>
      <c r="H121" s="211">
        <v>408</v>
      </c>
      <c r="I121" s="212"/>
      <c r="J121" s="213">
        <f>ROUND(I121*H121,2)</f>
        <v>0</v>
      </c>
      <c r="K121" s="209" t="s">
        <v>148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149</v>
      </c>
      <c r="AT121" s="218" t="s">
        <v>144</v>
      </c>
      <c r="AU121" s="218" t="s">
        <v>83</v>
      </c>
      <c r="AY121" s="20" t="s">
        <v>142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81</v>
      </c>
      <c r="BK121" s="219">
        <f>ROUND(I121*H121,2)</f>
        <v>0</v>
      </c>
      <c r="BL121" s="20" t="s">
        <v>149</v>
      </c>
      <c r="BM121" s="218" t="s">
        <v>1117</v>
      </c>
    </row>
    <row r="122" s="2" customFormat="1">
      <c r="A122" s="41"/>
      <c r="B122" s="42"/>
      <c r="C122" s="43"/>
      <c r="D122" s="220" t="s">
        <v>151</v>
      </c>
      <c r="E122" s="43"/>
      <c r="F122" s="221" t="s">
        <v>1118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151</v>
      </c>
      <c r="AU122" s="20" t="s">
        <v>83</v>
      </c>
    </row>
    <row r="123" s="2" customFormat="1" ht="16.5" customHeight="1">
      <c r="A123" s="41"/>
      <c r="B123" s="42"/>
      <c r="C123" s="207" t="s">
        <v>204</v>
      </c>
      <c r="D123" s="207" t="s">
        <v>144</v>
      </c>
      <c r="E123" s="208" t="s">
        <v>1119</v>
      </c>
      <c r="F123" s="209" t="s">
        <v>1120</v>
      </c>
      <c r="G123" s="210" t="s">
        <v>147</v>
      </c>
      <c r="H123" s="211">
        <v>408</v>
      </c>
      <c r="I123" s="212"/>
      <c r="J123" s="213">
        <f>ROUND(I123*H123,2)</f>
        <v>0</v>
      </c>
      <c r="K123" s="209" t="s">
        <v>148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149</v>
      </c>
      <c r="AT123" s="218" t="s">
        <v>144</v>
      </c>
      <c r="AU123" s="218" t="s">
        <v>83</v>
      </c>
      <c r="AY123" s="20" t="s">
        <v>142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81</v>
      </c>
      <c r="BK123" s="219">
        <f>ROUND(I123*H123,2)</f>
        <v>0</v>
      </c>
      <c r="BL123" s="20" t="s">
        <v>149</v>
      </c>
      <c r="BM123" s="218" t="s">
        <v>1121</v>
      </c>
    </row>
    <row r="124" s="2" customFormat="1">
      <c r="A124" s="41"/>
      <c r="B124" s="42"/>
      <c r="C124" s="43"/>
      <c r="D124" s="220" t="s">
        <v>151</v>
      </c>
      <c r="E124" s="43"/>
      <c r="F124" s="221" t="s">
        <v>1122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151</v>
      </c>
      <c r="AU124" s="20" t="s">
        <v>83</v>
      </c>
    </row>
    <row r="125" s="2" customFormat="1" ht="21.75" customHeight="1">
      <c r="A125" s="41"/>
      <c r="B125" s="42"/>
      <c r="C125" s="207" t="s">
        <v>209</v>
      </c>
      <c r="D125" s="207" t="s">
        <v>144</v>
      </c>
      <c r="E125" s="208" t="s">
        <v>1123</v>
      </c>
      <c r="F125" s="209" t="s">
        <v>1124</v>
      </c>
      <c r="G125" s="210" t="s">
        <v>147</v>
      </c>
      <c r="H125" s="211">
        <v>30600</v>
      </c>
      <c r="I125" s="212"/>
      <c r="J125" s="213">
        <f>ROUND(I125*H125,2)</f>
        <v>0</v>
      </c>
      <c r="K125" s="209" t="s">
        <v>148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149</v>
      </c>
      <c r="AT125" s="218" t="s">
        <v>144</v>
      </c>
      <c r="AU125" s="218" t="s">
        <v>83</v>
      </c>
      <c r="AY125" s="20" t="s">
        <v>142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81</v>
      </c>
      <c r="BK125" s="219">
        <f>ROUND(I125*H125,2)</f>
        <v>0</v>
      </c>
      <c r="BL125" s="20" t="s">
        <v>149</v>
      </c>
      <c r="BM125" s="218" t="s">
        <v>1125</v>
      </c>
    </row>
    <row r="126" s="2" customFormat="1">
      <c r="A126" s="41"/>
      <c r="B126" s="42"/>
      <c r="C126" s="43"/>
      <c r="D126" s="220" t="s">
        <v>151</v>
      </c>
      <c r="E126" s="43"/>
      <c r="F126" s="221" t="s">
        <v>1126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83</v>
      </c>
    </row>
    <row r="127" s="13" customFormat="1">
      <c r="A127" s="13"/>
      <c r="B127" s="225"/>
      <c r="C127" s="226"/>
      <c r="D127" s="227" t="s">
        <v>153</v>
      </c>
      <c r="E127" s="228" t="s">
        <v>19</v>
      </c>
      <c r="F127" s="229" t="s">
        <v>1114</v>
      </c>
      <c r="G127" s="226"/>
      <c r="H127" s="230">
        <v>30600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153</v>
      </c>
      <c r="AU127" s="236" t="s">
        <v>83</v>
      </c>
      <c r="AV127" s="13" t="s">
        <v>83</v>
      </c>
      <c r="AW127" s="13" t="s">
        <v>34</v>
      </c>
      <c r="AX127" s="13" t="s">
        <v>81</v>
      </c>
      <c r="AY127" s="236" t="s">
        <v>142</v>
      </c>
    </row>
    <row r="128" s="2" customFormat="1" ht="16.5" customHeight="1">
      <c r="A128" s="41"/>
      <c r="B128" s="42"/>
      <c r="C128" s="207" t="s">
        <v>216</v>
      </c>
      <c r="D128" s="207" t="s">
        <v>144</v>
      </c>
      <c r="E128" s="208" t="s">
        <v>1127</v>
      </c>
      <c r="F128" s="209" t="s">
        <v>1128</v>
      </c>
      <c r="G128" s="210" t="s">
        <v>147</v>
      </c>
      <c r="H128" s="211">
        <v>408</v>
      </c>
      <c r="I128" s="212"/>
      <c r="J128" s="213">
        <f>ROUND(I128*H128,2)</f>
        <v>0</v>
      </c>
      <c r="K128" s="209" t="s">
        <v>148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149</v>
      </c>
      <c r="AT128" s="218" t="s">
        <v>144</v>
      </c>
      <c r="AU128" s="218" t="s">
        <v>83</v>
      </c>
      <c r="AY128" s="20" t="s">
        <v>142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81</v>
      </c>
      <c r="BK128" s="219">
        <f>ROUND(I128*H128,2)</f>
        <v>0</v>
      </c>
      <c r="BL128" s="20" t="s">
        <v>149</v>
      </c>
      <c r="BM128" s="218" t="s">
        <v>1129</v>
      </c>
    </row>
    <row r="129" s="2" customFormat="1">
      <c r="A129" s="41"/>
      <c r="B129" s="42"/>
      <c r="C129" s="43"/>
      <c r="D129" s="220" t="s">
        <v>151</v>
      </c>
      <c r="E129" s="43"/>
      <c r="F129" s="221" t="s">
        <v>1130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151</v>
      </c>
      <c r="AU129" s="20" t="s">
        <v>83</v>
      </c>
    </row>
    <row r="130" s="2" customFormat="1" ht="24.15" customHeight="1">
      <c r="A130" s="41"/>
      <c r="B130" s="42"/>
      <c r="C130" s="207" t="s">
        <v>220</v>
      </c>
      <c r="D130" s="207" t="s">
        <v>144</v>
      </c>
      <c r="E130" s="208" t="s">
        <v>1131</v>
      </c>
      <c r="F130" s="209" t="s">
        <v>1132</v>
      </c>
      <c r="G130" s="210" t="s">
        <v>223</v>
      </c>
      <c r="H130" s="211">
        <v>25</v>
      </c>
      <c r="I130" s="212"/>
      <c r="J130" s="213">
        <f>ROUND(I130*H130,2)</f>
        <v>0</v>
      </c>
      <c r="K130" s="209" t="s">
        <v>148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149</v>
      </c>
      <c r="AT130" s="218" t="s">
        <v>144</v>
      </c>
      <c r="AU130" s="218" t="s">
        <v>83</v>
      </c>
      <c r="AY130" s="20" t="s">
        <v>142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81</v>
      </c>
      <c r="BK130" s="219">
        <f>ROUND(I130*H130,2)</f>
        <v>0</v>
      </c>
      <c r="BL130" s="20" t="s">
        <v>149</v>
      </c>
      <c r="BM130" s="218" t="s">
        <v>1133</v>
      </c>
    </row>
    <row r="131" s="2" customFormat="1">
      <c r="A131" s="41"/>
      <c r="B131" s="42"/>
      <c r="C131" s="43"/>
      <c r="D131" s="220" t="s">
        <v>151</v>
      </c>
      <c r="E131" s="43"/>
      <c r="F131" s="221" t="s">
        <v>1134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151</v>
      </c>
      <c r="AU131" s="20" t="s">
        <v>83</v>
      </c>
    </row>
    <row r="132" s="13" customFormat="1">
      <c r="A132" s="13"/>
      <c r="B132" s="225"/>
      <c r="C132" s="226"/>
      <c r="D132" s="227" t="s">
        <v>153</v>
      </c>
      <c r="E132" s="228" t="s">
        <v>19</v>
      </c>
      <c r="F132" s="229" t="s">
        <v>344</v>
      </c>
      <c r="G132" s="226"/>
      <c r="H132" s="230">
        <v>25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153</v>
      </c>
      <c r="AU132" s="236" t="s">
        <v>83</v>
      </c>
      <c r="AV132" s="13" t="s">
        <v>83</v>
      </c>
      <c r="AW132" s="13" t="s">
        <v>34</v>
      </c>
      <c r="AX132" s="13" t="s">
        <v>81</v>
      </c>
      <c r="AY132" s="236" t="s">
        <v>142</v>
      </c>
    </row>
    <row r="133" s="2" customFormat="1" ht="24.15" customHeight="1">
      <c r="A133" s="41"/>
      <c r="B133" s="42"/>
      <c r="C133" s="207" t="s">
        <v>228</v>
      </c>
      <c r="D133" s="207" t="s">
        <v>144</v>
      </c>
      <c r="E133" s="208" t="s">
        <v>1135</v>
      </c>
      <c r="F133" s="209" t="s">
        <v>1136</v>
      </c>
      <c r="G133" s="210" t="s">
        <v>223</v>
      </c>
      <c r="H133" s="211">
        <v>1875</v>
      </c>
      <c r="I133" s="212"/>
      <c r="J133" s="213">
        <f>ROUND(I133*H133,2)</f>
        <v>0</v>
      </c>
      <c r="K133" s="209" t="s">
        <v>148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149</v>
      </c>
      <c r="AT133" s="218" t="s">
        <v>144</v>
      </c>
      <c r="AU133" s="218" t="s">
        <v>83</v>
      </c>
      <c r="AY133" s="20" t="s">
        <v>142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149</v>
      </c>
      <c r="BM133" s="218" t="s">
        <v>1137</v>
      </c>
    </row>
    <row r="134" s="2" customFormat="1">
      <c r="A134" s="41"/>
      <c r="B134" s="42"/>
      <c r="C134" s="43"/>
      <c r="D134" s="220" t="s">
        <v>151</v>
      </c>
      <c r="E134" s="43"/>
      <c r="F134" s="221" t="s">
        <v>1138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151</v>
      </c>
      <c r="AU134" s="20" t="s">
        <v>83</v>
      </c>
    </row>
    <row r="135" s="13" customFormat="1">
      <c r="A135" s="13"/>
      <c r="B135" s="225"/>
      <c r="C135" s="226"/>
      <c r="D135" s="227" t="s">
        <v>153</v>
      </c>
      <c r="E135" s="228" t="s">
        <v>19</v>
      </c>
      <c r="F135" s="229" t="s">
        <v>1139</v>
      </c>
      <c r="G135" s="226"/>
      <c r="H135" s="230">
        <v>1875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153</v>
      </c>
      <c r="AU135" s="236" t="s">
        <v>83</v>
      </c>
      <c r="AV135" s="13" t="s">
        <v>83</v>
      </c>
      <c r="AW135" s="13" t="s">
        <v>34</v>
      </c>
      <c r="AX135" s="13" t="s">
        <v>81</v>
      </c>
      <c r="AY135" s="236" t="s">
        <v>142</v>
      </c>
    </row>
    <row r="136" s="2" customFormat="1" ht="24.15" customHeight="1">
      <c r="A136" s="41"/>
      <c r="B136" s="42"/>
      <c r="C136" s="207" t="s">
        <v>8</v>
      </c>
      <c r="D136" s="207" t="s">
        <v>144</v>
      </c>
      <c r="E136" s="208" t="s">
        <v>1140</v>
      </c>
      <c r="F136" s="209" t="s">
        <v>1141</v>
      </c>
      <c r="G136" s="210" t="s">
        <v>157</v>
      </c>
      <c r="H136" s="211">
        <v>0.30399999999999999</v>
      </c>
      <c r="I136" s="212"/>
      <c r="J136" s="213">
        <f>ROUND(I136*H136,2)</f>
        <v>0</v>
      </c>
      <c r="K136" s="209" t="s">
        <v>148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1.671</v>
      </c>
      <c r="T136" s="217">
        <f>S136*H136</f>
        <v>0.50798399999999999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149</v>
      </c>
      <c r="AT136" s="218" t="s">
        <v>144</v>
      </c>
      <c r="AU136" s="218" t="s">
        <v>83</v>
      </c>
      <c r="AY136" s="20" t="s">
        <v>142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149</v>
      </c>
      <c r="BM136" s="218" t="s">
        <v>1142</v>
      </c>
    </row>
    <row r="137" s="2" customFormat="1">
      <c r="A137" s="41"/>
      <c r="B137" s="42"/>
      <c r="C137" s="43"/>
      <c r="D137" s="220" t="s">
        <v>151</v>
      </c>
      <c r="E137" s="43"/>
      <c r="F137" s="221" t="s">
        <v>1143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151</v>
      </c>
      <c r="AU137" s="20" t="s">
        <v>83</v>
      </c>
    </row>
    <row r="138" s="13" customFormat="1">
      <c r="A138" s="13"/>
      <c r="B138" s="225"/>
      <c r="C138" s="226"/>
      <c r="D138" s="227" t="s">
        <v>153</v>
      </c>
      <c r="E138" s="228" t="s">
        <v>19</v>
      </c>
      <c r="F138" s="229" t="s">
        <v>1144</v>
      </c>
      <c r="G138" s="226"/>
      <c r="H138" s="230">
        <v>0.30399999999999999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153</v>
      </c>
      <c r="AU138" s="236" t="s">
        <v>83</v>
      </c>
      <c r="AV138" s="13" t="s">
        <v>83</v>
      </c>
      <c r="AW138" s="13" t="s">
        <v>34</v>
      </c>
      <c r="AX138" s="13" t="s">
        <v>81</v>
      </c>
      <c r="AY138" s="236" t="s">
        <v>142</v>
      </c>
    </row>
    <row r="139" s="2" customFormat="1" ht="24.15" customHeight="1">
      <c r="A139" s="41"/>
      <c r="B139" s="42"/>
      <c r="C139" s="207" t="s">
        <v>272</v>
      </c>
      <c r="D139" s="207" t="s">
        <v>144</v>
      </c>
      <c r="E139" s="208" t="s">
        <v>1145</v>
      </c>
      <c r="F139" s="209" t="s">
        <v>1146</v>
      </c>
      <c r="G139" s="210" t="s">
        <v>147</v>
      </c>
      <c r="H139" s="211">
        <v>22.02</v>
      </c>
      <c r="I139" s="212"/>
      <c r="J139" s="213">
        <f>ROUND(I139*H139,2)</f>
        <v>0</v>
      </c>
      <c r="K139" s="209" t="s">
        <v>148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0.050000000000000003</v>
      </c>
      <c r="T139" s="217">
        <f>S139*H139</f>
        <v>1.101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149</v>
      </c>
      <c r="AT139" s="218" t="s">
        <v>144</v>
      </c>
      <c r="AU139" s="218" t="s">
        <v>83</v>
      </c>
      <c r="AY139" s="20" t="s">
        <v>142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81</v>
      </c>
      <c r="BK139" s="219">
        <f>ROUND(I139*H139,2)</f>
        <v>0</v>
      </c>
      <c r="BL139" s="20" t="s">
        <v>149</v>
      </c>
      <c r="BM139" s="218" t="s">
        <v>1147</v>
      </c>
    </row>
    <row r="140" s="2" customFormat="1">
      <c r="A140" s="41"/>
      <c r="B140" s="42"/>
      <c r="C140" s="43"/>
      <c r="D140" s="220" t="s">
        <v>151</v>
      </c>
      <c r="E140" s="43"/>
      <c r="F140" s="221" t="s">
        <v>1148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151</v>
      </c>
      <c r="AU140" s="20" t="s">
        <v>83</v>
      </c>
    </row>
    <row r="141" s="13" customFormat="1">
      <c r="A141" s="13"/>
      <c r="B141" s="225"/>
      <c r="C141" s="226"/>
      <c r="D141" s="227" t="s">
        <v>153</v>
      </c>
      <c r="E141" s="228" t="s">
        <v>19</v>
      </c>
      <c r="F141" s="229" t="s">
        <v>1149</v>
      </c>
      <c r="G141" s="226"/>
      <c r="H141" s="230">
        <v>12.9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153</v>
      </c>
      <c r="AU141" s="236" t="s">
        <v>83</v>
      </c>
      <c r="AV141" s="13" t="s">
        <v>83</v>
      </c>
      <c r="AW141" s="13" t="s">
        <v>34</v>
      </c>
      <c r="AX141" s="13" t="s">
        <v>73</v>
      </c>
      <c r="AY141" s="236" t="s">
        <v>142</v>
      </c>
    </row>
    <row r="142" s="13" customFormat="1">
      <c r="A142" s="13"/>
      <c r="B142" s="225"/>
      <c r="C142" s="226"/>
      <c r="D142" s="227" t="s">
        <v>153</v>
      </c>
      <c r="E142" s="228" t="s">
        <v>19</v>
      </c>
      <c r="F142" s="229" t="s">
        <v>1150</v>
      </c>
      <c r="G142" s="226"/>
      <c r="H142" s="230">
        <v>9.1199999999999992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153</v>
      </c>
      <c r="AU142" s="236" t="s">
        <v>83</v>
      </c>
      <c r="AV142" s="13" t="s">
        <v>83</v>
      </c>
      <c r="AW142" s="13" t="s">
        <v>34</v>
      </c>
      <c r="AX142" s="13" t="s">
        <v>73</v>
      </c>
      <c r="AY142" s="236" t="s">
        <v>142</v>
      </c>
    </row>
    <row r="143" s="14" customFormat="1">
      <c r="A143" s="14"/>
      <c r="B143" s="237"/>
      <c r="C143" s="238"/>
      <c r="D143" s="227" t="s">
        <v>153</v>
      </c>
      <c r="E143" s="239" t="s">
        <v>19</v>
      </c>
      <c r="F143" s="240" t="s">
        <v>172</v>
      </c>
      <c r="G143" s="238"/>
      <c r="H143" s="241">
        <v>22.02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153</v>
      </c>
      <c r="AU143" s="247" t="s">
        <v>83</v>
      </c>
      <c r="AV143" s="14" t="s">
        <v>149</v>
      </c>
      <c r="AW143" s="14" t="s">
        <v>34</v>
      </c>
      <c r="AX143" s="14" t="s">
        <v>81</v>
      </c>
      <c r="AY143" s="247" t="s">
        <v>142</v>
      </c>
    </row>
    <row r="144" s="12" customFormat="1" ht="22.8" customHeight="1">
      <c r="A144" s="12"/>
      <c r="B144" s="191"/>
      <c r="C144" s="192"/>
      <c r="D144" s="193" t="s">
        <v>72</v>
      </c>
      <c r="E144" s="205" t="s">
        <v>491</v>
      </c>
      <c r="F144" s="205" t="s">
        <v>492</v>
      </c>
      <c r="G144" s="192"/>
      <c r="H144" s="192"/>
      <c r="I144" s="195"/>
      <c r="J144" s="206">
        <f>BK144</f>
        <v>0</v>
      </c>
      <c r="K144" s="192"/>
      <c r="L144" s="197"/>
      <c r="M144" s="198"/>
      <c r="N144" s="199"/>
      <c r="O144" s="199"/>
      <c r="P144" s="200">
        <f>SUM(P145:P162)</f>
        <v>0</v>
      </c>
      <c r="Q144" s="199"/>
      <c r="R144" s="200">
        <f>SUM(R145:R162)</f>
        <v>0</v>
      </c>
      <c r="S144" s="199"/>
      <c r="T144" s="201">
        <f>SUM(T145:T162)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2" t="s">
        <v>81</v>
      </c>
      <c r="AT144" s="203" t="s">
        <v>72</v>
      </c>
      <c r="AU144" s="203" t="s">
        <v>81</v>
      </c>
      <c r="AY144" s="202" t="s">
        <v>142</v>
      </c>
      <c r="BK144" s="204">
        <f>SUM(BK145:BK162)</f>
        <v>0</v>
      </c>
    </row>
    <row r="145" s="2" customFormat="1" ht="24.15" customHeight="1">
      <c r="A145" s="41"/>
      <c r="B145" s="42"/>
      <c r="C145" s="207" t="s">
        <v>286</v>
      </c>
      <c r="D145" s="207" t="s">
        <v>144</v>
      </c>
      <c r="E145" s="208" t="s">
        <v>1151</v>
      </c>
      <c r="F145" s="209" t="s">
        <v>1152</v>
      </c>
      <c r="G145" s="210" t="s">
        <v>189</v>
      </c>
      <c r="H145" s="211">
        <v>9.8559999999999999</v>
      </c>
      <c r="I145" s="212"/>
      <c r="J145" s="213">
        <f>ROUND(I145*H145,2)</f>
        <v>0</v>
      </c>
      <c r="K145" s="209" t="s">
        <v>148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149</v>
      </c>
      <c r="AT145" s="218" t="s">
        <v>144</v>
      </c>
      <c r="AU145" s="218" t="s">
        <v>83</v>
      </c>
      <c r="AY145" s="20" t="s">
        <v>142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81</v>
      </c>
      <c r="BK145" s="219">
        <f>ROUND(I145*H145,2)</f>
        <v>0</v>
      </c>
      <c r="BL145" s="20" t="s">
        <v>149</v>
      </c>
      <c r="BM145" s="218" t="s">
        <v>1153</v>
      </c>
    </row>
    <row r="146" s="2" customFormat="1">
      <c r="A146" s="41"/>
      <c r="B146" s="42"/>
      <c r="C146" s="43"/>
      <c r="D146" s="220" t="s">
        <v>151</v>
      </c>
      <c r="E146" s="43"/>
      <c r="F146" s="221" t="s">
        <v>1154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151</v>
      </c>
      <c r="AU146" s="20" t="s">
        <v>83</v>
      </c>
    </row>
    <row r="147" s="2" customFormat="1" ht="21.75" customHeight="1">
      <c r="A147" s="41"/>
      <c r="B147" s="42"/>
      <c r="C147" s="207" t="s">
        <v>298</v>
      </c>
      <c r="D147" s="207" t="s">
        <v>144</v>
      </c>
      <c r="E147" s="208" t="s">
        <v>1155</v>
      </c>
      <c r="F147" s="209" t="s">
        <v>1156</v>
      </c>
      <c r="G147" s="210" t="s">
        <v>189</v>
      </c>
      <c r="H147" s="211">
        <v>9.8559999999999999</v>
      </c>
      <c r="I147" s="212"/>
      <c r="J147" s="213">
        <f>ROUND(I147*H147,2)</f>
        <v>0</v>
      </c>
      <c r="K147" s="209" t="s">
        <v>148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149</v>
      </c>
      <c r="AT147" s="218" t="s">
        <v>144</v>
      </c>
      <c r="AU147" s="218" t="s">
        <v>83</v>
      </c>
      <c r="AY147" s="20" t="s">
        <v>142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81</v>
      </c>
      <c r="BK147" s="219">
        <f>ROUND(I147*H147,2)</f>
        <v>0</v>
      </c>
      <c r="BL147" s="20" t="s">
        <v>149</v>
      </c>
      <c r="BM147" s="218" t="s">
        <v>1157</v>
      </c>
    </row>
    <row r="148" s="2" customFormat="1">
      <c r="A148" s="41"/>
      <c r="B148" s="42"/>
      <c r="C148" s="43"/>
      <c r="D148" s="220" t="s">
        <v>151</v>
      </c>
      <c r="E148" s="43"/>
      <c r="F148" s="221" t="s">
        <v>1158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151</v>
      </c>
      <c r="AU148" s="20" t="s">
        <v>83</v>
      </c>
    </row>
    <row r="149" s="2" customFormat="1" ht="24.15" customHeight="1">
      <c r="A149" s="41"/>
      <c r="B149" s="42"/>
      <c r="C149" s="207" t="s">
        <v>304</v>
      </c>
      <c r="D149" s="207" t="s">
        <v>144</v>
      </c>
      <c r="E149" s="208" t="s">
        <v>499</v>
      </c>
      <c r="F149" s="209" t="s">
        <v>500</v>
      </c>
      <c r="G149" s="210" t="s">
        <v>189</v>
      </c>
      <c r="H149" s="211">
        <v>9.8559999999999999</v>
      </c>
      <c r="I149" s="212"/>
      <c r="J149" s="213">
        <f>ROUND(I149*H149,2)</f>
        <v>0</v>
      </c>
      <c r="K149" s="209" t="s">
        <v>148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149</v>
      </c>
      <c r="AT149" s="218" t="s">
        <v>144</v>
      </c>
      <c r="AU149" s="218" t="s">
        <v>83</v>
      </c>
      <c r="AY149" s="20" t="s">
        <v>142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81</v>
      </c>
      <c r="BK149" s="219">
        <f>ROUND(I149*H149,2)</f>
        <v>0</v>
      </c>
      <c r="BL149" s="20" t="s">
        <v>149</v>
      </c>
      <c r="BM149" s="218" t="s">
        <v>1159</v>
      </c>
    </row>
    <row r="150" s="2" customFormat="1">
      <c r="A150" s="41"/>
      <c r="B150" s="42"/>
      <c r="C150" s="43"/>
      <c r="D150" s="220" t="s">
        <v>151</v>
      </c>
      <c r="E150" s="43"/>
      <c r="F150" s="221" t="s">
        <v>502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151</v>
      </c>
      <c r="AU150" s="20" t="s">
        <v>83</v>
      </c>
    </row>
    <row r="151" s="2" customFormat="1" ht="24.15" customHeight="1">
      <c r="A151" s="41"/>
      <c r="B151" s="42"/>
      <c r="C151" s="207" t="s">
        <v>310</v>
      </c>
      <c r="D151" s="207" t="s">
        <v>144</v>
      </c>
      <c r="E151" s="208" t="s">
        <v>1160</v>
      </c>
      <c r="F151" s="209" t="s">
        <v>1161</v>
      </c>
      <c r="G151" s="210" t="s">
        <v>189</v>
      </c>
      <c r="H151" s="211">
        <v>1.609</v>
      </c>
      <c r="I151" s="212"/>
      <c r="J151" s="213">
        <f>ROUND(I151*H151,2)</f>
        <v>0</v>
      </c>
      <c r="K151" s="209" t="s">
        <v>148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149</v>
      </c>
      <c r="AT151" s="218" t="s">
        <v>144</v>
      </c>
      <c r="AU151" s="218" t="s">
        <v>83</v>
      </c>
      <c r="AY151" s="20" t="s">
        <v>142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149</v>
      </c>
      <c r="BM151" s="218" t="s">
        <v>1162</v>
      </c>
    </row>
    <row r="152" s="2" customFormat="1">
      <c r="A152" s="41"/>
      <c r="B152" s="42"/>
      <c r="C152" s="43"/>
      <c r="D152" s="220" t="s">
        <v>151</v>
      </c>
      <c r="E152" s="43"/>
      <c r="F152" s="221" t="s">
        <v>1163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151</v>
      </c>
      <c r="AU152" s="20" t="s">
        <v>83</v>
      </c>
    </row>
    <row r="153" s="13" customFormat="1">
      <c r="A153" s="13"/>
      <c r="B153" s="225"/>
      <c r="C153" s="226"/>
      <c r="D153" s="227" t="s">
        <v>153</v>
      </c>
      <c r="E153" s="228" t="s">
        <v>19</v>
      </c>
      <c r="F153" s="229" t="s">
        <v>1164</v>
      </c>
      <c r="G153" s="226"/>
      <c r="H153" s="230">
        <v>1.609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153</v>
      </c>
      <c r="AU153" s="236" t="s">
        <v>83</v>
      </c>
      <c r="AV153" s="13" t="s">
        <v>83</v>
      </c>
      <c r="AW153" s="13" t="s">
        <v>34</v>
      </c>
      <c r="AX153" s="13" t="s">
        <v>81</v>
      </c>
      <c r="AY153" s="236" t="s">
        <v>142</v>
      </c>
    </row>
    <row r="154" s="2" customFormat="1" ht="24.15" customHeight="1">
      <c r="A154" s="41"/>
      <c r="B154" s="42"/>
      <c r="C154" s="207" t="s">
        <v>7</v>
      </c>
      <c r="D154" s="207" t="s">
        <v>144</v>
      </c>
      <c r="E154" s="208" t="s">
        <v>1165</v>
      </c>
      <c r="F154" s="209" t="s">
        <v>1166</v>
      </c>
      <c r="G154" s="210" t="s">
        <v>189</v>
      </c>
      <c r="H154" s="211">
        <v>5.383</v>
      </c>
      <c r="I154" s="212"/>
      <c r="J154" s="213">
        <f>ROUND(I154*H154,2)</f>
        <v>0</v>
      </c>
      <c r="K154" s="209" t="s">
        <v>148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149</v>
      </c>
      <c r="AT154" s="218" t="s">
        <v>144</v>
      </c>
      <c r="AU154" s="218" t="s">
        <v>83</v>
      </c>
      <c r="AY154" s="20" t="s">
        <v>142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81</v>
      </c>
      <c r="BK154" s="219">
        <f>ROUND(I154*H154,2)</f>
        <v>0</v>
      </c>
      <c r="BL154" s="20" t="s">
        <v>149</v>
      </c>
      <c r="BM154" s="218" t="s">
        <v>1167</v>
      </c>
    </row>
    <row r="155" s="2" customFormat="1">
      <c r="A155" s="41"/>
      <c r="B155" s="42"/>
      <c r="C155" s="43"/>
      <c r="D155" s="220" t="s">
        <v>151</v>
      </c>
      <c r="E155" s="43"/>
      <c r="F155" s="221" t="s">
        <v>1168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151</v>
      </c>
      <c r="AU155" s="20" t="s">
        <v>83</v>
      </c>
    </row>
    <row r="156" s="13" customFormat="1">
      <c r="A156" s="13"/>
      <c r="B156" s="225"/>
      <c r="C156" s="226"/>
      <c r="D156" s="227" t="s">
        <v>153</v>
      </c>
      <c r="E156" s="228" t="s">
        <v>19</v>
      </c>
      <c r="F156" s="229" t="s">
        <v>1169</v>
      </c>
      <c r="G156" s="226"/>
      <c r="H156" s="230">
        <v>5.383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153</v>
      </c>
      <c r="AU156" s="236" t="s">
        <v>83</v>
      </c>
      <c r="AV156" s="13" t="s">
        <v>83</v>
      </c>
      <c r="AW156" s="13" t="s">
        <v>34</v>
      </c>
      <c r="AX156" s="13" t="s">
        <v>81</v>
      </c>
      <c r="AY156" s="236" t="s">
        <v>142</v>
      </c>
    </row>
    <row r="157" s="2" customFormat="1" ht="24.15" customHeight="1">
      <c r="A157" s="41"/>
      <c r="B157" s="42"/>
      <c r="C157" s="207" t="s">
        <v>325</v>
      </c>
      <c r="D157" s="207" t="s">
        <v>144</v>
      </c>
      <c r="E157" s="208" t="s">
        <v>1170</v>
      </c>
      <c r="F157" s="209" t="s">
        <v>1171</v>
      </c>
      <c r="G157" s="210" t="s">
        <v>189</v>
      </c>
      <c r="H157" s="211">
        <v>0.021999999999999999</v>
      </c>
      <c r="I157" s="212"/>
      <c r="J157" s="213">
        <f>ROUND(I157*H157,2)</f>
        <v>0</v>
      </c>
      <c r="K157" s="209" t="s">
        <v>148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149</v>
      </c>
      <c r="AT157" s="218" t="s">
        <v>144</v>
      </c>
      <c r="AU157" s="218" t="s">
        <v>83</v>
      </c>
      <c r="AY157" s="20" t="s">
        <v>142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81</v>
      </c>
      <c r="BK157" s="219">
        <f>ROUND(I157*H157,2)</f>
        <v>0</v>
      </c>
      <c r="BL157" s="20" t="s">
        <v>149</v>
      </c>
      <c r="BM157" s="218" t="s">
        <v>1172</v>
      </c>
    </row>
    <row r="158" s="2" customFormat="1">
      <c r="A158" s="41"/>
      <c r="B158" s="42"/>
      <c r="C158" s="43"/>
      <c r="D158" s="220" t="s">
        <v>151</v>
      </c>
      <c r="E158" s="43"/>
      <c r="F158" s="221" t="s">
        <v>1173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151</v>
      </c>
      <c r="AU158" s="20" t="s">
        <v>83</v>
      </c>
    </row>
    <row r="159" s="13" customFormat="1">
      <c r="A159" s="13"/>
      <c r="B159" s="225"/>
      <c r="C159" s="226"/>
      <c r="D159" s="227" t="s">
        <v>153</v>
      </c>
      <c r="E159" s="228" t="s">
        <v>19</v>
      </c>
      <c r="F159" s="229" t="s">
        <v>1174</v>
      </c>
      <c r="G159" s="226"/>
      <c r="H159" s="230">
        <v>0.021999999999999999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153</v>
      </c>
      <c r="AU159" s="236" t="s">
        <v>83</v>
      </c>
      <c r="AV159" s="13" t="s">
        <v>83</v>
      </c>
      <c r="AW159" s="13" t="s">
        <v>34</v>
      </c>
      <c r="AX159" s="13" t="s">
        <v>81</v>
      </c>
      <c r="AY159" s="236" t="s">
        <v>142</v>
      </c>
    </row>
    <row r="160" s="2" customFormat="1" ht="24.15" customHeight="1">
      <c r="A160" s="41"/>
      <c r="B160" s="42"/>
      <c r="C160" s="207" t="s">
        <v>333</v>
      </c>
      <c r="D160" s="207" t="s">
        <v>144</v>
      </c>
      <c r="E160" s="208" t="s">
        <v>1175</v>
      </c>
      <c r="F160" s="209" t="s">
        <v>1176</v>
      </c>
      <c r="G160" s="210" t="s">
        <v>189</v>
      </c>
      <c r="H160" s="211">
        <v>1.5629999999999999</v>
      </c>
      <c r="I160" s="212"/>
      <c r="J160" s="213">
        <f>ROUND(I160*H160,2)</f>
        <v>0</v>
      </c>
      <c r="K160" s="209" t="s">
        <v>148</v>
      </c>
      <c r="L160" s="47"/>
      <c r="M160" s="214" t="s">
        <v>19</v>
      </c>
      <c r="N160" s="215" t="s">
        <v>44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149</v>
      </c>
      <c r="AT160" s="218" t="s">
        <v>144</v>
      </c>
      <c r="AU160" s="218" t="s">
        <v>83</v>
      </c>
      <c r="AY160" s="20" t="s">
        <v>142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81</v>
      </c>
      <c r="BK160" s="219">
        <f>ROUND(I160*H160,2)</f>
        <v>0</v>
      </c>
      <c r="BL160" s="20" t="s">
        <v>149</v>
      </c>
      <c r="BM160" s="218" t="s">
        <v>1177</v>
      </c>
    </row>
    <row r="161" s="2" customFormat="1">
      <c r="A161" s="41"/>
      <c r="B161" s="42"/>
      <c r="C161" s="43"/>
      <c r="D161" s="220" t="s">
        <v>151</v>
      </c>
      <c r="E161" s="43"/>
      <c r="F161" s="221" t="s">
        <v>1178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151</v>
      </c>
      <c r="AU161" s="20" t="s">
        <v>83</v>
      </c>
    </row>
    <row r="162" s="13" customFormat="1">
      <c r="A162" s="13"/>
      <c r="B162" s="225"/>
      <c r="C162" s="226"/>
      <c r="D162" s="227" t="s">
        <v>153</v>
      </c>
      <c r="E162" s="228" t="s">
        <v>19</v>
      </c>
      <c r="F162" s="229" t="s">
        <v>1179</v>
      </c>
      <c r="G162" s="226"/>
      <c r="H162" s="230">
        <v>1.5629999999999999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153</v>
      </c>
      <c r="AU162" s="236" t="s">
        <v>83</v>
      </c>
      <c r="AV162" s="13" t="s">
        <v>83</v>
      </c>
      <c r="AW162" s="13" t="s">
        <v>34</v>
      </c>
      <c r="AX162" s="13" t="s">
        <v>81</v>
      </c>
      <c r="AY162" s="236" t="s">
        <v>142</v>
      </c>
    </row>
    <row r="163" s="12" customFormat="1" ht="22.8" customHeight="1">
      <c r="A163" s="12"/>
      <c r="B163" s="191"/>
      <c r="C163" s="192"/>
      <c r="D163" s="193" t="s">
        <v>72</v>
      </c>
      <c r="E163" s="205" t="s">
        <v>513</v>
      </c>
      <c r="F163" s="205" t="s">
        <v>514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SUM(P164:P165)</f>
        <v>0</v>
      </c>
      <c r="Q163" s="199"/>
      <c r="R163" s="200">
        <f>SUM(R164:R165)</f>
        <v>0</v>
      </c>
      <c r="S163" s="199"/>
      <c r="T163" s="201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81</v>
      </c>
      <c r="AT163" s="203" t="s">
        <v>72</v>
      </c>
      <c r="AU163" s="203" t="s">
        <v>81</v>
      </c>
      <c r="AY163" s="202" t="s">
        <v>142</v>
      </c>
      <c r="BK163" s="204">
        <f>SUM(BK164:BK165)</f>
        <v>0</v>
      </c>
    </row>
    <row r="164" s="2" customFormat="1" ht="33" customHeight="1">
      <c r="A164" s="41"/>
      <c r="B164" s="42"/>
      <c r="C164" s="207" t="s">
        <v>338</v>
      </c>
      <c r="D164" s="207" t="s">
        <v>144</v>
      </c>
      <c r="E164" s="208" t="s">
        <v>1180</v>
      </c>
      <c r="F164" s="209" t="s">
        <v>1181</v>
      </c>
      <c r="G164" s="210" t="s">
        <v>189</v>
      </c>
      <c r="H164" s="211">
        <v>1.4590000000000001</v>
      </c>
      <c r="I164" s="212"/>
      <c r="J164" s="213">
        <f>ROUND(I164*H164,2)</f>
        <v>0</v>
      </c>
      <c r="K164" s="209" t="s">
        <v>148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149</v>
      </c>
      <c r="AT164" s="218" t="s">
        <v>144</v>
      </c>
      <c r="AU164" s="218" t="s">
        <v>83</v>
      </c>
      <c r="AY164" s="20" t="s">
        <v>142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81</v>
      </c>
      <c r="BK164" s="219">
        <f>ROUND(I164*H164,2)</f>
        <v>0</v>
      </c>
      <c r="BL164" s="20" t="s">
        <v>149</v>
      </c>
      <c r="BM164" s="218" t="s">
        <v>1182</v>
      </c>
    </row>
    <row r="165" s="2" customFormat="1">
      <c r="A165" s="41"/>
      <c r="B165" s="42"/>
      <c r="C165" s="43"/>
      <c r="D165" s="220" t="s">
        <v>151</v>
      </c>
      <c r="E165" s="43"/>
      <c r="F165" s="221" t="s">
        <v>1183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151</v>
      </c>
      <c r="AU165" s="20" t="s">
        <v>83</v>
      </c>
    </row>
    <row r="166" s="12" customFormat="1" ht="25.92" customHeight="1">
      <c r="A166" s="12"/>
      <c r="B166" s="191"/>
      <c r="C166" s="192"/>
      <c r="D166" s="193" t="s">
        <v>72</v>
      </c>
      <c r="E166" s="194" t="s">
        <v>520</v>
      </c>
      <c r="F166" s="194" t="s">
        <v>521</v>
      </c>
      <c r="G166" s="192"/>
      <c r="H166" s="192"/>
      <c r="I166" s="195"/>
      <c r="J166" s="196">
        <f>BK166</f>
        <v>0</v>
      </c>
      <c r="K166" s="192"/>
      <c r="L166" s="197"/>
      <c r="M166" s="198"/>
      <c r="N166" s="199"/>
      <c r="O166" s="199"/>
      <c r="P166" s="200">
        <f>P167+P216+P294+P323</f>
        <v>0</v>
      </c>
      <c r="Q166" s="199"/>
      <c r="R166" s="200">
        <f>R167+R216+R294+R323</f>
        <v>5.2915970708369997</v>
      </c>
      <c r="S166" s="199"/>
      <c r="T166" s="201">
        <f>T167+T216+T294+T323</f>
        <v>6.1768500000000008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83</v>
      </c>
      <c r="AT166" s="203" t="s">
        <v>72</v>
      </c>
      <c r="AU166" s="203" t="s">
        <v>73</v>
      </c>
      <c r="AY166" s="202" t="s">
        <v>142</v>
      </c>
      <c r="BK166" s="204">
        <f>BK167+BK216+BK294+BK323</f>
        <v>0</v>
      </c>
    </row>
    <row r="167" s="12" customFormat="1" ht="22.8" customHeight="1">
      <c r="A167" s="12"/>
      <c r="B167" s="191"/>
      <c r="C167" s="192"/>
      <c r="D167" s="193" t="s">
        <v>72</v>
      </c>
      <c r="E167" s="205" t="s">
        <v>769</v>
      </c>
      <c r="F167" s="205" t="s">
        <v>770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SUM(P168:P215)</f>
        <v>0</v>
      </c>
      <c r="Q167" s="199"/>
      <c r="R167" s="200">
        <f>SUM(R168:R215)</f>
        <v>3.7646488508370002</v>
      </c>
      <c r="S167" s="199"/>
      <c r="T167" s="201">
        <f>SUM(T168:T215)</f>
        <v>2.2615700000000003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83</v>
      </c>
      <c r="AT167" s="203" t="s">
        <v>72</v>
      </c>
      <c r="AU167" s="203" t="s">
        <v>81</v>
      </c>
      <c r="AY167" s="202" t="s">
        <v>142</v>
      </c>
      <c r="BK167" s="204">
        <f>SUM(BK168:BK215)</f>
        <v>0</v>
      </c>
    </row>
    <row r="168" s="2" customFormat="1" ht="24.15" customHeight="1">
      <c r="A168" s="41"/>
      <c r="B168" s="42"/>
      <c r="C168" s="207" t="s">
        <v>344</v>
      </c>
      <c r="D168" s="207" t="s">
        <v>144</v>
      </c>
      <c r="E168" s="208" t="s">
        <v>1184</v>
      </c>
      <c r="F168" s="209" t="s">
        <v>1185</v>
      </c>
      <c r="G168" s="210" t="s">
        <v>223</v>
      </c>
      <c r="H168" s="211">
        <v>10</v>
      </c>
      <c r="I168" s="212"/>
      <c r="J168" s="213">
        <f>ROUND(I168*H168,2)</f>
        <v>0</v>
      </c>
      <c r="K168" s="209" t="s">
        <v>148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0.012319999999999999</v>
      </c>
      <c r="T168" s="217">
        <f>S168*H168</f>
        <v>0.12319999999999999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272</v>
      </c>
      <c r="AT168" s="218" t="s">
        <v>144</v>
      </c>
      <c r="AU168" s="218" t="s">
        <v>83</v>
      </c>
      <c r="AY168" s="20" t="s">
        <v>142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81</v>
      </c>
      <c r="BK168" s="219">
        <f>ROUND(I168*H168,2)</f>
        <v>0</v>
      </c>
      <c r="BL168" s="20" t="s">
        <v>272</v>
      </c>
      <c r="BM168" s="218" t="s">
        <v>1186</v>
      </c>
    </row>
    <row r="169" s="2" customFormat="1">
      <c r="A169" s="41"/>
      <c r="B169" s="42"/>
      <c r="C169" s="43"/>
      <c r="D169" s="220" t="s">
        <v>151</v>
      </c>
      <c r="E169" s="43"/>
      <c r="F169" s="221" t="s">
        <v>1187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151</v>
      </c>
      <c r="AU169" s="20" t="s">
        <v>83</v>
      </c>
    </row>
    <row r="170" s="13" customFormat="1">
      <c r="A170" s="13"/>
      <c r="B170" s="225"/>
      <c r="C170" s="226"/>
      <c r="D170" s="227" t="s">
        <v>153</v>
      </c>
      <c r="E170" s="228" t="s">
        <v>19</v>
      </c>
      <c r="F170" s="229" t="s">
        <v>1188</v>
      </c>
      <c r="G170" s="226"/>
      <c r="H170" s="230">
        <v>10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153</v>
      </c>
      <c r="AU170" s="236" t="s">
        <v>83</v>
      </c>
      <c r="AV170" s="13" t="s">
        <v>83</v>
      </c>
      <c r="AW170" s="13" t="s">
        <v>34</v>
      </c>
      <c r="AX170" s="13" t="s">
        <v>81</v>
      </c>
      <c r="AY170" s="236" t="s">
        <v>142</v>
      </c>
    </row>
    <row r="171" s="2" customFormat="1" ht="24.15" customHeight="1">
      <c r="A171" s="41"/>
      <c r="B171" s="42"/>
      <c r="C171" s="207" t="s">
        <v>350</v>
      </c>
      <c r="D171" s="207" t="s">
        <v>144</v>
      </c>
      <c r="E171" s="208" t="s">
        <v>1189</v>
      </c>
      <c r="F171" s="209" t="s">
        <v>1190</v>
      </c>
      <c r="G171" s="210" t="s">
        <v>223</v>
      </c>
      <c r="H171" s="211">
        <v>30</v>
      </c>
      <c r="I171" s="212"/>
      <c r="J171" s="213">
        <f>ROUND(I171*H171,2)</f>
        <v>0</v>
      </c>
      <c r="K171" s="209" t="s">
        <v>148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0.012319999999999999</v>
      </c>
      <c r="T171" s="217">
        <f>S171*H171</f>
        <v>0.36959999999999998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272</v>
      </c>
      <c r="AT171" s="218" t="s">
        <v>144</v>
      </c>
      <c r="AU171" s="218" t="s">
        <v>83</v>
      </c>
      <c r="AY171" s="20" t="s">
        <v>142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81</v>
      </c>
      <c r="BK171" s="219">
        <f>ROUND(I171*H171,2)</f>
        <v>0</v>
      </c>
      <c r="BL171" s="20" t="s">
        <v>272</v>
      </c>
      <c r="BM171" s="218" t="s">
        <v>1191</v>
      </c>
    </row>
    <row r="172" s="2" customFormat="1">
      <c r="A172" s="41"/>
      <c r="B172" s="42"/>
      <c r="C172" s="43"/>
      <c r="D172" s="220" t="s">
        <v>151</v>
      </c>
      <c r="E172" s="43"/>
      <c r="F172" s="221" t="s">
        <v>1192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151</v>
      </c>
      <c r="AU172" s="20" t="s">
        <v>83</v>
      </c>
    </row>
    <row r="173" s="13" customFormat="1">
      <c r="A173" s="13"/>
      <c r="B173" s="225"/>
      <c r="C173" s="226"/>
      <c r="D173" s="227" t="s">
        <v>153</v>
      </c>
      <c r="E173" s="228" t="s">
        <v>19</v>
      </c>
      <c r="F173" s="229" t="s">
        <v>1193</v>
      </c>
      <c r="G173" s="226"/>
      <c r="H173" s="230">
        <v>30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153</v>
      </c>
      <c r="AU173" s="236" t="s">
        <v>83</v>
      </c>
      <c r="AV173" s="13" t="s">
        <v>83</v>
      </c>
      <c r="AW173" s="13" t="s">
        <v>34</v>
      </c>
      <c r="AX173" s="13" t="s">
        <v>81</v>
      </c>
      <c r="AY173" s="236" t="s">
        <v>142</v>
      </c>
    </row>
    <row r="174" s="2" customFormat="1" ht="24.15" customHeight="1">
      <c r="A174" s="41"/>
      <c r="B174" s="42"/>
      <c r="C174" s="207" t="s">
        <v>357</v>
      </c>
      <c r="D174" s="207" t="s">
        <v>144</v>
      </c>
      <c r="E174" s="208" t="s">
        <v>1194</v>
      </c>
      <c r="F174" s="209" t="s">
        <v>1195</v>
      </c>
      <c r="G174" s="210" t="s">
        <v>223</v>
      </c>
      <c r="H174" s="211">
        <v>13</v>
      </c>
      <c r="I174" s="212"/>
      <c r="J174" s="213">
        <f>ROUND(I174*H174,2)</f>
        <v>0</v>
      </c>
      <c r="K174" s="209" t="s">
        <v>148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0.01584</v>
      </c>
      <c r="T174" s="217">
        <f>S174*H174</f>
        <v>0.20591999999999999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272</v>
      </c>
      <c r="AT174" s="218" t="s">
        <v>144</v>
      </c>
      <c r="AU174" s="218" t="s">
        <v>83</v>
      </c>
      <c r="AY174" s="20" t="s">
        <v>142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81</v>
      </c>
      <c r="BK174" s="219">
        <f>ROUND(I174*H174,2)</f>
        <v>0</v>
      </c>
      <c r="BL174" s="20" t="s">
        <v>272</v>
      </c>
      <c r="BM174" s="218" t="s">
        <v>1196</v>
      </c>
    </row>
    <row r="175" s="2" customFormat="1">
      <c r="A175" s="41"/>
      <c r="B175" s="42"/>
      <c r="C175" s="43"/>
      <c r="D175" s="220" t="s">
        <v>151</v>
      </c>
      <c r="E175" s="43"/>
      <c r="F175" s="221" t="s">
        <v>1197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151</v>
      </c>
      <c r="AU175" s="20" t="s">
        <v>83</v>
      </c>
    </row>
    <row r="176" s="13" customFormat="1">
      <c r="A176" s="13"/>
      <c r="B176" s="225"/>
      <c r="C176" s="226"/>
      <c r="D176" s="227" t="s">
        <v>153</v>
      </c>
      <c r="E176" s="228" t="s">
        <v>19</v>
      </c>
      <c r="F176" s="229" t="s">
        <v>1198</v>
      </c>
      <c r="G176" s="226"/>
      <c r="H176" s="230">
        <v>13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153</v>
      </c>
      <c r="AU176" s="236" t="s">
        <v>83</v>
      </c>
      <c r="AV176" s="13" t="s">
        <v>83</v>
      </c>
      <c r="AW176" s="13" t="s">
        <v>34</v>
      </c>
      <c r="AX176" s="13" t="s">
        <v>81</v>
      </c>
      <c r="AY176" s="236" t="s">
        <v>142</v>
      </c>
    </row>
    <row r="177" s="2" customFormat="1" ht="16.5" customHeight="1">
      <c r="A177" s="41"/>
      <c r="B177" s="42"/>
      <c r="C177" s="207" t="s">
        <v>366</v>
      </c>
      <c r="D177" s="207" t="s">
        <v>144</v>
      </c>
      <c r="E177" s="208" t="s">
        <v>1199</v>
      </c>
      <c r="F177" s="209" t="s">
        <v>1200</v>
      </c>
      <c r="G177" s="210" t="s">
        <v>223</v>
      </c>
      <c r="H177" s="211">
        <v>48</v>
      </c>
      <c r="I177" s="212"/>
      <c r="J177" s="213">
        <f>ROUND(I177*H177,2)</f>
        <v>0</v>
      </c>
      <c r="K177" s="209" t="s">
        <v>148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0.013634</v>
      </c>
      <c r="R177" s="216">
        <f>Q177*H177</f>
        <v>0.65443200000000001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272</v>
      </c>
      <c r="AT177" s="218" t="s">
        <v>144</v>
      </c>
      <c r="AU177" s="218" t="s">
        <v>83</v>
      </c>
      <c r="AY177" s="20" t="s">
        <v>142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81</v>
      </c>
      <c r="BK177" s="219">
        <f>ROUND(I177*H177,2)</f>
        <v>0</v>
      </c>
      <c r="BL177" s="20" t="s">
        <v>272</v>
      </c>
      <c r="BM177" s="218" t="s">
        <v>1201</v>
      </c>
    </row>
    <row r="178" s="2" customFormat="1">
      <c r="A178" s="41"/>
      <c r="B178" s="42"/>
      <c r="C178" s="43"/>
      <c r="D178" s="220" t="s">
        <v>151</v>
      </c>
      <c r="E178" s="43"/>
      <c r="F178" s="221" t="s">
        <v>1202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151</v>
      </c>
      <c r="AU178" s="20" t="s">
        <v>83</v>
      </c>
    </row>
    <row r="179" s="13" customFormat="1">
      <c r="A179" s="13"/>
      <c r="B179" s="225"/>
      <c r="C179" s="226"/>
      <c r="D179" s="227" t="s">
        <v>153</v>
      </c>
      <c r="E179" s="228" t="s">
        <v>19</v>
      </c>
      <c r="F179" s="229" t="s">
        <v>1188</v>
      </c>
      <c r="G179" s="226"/>
      <c r="H179" s="230">
        <v>10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153</v>
      </c>
      <c r="AU179" s="236" t="s">
        <v>83</v>
      </c>
      <c r="AV179" s="13" t="s">
        <v>83</v>
      </c>
      <c r="AW179" s="13" t="s">
        <v>34</v>
      </c>
      <c r="AX179" s="13" t="s">
        <v>73</v>
      </c>
      <c r="AY179" s="236" t="s">
        <v>142</v>
      </c>
    </row>
    <row r="180" s="13" customFormat="1">
      <c r="A180" s="13"/>
      <c r="B180" s="225"/>
      <c r="C180" s="226"/>
      <c r="D180" s="227" t="s">
        <v>153</v>
      </c>
      <c r="E180" s="228" t="s">
        <v>19</v>
      </c>
      <c r="F180" s="229" t="s">
        <v>1193</v>
      </c>
      <c r="G180" s="226"/>
      <c r="H180" s="230">
        <v>30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153</v>
      </c>
      <c r="AU180" s="236" t="s">
        <v>83</v>
      </c>
      <c r="AV180" s="13" t="s">
        <v>83</v>
      </c>
      <c r="AW180" s="13" t="s">
        <v>34</v>
      </c>
      <c r="AX180" s="13" t="s">
        <v>73</v>
      </c>
      <c r="AY180" s="236" t="s">
        <v>142</v>
      </c>
    </row>
    <row r="181" s="13" customFormat="1">
      <c r="A181" s="13"/>
      <c r="B181" s="225"/>
      <c r="C181" s="226"/>
      <c r="D181" s="227" t="s">
        <v>153</v>
      </c>
      <c r="E181" s="228" t="s">
        <v>19</v>
      </c>
      <c r="F181" s="229" t="s">
        <v>1203</v>
      </c>
      <c r="G181" s="226"/>
      <c r="H181" s="230">
        <v>8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153</v>
      </c>
      <c r="AU181" s="236" t="s">
        <v>83</v>
      </c>
      <c r="AV181" s="13" t="s">
        <v>83</v>
      </c>
      <c r="AW181" s="13" t="s">
        <v>34</v>
      </c>
      <c r="AX181" s="13" t="s">
        <v>73</v>
      </c>
      <c r="AY181" s="236" t="s">
        <v>142</v>
      </c>
    </row>
    <row r="182" s="14" customFormat="1">
      <c r="A182" s="14"/>
      <c r="B182" s="237"/>
      <c r="C182" s="238"/>
      <c r="D182" s="227" t="s">
        <v>153</v>
      </c>
      <c r="E182" s="239" t="s">
        <v>19</v>
      </c>
      <c r="F182" s="240" t="s">
        <v>172</v>
      </c>
      <c r="G182" s="238"/>
      <c r="H182" s="241">
        <v>48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153</v>
      </c>
      <c r="AU182" s="247" t="s">
        <v>83</v>
      </c>
      <c r="AV182" s="14" t="s">
        <v>149</v>
      </c>
      <c r="AW182" s="14" t="s">
        <v>34</v>
      </c>
      <c r="AX182" s="14" t="s">
        <v>81</v>
      </c>
      <c r="AY182" s="247" t="s">
        <v>142</v>
      </c>
    </row>
    <row r="183" s="2" customFormat="1" ht="16.5" customHeight="1">
      <c r="A183" s="41"/>
      <c r="B183" s="42"/>
      <c r="C183" s="207" t="s">
        <v>372</v>
      </c>
      <c r="D183" s="207" t="s">
        <v>144</v>
      </c>
      <c r="E183" s="208" t="s">
        <v>1204</v>
      </c>
      <c r="F183" s="209" t="s">
        <v>1205</v>
      </c>
      <c r="G183" s="210" t="s">
        <v>223</v>
      </c>
      <c r="H183" s="211">
        <v>13</v>
      </c>
      <c r="I183" s="212"/>
      <c r="J183" s="213">
        <f>ROUND(I183*H183,2)</f>
        <v>0</v>
      </c>
      <c r="K183" s="209" t="s">
        <v>148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0.017516</v>
      </c>
      <c r="R183" s="216">
        <f>Q183*H183</f>
        <v>0.22770799999999999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272</v>
      </c>
      <c r="AT183" s="218" t="s">
        <v>144</v>
      </c>
      <c r="AU183" s="218" t="s">
        <v>83</v>
      </c>
      <c r="AY183" s="20" t="s">
        <v>142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81</v>
      </c>
      <c r="BK183" s="219">
        <f>ROUND(I183*H183,2)</f>
        <v>0</v>
      </c>
      <c r="BL183" s="20" t="s">
        <v>272</v>
      </c>
      <c r="BM183" s="218" t="s">
        <v>1206</v>
      </c>
    </row>
    <row r="184" s="2" customFormat="1">
      <c r="A184" s="41"/>
      <c r="B184" s="42"/>
      <c r="C184" s="43"/>
      <c r="D184" s="220" t="s">
        <v>151</v>
      </c>
      <c r="E184" s="43"/>
      <c r="F184" s="221" t="s">
        <v>1207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151</v>
      </c>
      <c r="AU184" s="20" t="s">
        <v>83</v>
      </c>
    </row>
    <row r="185" s="13" customFormat="1">
      <c r="A185" s="13"/>
      <c r="B185" s="225"/>
      <c r="C185" s="226"/>
      <c r="D185" s="227" t="s">
        <v>153</v>
      </c>
      <c r="E185" s="228" t="s">
        <v>19</v>
      </c>
      <c r="F185" s="229" t="s">
        <v>1198</v>
      </c>
      <c r="G185" s="226"/>
      <c r="H185" s="230">
        <v>13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153</v>
      </c>
      <c r="AU185" s="236" t="s">
        <v>83</v>
      </c>
      <c r="AV185" s="13" t="s">
        <v>83</v>
      </c>
      <c r="AW185" s="13" t="s">
        <v>34</v>
      </c>
      <c r="AX185" s="13" t="s">
        <v>73</v>
      </c>
      <c r="AY185" s="236" t="s">
        <v>142</v>
      </c>
    </row>
    <row r="186" s="14" customFormat="1">
      <c r="A186" s="14"/>
      <c r="B186" s="237"/>
      <c r="C186" s="238"/>
      <c r="D186" s="227" t="s">
        <v>153</v>
      </c>
      <c r="E186" s="239" t="s">
        <v>19</v>
      </c>
      <c r="F186" s="240" t="s">
        <v>172</v>
      </c>
      <c r="G186" s="238"/>
      <c r="H186" s="241">
        <v>13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153</v>
      </c>
      <c r="AU186" s="247" t="s">
        <v>83</v>
      </c>
      <c r="AV186" s="14" t="s">
        <v>149</v>
      </c>
      <c r="AW186" s="14" t="s">
        <v>34</v>
      </c>
      <c r="AX186" s="14" t="s">
        <v>81</v>
      </c>
      <c r="AY186" s="247" t="s">
        <v>142</v>
      </c>
    </row>
    <row r="187" s="2" customFormat="1" ht="24.15" customHeight="1">
      <c r="A187" s="41"/>
      <c r="B187" s="42"/>
      <c r="C187" s="207" t="s">
        <v>377</v>
      </c>
      <c r="D187" s="207" t="s">
        <v>144</v>
      </c>
      <c r="E187" s="208" t="s">
        <v>1208</v>
      </c>
      <c r="F187" s="209" t="s">
        <v>1209</v>
      </c>
      <c r="G187" s="210" t="s">
        <v>147</v>
      </c>
      <c r="H187" s="211">
        <v>173.65000000000001</v>
      </c>
      <c r="I187" s="212"/>
      <c r="J187" s="213">
        <f>ROUND(I187*H187,2)</f>
        <v>0</v>
      </c>
      <c r="K187" s="209" t="s">
        <v>148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272</v>
      </c>
      <c r="AT187" s="218" t="s">
        <v>144</v>
      </c>
      <c r="AU187" s="218" t="s">
        <v>83</v>
      </c>
      <c r="AY187" s="20" t="s">
        <v>142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81</v>
      </c>
      <c r="BK187" s="219">
        <f>ROUND(I187*H187,2)</f>
        <v>0</v>
      </c>
      <c r="BL187" s="20" t="s">
        <v>272</v>
      </c>
      <c r="BM187" s="218" t="s">
        <v>1210</v>
      </c>
    </row>
    <row r="188" s="2" customFormat="1">
      <c r="A188" s="41"/>
      <c r="B188" s="42"/>
      <c r="C188" s="43"/>
      <c r="D188" s="220" t="s">
        <v>151</v>
      </c>
      <c r="E188" s="43"/>
      <c r="F188" s="221" t="s">
        <v>1211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151</v>
      </c>
      <c r="AU188" s="20" t="s">
        <v>83</v>
      </c>
    </row>
    <row r="189" s="13" customFormat="1">
      <c r="A189" s="13"/>
      <c r="B189" s="225"/>
      <c r="C189" s="226"/>
      <c r="D189" s="227" t="s">
        <v>153</v>
      </c>
      <c r="E189" s="228" t="s">
        <v>19</v>
      </c>
      <c r="F189" s="229" t="s">
        <v>1212</v>
      </c>
      <c r="G189" s="226"/>
      <c r="H189" s="230">
        <v>173.65000000000001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153</v>
      </c>
      <c r="AU189" s="236" t="s">
        <v>83</v>
      </c>
      <c r="AV189" s="13" t="s">
        <v>83</v>
      </c>
      <c r="AW189" s="13" t="s">
        <v>34</v>
      </c>
      <c r="AX189" s="13" t="s">
        <v>81</v>
      </c>
      <c r="AY189" s="236" t="s">
        <v>142</v>
      </c>
    </row>
    <row r="190" s="2" customFormat="1" ht="16.5" customHeight="1">
      <c r="A190" s="41"/>
      <c r="B190" s="42"/>
      <c r="C190" s="248" t="s">
        <v>383</v>
      </c>
      <c r="D190" s="248" t="s">
        <v>186</v>
      </c>
      <c r="E190" s="249" t="s">
        <v>1213</v>
      </c>
      <c r="F190" s="250" t="s">
        <v>1214</v>
      </c>
      <c r="G190" s="251" t="s">
        <v>157</v>
      </c>
      <c r="H190" s="252">
        <v>4.6680000000000001</v>
      </c>
      <c r="I190" s="253"/>
      <c r="J190" s="254">
        <f>ROUND(I190*H190,2)</f>
        <v>0</v>
      </c>
      <c r="K190" s="250" t="s">
        <v>148</v>
      </c>
      <c r="L190" s="255"/>
      <c r="M190" s="256" t="s">
        <v>19</v>
      </c>
      <c r="N190" s="257" t="s">
        <v>44</v>
      </c>
      <c r="O190" s="87"/>
      <c r="P190" s="216">
        <f>O190*H190</f>
        <v>0</v>
      </c>
      <c r="Q190" s="216">
        <v>0.55000000000000004</v>
      </c>
      <c r="R190" s="216">
        <f>Q190*H190</f>
        <v>2.5674000000000001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405</v>
      </c>
      <c r="AT190" s="218" t="s">
        <v>186</v>
      </c>
      <c r="AU190" s="218" t="s">
        <v>83</v>
      </c>
      <c r="AY190" s="20" t="s">
        <v>142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81</v>
      </c>
      <c r="BK190" s="219">
        <f>ROUND(I190*H190,2)</f>
        <v>0</v>
      </c>
      <c r="BL190" s="20" t="s">
        <v>272</v>
      </c>
      <c r="BM190" s="218" t="s">
        <v>1215</v>
      </c>
    </row>
    <row r="191" s="13" customFormat="1">
      <c r="A191" s="13"/>
      <c r="B191" s="225"/>
      <c r="C191" s="226"/>
      <c r="D191" s="227" t="s">
        <v>153</v>
      </c>
      <c r="E191" s="228" t="s">
        <v>19</v>
      </c>
      <c r="F191" s="229" t="s">
        <v>1216</v>
      </c>
      <c r="G191" s="226"/>
      <c r="H191" s="230">
        <v>4.1680000000000001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153</v>
      </c>
      <c r="AU191" s="236" t="s">
        <v>83</v>
      </c>
      <c r="AV191" s="13" t="s">
        <v>83</v>
      </c>
      <c r="AW191" s="13" t="s">
        <v>34</v>
      </c>
      <c r="AX191" s="13" t="s">
        <v>73</v>
      </c>
      <c r="AY191" s="236" t="s">
        <v>142</v>
      </c>
    </row>
    <row r="192" s="13" customFormat="1">
      <c r="A192" s="13"/>
      <c r="B192" s="225"/>
      <c r="C192" s="226"/>
      <c r="D192" s="227" t="s">
        <v>153</v>
      </c>
      <c r="E192" s="228" t="s">
        <v>19</v>
      </c>
      <c r="F192" s="229" t="s">
        <v>1217</v>
      </c>
      <c r="G192" s="226"/>
      <c r="H192" s="230">
        <v>4.6680000000000001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153</v>
      </c>
      <c r="AU192" s="236" t="s">
        <v>83</v>
      </c>
      <c r="AV192" s="13" t="s">
        <v>83</v>
      </c>
      <c r="AW192" s="13" t="s">
        <v>34</v>
      </c>
      <c r="AX192" s="13" t="s">
        <v>81</v>
      </c>
      <c r="AY192" s="236" t="s">
        <v>142</v>
      </c>
    </row>
    <row r="193" s="2" customFormat="1" ht="24.15" customHeight="1">
      <c r="A193" s="41"/>
      <c r="B193" s="42"/>
      <c r="C193" s="207" t="s">
        <v>405</v>
      </c>
      <c r="D193" s="207" t="s">
        <v>144</v>
      </c>
      <c r="E193" s="208" t="s">
        <v>1218</v>
      </c>
      <c r="F193" s="209" t="s">
        <v>1219</v>
      </c>
      <c r="G193" s="210" t="s">
        <v>147</v>
      </c>
      <c r="H193" s="211">
        <v>104.19</v>
      </c>
      <c r="I193" s="212"/>
      <c r="J193" s="213">
        <f>ROUND(I193*H193,2)</f>
        <v>0</v>
      </c>
      <c r="K193" s="209" t="s">
        <v>148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0.014999999999999999</v>
      </c>
      <c r="T193" s="217">
        <f>S193*H193</f>
        <v>1.5628499999999999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272</v>
      </c>
      <c r="AT193" s="218" t="s">
        <v>144</v>
      </c>
      <c r="AU193" s="218" t="s">
        <v>83</v>
      </c>
      <c r="AY193" s="20" t="s">
        <v>142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81</v>
      </c>
      <c r="BK193" s="219">
        <f>ROUND(I193*H193,2)</f>
        <v>0</v>
      </c>
      <c r="BL193" s="20" t="s">
        <v>272</v>
      </c>
      <c r="BM193" s="218" t="s">
        <v>1220</v>
      </c>
    </row>
    <row r="194" s="2" customFormat="1">
      <c r="A194" s="41"/>
      <c r="B194" s="42"/>
      <c r="C194" s="43"/>
      <c r="D194" s="220" t="s">
        <v>151</v>
      </c>
      <c r="E194" s="43"/>
      <c r="F194" s="221" t="s">
        <v>1221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151</v>
      </c>
      <c r="AU194" s="20" t="s">
        <v>83</v>
      </c>
    </row>
    <row r="195" s="13" customFormat="1">
      <c r="A195" s="13"/>
      <c r="B195" s="225"/>
      <c r="C195" s="226"/>
      <c r="D195" s="227" t="s">
        <v>153</v>
      </c>
      <c r="E195" s="228" t="s">
        <v>19</v>
      </c>
      <c r="F195" s="229" t="s">
        <v>1222</v>
      </c>
      <c r="G195" s="226"/>
      <c r="H195" s="230">
        <v>104.19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153</v>
      </c>
      <c r="AU195" s="236" t="s">
        <v>83</v>
      </c>
      <c r="AV195" s="13" t="s">
        <v>83</v>
      </c>
      <c r="AW195" s="13" t="s">
        <v>34</v>
      </c>
      <c r="AX195" s="13" t="s">
        <v>81</v>
      </c>
      <c r="AY195" s="236" t="s">
        <v>142</v>
      </c>
    </row>
    <row r="196" s="2" customFormat="1" ht="16.5" customHeight="1">
      <c r="A196" s="41"/>
      <c r="B196" s="42"/>
      <c r="C196" s="207" t="s">
        <v>411</v>
      </c>
      <c r="D196" s="207" t="s">
        <v>144</v>
      </c>
      <c r="E196" s="208" t="s">
        <v>1223</v>
      </c>
      <c r="F196" s="209" t="s">
        <v>1224</v>
      </c>
      <c r="G196" s="210" t="s">
        <v>223</v>
      </c>
      <c r="H196" s="211">
        <v>22.899999999999999</v>
      </c>
      <c r="I196" s="212"/>
      <c r="J196" s="213">
        <f>ROUND(I196*H196,2)</f>
        <v>0</v>
      </c>
      <c r="K196" s="209" t="s">
        <v>148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272</v>
      </c>
      <c r="AT196" s="218" t="s">
        <v>144</v>
      </c>
      <c r="AU196" s="218" t="s">
        <v>83</v>
      </c>
      <c r="AY196" s="20" t="s">
        <v>142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81</v>
      </c>
      <c r="BK196" s="219">
        <f>ROUND(I196*H196,2)</f>
        <v>0</v>
      </c>
      <c r="BL196" s="20" t="s">
        <v>272</v>
      </c>
      <c r="BM196" s="218" t="s">
        <v>1225</v>
      </c>
    </row>
    <row r="197" s="2" customFormat="1">
      <c r="A197" s="41"/>
      <c r="B197" s="42"/>
      <c r="C197" s="43"/>
      <c r="D197" s="220" t="s">
        <v>151</v>
      </c>
      <c r="E197" s="43"/>
      <c r="F197" s="221" t="s">
        <v>1226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83</v>
      </c>
    </row>
    <row r="198" s="13" customFormat="1">
      <c r="A198" s="13"/>
      <c r="B198" s="225"/>
      <c r="C198" s="226"/>
      <c r="D198" s="227" t="s">
        <v>153</v>
      </c>
      <c r="E198" s="228" t="s">
        <v>19</v>
      </c>
      <c r="F198" s="229" t="s">
        <v>1227</v>
      </c>
      <c r="G198" s="226"/>
      <c r="H198" s="230">
        <v>22.899999999999999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153</v>
      </c>
      <c r="AU198" s="236" t="s">
        <v>83</v>
      </c>
      <c r="AV198" s="13" t="s">
        <v>83</v>
      </c>
      <c r="AW198" s="13" t="s">
        <v>34</v>
      </c>
      <c r="AX198" s="13" t="s">
        <v>81</v>
      </c>
      <c r="AY198" s="236" t="s">
        <v>142</v>
      </c>
    </row>
    <row r="199" s="2" customFormat="1" ht="16.5" customHeight="1">
      <c r="A199" s="41"/>
      <c r="B199" s="42"/>
      <c r="C199" s="248" t="s">
        <v>416</v>
      </c>
      <c r="D199" s="248" t="s">
        <v>186</v>
      </c>
      <c r="E199" s="249" t="s">
        <v>1228</v>
      </c>
      <c r="F199" s="250" t="s">
        <v>1229</v>
      </c>
      <c r="G199" s="251" t="s">
        <v>157</v>
      </c>
      <c r="H199" s="252">
        <v>0.062</v>
      </c>
      <c r="I199" s="253"/>
      <c r="J199" s="254">
        <f>ROUND(I199*H199,2)</f>
        <v>0</v>
      </c>
      <c r="K199" s="250" t="s">
        <v>148</v>
      </c>
      <c r="L199" s="255"/>
      <c r="M199" s="256" t="s">
        <v>19</v>
      </c>
      <c r="N199" s="257" t="s">
        <v>44</v>
      </c>
      <c r="O199" s="87"/>
      <c r="P199" s="216">
        <f>O199*H199</f>
        <v>0</v>
      </c>
      <c r="Q199" s="216">
        <v>0.55000000000000004</v>
      </c>
      <c r="R199" s="216">
        <f>Q199*H199</f>
        <v>0.034100000000000005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405</v>
      </c>
      <c r="AT199" s="218" t="s">
        <v>186</v>
      </c>
      <c r="AU199" s="218" t="s">
        <v>83</v>
      </c>
      <c r="AY199" s="20" t="s">
        <v>142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81</v>
      </c>
      <c r="BK199" s="219">
        <f>ROUND(I199*H199,2)</f>
        <v>0</v>
      </c>
      <c r="BL199" s="20" t="s">
        <v>272</v>
      </c>
      <c r="BM199" s="218" t="s">
        <v>1230</v>
      </c>
    </row>
    <row r="200" s="13" customFormat="1">
      <c r="A200" s="13"/>
      <c r="B200" s="225"/>
      <c r="C200" s="226"/>
      <c r="D200" s="227" t="s">
        <v>153</v>
      </c>
      <c r="E200" s="228" t="s">
        <v>19</v>
      </c>
      <c r="F200" s="229" t="s">
        <v>1231</v>
      </c>
      <c r="G200" s="226"/>
      <c r="H200" s="230">
        <v>0.055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153</v>
      </c>
      <c r="AU200" s="236" t="s">
        <v>83</v>
      </c>
      <c r="AV200" s="13" t="s">
        <v>83</v>
      </c>
      <c r="AW200" s="13" t="s">
        <v>34</v>
      </c>
      <c r="AX200" s="13" t="s">
        <v>73</v>
      </c>
      <c r="AY200" s="236" t="s">
        <v>142</v>
      </c>
    </row>
    <row r="201" s="13" customFormat="1">
      <c r="A201" s="13"/>
      <c r="B201" s="225"/>
      <c r="C201" s="226"/>
      <c r="D201" s="227" t="s">
        <v>153</v>
      </c>
      <c r="E201" s="228" t="s">
        <v>19</v>
      </c>
      <c r="F201" s="229" t="s">
        <v>1232</v>
      </c>
      <c r="G201" s="226"/>
      <c r="H201" s="230">
        <v>0.062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153</v>
      </c>
      <c r="AU201" s="236" t="s">
        <v>83</v>
      </c>
      <c r="AV201" s="13" t="s">
        <v>83</v>
      </c>
      <c r="AW201" s="13" t="s">
        <v>34</v>
      </c>
      <c r="AX201" s="13" t="s">
        <v>81</v>
      </c>
      <c r="AY201" s="236" t="s">
        <v>142</v>
      </c>
    </row>
    <row r="202" s="2" customFormat="1" ht="16.5" customHeight="1">
      <c r="A202" s="41"/>
      <c r="B202" s="42"/>
      <c r="C202" s="248" t="s">
        <v>421</v>
      </c>
      <c r="D202" s="248" t="s">
        <v>186</v>
      </c>
      <c r="E202" s="249" t="s">
        <v>1233</v>
      </c>
      <c r="F202" s="250" t="s">
        <v>1234</v>
      </c>
      <c r="G202" s="251" t="s">
        <v>212</v>
      </c>
      <c r="H202" s="252">
        <v>23</v>
      </c>
      <c r="I202" s="253"/>
      <c r="J202" s="254">
        <f>ROUND(I202*H202,2)</f>
        <v>0</v>
      </c>
      <c r="K202" s="250" t="s">
        <v>148</v>
      </c>
      <c r="L202" s="255"/>
      <c r="M202" s="256" t="s">
        <v>19</v>
      </c>
      <c r="N202" s="257" t="s">
        <v>44</v>
      </c>
      <c r="O202" s="87"/>
      <c r="P202" s="216">
        <f>O202*H202</f>
        <v>0</v>
      </c>
      <c r="Q202" s="216">
        <v>0.00014999999999999999</v>
      </c>
      <c r="R202" s="216">
        <f>Q202*H202</f>
        <v>0.0034499999999999995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405</v>
      </c>
      <c r="AT202" s="218" t="s">
        <v>186</v>
      </c>
      <c r="AU202" s="218" t="s">
        <v>83</v>
      </c>
      <c r="AY202" s="20" t="s">
        <v>142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81</v>
      </c>
      <c r="BK202" s="219">
        <f>ROUND(I202*H202,2)</f>
        <v>0</v>
      </c>
      <c r="BL202" s="20" t="s">
        <v>272</v>
      </c>
      <c r="BM202" s="218" t="s">
        <v>1235</v>
      </c>
    </row>
    <row r="203" s="2" customFormat="1" ht="21.75" customHeight="1">
      <c r="A203" s="41"/>
      <c r="B203" s="42"/>
      <c r="C203" s="207" t="s">
        <v>425</v>
      </c>
      <c r="D203" s="207" t="s">
        <v>144</v>
      </c>
      <c r="E203" s="208" t="s">
        <v>1236</v>
      </c>
      <c r="F203" s="209" t="s">
        <v>1237</v>
      </c>
      <c r="G203" s="210" t="s">
        <v>147</v>
      </c>
      <c r="H203" s="211">
        <v>4</v>
      </c>
      <c r="I203" s="212"/>
      <c r="J203" s="213">
        <f>ROUND(I203*H203,2)</f>
        <v>0</v>
      </c>
      <c r="K203" s="209" t="s">
        <v>148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0.019460000000000002</v>
      </c>
      <c r="R203" s="216">
        <f>Q203*H203</f>
        <v>0.077840000000000006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272</v>
      </c>
      <c r="AT203" s="218" t="s">
        <v>144</v>
      </c>
      <c r="AU203" s="218" t="s">
        <v>83</v>
      </c>
      <c r="AY203" s="20" t="s">
        <v>142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81</v>
      </c>
      <c r="BK203" s="219">
        <f>ROUND(I203*H203,2)</f>
        <v>0</v>
      </c>
      <c r="BL203" s="20" t="s">
        <v>272</v>
      </c>
      <c r="BM203" s="218" t="s">
        <v>1238</v>
      </c>
    </row>
    <row r="204" s="2" customFormat="1">
      <c r="A204" s="41"/>
      <c r="B204" s="42"/>
      <c r="C204" s="43"/>
      <c r="D204" s="220" t="s">
        <v>151</v>
      </c>
      <c r="E204" s="43"/>
      <c r="F204" s="221" t="s">
        <v>1239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151</v>
      </c>
      <c r="AU204" s="20" t="s">
        <v>83</v>
      </c>
    </row>
    <row r="205" s="13" customFormat="1">
      <c r="A205" s="13"/>
      <c r="B205" s="225"/>
      <c r="C205" s="226"/>
      <c r="D205" s="227" t="s">
        <v>153</v>
      </c>
      <c r="E205" s="228" t="s">
        <v>19</v>
      </c>
      <c r="F205" s="229" t="s">
        <v>1240</v>
      </c>
      <c r="G205" s="226"/>
      <c r="H205" s="230">
        <v>4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153</v>
      </c>
      <c r="AU205" s="236" t="s">
        <v>83</v>
      </c>
      <c r="AV205" s="13" t="s">
        <v>83</v>
      </c>
      <c r="AW205" s="13" t="s">
        <v>34</v>
      </c>
      <c r="AX205" s="13" t="s">
        <v>81</v>
      </c>
      <c r="AY205" s="236" t="s">
        <v>142</v>
      </c>
    </row>
    <row r="206" s="2" customFormat="1" ht="24.15" customHeight="1">
      <c r="A206" s="41"/>
      <c r="B206" s="42"/>
      <c r="C206" s="207" t="s">
        <v>430</v>
      </c>
      <c r="D206" s="207" t="s">
        <v>144</v>
      </c>
      <c r="E206" s="208" t="s">
        <v>1241</v>
      </c>
      <c r="F206" s="209" t="s">
        <v>1242</v>
      </c>
      <c r="G206" s="210" t="s">
        <v>147</v>
      </c>
      <c r="H206" s="211">
        <v>10.032</v>
      </c>
      <c r="I206" s="212"/>
      <c r="J206" s="213">
        <f>ROUND(I206*H206,2)</f>
        <v>0</v>
      </c>
      <c r="K206" s="209" t="s">
        <v>148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0.013956</v>
      </c>
      <c r="R206" s="216">
        <f>Q206*H206</f>
        <v>0.14000659199999999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272</v>
      </c>
      <c r="AT206" s="218" t="s">
        <v>144</v>
      </c>
      <c r="AU206" s="218" t="s">
        <v>83</v>
      </c>
      <c r="AY206" s="20" t="s">
        <v>142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81</v>
      </c>
      <c r="BK206" s="219">
        <f>ROUND(I206*H206,2)</f>
        <v>0</v>
      </c>
      <c r="BL206" s="20" t="s">
        <v>272</v>
      </c>
      <c r="BM206" s="218" t="s">
        <v>1243</v>
      </c>
    </row>
    <row r="207" s="2" customFormat="1">
      <c r="A207" s="41"/>
      <c r="B207" s="42"/>
      <c r="C207" s="43"/>
      <c r="D207" s="220" t="s">
        <v>151</v>
      </c>
      <c r="E207" s="43"/>
      <c r="F207" s="221" t="s">
        <v>1244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83</v>
      </c>
    </row>
    <row r="208" s="13" customFormat="1">
      <c r="A208" s="13"/>
      <c r="B208" s="225"/>
      <c r="C208" s="226"/>
      <c r="D208" s="227" t="s">
        <v>153</v>
      </c>
      <c r="E208" s="228" t="s">
        <v>19</v>
      </c>
      <c r="F208" s="229" t="s">
        <v>1245</v>
      </c>
      <c r="G208" s="226"/>
      <c r="H208" s="230">
        <v>10.032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153</v>
      </c>
      <c r="AU208" s="236" t="s">
        <v>83</v>
      </c>
      <c r="AV208" s="13" t="s">
        <v>83</v>
      </c>
      <c r="AW208" s="13" t="s">
        <v>34</v>
      </c>
      <c r="AX208" s="13" t="s">
        <v>81</v>
      </c>
      <c r="AY208" s="236" t="s">
        <v>142</v>
      </c>
    </row>
    <row r="209" s="2" customFormat="1" ht="24.15" customHeight="1">
      <c r="A209" s="41"/>
      <c r="B209" s="42"/>
      <c r="C209" s="207" t="s">
        <v>434</v>
      </c>
      <c r="D209" s="207" t="s">
        <v>144</v>
      </c>
      <c r="E209" s="208" t="s">
        <v>1246</v>
      </c>
      <c r="F209" s="209" t="s">
        <v>1247</v>
      </c>
      <c r="G209" s="210" t="s">
        <v>157</v>
      </c>
      <c r="H209" s="211">
        <v>2.5630000000000002</v>
      </c>
      <c r="I209" s="212"/>
      <c r="J209" s="213">
        <f>ROUND(I209*H209,2)</f>
        <v>0</v>
      </c>
      <c r="K209" s="209" t="s">
        <v>148</v>
      </c>
      <c r="L209" s="47"/>
      <c r="M209" s="214" t="s">
        <v>19</v>
      </c>
      <c r="N209" s="215" t="s">
        <v>44</v>
      </c>
      <c r="O209" s="87"/>
      <c r="P209" s="216">
        <f>O209*H209</f>
        <v>0</v>
      </c>
      <c r="Q209" s="216">
        <v>0.023297799000000001</v>
      </c>
      <c r="R209" s="216">
        <f>Q209*H209</f>
        <v>0.059712258837000008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272</v>
      </c>
      <c r="AT209" s="218" t="s">
        <v>144</v>
      </c>
      <c r="AU209" s="218" t="s">
        <v>83</v>
      </c>
      <c r="AY209" s="20" t="s">
        <v>142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81</v>
      </c>
      <c r="BK209" s="219">
        <f>ROUND(I209*H209,2)</f>
        <v>0</v>
      </c>
      <c r="BL209" s="20" t="s">
        <v>272</v>
      </c>
      <c r="BM209" s="218" t="s">
        <v>1248</v>
      </c>
    </row>
    <row r="210" s="2" customFormat="1">
      <c r="A210" s="41"/>
      <c r="B210" s="42"/>
      <c r="C210" s="43"/>
      <c r="D210" s="220" t="s">
        <v>151</v>
      </c>
      <c r="E210" s="43"/>
      <c r="F210" s="221" t="s">
        <v>1249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151</v>
      </c>
      <c r="AU210" s="20" t="s">
        <v>83</v>
      </c>
    </row>
    <row r="211" s="13" customFormat="1">
      <c r="A211" s="13"/>
      <c r="B211" s="225"/>
      <c r="C211" s="226"/>
      <c r="D211" s="227" t="s">
        <v>153</v>
      </c>
      <c r="E211" s="228" t="s">
        <v>19</v>
      </c>
      <c r="F211" s="229" t="s">
        <v>1250</v>
      </c>
      <c r="G211" s="226"/>
      <c r="H211" s="230">
        <v>0.062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153</v>
      </c>
      <c r="AU211" s="236" t="s">
        <v>83</v>
      </c>
      <c r="AV211" s="13" t="s">
        <v>83</v>
      </c>
      <c r="AW211" s="13" t="s">
        <v>34</v>
      </c>
      <c r="AX211" s="13" t="s">
        <v>73</v>
      </c>
      <c r="AY211" s="236" t="s">
        <v>142</v>
      </c>
    </row>
    <row r="212" s="13" customFormat="1">
      <c r="A212" s="13"/>
      <c r="B212" s="225"/>
      <c r="C212" s="226"/>
      <c r="D212" s="227" t="s">
        <v>153</v>
      </c>
      <c r="E212" s="228" t="s">
        <v>19</v>
      </c>
      <c r="F212" s="229" t="s">
        <v>1251</v>
      </c>
      <c r="G212" s="226"/>
      <c r="H212" s="230">
        <v>2.5009999999999999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153</v>
      </c>
      <c r="AU212" s="236" t="s">
        <v>83</v>
      </c>
      <c r="AV212" s="13" t="s">
        <v>83</v>
      </c>
      <c r="AW212" s="13" t="s">
        <v>34</v>
      </c>
      <c r="AX212" s="13" t="s">
        <v>73</v>
      </c>
      <c r="AY212" s="236" t="s">
        <v>142</v>
      </c>
    </row>
    <row r="213" s="14" customFormat="1">
      <c r="A213" s="14"/>
      <c r="B213" s="237"/>
      <c r="C213" s="238"/>
      <c r="D213" s="227" t="s">
        <v>153</v>
      </c>
      <c r="E213" s="239" t="s">
        <v>19</v>
      </c>
      <c r="F213" s="240" t="s">
        <v>172</v>
      </c>
      <c r="G213" s="238"/>
      <c r="H213" s="241">
        <v>2.5629999999999997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153</v>
      </c>
      <c r="AU213" s="247" t="s">
        <v>83</v>
      </c>
      <c r="AV213" s="14" t="s">
        <v>149</v>
      </c>
      <c r="AW213" s="14" t="s">
        <v>34</v>
      </c>
      <c r="AX213" s="14" t="s">
        <v>81</v>
      </c>
      <c r="AY213" s="247" t="s">
        <v>142</v>
      </c>
    </row>
    <row r="214" s="2" customFormat="1" ht="24.15" customHeight="1">
      <c r="A214" s="41"/>
      <c r="B214" s="42"/>
      <c r="C214" s="207" t="s">
        <v>439</v>
      </c>
      <c r="D214" s="207" t="s">
        <v>144</v>
      </c>
      <c r="E214" s="208" t="s">
        <v>1252</v>
      </c>
      <c r="F214" s="209" t="s">
        <v>1253</v>
      </c>
      <c r="G214" s="210" t="s">
        <v>189</v>
      </c>
      <c r="H214" s="211">
        <v>3.7650000000000001</v>
      </c>
      <c r="I214" s="212"/>
      <c r="J214" s="213">
        <f>ROUND(I214*H214,2)</f>
        <v>0</v>
      </c>
      <c r="K214" s="209" t="s">
        <v>148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272</v>
      </c>
      <c r="AT214" s="218" t="s">
        <v>144</v>
      </c>
      <c r="AU214" s="218" t="s">
        <v>83</v>
      </c>
      <c r="AY214" s="20" t="s">
        <v>142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81</v>
      </c>
      <c r="BK214" s="219">
        <f>ROUND(I214*H214,2)</f>
        <v>0</v>
      </c>
      <c r="BL214" s="20" t="s">
        <v>272</v>
      </c>
      <c r="BM214" s="218" t="s">
        <v>1254</v>
      </c>
    </row>
    <row r="215" s="2" customFormat="1">
      <c r="A215" s="41"/>
      <c r="B215" s="42"/>
      <c r="C215" s="43"/>
      <c r="D215" s="220" t="s">
        <v>151</v>
      </c>
      <c r="E215" s="43"/>
      <c r="F215" s="221" t="s">
        <v>1255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151</v>
      </c>
      <c r="AU215" s="20" t="s">
        <v>83</v>
      </c>
    </row>
    <row r="216" s="12" customFormat="1" ht="22.8" customHeight="1">
      <c r="A216" s="12"/>
      <c r="B216" s="191"/>
      <c r="C216" s="192"/>
      <c r="D216" s="193" t="s">
        <v>72</v>
      </c>
      <c r="E216" s="205" t="s">
        <v>1256</v>
      </c>
      <c r="F216" s="205" t="s">
        <v>1257</v>
      </c>
      <c r="G216" s="192"/>
      <c r="H216" s="192"/>
      <c r="I216" s="195"/>
      <c r="J216" s="206">
        <f>BK216</f>
        <v>0</v>
      </c>
      <c r="K216" s="192"/>
      <c r="L216" s="197"/>
      <c r="M216" s="198"/>
      <c r="N216" s="199"/>
      <c r="O216" s="199"/>
      <c r="P216" s="200">
        <f>SUM(P217:P293)</f>
        <v>0</v>
      </c>
      <c r="Q216" s="199"/>
      <c r="R216" s="200">
        <f>SUM(R217:R293)</f>
        <v>1.4839208199999998</v>
      </c>
      <c r="S216" s="199"/>
      <c r="T216" s="201">
        <f>SUM(T217:T293)</f>
        <v>0.59433000000000002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2" t="s">
        <v>83</v>
      </c>
      <c r="AT216" s="203" t="s">
        <v>72</v>
      </c>
      <c r="AU216" s="203" t="s">
        <v>81</v>
      </c>
      <c r="AY216" s="202" t="s">
        <v>142</v>
      </c>
      <c r="BK216" s="204">
        <f>SUM(BK217:BK293)</f>
        <v>0</v>
      </c>
    </row>
    <row r="217" s="2" customFormat="1" ht="16.5" customHeight="1">
      <c r="A217" s="41"/>
      <c r="B217" s="42"/>
      <c r="C217" s="207" t="s">
        <v>445</v>
      </c>
      <c r="D217" s="207" t="s">
        <v>144</v>
      </c>
      <c r="E217" s="208" t="s">
        <v>1258</v>
      </c>
      <c r="F217" s="209" t="s">
        <v>1259</v>
      </c>
      <c r="G217" s="210" t="s">
        <v>223</v>
      </c>
      <c r="H217" s="211">
        <v>46</v>
      </c>
      <c r="I217" s="212"/>
      <c r="J217" s="213">
        <f>ROUND(I217*H217,2)</f>
        <v>0</v>
      </c>
      <c r="K217" s="209" t="s">
        <v>148</v>
      </c>
      <c r="L217" s="47"/>
      <c r="M217" s="214" t="s">
        <v>19</v>
      </c>
      <c r="N217" s="215" t="s">
        <v>44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0.0017700000000000001</v>
      </c>
      <c r="T217" s="217">
        <f>S217*H217</f>
        <v>0.081420000000000006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272</v>
      </c>
      <c r="AT217" s="218" t="s">
        <v>144</v>
      </c>
      <c r="AU217" s="218" t="s">
        <v>83</v>
      </c>
      <c r="AY217" s="20" t="s">
        <v>142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81</v>
      </c>
      <c r="BK217" s="219">
        <f>ROUND(I217*H217,2)</f>
        <v>0</v>
      </c>
      <c r="BL217" s="20" t="s">
        <v>272</v>
      </c>
      <c r="BM217" s="218" t="s">
        <v>1260</v>
      </c>
    </row>
    <row r="218" s="2" customFormat="1">
      <c r="A218" s="41"/>
      <c r="B218" s="42"/>
      <c r="C218" s="43"/>
      <c r="D218" s="220" t="s">
        <v>151</v>
      </c>
      <c r="E218" s="43"/>
      <c r="F218" s="221" t="s">
        <v>1261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151</v>
      </c>
      <c r="AU218" s="20" t="s">
        <v>83</v>
      </c>
    </row>
    <row r="219" s="13" customFormat="1">
      <c r="A219" s="13"/>
      <c r="B219" s="225"/>
      <c r="C219" s="226"/>
      <c r="D219" s="227" t="s">
        <v>153</v>
      </c>
      <c r="E219" s="228" t="s">
        <v>19</v>
      </c>
      <c r="F219" s="229" t="s">
        <v>1262</v>
      </c>
      <c r="G219" s="226"/>
      <c r="H219" s="230">
        <v>46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153</v>
      </c>
      <c r="AU219" s="236" t="s">
        <v>83</v>
      </c>
      <c r="AV219" s="13" t="s">
        <v>83</v>
      </c>
      <c r="AW219" s="13" t="s">
        <v>34</v>
      </c>
      <c r="AX219" s="13" t="s">
        <v>81</v>
      </c>
      <c r="AY219" s="236" t="s">
        <v>142</v>
      </c>
    </row>
    <row r="220" s="2" customFormat="1" ht="16.5" customHeight="1">
      <c r="A220" s="41"/>
      <c r="B220" s="42"/>
      <c r="C220" s="207" t="s">
        <v>451</v>
      </c>
      <c r="D220" s="207" t="s">
        <v>144</v>
      </c>
      <c r="E220" s="208" t="s">
        <v>1263</v>
      </c>
      <c r="F220" s="209" t="s">
        <v>1264</v>
      </c>
      <c r="G220" s="210" t="s">
        <v>212</v>
      </c>
      <c r="H220" s="211">
        <v>6</v>
      </c>
      <c r="I220" s="212"/>
      <c r="J220" s="213">
        <f>ROUND(I220*H220,2)</f>
        <v>0</v>
      </c>
      <c r="K220" s="209" t="s">
        <v>148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0.014999999999999999</v>
      </c>
      <c r="T220" s="217">
        <f>S220*H220</f>
        <v>0.089999999999999997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272</v>
      </c>
      <c r="AT220" s="218" t="s">
        <v>144</v>
      </c>
      <c r="AU220" s="218" t="s">
        <v>83</v>
      </c>
      <c r="AY220" s="20" t="s">
        <v>142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81</v>
      </c>
      <c r="BK220" s="219">
        <f>ROUND(I220*H220,2)</f>
        <v>0</v>
      </c>
      <c r="BL220" s="20" t="s">
        <v>272</v>
      </c>
      <c r="BM220" s="218" t="s">
        <v>1265</v>
      </c>
    </row>
    <row r="221" s="2" customFormat="1">
      <c r="A221" s="41"/>
      <c r="B221" s="42"/>
      <c r="C221" s="43"/>
      <c r="D221" s="220" t="s">
        <v>151</v>
      </c>
      <c r="E221" s="43"/>
      <c r="F221" s="221" t="s">
        <v>1266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151</v>
      </c>
      <c r="AU221" s="20" t="s">
        <v>83</v>
      </c>
    </row>
    <row r="222" s="13" customFormat="1">
      <c r="A222" s="13"/>
      <c r="B222" s="225"/>
      <c r="C222" s="226"/>
      <c r="D222" s="227" t="s">
        <v>153</v>
      </c>
      <c r="E222" s="228" t="s">
        <v>19</v>
      </c>
      <c r="F222" s="229" t="s">
        <v>1267</v>
      </c>
      <c r="G222" s="226"/>
      <c r="H222" s="230">
        <v>6</v>
      </c>
      <c r="I222" s="231"/>
      <c r="J222" s="226"/>
      <c r="K222" s="226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153</v>
      </c>
      <c r="AU222" s="236" t="s">
        <v>83</v>
      </c>
      <c r="AV222" s="13" t="s">
        <v>83</v>
      </c>
      <c r="AW222" s="13" t="s">
        <v>34</v>
      </c>
      <c r="AX222" s="13" t="s">
        <v>81</v>
      </c>
      <c r="AY222" s="236" t="s">
        <v>142</v>
      </c>
    </row>
    <row r="223" s="2" customFormat="1" ht="16.5" customHeight="1">
      <c r="A223" s="41"/>
      <c r="B223" s="42"/>
      <c r="C223" s="207" t="s">
        <v>462</v>
      </c>
      <c r="D223" s="207" t="s">
        <v>144</v>
      </c>
      <c r="E223" s="208" t="s">
        <v>1268</v>
      </c>
      <c r="F223" s="209" t="s">
        <v>1269</v>
      </c>
      <c r="G223" s="210" t="s">
        <v>223</v>
      </c>
      <c r="H223" s="211">
        <v>45.600000000000001</v>
      </c>
      <c r="I223" s="212"/>
      <c r="J223" s="213">
        <f>ROUND(I223*H223,2)</f>
        <v>0</v>
      </c>
      <c r="K223" s="209" t="s">
        <v>148</v>
      </c>
      <c r="L223" s="47"/>
      <c r="M223" s="214" t="s">
        <v>19</v>
      </c>
      <c r="N223" s="215" t="s">
        <v>44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0.00191</v>
      </c>
      <c r="T223" s="217">
        <f>S223*H223</f>
        <v>0.087096000000000007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272</v>
      </c>
      <c r="AT223" s="218" t="s">
        <v>144</v>
      </c>
      <c r="AU223" s="218" t="s">
        <v>83</v>
      </c>
      <c r="AY223" s="20" t="s">
        <v>142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81</v>
      </c>
      <c r="BK223" s="219">
        <f>ROUND(I223*H223,2)</f>
        <v>0</v>
      </c>
      <c r="BL223" s="20" t="s">
        <v>272</v>
      </c>
      <c r="BM223" s="218" t="s">
        <v>1270</v>
      </c>
    </row>
    <row r="224" s="2" customFormat="1">
      <c r="A224" s="41"/>
      <c r="B224" s="42"/>
      <c r="C224" s="43"/>
      <c r="D224" s="220" t="s">
        <v>151</v>
      </c>
      <c r="E224" s="43"/>
      <c r="F224" s="221" t="s">
        <v>1271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151</v>
      </c>
      <c r="AU224" s="20" t="s">
        <v>83</v>
      </c>
    </row>
    <row r="225" s="13" customFormat="1">
      <c r="A225" s="13"/>
      <c r="B225" s="225"/>
      <c r="C225" s="226"/>
      <c r="D225" s="227" t="s">
        <v>153</v>
      </c>
      <c r="E225" s="228" t="s">
        <v>19</v>
      </c>
      <c r="F225" s="229" t="s">
        <v>1272</v>
      </c>
      <c r="G225" s="226"/>
      <c r="H225" s="230">
        <v>30.399999999999999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153</v>
      </c>
      <c r="AU225" s="236" t="s">
        <v>83</v>
      </c>
      <c r="AV225" s="13" t="s">
        <v>83</v>
      </c>
      <c r="AW225" s="13" t="s">
        <v>34</v>
      </c>
      <c r="AX225" s="13" t="s">
        <v>73</v>
      </c>
      <c r="AY225" s="236" t="s">
        <v>142</v>
      </c>
    </row>
    <row r="226" s="13" customFormat="1">
      <c r="A226" s="13"/>
      <c r="B226" s="225"/>
      <c r="C226" s="226"/>
      <c r="D226" s="227" t="s">
        <v>153</v>
      </c>
      <c r="E226" s="228" t="s">
        <v>19</v>
      </c>
      <c r="F226" s="229" t="s">
        <v>1273</v>
      </c>
      <c r="G226" s="226"/>
      <c r="H226" s="230">
        <v>15.199999999999999</v>
      </c>
      <c r="I226" s="231"/>
      <c r="J226" s="226"/>
      <c r="K226" s="226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153</v>
      </c>
      <c r="AU226" s="236" t="s">
        <v>83</v>
      </c>
      <c r="AV226" s="13" t="s">
        <v>83</v>
      </c>
      <c r="AW226" s="13" t="s">
        <v>34</v>
      </c>
      <c r="AX226" s="13" t="s">
        <v>73</v>
      </c>
      <c r="AY226" s="236" t="s">
        <v>142</v>
      </c>
    </row>
    <row r="227" s="14" customFormat="1">
      <c r="A227" s="14"/>
      <c r="B227" s="237"/>
      <c r="C227" s="238"/>
      <c r="D227" s="227" t="s">
        <v>153</v>
      </c>
      <c r="E227" s="239" t="s">
        <v>19</v>
      </c>
      <c r="F227" s="240" t="s">
        <v>172</v>
      </c>
      <c r="G227" s="238"/>
      <c r="H227" s="241">
        <v>45.599999999999994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153</v>
      </c>
      <c r="AU227" s="247" t="s">
        <v>83</v>
      </c>
      <c r="AV227" s="14" t="s">
        <v>149</v>
      </c>
      <c r="AW227" s="14" t="s">
        <v>34</v>
      </c>
      <c r="AX227" s="14" t="s">
        <v>81</v>
      </c>
      <c r="AY227" s="247" t="s">
        <v>142</v>
      </c>
    </row>
    <row r="228" s="2" customFormat="1" ht="16.5" customHeight="1">
      <c r="A228" s="41"/>
      <c r="B228" s="42"/>
      <c r="C228" s="207" t="s">
        <v>468</v>
      </c>
      <c r="D228" s="207" t="s">
        <v>144</v>
      </c>
      <c r="E228" s="208" t="s">
        <v>1274</v>
      </c>
      <c r="F228" s="209" t="s">
        <v>1275</v>
      </c>
      <c r="G228" s="210" t="s">
        <v>223</v>
      </c>
      <c r="H228" s="211">
        <v>30.399999999999999</v>
      </c>
      <c r="I228" s="212"/>
      <c r="J228" s="213">
        <f>ROUND(I228*H228,2)</f>
        <v>0</v>
      </c>
      <c r="K228" s="209" t="s">
        <v>148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0.00175</v>
      </c>
      <c r="T228" s="217">
        <f>S228*H228</f>
        <v>0.053199999999999997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272</v>
      </c>
      <c r="AT228" s="218" t="s">
        <v>144</v>
      </c>
      <c r="AU228" s="218" t="s">
        <v>83</v>
      </c>
      <c r="AY228" s="20" t="s">
        <v>142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81</v>
      </c>
      <c r="BK228" s="219">
        <f>ROUND(I228*H228,2)</f>
        <v>0</v>
      </c>
      <c r="BL228" s="20" t="s">
        <v>272</v>
      </c>
      <c r="BM228" s="218" t="s">
        <v>1276</v>
      </c>
    </row>
    <row r="229" s="2" customFormat="1">
      <c r="A229" s="41"/>
      <c r="B229" s="42"/>
      <c r="C229" s="43"/>
      <c r="D229" s="220" t="s">
        <v>151</v>
      </c>
      <c r="E229" s="43"/>
      <c r="F229" s="221" t="s">
        <v>1277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151</v>
      </c>
      <c r="AU229" s="20" t="s">
        <v>83</v>
      </c>
    </row>
    <row r="230" s="13" customFormat="1">
      <c r="A230" s="13"/>
      <c r="B230" s="225"/>
      <c r="C230" s="226"/>
      <c r="D230" s="227" t="s">
        <v>153</v>
      </c>
      <c r="E230" s="228" t="s">
        <v>19</v>
      </c>
      <c r="F230" s="229" t="s">
        <v>1278</v>
      </c>
      <c r="G230" s="226"/>
      <c r="H230" s="230">
        <v>30.399999999999999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153</v>
      </c>
      <c r="AU230" s="236" t="s">
        <v>83</v>
      </c>
      <c r="AV230" s="13" t="s">
        <v>83</v>
      </c>
      <c r="AW230" s="13" t="s">
        <v>34</v>
      </c>
      <c r="AX230" s="13" t="s">
        <v>81</v>
      </c>
      <c r="AY230" s="236" t="s">
        <v>142</v>
      </c>
    </row>
    <row r="231" s="2" customFormat="1" ht="16.5" customHeight="1">
      <c r="A231" s="41"/>
      <c r="B231" s="42"/>
      <c r="C231" s="207" t="s">
        <v>474</v>
      </c>
      <c r="D231" s="207" t="s">
        <v>144</v>
      </c>
      <c r="E231" s="208" t="s">
        <v>1279</v>
      </c>
      <c r="F231" s="209" t="s">
        <v>1280</v>
      </c>
      <c r="G231" s="210" t="s">
        <v>147</v>
      </c>
      <c r="H231" s="211">
        <v>4.9749999999999996</v>
      </c>
      <c r="I231" s="212"/>
      <c r="J231" s="213">
        <f>ROUND(I231*H231,2)</f>
        <v>0</v>
      </c>
      <c r="K231" s="209" t="s">
        <v>148</v>
      </c>
      <c r="L231" s="47"/>
      <c r="M231" s="214" t="s">
        <v>19</v>
      </c>
      <c r="N231" s="215" t="s">
        <v>44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0.0058399999999999997</v>
      </c>
      <c r="T231" s="217">
        <f>S231*H231</f>
        <v>0.029053999999999996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272</v>
      </c>
      <c r="AT231" s="218" t="s">
        <v>144</v>
      </c>
      <c r="AU231" s="218" t="s">
        <v>83</v>
      </c>
      <c r="AY231" s="20" t="s">
        <v>142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81</v>
      </c>
      <c r="BK231" s="219">
        <f>ROUND(I231*H231,2)</f>
        <v>0</v>
      </c>
      <c r="BL231" s="20" t="s">
        <v>272</v>
      </c>
      <c r="BM231" s="218" t="s">
        <v>1281</v>
      </c>
    </row>
    <row r="232" s="2" customFormat="1">
      <c r="A232" s="41"/>
      <c r="B232" s="42"/>
      <c r="C232" s="43"/>
      <c r="D232" s="220" t="s">
        <v>151</v>
      </c>
      <c r="E232" s="43"/>
      <c r="F232" s="221" t="s">
        <v>1282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151</v>
      </c>
      <c r="AU232" s="20" t="s">
        <v>83</v>
      </c>
    </row>
    <row r="233" s="15" customFormat="1">
      <c r="A233" s="15"/>
      <c r="B233" s="258"/>
      <c r="C233" s="259"/>
      <c r="D233" s="227" t="s">
        <v>153</v>
      </c>
      <c r="E233" s="260" t="s">
        <v>19</v>
      </c>
      <c r="F233" s="261" t="s">
        <v>1283</v>
      </c>
      <c r="G233" s="259"/>
      <c r="H233" s="260" t="s">
        <v>19</v>
      </c>
      <c r="I233" s="262"/>
      <c r="J233" s="259"/>
      <c r="K233" s="259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153</v>
      </c>
      <c r="AU233" s="267" t="s">
        <v>83</v>
      </c>
      <c r="AV233" s="15" t="s">
        <v>81</v>
      </c>
      <c r="AW233" s="15" t="s">
        <v>34</v>
      </c>
      <c r="AX233" s="15" t="s">
        <v>73</v>
      </c>
      <c r="AY233" s="267" t="s">
        <v>142</v>
      </c>
    </row>
    <row r="234" s="13" customFormat="1">
      <c r="A234" s="13"/>
      <c r="B234" s="225"/>
      <c r="C234" s="226"/>
      <c r="D234" s="227" t="s">
        <v>153</v>
      </c>
      <c r="E234" s="228" t="s">
        <v>19</v>
      </c>
      <c r="F234" s="229" t="s">
        <v>1284</v>
      </c>
      <c r="G234" s="226"/>
      <c r="H234" s="230">
        <v>0.67500000000000004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153</v>
      </c>
      <c r="AU234" s="236" t="s">
        <v>83</v>
      </c>
      <c r="AV234" s="13" t="s">
        <v>83</v>
      </c>
      <c r="AW234" s="13" t="s">
        <v>34</v>
      </c>
      <c r="AX234" s="13" t="s">
        <v>73</v>
      </c>
      <c r="AY234" s="236" t="s">
        <v>142</v>
      </c>
    </row>
    <row r="235" s="13" customFormat="1">
      <c r="A235" s="13"/>
      <c r="B235" s="225"/>
      <c r="C235" s="226"/>
      <c r="D235" s="227" t="s">
        <v>153</v>
      </c>
      <c r="E235" s="228" t="s">
        <v>19</v>
      </c>
      <c r="F235" s="229" t="s">
        <v>1285</v>
      </c>
      <c r="G235" s="226"/>
      <c r="H235" s="230">
        <v>2.1000000000000001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153</v>
      </c>
      <c r="AU235" s="236" t="s">
        <v>83</v>
      </c>
      <c r="AV235" s="13" t="s">
        <v>83</v>
      </c>
      <c r="AW235" s="13" t="s">
        <v>34</v>
      </c>
      <c r="AX235" s="13" t="s">
        <v>73</v>
      </c>
      <c r="AY235" s="236" t="s">
        <v>142</v>
      </c>
    </row>
    <row r="236" s="13" customFormat="1">
      <c r="A236" s="13"/>
      <c r="B236" s="225"/>
      <c r="C236" s="226"/>
      <c r="D236" s="227" t="s">
        <v>153</v>
      </c>
      <c r="E236" s="228" t="s">
        <v>19</v>
      </c>
      <c r="F236" s="229" t="s">
        <v>1286</v>
      </c>
      <c r="G236" s="226"/>
      <c r="H236" s="230">
        <v>2.2000000000000002</v>
      </c>
      <c r="I236" s="231"/>
      <c r="J236" s="226"/>
      <c r="K236" s="226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153</v>
      </c>
      <c r="AU236" s="236" t="s">
        <v>83</v>
      </c>
      <c r="AV236" s="13" t="s">
        <v>83</v>
      </c>
      <c r="AW236" s="13" t="s">
        <v>34</v>
      </c>
      <c r="AX236" s="13" t="s">
        <v>73</v>
      </c>
      <c r="AY236" s="236" t="s">
        <v>142</v>
      </c>
    </row>
    <row r="237" s="14" customFormat="1">
      <c r="A237" s="14"/>
      <c r="B237" s="237"/>
      <c r="C237" s="238"/>
      <c r="D237" s="227" t="s">
        <v>153</v>
      </c>
      <c r="E237" s="239" t="s">
        <v>19</v>
      </c>
      <c r="F237" s="240" t="s">
        <v>172</v>
      </c>
      <c r="G237" s="238"/>
      <c r="H237" s="241">
        <v>4.9750000000000005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7" t="s">
        <v>153</v>
      </c>
      <c r="AU237" s="247" t="s">
        <v>83</v>
      </c>
      <c r="AV237" s="14" t="s">
        <v>149</v>
      </c>
      <c r="AW237" s="14" t="s">
        <v>34</v>
      </c>
      <c r="AX237" s="14" t="s">
        <v>81</v>
      </c>
      <c r="AY237" s="247" t="s">
        <v>142</v>
      </c>
    </row>
    <row r="238" s="2" customFormat="1" ht="16.5" customHeight="1">
      <c r="A238" s="41"/>
      <c r="B238" s="42"/>
      <c r="C238" s="207" t="s">
        <v>479</v>
      </c>
      <c r="D238" s="207" t="s">
        <v>144</v>
      </c>
      <c r="E238" s="208" t="s">
        <v>1287</v>
      </c>
      <c r="F238" s="209" t="s">
        <v>1288</v>
      </c>
      <c r="G238" s="210" t="s">
        <v>223</v>
      </c>
      <c r="H238" s="211">
        <v>46</v>
      </c>
      <c r="I238" s="212"/>
      <c r="J238" s="213">
        <f>ROUND(I238*H238,2)</f>
        <v>0</v>
      </c>
      <c r="K238" s="209" t="s">
        <v>148</v>
      </c>
      <c r="L238" s="47"/>
      <c r="M238" s="214" t="s">
        <v>19</v>
      </c>
      <c r="N238" s="215" t="s">
        <v>44</v>
      </c>
      <c r="O238" s="87"/>
      <c r="P238" s="216">
        <f>O238*H238</f>
        <v>0</v>
      </c>
      <c r="Q238" s="216">
        <v>0</v>
      </c>
      <c r="R238" s="216">
        <f>Q238*H238</f>
        <v>0</v>
      </c>
      <c r="S238" s="216">
        <v>0.0025999999999999999</v>
      </c>
      <c r="T238" s="217">
        <f>S238*H238</f>
        <v>0.1196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272</v>
      </c>
      <c r="AT238" s="218" t="s">
        <v>144</v>
      </c>
      <c r="AU238" s="218" t="s">
        <v>83</v>
      </c>
      <c r="AY238" s="20" t="s">
        <v>142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81</v>
      </c>
      <c r="BK238" s="219">
        <f>ROUND(I238*H238,2)</f>
        <v>0</v>
      </c>
      <c r="BL238" s="20" t="s">
        <v>272</v>
      </c>
      <c r="BM238" s="218" t="s">
        <v>1289</v>
      </c>
    </row>
    <row r="239" s="2" customFormat="1">
      <c r="A239" s="41"/>
      <c r="B239" s="42"/>
      <c r="C239" s="43"/>
      <c r="D239" s="220" t="s">
        <v>151</v>
      </c>
      <c r="E239" s="43"/>
      <c r="F239" s="221" t="s">
        <v>1290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151</v>
      </c>
      <c r="AU239" s="20" t="s">
        <v>83</v>
      </c>
    </row>
    <row r="240" s="13" customFormat="1">
      <c r="A240" s="13"/>
      <c r="B240" s="225"/>
      <c r="C240" s="226"/>
      <c r="D240" s="227" t="s">
        <v>153</v>
      </c>
      <c r="E240" s="228" t="s">
        <v>19</v>
      </c>
      <c r="F240" s="229" t="s">
        <v>1291</v>
      </c>
      <c r="G240" s="226"/>
      <c r="H240" s="230">
        <v>46</v>
      </c>
      <c r="I240" s="231"/>
      <c r="J240" s="226"/>
      <c r="K240" s="226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153</v>
      </c>
      <c r="AU240" s="236" t="s">
        <v>83</v>
      </c>
      <c r="AV240" s="13" t="s">
        <v>83</v>
      </c>
      <c r="AW240" s="13" t="s">
        <v>34</v>
      </c>
      <c r="AX240" s="13" t="s">
        <v>81</v>
      </c>
      <c r="AY240" s="236" t="s">
        <v>142</v>
      </c>
    </row>
    <row r="241" s="2" customFormat="1" ht="16.5" customHeight="1">
      <c r="A241" s="41"/>
      <c r="B241" s="42"/>
      <c r="C241" s="207" t="s">
        <v>486</v>
      </c>
      <c r="D241" s="207" t="s">
        <v>144</v>
      </c>
      <c r="E241" s="208" t="s">
        <v>1292</v>
      </c>
      <c r="F241" s="209" t="s">
        <v>1293</v>
      </c>
      <c r="G241" s="210" t="s">
        <v>223</v>
      </c>
      <c r="H241" s="211">
        <v>34</v>
      </c>
      <c r="I241" s="212"/>
      <c r="J241" s="213">
        <f>ROUND(I241*H241,2)</f>
        <v>0</v>
      </c>
      <c r="K241" s="209" t="s">
        <v>148</v>
      </c>
      <c r="L241" s="47"/>
      <c r="M241" s="214" t="s">
        <v>19</v>
      </c>
      <c r="N241" s="215" t="s">
        <v>44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0.0039399999999999999</v>
      </c>
      <c r="T241" s="217">
        <f>S241*H241</f>
        <v>0.13396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272</v>
      </c>
      <c r="AT241" s="218" t="s">
        <v>144</v>
      </c>
      <c r="AU241" s="218" t="s">
        <v>83</v>
      </c>
      <c r="AY241" s="20" t="s">
        <v>142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81</v>
      </c>
      <c r="BK241" s="219">
        <f>ROUND(I241*H241,2)</f>
        <v>0</v>
      </c>
      <c r="BL241" s="20" t="s">
        <v>272</v>
      </c>
      <c r="BM241" s="218" t="s">
        <v>1294</v>
      </c>
    </row>
    <row r="242" s="2" customFormat="1">
      <c r="A242" s="41"/>
      <c r="B242" s="42"/>
      <c r="C242" s="43"/>
      <c r="D242" s="220" t="s">
        <v>151</v>
      </c>
      <c r="E242" s="43"/>
      <c r="F242" s="221" t="s">
        <v>1295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151</v>
      </c>
      <c r="AU242" s="20" t="s">
        <v>83</v>
      </c>
    </row>
    <row r="243" s="13" customFormat="1">
      <c r="A243" s="13"/>
      <c r="B243" s="225"/>
      <c r="C243" s="226"/>
      <c r="D243" s="227" t="s">
        <v>153</v>
      </c>
      <c r="E243" s="228" t="s">
        <v>19</v>
      </c>
      <c r="F243" s="229" t="s">
        <v>1296</v>
      </c>
      <c r="G243" s="226"/>
      <c r="H243" s="230">
        <v>34</v>
      </c>
      <c r="I243" s="231"/>
      <c r="J243" s="226"/>
      <c r="K243" s="226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153</v>
      </c>
      <c r="AU243" s="236" t="s">
        <v>83</v>
      </c>
      <c r="AV243" s="13" t="s">
        <v>83</v>
      </c>
      <c r="AW243" s="13" t="s">
        <v>34</v>
      </c>
      <c r="AX243" s="13" t="s">
        <v>81</v>
      </c>
      <c r="AY243" s="236" t="s">
        <v>142</v>
      </c>
    </row>
    <row r="244" s="2" customFormat="1" ht="16.5" customHeight="1">
      <c r="A244" s="41"/>
      <c r="B244" s="42"/>
      <c r="C244" s="207" t="s">
        <v>493</v>
      </c>
      <c r="D244" s="207" t="s">
        <v>144</v>
      </c>
      <c r="E244" s="208" t="s">
        <v>1297</v>
      </c>
      <c r="F244" s="209" t="s">
        <v>1298</v>
      </c>
      <c r="G244" s="210" t="s">
        <v>223</v>
      </c>
      <c r="H244" s="211">
        <v>60.799999999999997</v>
      </c>
      <c r="I244" s="212"/>
      <c r="J244" s="213">
        <f>ROUND(I244*H244,2)</f>
        <v>0</v>
      </c>
      <c r="K244" s="209" t="s">
        <v>148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0.00038775000000000002</v>
      </c>
      <c r="R244" s="216">
        <f>Q244*H244</f>
        <v>0.023575200000000001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272</v>
      </c>
      <c r="AT244" s="218" t="s">
        <v>144</v>
      </c>
      <c r="AU244" s="218" t="s">
        <v>83</v>
      </c>
      <c r="AY244" s="20" t="s">
        <v>142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81</v>
      </c>
      <c r="BK244" s="219">
        <f>ROUND(I244*H244,2)</f>
        <v>0</v>
      </c>
      <c r="BL244" s="20" t="s">
        <v>272</v>
      </c>
      <c r="BM244" s="218" t="s">
        <v>1299</v>
      </c>
    </row>
    <row r="245" s="2" customFormat="1">
      <c r="A245" s="41"/>
      <c r="B245" s="42"/>
      <c r="C245" s="43"/>
      <c r="D245" s="220" t="s">
        <v>151</v>
      </c>
      <c r="E245" s="43"/>
      <c r="F245" s="221" t="s">
        <v>1300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151</v>
      </c>
      <c r="AU245" s="20" t="s">
        <v>83</v>
      </c>
    </row>
    <row r="246" s="13" customFormat="1">
      <c r="A246" s="13"/>
      <c r="B246" s="225"/>
      <c r="C246" s="226"/>
      <c r="D246" s="227" t="s">
        <v>153</v>
      </c>
      <c r="E246" s="228" t="s">
        <v>19</v>
      </c>
      <c r="F246" s="229" t="s">
        <v>1301</v>
      </c>
      <c r="G246" s="226"/>
      <c r="H246" s="230">
        <v>60.799999999999997</v>
      </c>
      <c r="I246" s="231"/>
      <c r="J246" s="226"/>
      <c r="K246" s="226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153</v>
      </c>
      <c r="AU246" s="236" t="s">
        <v>83</v>
      </c>
      <c r="AV246" s="13" t="s">
        <v>83</v>
      </c>
      <c r="AW246" s="13" t="s">
        <v>34</v>
      </c>
      <c r="AX246" s="13" t="s">
        <v>81</v>
      </c>
      <c r="AY246" s="236" t="s">
        <v>142</v>
      </c>
    </row>
    <row r="247" s="2" customFormat="1" ht="24.15" customHeight="1">
      <c r="A247" s="41"/>
      <c r="B247" s="42"/>
      <c r="C247" s="207" t="s">
        <v>498</v>
      </c>
      <c r="D247" s="207" t="s">
        <v>144</v>
      </c>
      <c r="E247" s="208" t="s">
        <v>1302</v>
      </c>
      <c r="F247" s="209" t="s">
        <v>1303</v>
      </c>
      <c r="G247" s="210" t="s">
        <v>147</v>
      </c>
      <c r="H247" s="211">
        <v>347.30000000000001</v>
      </c>
      <c r="I247" s="212"/>
      <c r="J247" s="213">
        <f>ROUND(I247*H247,2)</f>
        <v>0</v>
      </c>
      <c r="K247" s="209" t="s">
        <v>148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0.00299</v>
      </c>
      <c r="R247" s="216">
        <f>Q247*H247</f>
        <v>1.038427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272</v>
      </c>
      <c r="AT247" s="218" t="s">
        <v>144</v>
      </c>
      <c r="AU247" s="218" t="s">
        <v>83</v>
      </c>
      <c r="AY247" s="20" t="s">
        <v>142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81</v>
      </c>
      <c r="BK247" s="219">
        <f>ROUND(I247*H247,2)</f>
        <v>0</v>
      </c>
      <c r="BL247" s="20" t="s">
        <v>272</v>
      </c>
      <c r="BM247" s="218" t="s">
        <v>1304</v>
      </c>
    </row>
    <row r="248" s="2" customFormat="1">
      <c r="A248" s="41"/>
      <c r="B248" s="42"/>
      <c r="C248" s="43"/>
      <c r="D248" s="220" t="s">
        <v>151</v>
      </c>
      <c r="E248" s="43"/>
      <c r="F248" s="221" t="s">
        <v>1305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151</v>
      </c>
      <c r="AU248" s="20" t="s">
        <v>83</v>
      </c>
    </row>
    <row r="249" s="13" customFormat="1">
      <c r="A249" s="13"/>
      <c r="B249" s="225"/>
      <c r="C249" s="226"/>
      <c r="D249" s="227" t="s">
        <v>153</v>
      </c>
      <c r="E249" s="228" t="s">
        <v>19</v>
      </c>
      <c r="F249" s="229" t="s">
        <v>1306</v>
      </c>
      <c r="G249" s="226"/>
      <c r="H249" s="230">
        <v>347.30000000000001</v>
      </c>
      <c r="I249" s="231"/>
      <c r="J249" s="226"/>
      <c r="K249" s="226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153</v>
      </c>
      <c r="AU249" s="236" t="s">
        <v>83</v>
      </c>
      <c r="AV249" s="13" t="s">
        <v>83</v>
      </c>
      <c r="AW249" s="13" t="s">
        <v>34</v>
      </c>
      <c r="AX249" s="13" t="s">
        <v>81</v>
      </c>
      <c r="AY249" s="236" t="s">
        <v>142</v>
      </c>
    </row>
    <row r="250" s="2" customFormat="1" ht="16.5" customHeight="1">
      <c r="A250" s="41"/>
      <c r="B250" s="42"/>
      <c r="C250" s="207" t="s">
        <v>503</v>
      </c>
      <c r="D250" s="207" t="s">
        <v>144</v>
      </c>
      <c r="E250" s="208" t="s">
        <v>1307</v>
      </c>
      <c r="F250" s="209" t="s">
        <v>1308</v>
      </c>
      <c r="G250" s="210" t="s">
        <v>223</v>
      </c>
      <c r="H250" s="211">
        <v>22.899999999999999</v>
      </c>
      <c r="I250" s="212"/>
      <c r="J250" s="213">
        <f>ROUND(I250*H250,2)</f>
        <v>0</v>
      </c>
      <c r="K250" s="209" t="s">
        <v>148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0.0012880000000000001</v>
      </c>
      <c r="R250" s="216">
        <f>Q250*H250</f>
        <v>0.029495199999999999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272</v>
      </c>
      <c r="AT250" s="218" t="s">
        <v>144</v>
      </c>
      <c r="AU250" s="218" t="s">
        <v>83</v>
      </c>
      <c r="AY250" s="20" t="s">
        <v>142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81</v>
      </c>
      <c r="BK250" s="219">
        <f>ROUND(I250*H250,2)</f>
        <v>0</v>
      </c>
      <c r="BL250" s="20" t="s">
        <v>272</v>
      </c>
      <c r="BM250" s="218" t="s">
        <v>1309</v>
      </c>
    </row>
    <row r="251" s="2" customFormat="1">
      <c r="A251" s="41"/>
      <c r="B251" s="42"/>
      <c r="C251" s="43"/>
      <c r="D251" s="220" t="s">
        <v>151</v>
      </c>
      <c r="E251" s="43"/>
      <c r="F251" s="221" t="s">
        <v>1310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151</v>
      </c>
      <c r="AU251" s="20" t="s">
        <v>83</v>
      </c>
    </row>
    <row r="252" s="13" customFormat="1">
      <c r="A252" s="13"/>
      <c r="B252" s="225"/>
      <c r="C252" s="226"/>
      <c r="D252" s="227" t="s">
        <v>153</v>
      </c>
      <c r="E252" s="228" t="s">
        <v>19</v>
      </c>
      <c r="F252" s="229" t="s">
        <v>1311</v>
      </c>
      <c r="G252" s="226"/>
      <c r="H252" s="230">
        <v>22.899999999999999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153</v>
      </c>
      <c r="AU252" s="236" t="s">
        <v>83</v>
      </c>
      <c r="AV252" s="13" t="s">
        <v>83</v>
      </c>
      <c r="AW252" s="13" t="s">
        <v>34</v>
      </c>
      <c r="AX252" s="13" t="s">
        <v>81</v>
      </c>
      <c r="AY252" s="236" t="s">
        <v>142</v>
      </c>
    </row>
    <row r="253" s="2" customFormat="1" ht="16.5" customHeight="1">
      <c r="A253" s="41"/>
      <c r="B253" s="42"/>
      <c r="C253" s="207" t="s">
        <v>508</v>
      </c>
      <c r="D253" s="207" t="s">
        <v>144</v>
      </c>
      <c r="E253" s="208" t="s">
        <v>1312</v>
      </c>
      <c r="F253" s="209" t="s">
        <v>1313</v>
      </c>
      <c r="G253" s="210" t="s">
        <v>223</v>
      </c>
      <c r="H253" s="211">
        <v>30.399999999999999</v>
      </c>
      <c r="I253" s="212"/>
      <c r="J253" s="213">
        <f>ROUND(I253*H253,2)</f>
        <v>0</v>
      </c>
      <c r="K253" s="209" t="s">
        <v>148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0.0011115000000000001</v>
      </c>
      <c r="R253" s="216">
        <f>Q253*H253</f>
        <v>0.033789600000000003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272</v>
      </c>
      <c r="AT253" s="218" t="s">
        <v>144</v>
      </c>
      <c r="AU253" s="218" t="s">
        <v>83</v>
      </c>
      <c r="AY253" s="20" t="s">
        <v>142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81</v>
      </c>
      <c r="BK253" s="219">
        <f>ROUND(I253*H253,2)</f>
        <v>0</v>
      </c>
      <c r="BL253" s="20" t="s">
        <v>272</v>
      </c>
      <c r="BM253" s="218" t="s">
        <v>1314</v>
      </c>
    </row>
    <row r="254" s="2" customFormat="1">
      <c r="A254" s="41"/>
      <c r="B254" s="42"/>
      <c r="C254" s="43"/>
      <c r="D254" s="220" t="s">
        <v>151</v>
      </c>
      <c r="E254" s="43"/>
      <c r="F254" s="221" t="s">
        <v>1315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83</v>
      </c>
    </row>
    <row r="255" s="13" customFormat="1">
      <c r="A255" s="13"/>
      <c r="B255" s="225"/>
      <c r="C255" s="226"/>
      <c r="D255" s="227" t="s">
        <v>153</v>
      </c>
      <c r="E255" s="228" t="s">
        <v>19</v>
      </c>
      <c r="F255" s="229" t="s">
        <v>1316</v>
      </c>
      <c r="G255" s="226"/>
      <c r="H255" s="230">
        <v>30.399999999999999</v>
      </c>
      <c r="I255" s="231"/>
      <c r="J255" s="226"/>
      <c r="K255" s="226"/>
      <c r="L255" s="232"/>
      <c r="M255" s="233"/>
      <c r="N255" s="234"/>
      <c r="O255" s="234"/>
      <c r="P255" s="234"/>
      <c r="Q255" s="234"/>
      <c r="R255" s="234"/>
      <c r="S255" s="234"/>
      <c r="T255" s="23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6" t="s">
        <v>153</v>
      </c>
      <c r="AU255" s="236" t="s">
        <v>83</v>
      </c>
      <c r="AV255" s="13" t="s">
        <v>83</v>
      </c>
      <c r="AW255" s="13" t="s">
        <v>34</v>
      </c>
      <c r="AX255" s="13" t="s">
        <v>81</v>
      </c>
      <c r="AY255" s="236" t="s">
        <v>142</v>
      </c>
    </row>
    <row r="256" s="2" customFormat="1" ht="21.75" customHeight="1">
      <c r="A256" s="41"/>
      <c r="B256" s="42"/>
      <c r="C256" s="207" t="s">
        <v>515</v>
      </c>
      <c r="D256" s="207" t="s">
        <v>144</v>
      </c>
      <c r="E256" s="208" t="s">
        <v>1317</v>
      </c>
      <c r="F256" s="209" t="s">
        <v>1318</v>
      </c>
      <c r="G256" s="210" t="s">
        <v>223</v>
      </c>
      <c r="H256" s="211">
        <v>30.399999999999999</v>
      </c>
      <c r="I256" s="212"/>
      <c r="J256" s="213">
        <f>ROUND(I256*H256,2)</f>
        <v>0</v>
      </c>
      <c r="K256" s="209" t="s">
        <v>148</v>
      </c>
      <c r="L256" s="47"/>
      <c r="M256" s="214" t="s">
        <v>19</v>
      </c>
      <c r="N256" s="215" t="s">
        <v>44</v>
      </c>
      <c r="O256" s="87"/>
      <c r="P256" s="216">
        <f>O256*H256</f>
        <v>0</v>
      </c>
      <c r="Q256" s="216">
        <v>0.00044860000000000001</v>
      </c>
      <c r="R256" s="216">
        <f>Q256*H256</f>
        <v>0.013637439999999999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272</v>
      </c>
      <c r="AT256" s="218" t="s">
        <v>144</v>
      </c>
      <c r="AU256" s="218" t="s">
        <v>83</v>
      </c>
      <c r="AY256" s="20" t="s">
        <v>142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81</v>
      </c>
      <c r="BK256" s="219">
        <f>ROUND(I256*H256,2)</f>
        <v>0</v>
      </c>
      <c r="BL256" s="20" t="s">
        <v>272</v>
      </c>
      <c r="BM256" s="218" t="s">
        <v>1319</v>
      </c>
    </row>
    <row r="257" s="2" customFormat="1">
      <c r="A257" s="41"/>
      <c r="B257" s="42"/>
      <c r="C257" s="43"/>
      <c r="D257" s="220" t="s">
        <v>151</v>
      </c>
      <c r="E257" s="43"/>
      <c r="F257" s="221" t="s">
        <v>1320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151</v>
      </c>
      <c r="AU257" s="20" t="s">
        <v>83</v>
      </c>
    </row>
    <row r="258" s="2" customFormat="1" ht="21.75" customHeight="1">
      <c r="A258" s="41"/>
      <c r="B258" s="42"/>
      <c r="C258" s="207" t="s">
        <v>524</v>
      </c>
      <c r="D258" s="207" t="s">
        <v>144</v>
      </c>
      <c r="E258" s="208" t="s">
        <v>1321</v>
      </c>
      <c r="F258" s="209" t="s">
        <v>1322</v>
      </c>
      <c r="G258" s="210" t="s">
        <v>223</v>
      </c>
      <c r="H258" s="211">
        <v>46</v>
      </c>
      <c r="I258" s="212"/>
      <c r="J258" s="213">
        <f>ROUND(I258*H258,2)</f>
        <v>0</v>
      </c>
      <c r="K258" s="209" t="s">
        <v>148</v>
      </c>
      <c r="L258" s="47"/>
      <c r="M258" s="214" t="s">
        <v>19</v>
      </c>
      <c r="N258" s="215" t="s">
        <v>44</v>
      </c>
      <c r="O258" s="87"/>
      <c r="P258" s="216">
        <f>O258*H258</f>
        <v>0</v>
      </c>
      <c r="Q258" s="216">
        <v>0.00055785000000000003</v>
      </c>
      <c r="R258" s="216">
        <f>Q258*H258</f>
        <v>0.025661100000000003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272</v>
      </c>
      <c r="AT258" s="218" t="s">
        <v>144</v>
      </c>
      <c r="AU258" s="218" t="s">
        <v>83</v>
      </c>
      <c r="AY258" s="20" t="s">
        <v>142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81</v>
      </c>
      <c r="BK258" s="219">
        <f>ROUND(I258*H258,2)</f>
        <v>0</v>
      </c>
      <c r="BL258" s="20" t="s">
        <v>272</v>
      </c>
      <c r="BM258" s="218" t="s">
        <v>1323</v>
      </c>
    </row>
    <row r="259" s="2" customFormat="1">
      <c r="A259" s="41"/>
      <c r="B259" s="42"/>
      <c r="C259" s="43"/>
      <c r="D259" s="220" t="s">
        <v>151</v>
      </c>
      <c r="E259" s="43"/>
      <c r="F259" s="221" t="s">
        <v>1324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151</v>
      </c>
      <c r="AU259" s="20" t="s">
        <v>83</v>
      </c>
    </row>
    <row r="260" s="13" customFormat="1">
      <c r="A260" s="13"/>
      <c r="B260" s="225"/>
      <c r="C260" s="226"/>
      <c r="D260" s="227" t="s">
        <v>153</v>
      </c>
      <c r="E260" s="228" t="s">
        <v>19</v>
      </c>
      <c r="F260" s="229" t="s">
        <v>1325</v>
      </c>
      <c r="G260" s="226"/>
      <c r="H260" s="230">
        <v>46</v>
      </c>
      <c r="I260" s="231"/>
      <c r="J260" s="226"/>
      <c r="K260" s="226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153</v>
      </c>
      <c r="AU260" s="236" t="s">
        <v>83</v>
      </c>
      <c r="AV260" s="13" t="s">
        <v>83</v>
      </c>
      <c r="AW260" s="13" t="s">
        <v>34</v>
      </c>
      <c r="AX260" s="13" t="s">
        <v>81</v>
      </c>
      <c r="AY260" s="236" t="s">
        <v>142</v>
      </c>
    </row>
    <row r="261" s="2" customFormat="1" ht="24.15" customHeight="1">
      <c r="A261" s="41"/>
      <c r="B261" s="42"/>
      <c r="C261" s="207" t="s">
        <v>529</v>
      </c>
      <c r="D261" s="207" t="s">
        <v>144</v>
      </c>
      <c r="E261" s="208" t="s">
        <v>1326</v>
      </c>
      <c r="F261" s="209" t="s">
        <v>1327</v>
      </c>
      <c r="G261" s="210" t="s">
        <v>212</v>
      </c>
      <c r="H261" s="211">
        <v>2</v>
      </c>
      <c r="I261" s="212"/>
      <c r="J261" s="213">
        <f>ROUND(I261*H261,2)</f>
        <v>0</v>
      </c>
      <c r="K261" s="209" t="s">
        <v>148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0.008711</v>
      </c>
      <c r="R261" s="216">
        <f>Q261*H261</f>
        <v>0.017422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272</v>
      </c>
      <c r="AT261" s="218" t="s">
        <v>144</v>
      </c>
      <c r="AU261" s="218" t="s">
        <v>83</v>
      </c>
      <c r="AY261" s="20" t="s">
        <v>142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81</v>
      </c>
      <c r="BK261" s="219">
        <f>ROUND(I261*H261,2)</f>
        <v>0</v>
      </c>
      <c r="BL261" s="20" t="s">
        <v>272</v>
      </c>
      <c r="BM261" s="218" t="s">
        <v>1328</v>
      </c>
    </row>
    <row r="262" s="2" customFormat="1">
      <c r="A262" s="41"/>
      <c r="B262" s="42"/>
      <c r="C262" s="43"/>
      <c r="D262" s="220" t="s">
        <v>151</v>
      </c>
      <c r="E262" s="43"/>
      <c r="F262" s="221" t="s">
        <v>1329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151</v>
      </c>
      <c r="AU262" s="20" t="s">
        <v>83</v>
      </c>
    </row>
    <row r="263" s="13" customFormat="1">
      <c r="A263" s="13"/>
      <c r="B263" s="225"/>
      <c r="C263" s="226"/>
      <c r="D263" s="227" t="s">
        <v>153</v>
      </c>
      <c r="E263" s="228" t="s">
        <v>19</v>
      </c>
      <c r="F263" s="229" t="s">
        <v>1330</v>
      </c>
      <c r="G263" s="226"/>
      <c r="H263" s="230">
        <v>2</v>
      </c>
      <c r="I263" s="231"/>
      <c r="J263" s="226"/>
      <c r="K263" s="226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153</v>
      </c>
      <c r="AU263" s="236" t="s">
        <v>83</v>
      </c>
      <c r="AV263" s="13" t="s">
        <v>83</v>
      </c>
      <c r="AW263" s="13" t="s">
        <v>34</v>
      </c>
      <c r="AX263" s="13" t="s">
        <v>81</v>
      </c>
      <c r="AY263" s="236" t="s">
        <v>142</v>
      </c>
    </row>
    <row r="264" s="2" customFormat="1" ht="21.75" customHeight="1">
      <c r="A264" s="41"/>
      <c r="B264" s="42"/>
      <c r="C264" s="207" t="s">
        <v>534</v>
      </c>
      <c r="D264" s="207" t="s">
        <v>144</v>
      </c>
      <c r="E264" s="208" t="s">
        <v>1331</v>
      </c>
      <c r="F264" s="209" t="s">
        <v>1332</v>
      </c>
      <c r="G264" s="210" t="s">
        <v>212</v>
      </c>
      <c r="H264" s="211">
        <v>1890</v>
      </c>
      <c r="I264" s="212"/>
      <c r="J264" s="213">
        <f>ROUND(I264*H264,2)</f>
        <v>0</v>
      </c>
      <c r="K264" s="209" t="s">
        <v>148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8.0000000000000007E-05</v>
      </c>
      <c r="R264" s="216">
        <f>Q264*H264</f>
        <v>0.1512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272</v>
      </c>
      <c r="AT264" s="218" t="s">
        <v>144</v>
      </c>
      <c r="AU264" s="218" t="s">
        <v>83</v>
      </c>
      <c r="AY264" s="20" t="s">
        <v>142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81</v>
      </c>
      <c r="BK264" s="219">
        <f>ROUND(I264*H264,2)</f>
        <v>0</v>
      </c>
      <c r="BL264" s="20" t="s">
        <v>272</v>
      </c>
      <c r="BM264" s="218" t="s">
        <v>1333</v>
      </c>
    </row>
    <row r="265" s="2" customFormat="1">
      <c r="A265" s="41"/>
      <c r="B265" s="42"/>
      <c r="C265" s="43"/>
      <c r="D265" s="220" t="s">
        <v>151</v>
      </c>
      <c r="E265" s="43"/>
      <c r="F265" s="221" t="s">
        <v>1334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151</v>
      </c>
      <c r="AU265" s="20" t="s">
        <v>83</v>
      </c>
    </row>
    <row r="266" s="15" customFormat="1">
      <c r="A266" s="15"/>
      <c r="B266" s="258"/>
      <c r="C266" s="259"/>
      <c r="D266" s="227" t="s">
        <v>153</v>
      </c>
      <c r="E266" s="260" t="s">
        <v>19</v>
      </c>
      <c r="F266" s="261" t="s">
        <v>1335</v>
      </c>
      <c r="G266" s="259"/>
      <c r="H266" s="260" t="s">
        <v>19</v>
      </c>
      <c r="I266" s="262"/>
      <c r="J266" s="259"/>
      <c r="K266" s="259"/>
      <c r="L266" s="263"/>
      <c r="M266" s="264"/>
      <c r="N266" s="265"/>
      <c r="O266" s="265"/>
      <c r="P266" s="265"/>
      <c r="Q266" s="265"/>
      <c r="R266" s="265"/>
      <c r="S266" s="265"/>
      <c r="T266" s="26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7" t="s">
        <v>153</v>
      </c>
      <c r="AU266" s="267" t="s">
        <v>83</v>
      </c>
      <c r="AV266" s="15" t="s">
        <v>81</v>
      </c>
      <c r="AW266" s="15" t="s">
        <v>34</v>
      </c>
      <c r="AX266" s="15" t="s">
        <v>73</v>
      </c>
      <c r="AY266" s="267" t="s">
        <v>142</v>
      </c>
    </row>
    <row r="267" s="13" customFormat="1">
      <c r="A267" s="13"/>
      <c r="B267" s="225"/>
      <c r="C267" s="226"/>
      <c r="D267" s="227" t="s">
        <v>153</v>
      </c>
      <c r="E267" s="228" t="s">
        <v>19</v>
      </c>
      <c r="F267" s="229" t="s">
        <v>1336</v>
      </c>
      <c r="G267" s="226"/>
      <c r="H267" s="230">
        <v>274.80000000000001</v>
      </c>
      <c r="I267" s="231"/>
      <c r="J267" s="226"/>
      <c r="K267" s="226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153</v>
      </c>
      <c r="AU267" s="236" t="s">
        <v>83</v>
      </c>
      <c r="AV267" s="13" t="s">
        <v>83</v>
      </c>
      <c r="AW267" s="13" t="s">
        <v>34</v>
      </c>
      <c r="AX267" s="13" t="s">
        <v>73</v>
      </c>
      <c r="AY267" s="236" t="s">
        <v>142</v>
      </c>
    </row>
    <row r="268" s="13" customFormat="1">
      <c r="A268" s="13"/>
      <c r="B268" s="225"/>
      <c r="C268" s="226"/>
      <c r="D268" s="227" t="s">
        <v>153</v>
      </c>
      <c r="E268" s="228" t="s">
        <v>19</v>
      </c>
      <c r="F268" s="229" t="s">
        <v>1337</v>
      </c>
      <c r="G268" s="226"/>
      <c r="H268" s="230">
        <v>1599.0999999999999</v>
      </c>
      <c r="I268" s="231"/>
      <c r="J268" s="226"/>
      <c r="K268" s="226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153</v>
      </c>
      <c r="AU268" s="236" t="s">
        <v>83</v>
      </c>
      <c r="AV268" s="13" t="s">
        <v>83</v>
      </c>
      <c r="AW268" s="13" t="s">
        <v>34</v>
      </c>
      <c r="AX268" s="13" t="s">
        <v>73</v>
      </c>
      <c r="AY268" s="236" t="s">
        <v>142</v>
      </c>
    </row>
    <row r="269" s="16" customFormat="1">
      <c r="A269" s="16"/>
      <c r="B269" s="268"/>
      <c r="C269" s="269"/>
      <c r="D269" s="227" t="s">
        <v>153</v>
      </c>
      <c r="E269" s="270" t="s">
        <v>19</v>
      </c>
      <c r="F269" s="271" t="s">
        <v>256</v>
      </c>
      <c r="G269" s="269"/>
      <c r="H269" s="272">
        <v>1873.8999999999999</v>
      </c>
      <c r="I269" s="273"/>
      <c r="J269" s="269"/>
      <c r="K269" s="269"/>
      <c r="L269" s="274"/>
      <c r="M269" s="275"/>
      <c r="N269" s="276"/>
      <c r="O269" s="276"/>
      <c r="P269" s="276"/>
      <c r="Q269" s="276"/>
      <c r="R269" s="276"/>
      <c r="S269" s="276"/>
      <c r="T269" s="27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8" t="s">
        <v>153</v>
      </c>
      <c r="AU269" s="278" t="s">
        <v>83</v>
      </c>
      <c r="AV269" s="16" t="s">
        <v>161</v>
      </c>
      <c r="AW269" s="16" t="s">
        <v>34</v>
      </c>
      <c r="AX269" s="16" t="s">
        <v>73</v>
      </c>
      <c r="AY269" s="278" t="s">
        <v>142</v>
      </c>
    </row>
    <row r="270" s="13" customFormat="1">
      <c r="A270" s="13"/>
      <c r="B270" s="225"/>
      <c r="C270" s="226"/>
      <c r="D270" s="227" t="s">
        <v>153</v>
      </c>
      <c r="E270" s="228" t="s">
        <v>19</v>
      </c>
      <c r="F270" s="229" t="s">
        <v>1338</v>
      </c>
      <c r="G270" s="226"/>
      <c r="H270" s="230">
        <v>1890</v>
      </c>
      <c r="I270" s="231"/>
      <c r="J270" s="226"/>
      <c r="K270" s="226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153</v>
      </c>
      <c r="AU270" s="236" t="s">
        <v>83</v>
      </c>
      <c r="AV270" s="13" t="s">
        <v>83</v>
      </c>
      <c r="AW270" s="13" t="s">
        <v>34</v>
      </c>
      <c r="AX270" s="13" t="s">
        <v>81</v>
      </c>
      <c r="AY270" s="236" t="s">
        <v>142</v>
      </c>
    </row>
    <row r="271" s="2" customFormat="1" ht="21.75" customHeight="1">
      <c r="A271" s="41"/>
      <c r="B271" s="42"/>
      <c r="C271" s="207" t="s">
        <v>540</v>
      </c>
      <c r="D271" s="207" t="s">
        <v>144</v>
      </c>
      <c r="E271" s="208" t="s">
        <v>1339</v>
      </c>
      <c r="F271" s="209" t="s">
        <v>1340</v>
      </c>
      <c r="G271" s="210" t="s">
        <v>223</v>
      </c>
      <c r="H271" s="211">
        <v>30.399999999999999</v>
      </c>
      <c r="I271" s="212"/>
      <c r="J271" s="213">
        <f>ROUND(I271*H271,2)</f>
        <v>0</v>
      </c>
      <c r="K271" s="209" t="s">
        <v>148</v>
      </c>
      <c r="L271" s="47"/>
      <c r="M271" s="214" t="s">
        <v>19</v>
      </c>
      <c r="N271" s="215" t="s">
        <v>44</v>
      </c>
      <c r="O271" s="87"/>
      <c r="P271" s="216">
        <f>O271*H271</f>
        <v>0</v>
      </c>
      <c r="Q271" s="216">
        <v>0.00093400000000000004</v>
      </c>
      <c r="R271" s="216">
        <f>Q271*H271</f>
        <v>0.028393600000000001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272</v>
      </c>
      <c r="AT271" s="218" t="s">
        <v>144</v>
      </c>
      <c r="AU271" s="218" t="s">
        <v>83</v>
      </c>
      <c r="AY271" s="20" t="s">
        <v>142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81</v>
      </c>
      <c r="BK271" s="219">
        <f>ROUND(I271*H271,2)</f>
        <v>0</v>
      </c>
      <c r="BL271" s="20" t="s">
        <v>272</v>
      </c>
      <c r="BM271" s="218" t="s">
        <v>1341</v>
      </c>
    </row>
    <row r="272" s="2" customFormat="1">
      <c r="A272" s="41"/>
      <c r="B272" s="42"/>
      <c r="C272" s="43"/>
      <c r="D272" s="220" t="s">
        <v>151</v>
      </c>
      <c r="E272" s="43"/>
      <c r="F272" s="221" t="s">
        <v>1342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151</v>
      </c>
      <c r="AU272" s="20" t="s">
        <v>83</v>
      </c>
    </row>
    <row r="273" s="13" customFormat="1">
      <c r="A273" s="13"/>
      <c r="B273" s="225"/>
      <c r="C273" s="226"/>
      <c r="D273" s="227" t="s">
        <v>153</v>
      </c>
      <c r="E273" s="228" t="s">
        <v>19</v>
      </c>
      <c r="F273" s="229" t="s">
        <v>1343</v>
      </c>
      <c r="G273" s="226"/>
      <c r="H273" s="230">
        <v>30.399999999999999</v>
      </c>
      <c r="I273" s="231"/>
      <c r="J273" s="226"/>
      <c r="K273" s="226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153</v>
      </c>
      <c r="AU273" s="236" t="s">
        <v>83</v>
      </c>
      <c r="AV273" s="13" t="s">
        <v>83</v>
      </c>
      <c r="AW273" s="13" t="s">
        <v>34</v>
      </c>
      <c r="AX273" s="13" t="s">
        <v>81</v>
      </c>
      <c r="AY273" s="236" t="s">
        <v>142</v>
      </c>
    </row>
    <row r="274" s="2" customFormat="1" ht="16.5" customHeight="1">
      <c r="A274" s="41"/>
      <c r="B274" s="42"/>
      <c r="C274" s="207" t="s">
        <v>543</v>
      </c>
      <c r="D274" s="207" t="s">
        <v>144</v>
      </c>
      <c r="E274" s="208" t="s">
        <v>1344</v>
      </c>
      <c r="F274" s="209" t="s">
        <v>1345</v>
      </c>
      <c r="G274" s="210" t="s">
        <v>147</v>
      </c>
      <c r="H274" s="211">
        <v>6.5</v>
      </c>
      <c r="I274" s="212"/>
      <c r="J274" s="213">
        <f>ROUND(I274*H274,2)</f>
        <v>0</v>
      </c>
      <c r="K274" s="209" t="s">
        <v>148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0.0022858000000000002</v>
      </c>
      <c r="R274" s="216">
        <f>Q274*H274</f>
        <v>0.014857700000000002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272</v>
      </c>
      <c r="AT274" s="218" t="s">
        <v>144</v>
      </c>
      <c r="AU274" s="218" t="s">
        <v>83</v>
      </c>
      <c r="AY274" s="20" t="s">
        <v>142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81</v>
      </c>
      <c r="BK274" s="219">
        <f>ROUND(I274*H274,2)</f>
        <v>0</v>
      </c>
      <c r="BL274" s="20" t="s">
        <v>272</v>
      </c>
      <c r="BM274" s="218" t="s">
        <v>1346</v>
      </c>
    </row>
    <row r="275" s="2" customFormat="1">
      <c r="A275" s="41"/>
      <c r="B275" s="42"/>
      <c r="C275" s="43"/>
      <c r="D275" s="220" t="s">
        <v>151</v>
      </c>
      <c r="E275" s="43"/>
      <c r="F275" s="221" t="s">
        <v>1347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151</v>
      </c>
      <c r="AU275" s="20" t="s">
        <v>83</v>
      </c>
    </row>
    <row r="276" s="13" customFormat="1">
      <c r="A276" s="13"/>
      <c r="B276" s="225"/>
      <c r="C276" s="226"/>
      <c r="D276" s="227" t="s">
        <v>153</v>
      </c>
      <c r="E276" s="228" t="s">
        <v>19</v>
      </c>
      <c r="F276" s="229" t="s">
        <v>1348</v>
      </c>
      <c r="G276" s="226"/>
      <c r="H276" s="230">
        <v>6.5</v>
      </c>
      <c r="I276" s="231"/>
      <c r="J276" s="226"/>
      <c r="K276" s="226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153</v>
      </c>
      <c r="AU276" s="236" t="s">
        <v>83</v>
      </c>
      <c r="AV276" s="13" t="s">
        <v>83</v>
      </c>
      <c r="AW276" s="13" t="s">
        <v>34</v>
      </c>
      <c r="AX276" s="13" t="s">
        <v>81</v>
      </c>
      <c r="AY276" s="236" t="s">
        <v>142</v>
      </c>
    </row>
    <row r="277" s="2" customFormat="1" ht="24.15" customHeight="1">
      <c r="A277" s="41"/>
      <c r="B277" s="42"/>
      <c r="C277" s="207" t="s">
        <v>548</v>
      </c>
      <c r="D277" s="207" t="s">
        <v>144</v>
      </c>
      <c r="E277" s="208" t="s">
        <v>1349</v>
      </c>
      <c r="F277" s="209" t="s">
        <v>1350</v>
      </c>
      <c r="G277" s="210" t="s">
        <v>212</v>
      </c>
      <c r="H277" s="211">
        <v>1</v>
      </c>
      <c r="I277" s="212"/>
      <c r="J277" s="213">
        <f>ROUND(I277*H277,2)</f>
        <v>0</v>
      </c>
      <c r="K277" s="209" t="s">
        <v>148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0.00071219999999999996</v>
      </c>
      <c r="R277" s="216">
        <f>Q277*H277</f>
        <v>0.00071219999999999996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272</v>
      </c>
      <c r="AT277" s="218" t="s">
        <v>144</v>
      </c>
      <c r="AU277" s="218" t="s">
        <v>83</v>
      </c>
      <c r="AY277" s="20" t="s">
        <v>142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81</v>
      </c>
      <c r="BK277" s="219">
        <f>ROUND(I277*H277,2)</f>
        <v>0</v>
      </c>
      <c r="BL277" s="20" t="s">
        <v>272</v>
      </c>
      <c r="BM277" s="218" t="s">
        <v>1351</v>
      </c>
    </row>
    <row r="278" s="2" customFormat="1">
      <c r="A278" s="41"/>
      <c r="B278" s="42"/>
      <c r="C278" s="43"/>
      <c r="D278" s="220" t="s">
        <v>151</v>
      </c>
      <c r="E278" s="43"/>
      <c r="F278" s="221" t="s">
        <v>1352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83</v>
      </c>
    </row>
    <row r="279" s="13" customFormat="1">
      <c r="A279" s="13"/>
      <c r="B279" s="225"/>
      <c r="C279" s="226"/>
      <c r="D279" s="227" t="s">
        <v>153</v>
      </c>
      <c r="E279" s="228" t="s">
        <v>19</v>
      </c>
      <c r="F279" s="229" t="s">
        <v>1353</v>
      </c>
      <c r="G279" s="226"/>
      <c r="H279" s="230">
        <v>1</v>
      </c>
      <c r="I279" s="231"/>
      <c r="J279" s="226"/>
      <c r="K279" s="226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153</v>
      </c>
      <c r="AU279" s="236" t="s">
        <v>83</v>
      </c>
      <c r="AV279" s="13" t="s">
        <v>83</v>
      </c>
      <c r="AW279" s="13" t="s">
        <v>34</v>
      </c>
      <c r="AX279" s="13" t="s">
        <v>81</v>
      </c>
      <c r="AY279" s="236" t="s">
        <v>142</v>
      </c>
    </row>
    <row r="280" s="2" customFormat="1" ht="16.5" customHeight="1">
      <c r="A280" s="41"/>
      <c r="B280" s="42"/>
      <c r="C280" s="248" t="s">
        <v>553</v>
      </c>
      <c r="D280" s="248" t="s">
        <v>186</v>
      </c>
      <c r="E280" s="249" t="s">
        <v>1354</v>
      </c>
      <c r="F280" s="250" t="s">
        <v>1355</v>
      </c>
      <c r="G280" s="251" t="s">
        <v>212</v>
      </c>
      <c r="H280" s="252">
        <v>1</v>
      </c>
      <c r="I280" s="253"/>
      <c r="J280" s="254">
        <f>ROUND(I280*H280,2)</f>
        <v>0</v>
      </c>
      <c r="K280" s="250" t="s">
        <v>148</v>
      </c>
      <c r="L280" s="255"/>
      <c r="M280" s="256" t="s">
        <v>19</v>
      </c>
      <c r="N280" s="257" t="s">
        <v>44</v>
      </c>
      <c r="O280" s="87"/>
      <c r="P280" s="216">
        <f>O280*H280</f>
        <v>0</v>
      </c>
      <c r="Q280" s="216">
        <v>0.001</v>
      </c>
      <c r="R280" s="216">
        <f>Q280*H280</f>
        <v>0.001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405</v>
      </c>
      <c r="AT280" s="218" t="s">
        <v>186</v>
      </c>
      <c r="AU280" s="218" t="s">
        <v>83</v>
      </c>
      <c r="AY280" s="20" t="s">
        <v>142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81</v>
      </c>
      <c r="BK280" s="219">
        <f>ROUND(I280*H280,2)</f>
        <v>0</v>
      </c>
      <c r="BL280" s="20" t="s">
        <v>272</v>
      </c>
      <c r="BM280" s="218" t="s">
        <v>1356</v>
      </c>
    </row>
    <row r="281" s="2" customFormat="1" ht="24.15" customHeight="1">
      <c r="A281" s="41"/>
      <c r="B281" s="42"/>
      <c r="C281" s="207" t="s">
        <v>558</v>
      </c>
      <c r="D281" s="207" t="s">
        <v>144</v>
      </c>
      <c r="E281" s="208" t="s">
        <v>1357</v>
      </c>
      <c r="F281" s="209" t="s">
        <v>1358</v>
      </c>
      <c r="G281" s="210" t="s">
        <v>212</v>
      </c>
      <c r="H281" s="211">
        <v>3</v>
      </c>
      <c r="I281" s="212"/>
      <c r="J281" s="213">
        <f>ROUND(I281*H281,2)</f>
        <v>0</v>
      </c>
      <c r="K281" s="209" t="s">
        <v>148</v>
      </c>
      <c r="L281" s="47"/>
      <c r="M281" s="214" t="s">
        <v>19</v>
      </c>
      <c r="N281" s="215" t="s">
        <v>44</v>
      </c>
      <c r="O281" s="87"/>
      <c r="P281" s="216">
        <f>O281*H281</f>
        <v>0</v>
      </c>
      <c r="Q281" s="216">
        <v>0.0052805999999999999</v>
      </c>
      <c r="R281" s="216">
        <f>Q281*H281</f>
        <v>0.0158418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272</v>
      </c>
      <c r="AT281" s="218" t="s">
        <v>144</v>
      </c>
      <c r="AU281" s="218" t="s">
        <v>83</v>
      </c>
      <c r="AY281" s="20" t="s">
        <v>142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81</v>
      </c>
      <c r="BK281" s="219">
        <f>ROUND(I281*H281,2)</f>
        <v>0</v>
      </c>
      <c r="BL281" s="20" t="s">
        <v>272</v>
      </c>
      <c r="BM281" s="218" t="s">
        <v>1359</v>
      </c>
    </row>
    <row r="282" s="2" customFormat="1">
      <c r="A282" s="41"/>
      <c r="B282" s="42"/>
      <c r="C282" s="43"/>
      <c r="D282" s="220" t="s">
        <v>151</v>
      </c>
      <c r="E282" s="43"/>
      <c r="F282" s="221" t="s">
        <v>1360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151</v>
      </c>
      <c r="AU282" s="20" t="s">
        <v>83</v>
      </c>
    </row>
    <row r="283" s="13" customFormat="1">
      <c r="A283" s="13"/>
      <c r="B283" s="225"/>
      <c r="C283" s="226"/>
      <c r="D283" s="227" t="s">
        <v>153</v>
      </c>
      <c r="E283" s="228" t="s">
        <v>19</v>
      </c>
      <c r="F283" s="229" t="s">
        <v>1361</v>
      </c>
      <c r="G283" s="226"/>
      <c r="H283" s="230">
        <v>3</v>
      </c>
      <c r="I283" s="231"/>
      <c r="J283" s="226"/>
      <c r="K283" s="226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153</v>
      </c>
      <c r="AU283" s="236" t="s">
        <v>83</v>
      </c>
      <c r="AV283" s="13" t="s">
        <v>83</v>
      </c>
      <c r="AW283" s="13" t="s">
        <v>34</v>
      </c>
      <c r="AX283" s="13" t="s">
        <v>81</v>
      </c>
      <c r="AY283" s="236" t="s">
        <v>142</v>
      </c>
    </row>
    <row r="284" s="2" customFormat="1" ht="16.5" customHeight="1">
      <c r="A284" s="41"/>
      <c r="B284" s="42"/>
      <c r="C284" s="207" t="s">
        <v>561</v>
      </c>
      <c r="D284" s="207" t="s">
        <v>144</v>
      </c>
      <c r="E284" s="208" t="s">
        <v>1362</v>
      </c>
      <c r="F284" s="209" t="s">
        <v>1363</v>
      </c>
      <c r="G284" s="210" t="s">
        <v>223</v>
      </c>
      <c r="H284" s="211">
        <v>46</v>
      </c>
      <c r="I284" s="212"/>
      <c r="J284" s="213">
        <f>ROUND(I284*H284,2)</f>
        <v>0</v>
      </c>
      <c r="K284" s="209" t="s">
        <v>148</v>
      </c>
      <c r="L284" s="47"/>
      <c r="M284" s="214" t="s">
        <v>19</v>
      </c>
      <c r="N284" s="215" t="s">
        <v>44</v>
      </c>
      <c r="O284" s="87"/>
      <c r="P284" s="216">
        <f>O284*H284</f>
        <v>0</v>
      </c>
      <c r="Q284" s="216">
        <v>0.00091912999999999999</v>
      </c>
      <c r="R284" s="216">
        <f>Q284*H284</f>
        <v>0.042279980000000002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272</v>
      </c>
      <c r="AT284" s="218" t="s">
        <v>144</v>
      </c>
      <c r="AU284" s="218" t="s">
        <v>83</v>
      </c>
      <c r="AY284" s="20" t="s">
        <v>142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81</v>
      </c>
      <c r="BK284" s="219">
        <f>ROUND(I284*H284,2)</f>
        <v>0</v>
      </c>
      <c r="BL284" s="20" t="s">
        <v>272</v>
      </c>
      <c r="BM284" s="218" t="s">
        <v>1364</v>
      </c>
    </row>
    <row r="285" s="2" customFormat="1">
      <c r="A285" s="41"/>
      <c r="B285" s="42"/>
      <c r="C285" s="43"/>
      <c r="D285" s="220" t="s">
        <v>151</v>
      </c>
      <c r="E285" s="43"/>
      <c r="F285" s="221" t="s">
        <v>1365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151</v>
      </c>
      <c r="AU285" s="20" t="s">
        <v>83</v>
      </c>
    </row>
    <row r="286" s="13" customFormat="1">
      <c r="A286" s="13"/>
      <c r="B286" s="225"/>
      <c r="C286" s="226"/>
      <c r="D286" s="227" t="s">
        <v>153</v>
      </c>
      <c r="E286" s="228" t="s">
        <v>19</v>
      </c>
      <c r="F286" s="229" t="s">
        <v>1366</v>
      </c>
      <c r="G286" s="226"/>
      <c r="H286" s="230">
        <v>46</v>
      </c>
      <c r="I286" s="231"/>
      <c r="J286" s="226"/>
      <c r="K286" s="226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153</v>
      </c>
      <c r="AU286" s="236" t="s">
        <v>83</v>
      </c>
      <c r="AV286" s="13" t="s">
        <v>83</v>
      </c>
      <c r="AW286" s="13" t="s">
        <v>34</v>
      </c>
      <c r="AX286" s="13" t="s">
        <v>81</v>
      </c>
      <c r="AY286" s="236" t="s">
        <v>142</v>
      </c>
    </row>
    <row r="287" s="2" customFormat="1" ht="24.15" customHeight="1">
      <c r="A287" s="41"/>
      <c r="B287" s="42"/>
      <c r="C287" s="207" t="s">
        <v>567</v>
      </c>
      <c r="D287" s="207" t="s">
        <v>144</v>
      </c>
      <c r="E287" s="208" t="s">
        <v>1367</v>
      </c>
      <c r="F287" s="209" t="s">
        <v>1368</v>
      </c>
      <c r="G287" s="210" t="s">
        <v>212</v>
      </c>
      <c r="H287" s="211">
        <v>4</v>
      </c>
      <c r="I287" s="212"/>
      <c r="J287" s="213">
        <f>ROUND(I287*H287,2)</f>
        <v>0</v>
      </c>
      <c r="K287" s="209" t="s">
        <v>148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0.000194</v>
      </c>
      <c r="R287" s="216">
        <f>Q287*H287</f>
        <v>0.000776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272</v>
      </c>
      <c r="AT287" s="218" t="s">
        <v>144</v>
      </c>
      <c r="AU287" s="218" t="s">
        <v>83</v>
      </c>
      <c r="AY287" s="20" t="s">
        <v>142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81</v>
      </c>
      <c r="BK287" s="219">
        <f>ROUND(I287*H287,2)</f>
        <v>0</v>
      </c>
      <c r="BL287" s="20" t="s">
        <v>272</v>
      </c>
      <c r="BM287" s="218" t="s">
        <v>1369</v>
      </c>
    </row>
    <row r="288" s="2" customFormat="1">
      <c r="A288" s="41"/>
      <c r="B288" s="42"/>
      <c r="C288" s="43"/>
      <c r="D288" s="220" t="s">
        <v>151</v>
      </c>
      <c r="E288" s="43"/>
      <c r="F288" s="221" t="s">
        <v>1370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83</v>
      </c>
    </row>
    <row r="289" s="2" customFormat="1" ht="16.5" customHeight="1">
      <c r="A289" s="41"/>
      <c r="B289" s="42"/>
      <c r="C289" s="207" t="s">
        <v>579</v>
      </c>
      <c r="D289" s="207" t="s">
        <v>144</v>
      </c>
      <c r="E289" s="208" t="s">
        <v>1371</v>
      </c>
      <c r="F289" s="209" t="s">
        <v>1372</v>
      </c>
      <c r="G289" s="210" t="s">
        <v>223</v>
      </c>
      <c r="H289" s="211">
        <v>34</v>
      </c>
      <c r="I289" s="212"/>
      <c r="J289" s="213">
        <f>ROUND(I289*H289,2)</f>
        <v>0</v>
      </c>
      <c r="K289" s="209" t="s">
        <v>148</v>
      </c>
      <c r="L289" s="47"/>
      <c r="M289" s="214" t="s">
        <v>19</v>
      </c>
      <c r="N289" s="215" t="s">
        <v>44</v>
      </c>
      <c r="O289" s="87"/>
      <c r="P289" s="216">
        <f>O289*H289</f>
        <v>0</v>
      </c>
      <c r="Q289" s="216">
        <v>0.0013780000000000001</v>
      </c>
      <c r="R289" s="216">
        <f>Q289*H289</f>
        <v>0.046852000000000005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272</v>
      </c>
      <c r="AT289" s="218" t="s">
        <v>144</v>
      </c>
      <c r="AU289" s="218" t="s">
        <v>83</v>
      </c>
      <c r="AY289" s="20" t="s">
        <v>142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81</v>
      </c>
      <c r="BK289" s="219">
        <f>ROUND(I289*H289,2)</f>
        <v>0</v>
      </c>
      <c r="BL289" s="20" t="s">
        <v>272</v>
      </c>
      <c r="BM289" s="218" t="s">
        <v>1373</v>
      </c>
    </row>
    <row r="290" s="2" customFormat="1">
      <c r="A290" s="41"/>
      <c r="B290" s="42"/>
      <c r="C290" s="43"/>
      <c r="D290" s="220" t="s">
        <v>151</v>
      </c>
      <c r="E290" s="43"/>
      <c r="F290" s="221" t="s">
        <v>1374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83</v>
      </c>
    </row>
    <row r="291" s="13" customFormat="1">
      <c r="A291" s="13"/>
      <c r="B291" s="225"/>
      <c r="C291" s="226"/>
      <c r="D291" s="227" t="s">
        <v>153</v>
      </c>
      <c r="E291" s="228" t="s">
        <v>19</v>
      </c>
      <c r="F291" s="229" t="s">
        <v>1375</v>
      </c>
      <c r="G291" s="226"/>
      <c r="H291" s="230">
        <v>34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153</v>
      </c>
      <c r="AU291" s="236" t="s">
        <v>83</v>
      </c>
      <c r="AV291" s="13" t="s">
        <v>83</v>
      </c>
      <c r="AW291" s="13" t="s">
        <v>34</v>
      </c>
      <c r="AX291" s="13" t="s">
        <v>81</v>
      </c>
      <c r="AY291" s="236" t="s">
        <v>142</v>
      </c>
    </row>
    <row r="292" s="2" customFormat="1" ht="24.15" customHeight="1">
      <c r="A292" s="41"/>
      <c r="B292" s="42"/>
      <c r="C292" s="207" t="s">
        <v>587</v>
      </c>
      <c r="D292" s="207" t="s">
        <v>144</v>
      </c>
      <c r="E292" s="208" t="s">
        <v>1376</v>
      </c>
      <c r="F292" s="209" t="s">
        <v>1377</v>
      </c>
      <c r="G292" s="210" t="s">
        <v>189</v>
      </c>
      <c r="H292" s="211">
        <v>1.488</v>
      </c>
      <c r="I292" s="212"/>
      <c r="J292" s="213">
        <f>ROUND(I292*H292,2)</f>
        <v>0</v>
      </c>
      <c r="K292" s="209" t="s">
        <v>148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272</v>
      </c>
      <c r="AT292" s="218" t="s">
        <v>144</v>
      </c>
      <c r="AU292" s="218" t="s">
        <v>83</v>
      </c>
      <c r="AY292" s="20" t="s">
        <v>142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81</v>
      </c>
      <c r="BK292" s="219">
        <f>ROUND(I292*H292,2)</f>
        <v>0</v>
      </c>
      <c r="BL292" s="20" t="s">
        <v>272</v>
      </c>
      <c r="BM292" s="218" t="s">
        <v>1378</v>
      </c>
    </row>
    <row r="293" s="2" customFormat="1">
      <c r="A293" s="41"/>
      <c r="B293" s="42"/>
      <c r="C293" s="43"/>
      <c r="D293" s="220" t="s">
        <v>151</v>
      </c>
      <c r="E293" s="43"/>
      <c r="F293" s="221" t="s">
        <v>1379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151</v>
      </c>
      <c r="AU293" s="20" t="s">
        <v>83</v>
      </c>
    </row>
    <row r="294" s="12" customFormat="1" ht="22.8" customHeight="1">
      <c r="A294" s="12"/>
      <c r="B294" s="191"/>
      <c r="C294" s="192"/>
      <c r="D294" s="193" t="s">
        <v>72</v>
      </c>
      <c r="E294" s="205" t="s">
        <v>1380</v>
      </c>
      <c r="F294" s="205" t="s">
        <v>1381</v>
      </c>
      <c r="G294" s="192"/>
      <c r="H294" s="192"/>
      <c r="I294" s="195"/>
      <c r="J294" s="206">
        <f>BK294</f>
        <v>0</v>
      </c>
      <c r="K294" s="192"/>
      <c r="L294" s="197"/>
      <c r="M294" s="198"/>
      <c r="N294" s="199"/>
      <c r="O294" s="199"/>
      <c r="P294" s="200">
        <f>SUM(P295:P322)</f>
        <v>0</v>
      </c>
      <c r="Q294" s="199"/>
      <c r="R294" s="200">
        <f>SUM(R295:R322)</f>
        <v>0.0430274</v>
      </c>
      <c r="S294" s="199"/>
      <c r="T294" s="201">
        <f>SUM(T295:T322)</f>
        <v>3.29935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2" t="s">
        <v>83</v>
      </c>
      <c r="AT294" s="203" t="s">
        <v>72</v>
      </c>
      <c r="AU294" s="203" t="s">
        <v>81</v>
      </c>
      <c r="AY294" s="202" t="s">
        <v>142</v>
      </c>
      <c r="BK294" s="204">
        <f>SUM(BK295:BK322)</f>
        <v>0</v>
      </c>
    </row>
    <row r="295" s="2" customFormat="1" ht="24.15" customHeight="1">
      <c r="A295" s="41"/>
      <c r="B295" s="42"/>
      <c r="C295" s="207" t="s">
        <v>592</v>
      </c>
      <c r="D295" s="207" t="s">
        <v>144</v>
      </c>
      <c r="E295" s="208" t="s">
        <v>1382</v>
      </c>
      <c r="F295" s="209" t="s">
        <v>1383</v>
      </c>
      <c r="G295" s="210" t="s">
        <v>212</v>
      </c>
      <c r="H295" s="211">
        <v>2</v>
      </c>
      <c r="I295" s="212"/>
      <c r="J295" s="213">
        <f>ROUND(I295*H295,2)</f>
        <v>0</v>
      </c>
      <c r="K295" s="209" t="s">
        <v>148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272</v>
      </c>
      <c r="AT295" s="218" t="s">
        <v>144</v>
      </c>
      <c r="AU295" s="218" t="s">
        <v>83</v>
      </c>
      <c r="AY295" s="20" t="s">
        <v>142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81</v>
      </c>
      <c r="BK295" s="219">
        <f>ROUND(I295*H295,2)</f>
        <v>0</v>
      </c>
      <c r="BL295" s="20" t="s">
        <v>272</v>
      </c>
      <c r="BM295" s="218" t="s">
        <v>1384</v>
      </c>
    </row>
    <row r="296" s="2" customFormat="1">
      <c r="A296" s="41"/>
      <c r="B296" s="42"/>
      <c r="C296" s="43"/>
      <c r="D296" s="220" t="s">
        <v>151</v>
      </c>
      <c r="E296" s="43"/>
      <c r="F296" s="221" t="s">
        <v>1385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151</v>
      </c>
      <c r="AU296" s="20" t="s">
        <v>83</v>
      </c>
    </row>
    <row r="297" s="13" customFormat="1">
      <c r="A297" s="13"/>
      <c r="B297" s="225"/>
      <c r="C297" s="226"/>
      <c r="D297" s="227" t="s">
        <v>153</v>
      </c>
      <c r="E297" s="228" t="s">
        <v>19</v>
      </c>
      <c r="F297" s="229" t="s">
        <v>1330</v>
      </c>
      <c r="G297" s="226"/>
      <c r="H297" s="230">
        <v>2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153</v>
      </c>
      <c r="AU297" s="236" t="s">
        <v>83</v>
      </c>
      <c r="AV297" s="13" t="s">
        <v>83</v>
      </c>
      <c r="AW297" s="13" t="s">
        <v>34</v>
      </c>
      <c r="AX297" s="13" t="s">
        <v>81</v>
      </c>
      <c r="AY297" s="236" t="s">
        <v>142</v>
      </c>
    </row>
    <row r="298" s="2" customFormat="1" ht="16.5" customHeight="1">
      <c r="A298" s="41"/>
      <c r="B298" s="42"/>
      <c r="C298" s="248" t="s">
        <v>599</v>
      </c>
      <c r="D298" s="248" t="s">
        <v>186</v>
      </c>
      <c r="E298" s="249" t="s">
        <v>1386</v>
      </c>
      <c r="F298" s="250" t="s">
        <v>1387</v>
      </c>
      <c r="G298" s="251" t="s">
        <v>212</v>
      </c>
      <c r="H298" s="252">
        <v>2</v>
      </c>
      <c r="I298" s="253"/>
      <c r="J298" s="254">
        <f>ROUND(I298*H298,2)</f>
        <v>0</v>
      </c>
      <c r="K298" s="250" t="s">
        <v>1388</v>
      </c>
      <c r="L298" s="255"/>
      <c r="M298" s="256" t="s">
        <v>19</v>
      </c>
      <c r="N298" s="257" t="s">
        <v>44</v>
      </c>
      <c r="O298" s="87"/>
      <c r="P298" s="216">
        <f>O298*H298</f>
        <v>0</v>
      </c>
      <c r="Q298" s="216">
        <v>0.0086999999999999994</v>
      </c>
      <c r="R298" s="216">
        <f>Q298*H298</f>
        <v>0.017399999999999999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405</v>
      </c>
      <c r="AT298" s="218" t="s">
        <v>186</v>
      </c>
      <c r="AU298" s="218" t="s">
        <v>83</v>
      </c>
      <c r="AY298" s="20" t="s">
        <v>142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81</v>
      </c>
      <c r="BK298" s="219">
        <f>ROUND(I298*H298,2)</f>
        <v>0</v>
      </c>
      <c r="BL298" s="20" t="s">
        <v>272</v>
      </c>
      <c r="BM298" s="218" t="s">
        <v>1389</v>
      </c>
    </row>
    <row r="299" s="2" customFormat="1" ht="16.5" customHeight="1">
      <c r="A299" s="41"/>
      <c r="B299" s="42"/>
      <c r="C299" s="207" t="s">
        <v>605</v>
      </c>
      <c r="D299" s="207" t="s">
        <v>144</v>
      </c>
      <c r="E299" s="208" t="s">
        <v>1390</v>
      </c>
      <c r="F299" s="209" t="s">
        <v>1391</v>
      </c>
      <c r="G299" s="210" t="s">
        <v>147</v>
      </c>
      <c r="H299" s="211">
        <v>347.30000000000001</v>
      </c>
      <c r="I299" s="212"/>
      <c r="J299" s="213">
        <f>ROUND(I299*H299,2)</f>
        <v>0</v>
      </c>
      <c r="K299" s="209" t="s">
        <v>148</v>
      </c>
      <c r="L299" s="47"/>
      <c r="M299" s="214" t="s">
        <v>19</v>
      </c>
      <c r="N299" s="215" t="s">
        <v>44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0.0094999999999999998</v>
      </c>
      <c r="T299" s="217">
        <f>S299*H299</f>
        <v>3.29935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272</v>
      </c>
      <c r="AT299" s="218" t="s">
        <v>144</v>
      </c>
      <c r="AU299" s="218" t="s">
        <v>83</v>
      </c>
      <c r="AY299" s="20" t="s">
        <v>142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81</v>
      </c>
      <c r="BK299" s="219">
        <f>ROUND(I299*H299,2)</f>
        <v>0</v>
      </c>
      <c r="BL299" s="20" t="s">
        <v>272</v>
      </c>
      <c r="BM299" s="218" t="s">
        <v>1392</v>
      </c>
    </row>
    <row r="300" s="2" customFormat="1">
      <c r="A300" s="41"/>
      <c r="B300" s="42"/>
      <c r="C300" s="43"/>
      <c r="D300" s="220" t="s">
        <v>151</v>
      </c>
      <c r="E300" s="43"/>
      <c r="F300" s="221" t="s">
        <v>1393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83</v>
      </c>
    </row>
    <row r="301" s="13" customFormat="1">
      <c r="A301" s="13"/>
      <c r="B301" s="225"/>
      <c r="C301" s="226"/>
      <c r="D301" s="227" t="s">
        <v>153</v>
      </c>
      <c r="E301" s="228" t="s">
        <v>19</v>
      </c>
      <c r="F301" s="229" t="s">
        <v>1394</v>
      </c>
      <c r="G301" s="226"/>
      <c r="H301" s="230">
        <v>347.30000000000001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153</v>
      </c>
      <c r="AU301" s="236" t="s">
        <v>83</v>
      </c>
      <c r="AV301" s="13" t="s">
        <v>83</v>
      </c>
      <c r="AW301" s="13" t="s">
        <v>34</v>
      </c>
      <c r="AX301" s="13" t="s">
        <v>81</v>
      </c>
      <c r="AY301" s="236" t="s">
        <v>142</v>
      </c>
    </row>
    <row r="302" s="2" customFormat="1" ht="16.5" customHeight="1">
      <c r="A302" s="41"/>
      <c r="B302" s="42"/>
      <c r="C302" s="248" t="s">
        <v>611</v>
      </c>
      <c r="D302" s="248" t="s">
        <v>186</v>
      </c>
      <c r="E302" s="249" t="s">
        <v>1395</v>
      </c>
      <c r="F302" s="250" t="s">
        <v>1396</v>
      </c>
      <c r="G302" s="251" t="s">
        <v>212</v>
      </c>
      <c r="H302" s="252">
        <v>2</v>
      </c>
      <c r="I302" s="253"/>
      <c r="J302" s="254">
        <f>ROUND(I302*H302,2)</f>
        <v>0</v>
      </c>
      <c r="K302" s="250" t="s">
        <v>148</v>
      </c>
      <c r="L302" s="255"/>
      <c r="M302" s="256" t="s">
        <v>19</v>
      </c>
      <c r="N302" s="257" t="s">
        <v>44</v>
      </c>
      <c r="O302" s="87"/>
      <c r="P302" s="216">
        <f>O302*H302</f>
        <v>0</v>
      </c>
      <c r="Q302" s="216">
        <v>0.0033</v>
      </c>
      <c r="R302" s="216">
        <f>Q302*H302</f>
        <v>0.0066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405</v>
      </c>
      <c r="AT302" s="218" t="s">
        <v>186</v>
      </c>
      <c r="AU302" s="218" t="s">
        <v>83</v>
      </c>
      <c r="AY302" s="20" t="s">
        <v>142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81</v>
      </c>
      <c r="BK302" s="219">
        <f>ROUND(I302*H302,2)</f>
        <v>0</v>
      </c>
      <c r="BL302" s="20" t="s">
        <v>272</v>
      </c>
      <c r="BM302" s="218" t="s">
        <v>1397</v>
      </c>
    </row>
    <row r="303" s="2" customFormat="1" ht="16.5" customHeight="1">
      <c r="A303" s="41"/>
      <c r="B303" s="42"/>
      <c r="C303" s="248" t="s">
        <v>618</v>
      </c>
      <c r="D303" s="248" t="s">
        <v>186</v>
      </c>
      <c r="E303" s="249" t="s">
        <v>1398</v>
      </c>
      <c r="F303" s="250" t="s">
        <v>1399</v>
      </c>
      <c r="G303" s="251" t="s">
        <v>212</v>
      </c>
      <c r="H303" s="252">
        <v>2</v>
      </c>
      <c r="I303" s="253"/>
      <c r="J303" s="254">
        <f>ROUND(I303*H303,2)</f>
        <v>0</v>
      </c>
      <c r="K303" s="250" t="s">
        <v>148</v>
      </c>
      <c r="L303" s="255"/>
      <c r="M303" s="256" t="s">
        <v>19</v>
      </c>
      <c r="N303" s="257" t="s">
        <v>44</v>
      </c>
      <c r="O303" s="87"/>
      <c r="P303" s="216">
        <f>O303*H303</f>
        <v>0</v>
      </c>
      <c r="Q303" s="216">
        <v>0.00173</v>
      </c>
      <c r="R303" s="216">
        <f>Q303*H303</f>
        <v>0.00346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405</v>
      </c>
      <c r="AT303" s="218" t="s">
        <v>186</v>
      </c>
      <c r="AU303" s="218" t="s">
        <v>83</v>
      </c>
      <c r="AY303" s="20" t="s">
        <v>142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81</v>
      </c>
      <c r="BK303" s="219">
        <f>ROUND(I303*H303,2)</f>
        <v>0</v>
      </c>
      <c r="BL303" s="20" t="s">
        <v>272</v>
      </c>
      <c r="BM303" s="218" t="s">
        <v>1400</v>
      </c>
    </row>
    <row r="304" s="2" customFormat="1" ht="16.5" customHeight="1">
      <c r="A304" s="41"/>
      <c r="B304" s="42"/>
      <c r="C304" s="248" t="s">
        <v>624</v>
      </c>
      <c r="D304" s="248" t="s">
        <v>186</v>
      </c>
      <c r="E304" s="249" t="s">
        <v>1401</v>
      </c>
      <c r="F304" s="250" t="s">
        <v>1402</v>
      </c>
      <c r="G304" s="251" t="s">
        <v>212</v>
      </c>
      <c r="H304" s="252">
        <v>8</v>
      </c>
      <c r="I304" s="253"/>
      <c r="J304" s="254">
        <f>ROUND(I304*H304,2)</f>
        <v>0</v>
      </c>
      <c r="K304" s="250" t="s">
        <v>148</v>
      </c>
      <c r="L304" s="255"/>
      <c r="M304" s="256" t="s">
        <v>19</v>
      </c>
      <c r="N304" s="257" t="s">
        <v>44</v>
      </c>
      <c r="O304" s="87"/>
      <c r="P304" s="216">
        <f>O304*H304</f>
        <v>0</v>
      </c>
      <c r="Q304" s="216">
        <v>0.00164</v>
      </c>
      <c r="R304" s="216">
        <f>Q304*H304</f>
        <v>0.01312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405</v>
      </c>
      <c r="AT304" s="218" t="s">
        <v>186</v>
      </c>
      <c r="AU304" s="218" t="s">
        <v>83</v>
      </c>
      <c r="AY304" s="20" t="s">
        <v>142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81</v>
      </c>
      <c r="BK304" s="219">
        <f>ROUND(I304*H304,2)</f>
        <v>0</v>
      </c>
      <c r="BL304" s="20" t="s">
        <v>272</v>
      </c>
      <c r="BM304" s="218" t="s">
        <v>1403</v>
      </c>
    </row>
    <row r="305" s="2" customFormat="1" ht="24.15" customHeight="1">
      <c r="A305" s="41"/>
      <c r="B305" s="42"/>
      <c r="C305" s="207" t="s">
        <v>683</v>
      </c>
      <c r="D305" s="207" t="s">
        <v>144</v>
      </c>
      <c r="E305" s="208" t="s">
        <v>1404</v>
      </c>
      <c r="F305" s="209" t="s">
        <v>1405</v>
      </c>
      <c r="G305" s="210" t="s">
        <v>147</v>
      </c>
      <c r="H305" s="211">
        <v>357.33199999999999</v>
      </c>
      <c r="I305" s="212"/>
      <c r="J305" s="213">
        <f>ROUND(I305*H305,2)</f>
        <v>0</v>
      </c>
      <c r="K305" s="209" t="s">
        <v>148</v>
      </c>
      <c r="L305" s="47"/>
      <c r="M305" s="214" t="s">
        <v>19</v>
      </c>
      <c r="N305" s="215" t="s">
        <v>44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272</v>
      </c>
      <c r="AT305" s="218" t="s">
        <v>144</v>
      </c>
      <c r="AU305" s="218" t="s">
        <v>83</v>
      </c>
      <c r="AY305" s="20" t="s">
        <v>142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81</v>
      </c>
      <c r="BK305" s="219">
        <f>ROUND(I305*H305,2)</f>
        <v>0</v>
      </c>
      <c r="BL305" s="20" t="s">
        <v>272</v>
      </c>
      <c r="BM305" s="218" t="s">
        <v>1406</v>
      </c>
    </row>
    <row r="306" s="2" customFormat="1">
      <c r="A306" s="41"/>
      <c r="B306" s="42"/>
      <c r="C306" s="43"/>
      <c r="D306" s="220" t="s">
        <v>151</v>
      </c>
      <c r="E306" s="43"/>
      <c r="F306" s="221" t="s">
        <v>1407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151</v>
      </c>
      <c r="AU306" s="20" t="s">
        <v>83</v>
      </c>
    </row>
    <row r="307" s="13" customFormat="1">
      <c r="A307" s="13"/>
      <c r="B307" s="225"/>
      <c r="C307" s="226"/>
      <c r="D307" s="227" t="s">
        <v>153</v>
      </c>
      <c r="E307" s="228" t="s">
        <v>19</v>
      </c>
      <c r="F307" s="229" t="s">
        <v>1408</v>
      </c>
      <c r="G307" s="226"/>
      <c r="H307" s="230">
        <v>347.30000000000001</v>
      </c>
      <c r="I307" s="231"/>
      <c r="J307" s="226"/>
      <c r="K307" s="226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153</v>
      </c>
      <c r="AU307" s="236" t="s">
        <v>83</v>
      </c>
      <c r="AV307" s="13" t="s">
        <v>83</v>
      </c>
      <c r="AW307" s="13" t="s">
        <v>34</v>
      </c>
      <c r="AX307" s="13" t="s">
        <v>73</v>
      </c>
      <c r="AY307" s="236" t="s">
        <v>142</v>
      </c>
    </row>
    <row r="308" s="13" customFormat="1">
      <c r="A308" s="13"/>
      <c r="B308" s="225"/>
      <c r="C308" s="226"/>
      <c r="D308" s="227" t="s">
        <v>153</v>
      </c>
      <c r="E308" s="228" t="s">
        <v>19</v>
      </c>
      <c r="F308" s="229" t="s">
        <v>1409</v>
      </c>
      <c r="G308" s="226"/>
      <c r="H308" s="230">
        <v>10.032</v>
      </c>
      <c r="I308" s="231"/>
      <c r="J308" s="226"/>
      <c r="K308" s="226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153</v>
      </c>
      <c r="AU308" s="236" t="s">
        <v>83</v>
      </c>
      <c r="AV308" s="13" t="s">
        <v>83</v>
      </c>
      <c r="AW308" s="13" t="s">
        <v>34</v>
      </c>
      <c r="AX308" s="13" t="s">
        <v>73</v>
      </c>
      <c r="AY308" s="236" t="s">
        <v>142</v>
      </c>
    </row>
    <row r="309" s="14" customFormat="1">
      <c r="A309" s="14"/>
      <c r="B309" s="237"/>
      <c r="C309" s="238"/>
      <c r="D309" s="227" t="s">
        <v>153</v>
      </c>
      <c r="E309" s="239" t="s">
        <v>19</v>
      </c>
      <c r="F309" s="240" t="s">
        <v>172</v>
      </c>
      <c r="G309" s="238"/>
      <c r="H309" s="241">
        <v>357.33199999999999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153</v>
      </c>
      <c r="AU309" s="247" t="s">
        <v>83</v>
      </c>
      <c r="AV309" s="14" t="s">
        <v>149</v>
      </c>
      <c r="AW309" s="14" t="s">
        <v>34</v>
      </c>
      <c r="AX309" s="14" t="s">
        <v>81</v>
      </c>
      <c r="AY309" s="247" t="s">
        <v>142</v>
      </c>
    </row>
    <row r="310" s="2" customFormat="1" ht="21.75" customHeight="1">
      <c r="A310" s="41"/>
      <c r="B310" s="42"/>
      <c r="C310" s="207" t="s">
        <v>689</v>
      </c>
      <c r="D310" s="207" t="s">
        <v>144</v>
      </c>
      <c r="E310" s="208" t="s">
        <v>1410</v>
      </c>
      <c r="F310" s="209" t="s">
        <v>1411</v>
      </c>
      <c r="G310" s="210" t="s">
        <v>212</v>
      </c>
      <c r="H310" s="211">
        <v>272</v>
      </c>
      <c r="I310" s="212"/>
      <c r="J310" s="213">
        <f>ROUND(I310*H310,2)</f>
        <v>0</v>
      </c>
      <c r="K310" s="209" t="s">
        <v>148</v>
      </c>
      <c r="L310" s="47"/>
      <c r="M310" s="214" t="s">
        <v>19</v>
      </c>
      <c r="N310" s="215" t="s">
        <v>44</v>
      </c>
      <c r="O310" s="87"/>
      <c r="P310" s="216">
        <f>O310*H310</f>
        <v>0</v>
      </c>
      <c r="Q310" s="216">
        <v>8.6999999999999997E-06</v>
      </c>
      <c r="R310" s="216">
        <f>Q310*H310</f>
        <v>0.0023663999999999998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272</v>
      </c>
      <c r="AT310" s="218" t="s">
        <v>144</v>
      </c>
      <c r="AU310" s="218" t="s">
        <v>83</v>
      </c>
      <c r="AY310" s="20" t="s">
        <v>142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81</v>
      </c>
      <c r="BK310" s="219">
        <f>ROUND(I310*H310,2)</f>
        <v>0</v>
      </c>
      <c r="BL310" s="20" t="s">
        <v>272</v>
      </c>
      <c r="BM310" s="218" t="s">
        <v>1412</v>
      </c>
    </row>
    <row r="311" s="2" customFormat="1">
      <c r="A311" s="41"/>
      <c r="B311" s="42"/>
      <c r="C311" s="43"/>
      <c r="D311" s="220" t="s">
        <v>151</v>
      </c>
      <c r="E311" s="43"/>
      <c r="F311" s="221" t="s">
        <v>1413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151</v>
      </c>
      <c r="AU311" s="20" t="s">
        <v>83</v>
      </c>
    </row>
    <row r="312" s="13" customFormat="1">
      <c r="A312" s="13"/>
      <c r="B312" s="225"/>
      <c r="C312" s="226"/>
      <c r="D312" s="227" t="s">
        <v>153</v>
      </c>
      <c r="E312" s="228" t="s">
        <v>19</v>
      </c>
      <c r="F312" s="229" t="s">
        <v>1414</v>
      </c>
      <c r="G312" s="226"/>
      <c r="H312" s="230">
        <v>270</v>
      </c>
      <c r="I312" s="231"/>
      <c r="J312" s="226"/>
      <c r="K312" s="226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153</v>
      </c>
      <c r="AU312" s="236" t="s">
        <v>83</v>
      </c>
      <c r="AV312" s="13" t="s">
        <v>83</v>
      </c>
      <c r="AW312" s="13" t="s">
        <v>34</v>
      </c>
      <c r="AX312" s="13" t="s">
        <v>73</v>
      </c>
      <c r="AY312" s="236" t="s">
        <v>142</v>
      </c>
    </row>
    <row r="313" s="13" customFormat="1">
      <c r="A313" s="13"/>
      <c r="B313" s="225"/>
      <c r="C313" s="226"/>
      <c r="D313" s="227" t="s">
        <v>153</v>
      </c>
      <c r="E313" s="228" t="s">
        <v>19</v>
      </c>
      <c r="F313" s="229" t="s">
        <v>1415</v>
      </c>
      <c r="G313" s="226"/>
      <c r="H313" s="230">
        <v>2</v>
      </c>
      <c r="I313" s="231"/>
      <c r="J313" s="226"/>
      <c r="K313" s="226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153</v>
      </c>
      <c r="AU313" s="236" t="s">
        <v>83</v>
      </c>
      <c r="AV313" s="13" t="s">
        <v>83</v>
      </c>
      <c r="AW313" s="13" t="s">
        <v>34</v>
      </c>
      <c r="AX313" s="13" t="s">
        <v>73</v>
      </c>
      <c r="AY313" s="236" t="s">
        <v>142</v>
      </c>
    </row>
    <row r="314" s="14" customFormat="1">
      <c r="A314" s="14"/>
      <c r="B314" s="237"/>
      <c r="C314" s="238"/>
      <c r="D314" s="227" t="s">
        <v>153</v>
      </c>
      <c r="E314" s="239" t="s">
        <v>19</v>
      </c>
      <c r="F314" s="240" t="s">
        <v>172</v>
      </c>
      <c r="G314" s="238"/>
      <c r="H314" s="241">
        <v>272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153</v>
      </c>
      <c r="AU314" s="247" t="s">
        <v>83</v>
      </c>
      <c r="AV314" s="14" t="s">
        <v>149</v>
      </c>
      <c r="AW314" s="14" t="s">
        <v>34</v>
      </c>
      <c r="AX314" s="14" t="s">
        <v>81</v>
      </c>
      <c r="AY314" s="247" t="s">
        <v>142</v>
      </c>
    </row>
    <row r="315" s="2" customFormat="1" ht="21.75" customHeight="1">
      <c r="A315" s="41"/>
      <c r="B315" s="42"/>
      <c r="C315" s="207" t="s">
        <v>695</v>
      </c>
      <c r="D315" s="207" t="s">
        <v>144</v>
      </c>
      <c r="E315" s="208" t="s">
        <v>1416</v>
      </c>
      <c r="F315" s="209" t="s">
        <v>1417</v>
      </c>
      <c r="G315" s="210" t="s">
        <v>212</v>
      </c>
      <c r="H315" s="211">
        <v>2</v>
      </c>
      <c r="I315" s="212"/>
      <c r="J315" s="213">
        <f>ROUND(I315*H315,2)</f>
        <v>0</v>
      </c>
      <c r="K315" s="209" t="s">
        <v>148</v>
      </c>
      <c r="L315" s="47"/>
      <c r="M315" s="214" t="s">
        <v>19</v>
      </c>
      <c r="N315" s="215" t="s">
        <v>44</v>
      </c>
      <c r="O315" s="87"/>
      <c r="P315" s="216">
        <f>O315*H315</f>
        <v>0</v>
      </c>
      <c r="Q315" s="216">
        <v>4.0500000000000002E-05</v>
      </c>
      <c r="R315" s="216">
        <f>Q315*H315</f>
        <v>8.1000000000000004E-05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272</v>
      </c>
      <c r="AT315" s="218" t="s">
        <v>144</v>
      </c>
      <c r="AU315" s="218" t="s">
        <v>83</v>
      </c>
      <c r="AY315" s="20" t="s">
        <v>142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81</v>
      </c>
      <c r="BK315" s="219">
        <f>ROUND(I315*H315,2)</f>
        <v>0</v>
      </c>
      <c r="BL315" s="20" t="s">
        <v>272</v>
      </c>
      <c r="BM315" s="218" t="s">
        <v>1418</v>
      </c>
    </row>
    <row r="316" s="2" customFormat="1">
      <c r="A316" s="41"/>
      <c r="B316" s="42"/>
      <c r="C316" s="43"/>
      <c r="D316" s="220" t="s">
        <v>151</v>
      </c>
      <c r="E316" s="43"/>
      <c r="F316" s="221" t="s">
        <v>1419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151</v>
      </c>
      <c r="AU316" s="20" t="s">
        <v>83</v>
      </c>
    </row>
    <row r="317" s="13" customFormat="1">
      <c r="A317" s="13"/>
      <c r="B317" s="225"/>
      <c r="C317" s="226"/>
      <c r="D317" s="227" t="s">
        <v>153</v>
      </c>
      <c r="E317" s="228" t="s">
        <v>19</v>
      </c>
      <c r="F317" s="229" t="s">
        <v>1330</v>
      </c>
      <c r="G317" s="226"/>
      <c r="H317" s="230">
        <v>2</v>
      </c>
      <c r="I317" s="231"/>
      <c r="J317" s="226"/>
      <c r="K317" s="226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153</v>
      </c>
      <c r="AU317" s="236" t="s">
        <v>83</v>
      </c>
      <c r="AV317" s="13" t="s">
        <v>83</v>
      </c>
      <c r="AW317" s="13" t="s">
        <v>34</v>
      </c>
      <c r="AX317" s="13" t="s">
        <v>81</v>
      </c>
      <c r="AY317" s="236" t="s">
        <v>142</v>
      </c>
    </row>
    <row r="318" s="2" customFormat="1" ht="16.5" customHeight="1">
      <c r="A318" s="41"/>
      <c r="B318" s="42"/>
      <c r="C318" s="207" t="s">
        <v>712</v>
      </c>
      <c r="D318" s="207" t="s">
        <v>144</v>
      </c>
      <c r="E318" s="208" t="s">
        <v>1420</v>
      </c>
      <c r="F318" s="209" t="s">
        <v>1421</v>
      </c>
      <c r="G318" s="210" t="s">
        <v>223</v>
      </c>
      <c r="H318" s="211">
        <v>45.799999999999997</v>
      </c>
      <c r="I318" s="212"/>
      <c r="J318" s="213">
        <f>ROUND(I318*H318,2)</f>
        <v>0</v>
      </c>
      <c r="K318" s="209" t="s">
        <v>148</v>
      </c>
      <c r="L318" s="47"/>
      <c r="M318" s="214" t="s">
        <v>19</v>
      </c>
      <c r="N318" s="215" t="s">
        <v>44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272</v>
      </c>
      <c r="AT318" s="218" t="s">
        <v>144</v>
      </c>
      <c r="AU318" s="218" t="s">
        <v>83</v>
      </c>
      <c r="AY318" s="20" t="s">
        <v>142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81</v>
      </c>
      <c r="BK318" s="219">
        <f>ROUND(I318*H318,2)</f>
        <v>0</v>
      </c>
      <c r="BL318" s="20" t="s">
        <v>272</v>
      </c>
      <c r="BM318" s="218" t="s">
        <v>1422</v>
      </c>
    </row>
    <row r="319" s="2" customFormat="1">
      <c r="A319" s="41"/>
      <c r="B319" s="42"/>
      <c r="C319" s="43"/>
      <c r="D319" s="220" t="s">
        <v>151</v>
      </c>
      <c r="E319" s="43"/>
      <c r="F319" s="221" t="s">
        <v>1423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151</v>
      </c>
      <c r="AU319" s="20" t="s">
        <v>83</v>
      </c>
    </row>
    <row r="320" s="13" customFormat="1">
      <c r="A320" s="13"/>
      <c r="B320" s="225"/>
      <c r="C320" s="226"/>
      <c r="D320" s="227" t="s">
        <v>153</v>
      </c>
      <c r="E320" s="228" t="s">
        <v>19</v>
      </c>
      <c r="F320" s="229" t="s">
        <v>1424</v>
      </c>
      <c r="G320" s="226"/>
      <c r="H320" s="230">
        <v>45.799999999999997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153</v>
      </c>
      <c r="AU320" s="236" t="s">
        <v>83</v>
      </c>
      <c r="AV320" s="13" t="s">
        <v>83</v>
      </c>
      <c r="AW320" s="13" t="s">
        <v>34</v>
      </c>
      <c r="AX320" s="13" t="s">
        <v>81</v>
      </c>
      <c r="AY320" s="236" t="s">
        <v>142</v>
      </c>
    </row>
    <row r="321" s="2" customFormat="1" ht="24.15" customHeight="1">
      <c r="A321" s="41"/>
      <c r="B321" s="42"/>
      <c r="C321" s="207" t="s">
        <v>723</v>
      </c>
      <c r="D321" s="207" t="s">
        <v>144</v>
      </c>
      <c r="E321" s="208" t="s">
        <v>1425</v>
      </c>
      <c r="F321" s="209" t="s">
        <v>1426</v>
      </c>
      <c r="G321" s="210" t="s">
        <v>189</v>
      </c>
      <c r="H321" s="211">
        <v>0.13</v>
      </c>
      <c r="I321" s="212"/>
      <c r="J321" s="213">
        <f>ROUND(I321*H321,2)</f>
        <v>0</v>
      </c>
      <c r="K321" s="209" t="s">
        <v>148</v>
      </c>
      <c r="L321" s="47"/>
      <c r="M321" s="214" t="s">
        <v>19</v>
      </c>
      <c r="N321" s="215" t="s">
        <v>44</v>
      </c>
      <c r="O321" s="87"/>
      <c r="P321" s="216">
        <f>O321*H321</f>
        <v>0</v>
      </c>
      <c r="Q321" s="216">
        <v>0</v>
      </c>
      <c r="R321" s="216">
        <f>Q321*H321</f>
        <v>0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272</v>
      </c>
      <c r="AT321" s="218" t="s">
        <v>144</v>
      </c>
      <c r="AU321" s="218" t="s">
        <v>83</v>
      </c>
      <c r="AY321" s="20" t="s">
        <v>142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81</v>
      </c>
      <c r="BK321" s="219">
        <f>ROUND(I321*H321,2)</f>
        <v>0</v>
      </c>
      <c r="BL321" s="20" t="s">
        <v>272</v>
      </c>
      <c r="BM321" s="218" t="s">
        <v>1427</v>
      </c>
    </row>
    <row r="322" s="2" customFormat="1">
      <c r="A322" s="41"/>
      <c r="B322" s="42"/>
      <c r="C322" s="43"/>
      <c r="D322" s="220" t="s">
        <v>151</v>
      </c>
      <c r="E322" s="43"/>
      <c r="F322" s="221" t="s">
        <v>1428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151</v>
      </c>
      <c r="AU322" s="20" t="s">
        <v>83</v>
      </c>
    </row>
    <row r="323" s="12" customFormat="1" ht="22.8" customHeight="1">
      <c r="A323" s="12"/>
      <c r="B323" s="191"/>
      <c r="C323" s="192"/>
      <c r="D323" s="193" t="s">
        <v>72</v>
      </c>
      <c r="E323" s="205" t="s">
        <v>1429</v>
      </c>
      <c r="F323" s="205" t="s">
        <v>1430</v>
      </c>
      <c r="G323" s="192"/>
      <c r="H323" s="192"/>
      <c r="I323" s="195"/>
      <c r="J323" s="206">
        <f>BK323</f>
        <v>0</v>
      </c>
      <c r="K323" s="192"/>
      <c r="L323" s="197"/>
      <c r="M323" s="198"/>
      <c r="N323" s="199"/>
      <c r="O323" s="199"/>
      <c r="P323" s="200">
        <f>SUM(P324:P326)</f>
        <v>0</v>
      </c>
      <c r="Q323" s="199"/>
      <c r="R323" s="200">
        <f>SUM(R324:R326)</f>
        <v>0</v>
      </c>
      <c r="S323" s="199"/>
      <c r="T323" s="201">
        <f>SUM(T324:T326)</f>
        <v>0.021600000000000001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2" t="s">
        <v>83</v>
      </c>
      <c r="AT323" s="203" t="s">
        <v>72</v>
      </c>
      <c r="AU323" s="203" t="s">
        <v>81</v>
      </c>
      <c r="AY323" s="202" t="s">
        <v>142</v>
      </c>
      <c r="BK323" s="204">
        <f>SUM(BK324:BK326)</f>
        <v>0</v>
      </c>
    </row>
    <row r="324" s="2" customFormat="1" ht="16.5" customHeight="1">
      <c r="A324" s="41"/>
      <c r="B324" s="42"/>
      <c r="C324" s="207" t="s">
        <v>729</v>
      </c>
      <c r="D324" s="207" t="s">
        <v>144</v>
      </c>
      <c r="E324" s="208" t="s">
        <v>1431</v>
      </c>
      <c r="F324" s="209" t="s">
        <v>1432</v>
      </c>
      <c r="G324" s="210" t="s">
        <v>147</v>
      </c>
      <c r="H324" s="211">
        <v>2.1600000000000001</v>
      </c>
      <c r="I324" s="212"/>
      <c r="J324" s="213">
        <f>ROUND(I324*H324,2)</f>
        <v>0</v>
      </c>
      <c r="K324" s="209" t="s">
        <v>148</v>
      </c>
      <c r="L324" s="47"/>
      <c r="M324" s="214" t="s">
        <v>19</v>
      </c>
      <c r="N324" s="215" t="s">
        <v>44</v>
      </c>
      <c r="O324" s="87"/>
      <c r="P324" s="216">
        <f>O324*H324</f>
        <v>0</v>
      </c>
      <c r="Q324" s="216">
        <v>0</v>
      </c>
      <c r="R324" s="216">
        <f>Q324*H324</f>
        <v>0</v>
      </c>
      <c r="S324" s="216">
        <v>0.01</v>
      </c>
      <c r="T324" s="217">
        <f>S324*H324</f>
        <v>0.021600000000000001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272</v>
      </c>
      <c r="AT324" s="218" t="s">
        <v>144</v>
      </c>
      <c r="AU324" s="218" t="s">
        <v>83</v>
      </c>
      <c r="AY324" s="20" t="s">
        <v>142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81</v>
      </c>
      <c r="BK324" s="219">
        <f>ROUND(I324*H324,2)</f>
        <v>0</v>
      </c>
      <c r="BL324" s="20" t="s">
        <v>272</v>
      </c>
      <c r="BM324" s="218" t="s">
        <v>1433</v>
      </c>
    </row>
    <row r="325" s="2" customFormat="1">
      <c r="A325" s="41"/>
      <c r="B325" s="42"/>
      <c r="C325" s="43"/>
      <c r="D325" s="220" t="s">
        <v>151</v>
      </c>
      <c r="E325" s="43"/>
      <c r="F325" s="221" t="s">
        <v>1434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151</v>
      </c>
      <c r="AU325" s="20" t="s">
        <v>83</v>
      </c>
    </row>
    <row r="326" s="13" customFormat="1">
      <c r="A326" s="13"/>
      <c r="B326" s="225"/>
      <c r="C326" s="226"/>
      <c r="D326" s="227" t="s">
        <v>153</v>
      </c>
      <c r="E326" s="228" t="s">
        <v>19</v>
      </c>
      <c r="F326" s="229" t="s">
        <v>1435</v>
      </c>
      <c r="G326" s="226"/>
      <c r="H326" s="230">
        <v>2.1600000000000001</v>
      </c>
      <c r="I326" s="231"/>
      <c r="J326" s="226"/>
      <c r="K326" s="226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153</v>
      </c>
      <c r="AU326" s="236" t="s">
        <v>83</v>
      </c>
      <c r="AV326" s="13" t="s">
        <v>83</v>
      </c>
      <c r="AW326" s="13" t="s">
        <v>34</v>
      </c>
      <c r="AX326" s="13" t="s">
        <v>81</v>
      </c>
      <c r="AY326" s="236" t="s">
        <v>142</v>
      </c>
    </row>
    <row r="327" s="12" customFormat="1" ht="25.92" customHeight="1">
      <c r="A327" s="12"/>
      <c r="B327" s="191"/>
      <c r="C327" s="192"/>
      <c r="D327" s="193" t="s">
        <v>72</v>
      </c>
      <c r="E327" s="194" t="s">
        <v>90</v>
      </c>
      <c r="F327" s="194" t="s">
        <v>91</v>
      </c>
      <c r="G327" s="192"/>
      <c r="H327" s="192"/>
      <c r="I327" s="195"/>
      <c r="J327" s="196">
        <f>BK327</f>
        <v>0</v>
      </c>
      <c r="K327" s="192"/>
      <c r="L327" s="197"/>
      <c r="M327" s="198"/>
      <c r="N327" s="199"/>
      <c r="O327" s="199"/>
      <c r="P327" s="200">
        <f>P328</f>
        <v>0</v>
      </c>
      <c r="Q327" s="199"/>
      <c r="R327" s="200">
        <f>R328</f>
        <v>0</v>
      </c>
      <c r="S327" s="199"/>
      <c r="T327" s="201">
        <f>T328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2" t="s">
        <v>173</v>
      </c>
      <c r="AT327" s="203" t="s">
        <v>72</v>
      </c>
      <c r="AU327" s="203" t="s">
        <v>73</v>
      </c>
      <c r="AY327" s="202" t="s">
        <v>142</v>
      </c>
      <c r="BK327" s="204">
        <f>BK328</f>
        <v>0</v>
      </c>
    </row>
    <row r="328" s="12" customFormat="1" ht="22.8" customHeight="1">
      <c r="A328" s="12"/>
      <c r="B328" s="191"/>
      <c r="C328" s="192"/>
      <c r="D328" s="193" t="s">
        <v>72</v>
      </c>
      <c r="E328" s="205" t="s">
        <v>1436</v>
      </c>
      <c r="F328" s="205" t="s">
        <v>1437</v>
      </c>
      <c r="G328" s="192"/>
      <c r="H328" s="192"/>
      <c r="I328" s="195"/>
      <c r="J328" s="206">
        <f>BK328</f>
        <v>0</v>
      </c>
      <c r="K328" s="192"/>
      <c r="L328" s="197"/>
      <c r="M328" s="198"/>
      <c r="N328" s="199"/>
      <c r="O328" s="199"/>
      <c r="P328" s="200">
        <f>SUM(P329:P330)</f>
        <v>0</v>
      </c>
      <c r="Q328" s="199"/>
      <c r="R328" s="200">
        <f>SUM(R329:R330)</f>
        <v>0</v>
      </c>
      <c r="S328" s="199"/>
      <c r="T328" s="201">
        <f>SUM(T329:T330)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2" t="s">
        <v>173</v>
      </c>
      <c r="AT328" s="203" t="s">
        <v>72</v>
      </c>
      <c r="AU328" s="203" t="s">
        <v>81</v>
      </c>
      <c r="AY328" s="202" t="s">
        <v>142</v>
      </c>
      <c r="BK328" s="204">
        <f>SUM(BK329:BK330)</f>
        <v>0</v>
      </c>
    </row>
    <row r="329" s="2" customFormat="1" ht="16.5" customHeight="1">
      <c r="A329" s="41"/>
      <c r="B329" s="42"/>
      <c r="C329" s="207" t="s">
        <v>737</v>
      </c>
      <c r="D329" s="207" t="s">
        <v>144</v>
      </c>
      <c r="E329" s="208" t="s">
        <v>1438</v>
      </c>
      <c r="F329" s="209" t="s">
        <v>1439</v>
      </c>
      <c r="G329" s="210" t="s">
        <v>1440</v>
      </c>
      <c r="H329" s="211">
        <v>1</v>
      </c>
      <c r="I329" s="212"/>
      <c r="J329" s="213">
        <f>ROUND(I329*H329,2)</f>
        <v>0</v>
      </c>
      <c r="K329" s="209" t="s">
        <v>148</v>
      </c>
      <c r="L329" s="47"/>
      <c r="M329" s="214" t="s">
        <v>19</v>
      </c>
      <c r="N329" s="215" t="s">
        <v>44</v>
      </c>
      <c r="O329" s="87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1441</v>
      </c>
      <c r="AT329" s="218" t="s">
        <v>144</v>
      </c>
      <c r="AU329" s="218" t="s">
        <v>83</v>
      </c>
      <c r="AY329" s="20" t="s">
        <v>142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81</v>
      </c>
      <c r="BK329" s="219">
        <f>ROUND(I329*H329,2)</f>
        <v>0</v>
      </c>
      <c r="BL329" s="20" t="s">
        <v>1441</v>
      </c>
      <c r="BM329" s="218" t="s">
        <v>1442</v>
      </c>
    </row>
    <row r="330" s="2" customFormat="1">
      <c r="A330" s="41"/>
      <c r="B330" s="42"/>
      <c r="C330" s="43"/>
      <c r="D330" s="220" t="s">
        <v>151</v>
      </c>
      <c r="E330" s="43"/>
      <c r="F330" s="221" t="s">
        <v>1443</v>
      </c>
      <c r="G330" s="43"/>
      <c r="H330" s="43"/>
      <c r="I330" s="222"/>
      <c r="J330" s="43"/>
      <c r="K330" s="43"/>
      <c r="L330" s="47"/>
      <c r="M330" s="282"/>
      <c r="N330" s="283"/>
      <c r="O330" s="284"/>
      <c r="P330" s="284"/>
      <c r="Q330" s="284"/>
      <c r="R330" s="284"/>
      <c r="S330" s="284"/>
      <c r="T330" s="285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151</v>
      </c>
      <c r="AU330" s="20" t="s">
        <v>83</v>
      </c>
    </row>
    <row r="331" s="2" customFormat="1" ht="6.96" customHeight="1">
      <c r="A331" s="41"/>
      <c r="B331" s="62"/>
      <c r="C331" s="63"/>
      <c r="D331" s="63"/>
      <c r="E331" s="63"/>
      <c r="F331" s="63"/>
      <c r="G331" s="63"/>
      <c r="H331" s="63"/>
      <c r="I331" s="63"/>
      <c r="J331" s="63"/>
      <c r="K331" s="63"/>
      <c r="L331" s="47"/>
      <c r="M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</sheetData>
  <sheetProtection sheet="1" autoFilter="0" formatColumns="0" formatRows="0" objects="1" scenarios="1" spinCount="100000" saltValue="j1+AtaaKuIlePajghwEmkDylzonDsb/MidhSNTluHT+RerU1z2aPkGhLdxMIp+1CW/p8s2EOUFney3VD+euyFw==" hashValue="H4FXwZgfCpdeCexFqUoE85h8ksy7j7zBgvSqn18JQmt5uUxrZ2KnIJ3L+edbyKzR6PbLV9zE9eehxGaChGY9kQ==" algorithmName="SHA-512" password="CC35"/>
  <autoFilter ref="C90:K330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1/623151031"/>
    <hyperlink ref="F98" r:id="rId2" display="https://podminky.urs.cz/item/CS_URS_2024_01/622331111"/>
    <hyperlink ref="F103" r:id="rId3" display="https://podminky.urs.cz/item/CS_URS_2024_01/623142001"/>
    <hyperlink ref="F106" r:id="rId4" display="https://podminky.urs.cz/item/CS_URS_2024_01/629991011"/>
    <hyperlink ref="F109" r:id="rId5" display="https://podminky.urs.cz/item/CS_URS_2024_01/629999042"/>
    <hyperlink ref="F112" r:id="rId6" display="https://podminky.urs.cz/item/CS_URS_2024_01/632450122"/>
    <hyperlink ref="F116" r:id="rId7" display="https://podminky.urs.cz/item/CS_URS_2024_01/941211112"/>
    <hyperlink ref="F119" r:id="rId8" display="https://podminky.urs.cz/item/CS_URS_2024_01/941211211"/>
    <hyperlink ref="F122" r:id="rId9" display="https://podminky.urs.cz/item/CS_URS_2024_01/941211812"/>
    <hyperlink ref="F124" r:id="rId10" display="https://podminky.urs.cz/item/CS_URS_2024_01/944511111"/>
    <hyperlink ref="F126" r:id="rId11" display="https://podminky.urs.cz/item/CS_URS_2024_01/944511211"/>
    <hyperlink ref="F129" r:id="rId12" display="https://podminky.urs.cz/item/CS_URS_2024_01/944511811"/>
    <hyperlink ref="F131" r:id="rId13" display="https://podminky.urs.cz/item/CS_URS_2024_01/949521111"/>
    <hyperlink ref="F134" r:id="rId14" display="https://podminky.urs.cz/item/CS_URS_2024_01/949521211"/>
    <hyperlink ref="F137" r:id="rId15" display="https://podminky.urs.cz/item/CS_URS_2024_01/962032641"/>
    <hyperlink ref="F140" r:id="rId16" display="https://podminky.urs.cz/item/CS_URS_2024_01/978036191"/>
    <hyperlink ref="F146" r:id="rId17" display="https://podminky.urs.cz/item/CS_URS_2024_01/997013213"/>
    <hyperlink ref="F148" r:id="rId18" display="https://podminky.urs.cz/item/CS_URS_2024_01/997013501"/>
    <hyperlink ref="F150" r:id="rId19" display="https://podminky.urs.cz/item/CS_URS_2024_01/997013509"/>
    <hyperlink ref="F152" r:id="rId20" display="https://podminky.urs.cz/item/CS_URS_2024_01/997013631"/>
    <hyperlink ref="F155" r:id="rId21" display="https://podminky.urs.cz/item/CS_URS_2024_01/997013645"/>
    <hyperlink ref="F158" r:id="rId22" display="https://podminky.urs.cz/item/CS_URS_2024_01/997013804"/>
    <hyperlink ref="F161" r:id="rId23" display="https://podminky.urs.cz/item/CS_URS_2024_01/997013811"/>
    <hyperlink ref="F165" r:id="rId24" display="https://podminky.urs.cz/item/CS_URS_2024_01/998018002"/>
    <hyperlink ref="F169" r:id="rId25" display="https://podminky.urs.cz/item/CS_URS_2024_01/762331921"/>
    <hyperlink ref="F172" r:id="rId26" display="https://podminky.urs.cz/item/CS_URS_2024_01/762331923"/>
    <hyperlink ref="F175" r:id="rId27" display="https://podminky.urs.cz/item/CS_URS_2024_01/762331933"/>
    <hyperlink ref="F178" r:id="rId28" display="https://podminky.urs.cz/item/CS_URS_2024_01/762332922"/>
    <hyperlink ref="F184" r:id="rId29" display="https://podminky.urs.cz/item/CS_URS_2024_01/762332923"/>
    <hyperlink ref="F188" r:id="rId30" display="https://podminky.urs.cz/item/CS_URS_2024_01/762341210"/>
    <hyperlink ref="F194" r:id="rId31" display="https://podminky.urs.cz/item/CS_URS_2024_01/762341811"/>
    <hyperlink ref="F197" r:id="rId32" display="https://podminky.urs.cz/item/CS_URS_2024_01/762342441"/>
    <hyperlink ref="F204" r:id="rId33" display="https://podminky.urs.cz/item/CS_URS_2024_01/762343911"/>
    <hyperlink ref="F207" r:id="rId34" display="https://podminky.urs.cz/item/CS_URS_2024_01/762361312"/>
    <hyperlink ref="F210" r:id="rId35" display="https://podminky.urs.cz/item/CS_URS_2024_01/762395000"/>
    <hyperlink ref="F215" r:id="rId36" display="https://podminky.urs.cz/item/CS_URS_2024_01/998762122"/>
    <hyperlink ref="F218" r:id="rId37" display="https://podminky.urs.cz/item/CS_URS_2024_01/764002811"/>
    <hyperlink ref="F221" r:id="rId38" display="https://podminky.urs.cz/item/CS_URS_2024_01/764002821"/>
    <hyperlink ref="F224" r:id="rId39" display="https://podminky.urs.cz/item/CS_URS_2024_01/764002841"/>
    <hyperlink ref="F229" r:id="rId40" display="https://podminky.urs.cz/item/CS_URS_2024_01/764002871"/>
    <hyperlink ref="F232" r:id="rId41" display="https://podminky.urs.cz/item/CS_URS_2024_01/764002881"/>
    <hyperlink ref="F239" r:id="rId42" display="https://podminky.urs.cz/item/CS_URS_2024_01/764004801"/>
    <hyperlink ref="F242" r:id="rId43" display="https://podminky.urs.cz/item/CS_URS_2024_01/764004861"/>
    <hyperlink ref="F245" r:id="rId44" display="https://podminky.urs.cz/item/CS_URS_2024_01/764021401"/>
    <hyperlink ref="F248" r:id="rId45" display="https://podminky.urs.cz/item/CS_URS_2024_01/764121462"/>
    <hyperlink ref="F251" r:id="rId46" display="https://podminky.urs.cz/item/CS_URS_2024_01/764221417"/>
    <hyperlink ref="F254" r:id="rId47" display="https://podminky.urs.cz/item/CS_URS_2024_01/764222406"/>
    <hyperlink ref="F257" r:id="rId48" display="https://podminky.urs.cz/item/CS_URS_2024_01/764222432"/>
    <hyperlink ref="F259" r:id="rId49" display="https://podminky.urs.cz/item/CS_URS_2024_01/764222433"/>
    <hyperlink ref="F262" r:id="rId50" display="https://podminky.urs.cz/item/CS_URS_2024_01/764223451"/>
    <hyperlink ref="F265" r:id="rId51" display="https://podminky.urs.cz/item/CS_URS_2024_01/764223458"/>
    <hyperlink ref="F272" r:id="rId52" display="https://podminky.urs.cz/item/CS_URS_2024_01/764224405"/>
    <hyperlink ref="F275" r:id="rId53" display="https://podminky.urs.cz/item/CS_URS_2024_01/764324412"/>
    <hyperlink ref="F278" r:id="rId54" display="https://podminky.urs.cz/item/CS_URS_2024_01/764325422"/>
    <hyperlink ref="F282" r:id="rId55" display="https://podminky.urs.cz/item/CS_URS_2024_01/764326441"/>
    <hyperlink ref="F285" r:id="rId56" display="https://podminky.urs.cz/item/CS_URS_2024_01/764521405"/>
    <hyperlink ref="F288" r:id="rId57" display="https://podminky.urs.cz/item/CS_URS_2024_01/764521445"/>
    <hyperlink ref="F290" r:id="rId58" display="https://podminky.urs.cz/item/CS_URS_2024_01/764528423"/>
    <hyperlink ref="F293" r:id="rId59" display="https://podminky.urs.cz/item/CS_URS_2024_01/998764102"/>
    <hyperlink ref="F296" r:id="rId60" display="https://podminky.urs.cz/item/CS_URS_2024_01/765135013"/>
    <hyperlink ref="F300" r:id="rId61" display="https://podminky.urs.cz/item/CS_URS_2024_01/765151801"/>
    <hyperlink ref="F306" r:id="rId62" display="https://podminky.urs.cz/item/CS_URS_2024_01/765191023"/>
    <hyperlink ref="F311" r:id="rId63" display="https://podminky.urs.cz/item/CS_URS_2024_01/765191041"/>
    <hyperlink ref="F316" r:id="rId64" display="https://podminky.urs.cz/item/CS_URS_2024_01/765191043"/>
    <hyperlink ref="F319" r:id="rId65" display="https://podminky.urs.cz/item/CS_URS_2024_01/765191071"/>
    <hyperlink ref="F322" r:id="rId66" display="https://podminky.urs.cz/item/CS_URS_2024_01/998765102"/>
    <hyperlink ref="F325" r:id="rId67" display="https://podminky.urs.cz/item/CS_URS_2024_01/787600801"/>
    <hyperlink ref="F330" r:id="rId68" display="https://podminky.urs.cz/item/CS_URS_2024_01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č.p. 154 Choceň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1444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1. 11. 2023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36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ROUND((SUM(BE81:BE88)),  2)</f>
        <v>0</v>
      </c>
      <c r="G33" s="41"/>
      <c r="H33" s="41"/>
      <c r="I33" s="151">
        <v>0.20999999999999999</v>
      </c>
      <c r="J33" s="150">
        <f>ROUND(((SUM(BE81:BE88))*I33),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ROUND((SUM(BF81:BF88)),  2)</f>
        <v>0</v>
      </c>
      <c r="G34" s="41"/>
      <c r="H34" s="41"/>
      <c r="I34" s="151">
        <v>0.14999999999999999</v>
      </c>
      <c r="J34" s="150">
        <f>ROUND(((SUM(BF81:BF88))*I34),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ROUND((SUM(BG81:BG88)),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ROUND((SUM(BH81:BH88)),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ROUND((SUM(BI81:BI88)),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č.p. 154 Choceň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FVE - Fotovoltaické instalace - nosná konstrukce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Choceň</v>
      </c>
      <c r="G52" s="43"/>
      <c r="H52" s="43"/>
      <c r="I52" s="35" t="s">
        <v>23</v>
      </c>
      <c r="J52" s="75" t="str">
        <f>IF(J12="","",J12)</f>
        <v>1. 11. 2023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Choceň, Jungmannova 301, 56501 Choceň</v>
      </c>
      <c r="G54" s="43"/>
      <c r="H54" s="43"/>
      <c r="I54" s="35" t="s">
        <v>32</v>
      </c>
      <c r="J54" s="39" t="str">
        <f>E21</f>
        <v>B &amp; H PROJEKT - Ing. Jiří Hejzlar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B &amp; H PROJEKT - Ing. Jiří Hejzlar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108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117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127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Stavební úpravy objektu č.p. 154 Choceň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94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FVE - Fotovoltaické instalace - nosná konstrukce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Choceň</v>
      </c>
      <c r="G75" s="43"/>
      <c r="H75" s="43"/>
      <c r="I75" s="35" t="s">
        <v>23</v>
      </c>
      <c r="J75" s="75" t="str">
        <f>IF(J12="","",J12)</f>
        <v>1. 11. 2023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Choceň, Jungmannova 301, 56501 Choceň</v>
      </c>
      <c r="G77" s="43"/>
      <c r="H77" s="43"/>
      <c r="I77" s="35" t="s">
        <v>32</v>
      </c>
      <c r="J77" s="39" t="str">
        <f>E21</f>
        <v>B &amp; H PROJEKT - Ing. Jiří Hejzlar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30</v>
      </c>
      <c r="D78" s="43"/>
      <c r="E78" s="43"/>
      <c r="F78" s="30" t="str">
        <f>IF(E18="","",E18)</f>
        <v>Vyplň údaj</v>
      </c>
      <c r="G78" s="43"/>
      <c r="H78" s="43"/>
      <c r="I78" s="35" t="s">
        <v>35</v>
      </c>
      <c r="J78" s="39" t="str">
        <f>E24</f>
        <v>B &amp; H PROJEKT - Ing. Jiří Hejzlar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128</v>
      </c>
      <c r="D80" s="183" t="s">
        <v>58</v>
      </c>
      <c r="E80" s="183" t="s">
        <v>54</v>
      </c>
      <c r="F80" s="183" t="s">
        <v>55</v>
      </c>
      <c r="G80" s="183" t="s">
        <v>129</v>
      </c>
      <c r="H80" s="183" t="s">
        <v>130</v>
      </c>
      <c r="I80" s="183" t="s">
        <v>131</v>
      </c>
      <c r="J80" s="183" t="s">
        <v>98</v>
      </c>
      <c r="K80" s="184" t="s">
        <v>132</v>
      </c>
      <c r="L80" s="185"/>
      <c r="M80" s="95" t="s">
        <v>19</v>
      </c>
      <c r="N80" s="96" t="s">
        <v>43</v>
      </c>
      <c r="O80" s="96" t="s">
        <v>133</v>
      </c>
      <c r="P80" s="96" t="s">
        <v>134</v>
      </c>
      <c r="Q80" s="96" t="s">
        <v>135</v>
      </c>
      <c r="R80" s="96" t="s">
        <v>136</v>
      </c>
      <c r="S80" s="96" t="s">
        <v>137</v>
      </c>
      <c r="T80" s="97" t="s">
        <v>138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139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0.017999999999999999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72</v>
      </c>
      <c r="AU81" s="20" t="s">
        <v>99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72</v>
      </c>
      <c r="E82" s="194" t="s">
        <v>520</v>
      </c>
      <c r="F82" s="194" t="s">
        <v>521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0.017999999999999999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83</v>
      </c>
      <c r="AT82" s="203" t="s">
        <v>72</v>
      </c>
      <c r="AU82" s="203" t="s">
        <v>73</v>
      </c>
      <c r="AY82" s="202" t="s">
        <v>142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72</v>
      </c>
      <c r="E83" s="205" t="s">
        <v>735</v>
      </c>
      <c r="F83" s="205" t="s">
        <v>736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SUM(P84:P88)</f>
        <v>0</v>
      </c>
      <c r="Q83" s="199"/>
      <c r="R83" s="200">
        <f>SUM(R84:R88)</f>
        <v>0.017999999999999999</v>
      </c>
      <c r="S83" s="199"/>
      <c r="T83" s="201">
        <f>SUM(T84:T88)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83</v>
      </c>
      <c r="AT83" s="203" t="s">
        <v>72</v>
      </c>
      <c r="AU83" s="203" t="s">
        <v>81</v>
      </c>
      <c r="AY83" s="202" t="s">
        <v>142</v>
      </c>
      <c r="BK83" s="204">
        <f>SUM(BK84:BK88)</f>
        <v>0</v>
      </c>
    </row>
    <row r="84" s="2" customFormat="1" ht="24.15" customHeight="1">
      <c r="A84" s="41"/>
      <c r="B84" s="42"/>
      <c r="C84" s="207" t="s">
        <v>81</v>
      </c>
      <c r="D84" s="207" t="s">
        <v>144</v>
      </c>
      <c r="E84" s="208" t="s">
        <v>1445</v>
      </c>
      <c r="F84" s="209" t="s">
        <v>1446</v>
      </c>
      <c r="G84" s="210" t="s">
        <v>212</v>
      </c>
      <c r="H84" s="211">
        <v>64</v>
      </c>
      <c r="I84" s="212"/>
      <c r="J84" s="213">
        <f>ROUND(I84*H84,2)</f>
        <v>0</v>
      </c>
      <c r="K84" s="209" t="s">
        <v>148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272</v>
      </c>
      <c r="AT84" s="218" t="s">
        <v>144</v>
      </c>
      <c r="AU84" s="218" t="s">
        <v>83</v>
      </c>
      <c r="AY84" s="20" t="s">
        <v>142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81</v>
      </c>
      <c r="BK84" s="219">
        <f>ROUND(I84*H84,2)</f>
        <v>0</v>
      </c>
      <c r="BL84" s="20" t="s">
        <v>272</v>
      </c>
      <c r="BM84" s="218" t="s">
        <v>1447</v>
      </c>
    </row>
    <row r="85" s="2" customFormat="1">
      <c r="A85" s="41"/>
      <c r="B85" s="42"/>
      <c r="C85" s="43"/>
      <c r="D85" s="220" t="s">
        <v>151</v>
      </c>
      <c r="E85" s="43"/>
      <c r="F85" s="221" t="s">
        <v>1448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151</v>
      </c>
      <c r="AU85" s="20" t="s">
        <v>83</v>
      </c>
    </row>
    <row r="86" s="2" customFormat="1" ht="16.5" customHeight="1">
      <c r="A86" s="41"/>
      <c r="B86" s="42"/>
      <c r="C86" s="207" t="s">
        <v>83</v>
      </c>
      <c r="D86" s="207" t="s">
        <v>144</v>
      </c>
      <c r="E86" s="208" t="s">
        <v>1449</v>
      </c>
      <c r="F86" s="209" t="s">
        <v>1450</v>
      </c>
      <c r="G86" s="210" t="s">
        <v>223</v>
      </c>
      <c r="H86" s="211">
        <v>89.599999999999994</v>
      </c>
      <c r="I86" s="212"/>
      <c r="J86" s="213">
        <f>ROUND(I86*H86,2)</f>
        <v>0</v>
      </c>
      <c r="K86" s="209" t="s">
        <v>148</v>
      </c>
      <c r="L86" s="47"/>
      <c r="M86" s="214" t="s">
        <v>19</v>
      </c>
      <c r="N86" s="215" t="s">
        <v>44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272</v>
      </c>
      <c r="AT86" s="218" t="s">
        <v>144</v>
      </c>
      <c r="AU86" s="218" t="s">
        <v>83</v>
      </c>
      <c r="AY86" s="20" t="s">
        <v>142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81</v>
      </c>
      <c r="BK86" s="219">
        <f>ROUND(I86*H86,2)</f>
        <v>0</v>
      </c>
      <c r="BL86" s="20" t="s">
        <v>272</v>
      </c>
      <c r="BM86" s="218" t="s">
        <v>1451</v>
      </c>
    </row>
    <row r="87" s="2" customFormat="1">
      <c r="A87" s="41"/>
      <c r="B87" s="42"/>
      <c r="C87" s="43"/>
      <c r="D87" s="220" t="s">
        <v>151</v>
      </c>
      <c r="E87" s="43"/>
      <c r="F87" s="221" t="s">
        <v>1452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151</v>
      </c>
      <c r="AU87" s="20" t="s">
        <v>83</v>
      </c>
    </row>
    <row r="88" s="2" customFormat="1" ht="24.15" customHeight="1">
      <c r="A88" s="41"/>
      <c r="B88" s="42"/>
      <c r="C88" s="248" t="s">
        <v>161</v>
      </c>
      <c r="D88" s="248" t="s">
        <v>186</v>
      </c>
      <c r="E88" s="249" t="s">
        <v>1453</v>
      </c>
      <c r="F88" s="250" t="s">
        <v>1454</v>
      </c>
      <c r="G88" s="251" t="s">
        <v>1455</v>
      </c>
      <c r="H88" s="252">
        <v>1</v>
      </c>
      <c r="I88" s="253"/>
      <c r="J88" s="254">
        <f>ROUND(I88*H88,2)</f>
        <v>0</v>
      </c>
      <c r="K88" s="250" t="s">
        <v>19</v>
      </c>
      <c r="L88" s="255"/>
      <c r="M88" s="286" t="s">
        <v>19</v>
      </c>
      <c r="N88" s="287" t="s">
        <v>44</v>
      </c>
      <c r="O88" s="284"/>
      <c r="P88" s="288">
        <f>O88*H88</f>
        <v>0</v>
      </c>
      <c r="Q88" s="288">
        <v>0.017999999999999999</v>
      </c>
      <c r="R88" s="288">
        <f>Q88*H88</f>
        <v>0.017999999999999999</v>
      </c>
      <c r="S88" s="288">
        <v>0</v>
      </c>
      <c r="T88" s="28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405</v>
      </c>
      <c r="AT88" s="218" t="s">
        <v>186</v>
      </c>
      <c r="AU88" s="218" t="s">
        <v>83</v>
      </c>
      <c r="AY88" s="20" t="s">
        <v>142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81</v>
      </c>
      <c r="BK88" s="219">
        <f>ROUND(I88*H88,2)</f>
        <v>0</v>
      </c>
      <c r="BL88" s="20" t="s">
        <v>272</v>
      </c>
      <c r="BM88" s="218" t="s">
        <v>1456</v>
      </c>
    </row>
    <row r="89" s="2" customFormat="1" ht="6.96" customHeight="1">
      <c r="A89" s="41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47"/>
      <c r="M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</sheetData>
  <sheetProtection sheet="1" autoFilter="0" formatColumns="0" formatRows="0" objects="1" scenarios="1" spinCount="100000" saltValue="WQdfSfNrULEDwZbibXrq6mOwug4sxkTuRXbgGNLNdComUV45rWNqLuFGd3axpQmzjdj517zKv8R5GQ6Cs0VWlA==" hashValue="rLCvl4cu/L6jGeqfrSEOuVPnlRnKiAe079Pm6Yad8j/+A0jexMEYWPd4gWBC7JOmMZOAY/g2nwToeIVnqS8LYA==" algorithmName="SHA-512" password="CC35"/>
  <autoFilter ref="C80:K8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1/741711001"/>
    <hyperlink ref="F87" r:id="rId2" display="https://podminky.urs.cz/item/CS_URS_2024_01/74171105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č.p. 154 Choceň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1073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1. 11. 2023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30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32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35</v>
      </c>
      <c r="E23" s="41"/>
      <c r="F23" s="41"/>
      <c r="G23" s="41"/>
      <c r="H23" s="41"/>
      <c r="I23" s="135" t="s">
        <v>26</v>
      </c>
      <c r="J23" s="139" t="s">
        <v>36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ROUND((SUM(BE85:BE132)),  2)</f>
        <v>0</v>
      </c>
      <c r="G33" s="41"/>
      <c r="H33" s="41"/>
      <c r="I33" s="151">
        <v>0.20999999999999999</v>
      </c>
      <c r="J33" s="150">
        <f>ROUND(((SUM(BE85:BE132))*I33),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ROUND((SUM(BF85:BF132)),  2)</f>
        <v>0</v>
      </c>
      <c r="G34" s="41"/>
      <c r="H34" s="41"/>
      <c r="I34" s="151">
        <v>0.14999999999999999</v>
      </c>
      <c r="J34" s="150">
        <f>ROUND(((SUM(BF85:BF132))*I34),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ROUND((SUM(BG85:BG132)),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ROUND((SUM(BH85:BH132)),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ROUND((SUM(BI85:BI132)),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č.p. 154 Choceň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Choceň</v>
      </c>
      <c r="G52" s="43"/>
      <c r="H52" s="43"/>
      <c r="I52" s="35" t="s">
        <v>23</v>
      </c>
      <c r="J52" s="75" t="str">
        <f>IF(J12="","",J12)</f>
        <v>1. 11. 2023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Choceň, Jungmannova 301, 56501 Choceň</v>
      </c>
      <c r="G54" s="43"/>
      <c r="H54" s="43"/>
      <c r="I54" s="35" t="s">
        <v>32</v>
      </c>
      <c r="J54" s="39" t="str">
        <f>E21</f>
        <v>B &amp; H PROJEKT - Ing. Jiří Hejzlar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B &amp; H PROJEKT - Ing. Jiří Hejzlar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99</v>
      </c>
    </row>
    <row r="60" s="9" customFormat="1" ht="24.96" customHeight="1">
      <c r="A60" s="9"/>
      <c r="B60" s="168"/>
      <c r="C60" s="169"/>
      <c r="D60" s="170" t="s">
        <v>1073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1457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1458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1459</v>
      </c>
      <c r="E63" s="177"/>
      <c r="F63" s="177"/>
      <c r="G63" s="177"/>
      <c r="H63" s="177"/>
      <c r="I63" s="177"/>
      <c r="J63" s="178">
        <f>J98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1460</v>
      </c>
      <c r="E64" s="177"/>
      <c r="F64" s="177"/>
      <c r="G64" s="177"/>
      <c r="H64" s="177"/>
      <c r="I64" s="177"/>
      <c r="J64" s="178">
        <f>J109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1074</v>
      </c>
      <c r="E65" s="177"/>
      <c r="F65" s="177"/>
      <c r="G65" s="177"/>
      <c r="H65" s="177"/>
      <c r="I65" s="177"/>
      <c r="J65" s="178">
        <f>J113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127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Stavební úpravy objektu č.p. 154 Choceň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94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VRN - Vedlejší rozpočtové náklady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Choceň</v>
      </c>
      <c r="G79" s="43"/>
      <c r="H79" s="43"/>
      <c r="I79" s="35" t="s">
        <v>23</v>
      </c>
      <c r="J79" s="75" t="str">
        <f>IF(J12="","",J12)</f>
        <v>1. 11. 2023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Město Choceň, Jungmannova 301, 56501 Choceň</v>
      </c>
      <c r="G81" s="43"/>
      <c r="H81" s="43"/>
      <c r="I81" s="35" t="s">
        <v>32</v>
      </c>
      <c r="J81" s="39" t="str">
        <f>E21</f>
        <v>B &amp; H PROJEKT - Ing. Jiří Hejzlar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30</v>
      </c>
      <c r="D82" s="43"/>
      <c r="E82" s="43"/>
      <c r="F82" s="30" t="str">
        <f>IF(E18="","",E18)</f>
        <v>Vyplň údaj</v>
      </c>
      <c r="G82" s="43"/>
      <c r="H82" s="43"/>
      <c r="I82" s="35" t="s">
        <v>35</v>
      </c>
      <c r="J82" s="39" t="str">
        <f>E24</f>
        <v>B &amp; H PROJEKT - Ing. Jiří Hejzlar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128</v>
      </c>
      <c r="D84" s="183" t="s">
        <v>58</v>
      </c>
      <c r="E84" s="183" t="s">
        <v>54</v>
      </c>
      <c r="F84" s="183" t="s">
        <v>55</v>
      </c>
      <c r="G84" s="183" t="s">
        <v>129</v>
      </c>
      <c r="H84" s="183" t="s">
        <v>130</v>
      </c>
      <c r="I84" s="183" t="s">
        <v>131</v>
      </c>
      <c r="J84" s="183" t="s">
        <v>98</v>
      </c>
      <c r="K84" s="184" t="s">
        <v>132</v>
      </c>
      <c r="L84" s="185"/>
      <c r="M84" s="95" t="s">
        <v>19</v>
      </c>
      <c r="N84" s="96" t="s">
        <v>43</v>
      </c>
      <c r="O84" s="96" t="s">
        <v>133</v>
      </c>
      <c r="P84" s="96" t="s">
        <v>134</v>
      </c>
      <c r="Q84" s="96" t="s">
        <v>135</v>
      </c>
      <c r="R84" s="96" t="s">
        <v>136</v>
      </c>
      <c r="S84" s="96" t="s">
        <v>137</v>
      </c>
      <c r="T84" s="97" t="s">
        <v>138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139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0</v>
      </c>
      <c r="S85" s="99"/>
      <c r="T85" s="189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99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90</v>
      </c>
      <c r="F86" s="194" t="s">
        <v>91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P87+P95+P98+P109+P113</f>
        <v>0</v>
      </c>
      <c r="Q86" s="199"/>
      <c r="R86" s="200">
        <f>R87+R95+R98+R109+R113</f>
        <v>0</v>
      </c>
      <c r="S86" s="199"/>
      <c r="T86" s="201">
        <f>T87+T95+T98+T109+T113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173</v>
      </c>
      <c r="AT86" s="203" t="s">
        <v>72</v>
      </c>
      <c r="AU86" s="203" t="s">
        <v>73</v>
      </c>
      <c r="AY86" s="202" t="s">
        <v>142</v>
      </c>
      <c r="BK86" s="204">
        <f>BK87+BK95+BK98+BK109+BK113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1461</v>
      </c>
      <c r="F87" s="205" t="s">
        <v>1462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SUM(P88:P94)</f>
        <v>0</v>
      </c>
      <c r="Q87" s="199"/>
      <c r="R87" s="200">
        <f>SUM(R88:R94)</f>
        <v>0</v>
      </c>
      <c r="S87" s="199"/>
      <c r="T87" s="201">
        <f>SUM(T88:T94)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173</v>
      </c>
      <c r="AT87" s="203" t="s">
        <v>72</v>
      </c>
      <c r="AU87" s="203" t="s">
        <v>81</v>
      </c>
      <c r="AY87" s="202" t="s">
        <v>142</v>
      </c>
      <c r="BK87" s="204">
        <f>SUM(BK88:BK94)</f>
        <v>0</v>
      </c>
    </row>
    <row r="88" s="2" customFormat="1" ht="16.5" customHeight="1">
      <c r="A88" s="41"/>
      <c r="B88" s="42"/>
      <c r="C88" s="207" t="s">
        <v>81</v>
      </c>
      <c r="D88" s="207" t="s">
        <v>144</v>
      </c>
      <c r="E88" s="208" t="s">
        <v>1463</v>
      </c>
      <c r="F88" s="209" t="s">
        <v>1464</v>
      </c>
      <c r="G88" s="210" t="s">
        <v>1440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1441</v>
      </c>
      <c r="AT88" s="218" t="s">
        <v>144</v>
      </c>
      <c r="AU88" s="218" t="s">
        <v>83</v>
      </c>
      <c r="AY88" s="20" t="s">
        <v>142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81</v>
      </c>
      <c r="BK88" s="219">
        <f>ROUND(I88*H88,2)</f>
        <v>0</v>
      </c>
      <c r="BL88" s="20" t="s">
        <v>1441</v>
      </c>
      <c r="BM88" s="218" t="s">
        <v>1465</v>
      </c>
    </row>
    <row r="89" s="2" customFormat="1" ht="16.5" customHeight="1">
      <c r="A89" s="41"/>
      <c r="B89" s="42"/>
      <c r="C89" s="207" t="s">
        <v>83</v>
      </c>
      <c r="D89" s="207" t="s">
        <v>144</v>
      </c>
      <c r="E89" s="208" t="s">
        <v>1466</v>
      </c>
      <c r="F89" s="209" t="s">
        <v>1467</v>
      </c>
      <c r="G89" s="210" t="s">
        <v>1440</v>
      </c>
      <c r="H89" s="211">
        <v>1</v>
      </c>
      <c r="I89" s="212"/>
      <c r="J89" s="213">
        <f>ROUND(I89*H89,2)</f>
        <v>0</v>
      </c>
      <c r="K89" s="209" t="s">
        <v>1388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1441</v>
      </c>
      <c r="AT89" s="218" t="s">
        <v>144</v>
      </c>
      <c r="AU89" s="218" t="s">
        <v>83</v>
      </c>
      <c r="AY89" s="20" t="s">
        <v>142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81</v>
      </c>
      <c r="BK89" s="219">
        <f>ROUND(I89*H89,2)</f>
        <v>0</v>
      </c>
      <c r="BL89" s="20" t="s">
        <v>1441</v>
      </c>
      <c r="BM89" s="218" t="s">
        <v>1468</v>
      </c>
    </row>
    <row r="90" s="2" customFormat="1">
      <c r="A90" s="41"/>
      <c r="B90" s="42"/>
      <c r="C90" s="43"/>
      <c r="D90" s="220" t="s">
        <v>151</v>
      </c>
      <c r="E90" s="43"/>
      <c r="F90" s="221" t="s">
        <v>1469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151</v>
      </c>
      <c r="AU90" s="20" t="s">
        <v>83</v>
      </c>
    </row>
    <row r="91" s="2" customFormat="1" ht="16.5" customHeight="1">
      <c r="A91" s="41"/>
      <c r="B91" s="42"/>
      <c r="C91" s="207" t="s">
        <v>161</v>
      </c>
      <c r="D91" s="207" t="s">
        <v>144</v>
      </c>
      <c r="E91" s="208" t="s">
        <v>1470</v>
      </c>
      <c r="F91" s="209" t="s">
        <v>1471</v>
      </c>
      <c r="G91" s="210" t="s">
        <v>1440</v>
      </c>
      <c r="H91" s="211">
        <v>1</v>
      </c>
      <c r="I91" s="212"/>
      <c r="J91" s="213">
        <f>ROUND(I91*H91,2)</f>
        <v>0</v>
      </c>
      <c r="K91" s="209" t="s">
        <v>1388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1441</v>
      </c>
      <c r="AT91" s="218" t="s">
        <v>144</v>
      </c>
      <c r="AU91" s="218" t="s">
        <v>83</v>
      </c>
      <c r="AY91" s="20" t="s">
        <v>142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81</v>
      </c>
      <c r="BK91" s="219">
        <f>ROUND(I91*H91,2)</f>
        <v>0</v>
      </c>
      <c r="BL91" s="20" t="s">
        <v>1441</v>
      </c>
      <c r="BM91" s="218" t="s">
        <v>1472</v>
      </c>
    </row>
    <row r="92" s="2" customFormat="1">
      <c r="A92" s="41"/>
      <c r="B92" s="42"/>
      <c r="C92" s="43"/>
      <c r="D92" s="220" t="s">
        <v>151</v>
      </c>
      <c r="E92" s="43"/>
      <c r="F92" s="221" t="s">
        <v>1473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151</v>
      </c>
      <c r="AU92" s="20" t="s">
        <v>83</v>
      </c>
    </row>
    <row r="93" s="2" customFormat="1" ht="16.5" customHeight="1">
      <c r="A93" s="41"/>
      <c r="B93" s="42"/>
      <c r="C93" s="207" t="s">
        <v>149</v>
      </c>
      <c r="D93" s="207" t="s">
        <v>144</v>
      </c>
      <c r="E93" s="208" t="s">
        <v>1474</v>
      </c>
      <c r="F93" s="209" t="s">
        <v>1475</v>
      </c>
      <c r="G93" s="210" t="s">
        <v>1440</v>
      </c>
      <c r="H93" s="211">
        <v>1</v>
      </c>
      <c r="I93" s="212"/>
      <c r="J93" s="213">
        <f>ROUND(I93*H93,2)</f>
        <v>0</v>
      </c>
      <c r="K93" s="209" t="s">
        <v>1388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1441</v>
      </c>
      <c r="AT93" s="218" t="s">
        <v>144</v>
      </c>
      <c r="AU93" s="218" t="s">
        <v>83</v>
      </c>
      <c r="AY93" s="20" t="s">
        <v>142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81</v>
      </c>
      <c r="BK93" s="219">
        <f>ROUND(I93*H93,2)</f>
        <v>0</v>
      </c>
      <c r="BL93" s="20" t="s">
        <v>1441</v>
      </c>
      <c r="BM93" s="218" t="s">
        <v>1476</v>
      </c>
    </row>
    <row r="94" s="2" customFormat="1">
      <c r="A94" s="41"/>
      <c r="B94" s="42"/>
      <c r="C94" s="43"/>
      <c r="D94" s="220" t="s">
        <v>151</v>
      </c>
      <c r="E94" s="43"/>
      <c r="F94" s="221" t="s">
        <v>1477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151</v>
      </c>
      <c r="AU94" s="20" t="s">
        <v>83</v>
      </c>
    </row>
    <row r="95" s="12" customFormat="1" ht="22.8" customHeight="1">
      <c r="A95" s="12"/>
      <c r="B95" s="191"/>
      <c r="C95" s="192"/>
      <c r="D95" s="193" t="s">
        <v>72</v>
      </c>
      <c r="E95" s="205" t="s">
        <v>1478</v>
      </c>
      <c r="F95" s="205" t="s">
        <v>1479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0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173</v>
      </c>
      <c r="AT95" s="203" t="s">
        <v>72</v>
      </c>
      <c r="AU95" s="203" t="s">
        <v>81</v>
      </c>
      <c r="AY95" s="202" t="s">
        <v>142</v>
      </c>
      <c r="BK95" s="204">
        <f>SUM(BK96:BK97)</f>
        <v>0</v>
      </c>
    </row>
    <row r="96" s="2" customFormat="1" ht="16.5" customHeight="1">
      <c r="A96" s="41"/>
      <c r="B96" s="42"/>
      <c r="C96" s="207" t="s">
        <v>173</v>
      </c>
      <c r="D96" s="207" t="s">
        <v>144</v>
      </c>
      <c r="E96" s="208" t="s">
        <v>1480</v>
      </c>
      <c r="F96" s="209" t="s">
        <v>1479</v>
      </c>
      <c r="G96" s="210" t="s">
        <v>1440</v>
      </c>
      <c r="H96" s="211">
        <v>1</v>
      </c>
      <c r="I96" s="212"/>
      <c r="J96" s="213">
        <f>ROUND(I96*H96,2)</f>
        <v>0</v>
      </c>
      <c r="K96" s="209" t="s">
        <v>1388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1441</v>
      </c>
      <c r="AT96" s="218" t="s">
        <v>144</v>
      </c>
      <c r="AU96" s="218" t="s">
        <v>83</v>
      </c>
      <c r="AY96" s="20" t="s">
        <v>142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81</v>
      </c>
      <c r="BK96" s="219">
        <f>ROUND(I96*H96,2)</f>
        <v>0</v>
      </c>
      <c r="BL96" s="20" t="s">
        <v>1441</v>
      </c>
      <c r="BM96" s="218" t="s">
        <v>1481</v>
      </c>
    </row>
    <row r="97" s="2" customFormat="1">
      <c r="A97" s="41"/>
      <c r="B97" s="42"/>
      <c r="C97" s="43"/>
      <c r="D97" s="220" t="s">
        <v>151</v>
      </c>
      <c r="E97" s="43"/>
      <c r="F97" s="221" t="s">
        <v>1482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83</v>
      </c>
    </row>
    <row r="98" s="12" customFormat="1" ht="22.8" customHeight="1">
      <c r="A98" s="12"/>
      <c r="B98" s="191"/>
      <c r="C98" s="192"/>
      <c r="D98" s="193" t="s">
        <v>72</v>
      </c>
      <c r="E98" s="205" t="s">
        <v>1483</v>
      </c>
      <c r="F98" s="205" t="s">
        <v>1484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SUM(P99:P108)</f>
        <v>0</v>
      </c>
      <c r="Q98" s="199"/>
      <c r="R98" s="200">
        <f>SUM(R99:R108)</f>
        <v>0</v>
      </c>
      <c r="S98" s="199"/>
      <c r="T98" s="201">
        <f>SUM(T99:T108)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173</v>
      </c>
      <c r="AT98" s="203" t="s">
        <v>72</v>
      </c>
      <c r="AU98" s="203" t="s">
        <v>81</v>
      </c>
      <c r="AY98" s="202" t="s">
        <v>142</v>
      </c>
      <c r="BK98" s="204">
        <f>SUM(BK99:BK108)</f>
        <v>0</v>
      </c>
    </row>
    <row r="99" s="2" customFormat="1" ht="16.5" customHeight="1">
      <c r="A99" s="41"/>
      <c r="B99" s="42"/>
      <c r="C99" s="207" t="s">
        <v>179</v>
      </c>
      <c r="D99" s="207" t="s">
        <v>144</v>
      </c>
      <c r="E99" s="208" t="s">
        <v>1485</v>
      </c>
      <c r="F99" s="209" t="s">
        <v>1484</v>
      </c>
      <c r="G99" s="210" t="s">
        <v>1440</v>
      </c>
      <c r="H99" s="211">
        <v>1</v>
      </c>
      <c r="I99" s="212"/>
      <c r="J99" s="213">
        <f>ROUND(I99*H99,2)</f>
        <v>0</v>
      </c>
      <c r="K99" s="209" t="s">
        <v>1388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1441</v>
      </c>
      <c r="AT99" s="218" t="s">
        <v>144</v>
      </c>
      <c r="AU99" s="218" t="s">
        <v>83</v>
      </c>
      <c r="AY99" s="20" t="s">
        <v>142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81</v>
      </c>
      <c r="BK99" s="219">
        <f>ROUND(I99*H99,2)</f>
        <v>0</v>
      </c>
      <c r="BL99" s="20" t="s">
        <v>1441</v>
      </c>
      <c r="BM99" s="218" t="s">
        <v>1486</v>
      </c>
    </row>
    <row r="100" s="2" customFormat="1">
      <c r="A100" s="41"/>
      <c r="B100" s="42"/>
      <c r="C100" s="43"/>
      <c r="D100" s="220" t="s">
        <v>151</v>
      </c>
      <c r="E100" s="43"/>
      <c r="F100" s="221" t="s">
        <v>1487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83</v>
      </c>
    </row>
    <row r="101" s="2" customFormat="1" ht="16.5" customHeight="1">
      <c r="A101" s="41"/>
      <c r="B101" s="42"/>
      <c r="C101" s="207" t="s">
        <v>185</v>
      </c>
      <c r="D101" s="207" t="s">
        <v>144</v>
      </c>
      <c r="E101" s="208" t="s">
        <v>1488</v>
      </c>
      <c r="F101" s="209" t="s">
        <v>1489</v>
      </c>
      <c r="G101" s="210" t="s">
        <v>1440</v>
      </c>
      <c r="H101" s="211">
        <v>1</v>
      </c>
      <c r="I101" s="212"/>
      <c r="J101" s="213">
        <f>ROUND(I101*H101,2)</f>
        <v>0</v>
      </c>
      <c r="K101" s="209" t="s">
        <v>1388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1441</v>
      </c>
      <c r="AT101" s="218" t="s">
        <v>144</v>
      </c>
      <c r="AU101" s="218" t="s">
        <v>83</v>
      </c>
      <c r="AY101" s="20" t="s">
        <v>142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81</v>
      </c>
      <c r="BK101" s="219">
        <f>ROUND(I101*H101,2)</f>
        <v>0</v>
      </c>
      <c r="BL101" s="20" t="s">
        <v>1441</v>
      </c>
      <c r="BM101" s="218" t="s">
        <v>1490</v>
      </c>
    </row>
    <row r="102" s="2" customFormat="1">
      <c r="A102" s="41"/>
      <c r="B102" s="42"/>
      <c r="C102" s="43"/>
      <c r="D102" s="220" t="s">
        <v>151</v>
      </c>
      <c r="E102" s="43"/>
      <c r="F102" s="221" t="s">
        <v>1491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151</v>
      </c>
      <c r="AU102" s="20" t="s">
        <v>83</v>
      </c>
    </row>
    <row r="103" s="2" customFormat="1" ht="16.5" customHeight="1">
      <c r="A103" s="41"/>
      <c r="B103" s="42"/>
      <c r="C103" s="207" t="s">
        <v>190</v>
      </c>
      <c r="D103" s="207" t="s">
        <v>144</v>
      </c>
      <c r="E103" s="208" t="s">
        <v>1492</v>
      </c>
      <c r="F103" s="209" t="s">
        <v>1493</v>
      </c>
      <c r="G103" s="210" t="s">
        <v>1440</v>
      </c>
      <c r="H103" s="211">
        <v>1</v>
      </c>
      <c r="I103" s="212"/>
      <c r="J103" s="213">
        <f>ROUND(I103*H103,2)</f>
        <v>0</v>
      </c>
      <c r="K103" s="209" t="s">
        <v>1388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1441</v>
      </c>
      <c r="AT103" s="218" t="s">
        <v>144</v>
      </c>
      <c r="AU103" s="218" t="s">
        <v>83</v>
      </c>
      <c r="AY103" s="20" t="s">
        <v>142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81</v>
      </c>
      <c r="BK103" s="219">
        <f>ROUND(I103*H103,2)</f>
        <v>0</v>
      </c>
      <c r="BL103" s="20" t="s">
        <v>1441</v>
      </c>
      <c r="BM103" s="218" t="s">
        <v>1494</v>
      </c>
    </row>
    <row r="104" s="2" customFormat="1">
      <c r="A104" s="41"/>
      <c r="B104" s="42"/>
      <c r="C104" s="43"/>
      <c r="D104" s="220" t="s">
        <v>151</v>
      </c>
      <c r="E104" s="43"/>
      <c r="F104" s="221" t="s">
        <v>1495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83</v>
      </c>
    </row>
    <row r="105" s="2" customFormat="1" ht="16.5" customHeight="1">
      <c r="A105" s="41"/>
      <c r="B105" s="42"/>
      <c r="C105" s="207" t="s">
        <v>198</v>
      </c>
      <c r="D105" s="207" t="s">
        <v>144</v>
      </c>
      <c r="E105" s="208" t="s">
        <v>1496</v>
      </c>
      <c r="F105" s="209" t="s">
        <v>1497</v>
      </c>
      <c r="G105" s="210" t="s">
        <v>1440</v>
      </c>
      <c r="H105" s="211">
        <v>1</v>
      </c>
      <c r="I105" s="212"/>
      <c r="J105" s="213">
        <f>ROUND(I105*H105,2)</f>
        <v>0</v>
      </c>
      <c r="K105" s="209" t="s">
        <v>1388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1441</v>
      </c>
      <c r="AT105" s="218" t="s">
        <v>144</v>
      </c>
      <c r="AU105" s="218" t="s">
        <v>83</v>
      </c>
      <c r="AY105" s="20" t="s">
        <v>142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1441</v>
      </c>
      <c r="BM105" s="218" t="s">
        <v>1498</v>
      </c>
    </row>
    <row r="106" s="2" customFormat="1">
      <c r="A106" s="41"/>
      <c r="B106" s="42"/>
      <c r="C106" s="43"/>
      <c r="D106" s="220" t="s">
        <v>151</v>
      </c>
      <c r="E106" s="43"/>
      <c r="F106" s="221" t="s">
        <v>1499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151</v>
      </c>
      <c r="AU106" s="20" t="s">
        <v>83</v>
      </c>
    </row>
    <row r="107" s="2" customFormat="1" ht="16.5" customHeight="1">
      <c r="A107" s="41"/>
      <c r="B107" s="42"/>
      <c r="C107" s="207" t="s">
        <v>204</v>
      </c>
      <c r="D107" s="207" t="s">
        <v>144</v>
      </c>
      <c r="E107" s="208" t="s">
        <v>1500</v>
      </c>
      <c r="F107" s="209" t="s">
        <v>1501</v>
      </c>
      <c r="G107" s="210" t="s">
        <v>1440</v>
      </c>
      <c r="H107" s="211">
        <v>1</v>
      </c>
      <c r="I107" s="212"/>
      <c r="J107" s="213">
        <f>ROUND(I107*H107,2)</f>
        <v>0</v>
      </c>
      <c r="K107" s="209" t="s">
        <v>1388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1441</v>
      </c>
      <c r="AT107" s="218" t="s">
        <v>144</v>
      </c>
      <c r="AU107" s="218" t="s">
        <v>83</v>
      </c>
      <c r="AY107" s="20" t="s">
        <v>142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81</v>
      </c>
      <c r="BK107" s="219">
        <f>ROUND(I107*H107,2)</f>
        <v>0</v>
      </c>
      <c r="BL107" s="20" t="s">
        <v>1441</v>
      </c>
      <c r="BM107" s="218" t="s">
        <v>1502</v>
      </c>
    </row>
    <row r="108" s="2" customFormat="1">
      <c r="A108" s="41"/>
      <c r="B108" s="42"/>
      <c r="C108" s="43"/>
      <c r="D108" s="220" t="s">
        <v>151</v>
      </c>
      <c r="E108" s="43"/>
      <c r="F108" s="221" t="s">
        <v>1503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151</v>
      </c>
      <c r="AU108" s="20" t="s">
        <v>83</v>
      </c>
    </row>
    <row r="109" s="12" customFormat="1" ht="22.8" customHeight="1">
      <c r="A109" s="12"/>
      <c r="B109" s="191"/>
      <c r="C109" s="192"/>
      <c r="D109" s="193" t="s">
        <v>72</v>
      </c>
      <c r="E109" s="205" t="s">
        <v>1504</v>
      </c>
      <c r="F109" s="205" t="s">
        <v>1505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SUM(P110:P112)</f>
        <v>0</v>
      </c>
      <c r="Q109" s="199"/>
      <c r="R109" s="200">
        <f>SUM(R110:R112)</f>
        <v>0</v>
      </c>
      <c r="S109" s="199"/>
      <c r="T109" s="201">
        <f>SUM(T110:T112)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173</v>
      </c>
      <c r="AT109" s="203" t="s">
        <v>72</v>
      </c>
      <c r="AU109" s="203" t="s">
        <v>81</v>
      </c>
      <c r="AY109" s="202" t="s">
        <v>142</v>
      </c>
      <c r="BK109" s="204">
        <f>SUM(BK110:BK112)</f>
        <v>0</v>
      </c>
    </row>
    <row r="110" s="2" customFormat="1" ht="24.15" customHeight="1">
      <c r="A110" s="41"/>
      <c r="B110" s="42"/>
      <c r="C110" s="207" t="s">
        <v>220</v>
      </c>
      <c r="D110" s="207" t="s">
        <v>144</v>
      </c>
      <c r="E110" s="208" t="s">
        <v>1506</v>
      </c>
      <c r="F110" s="209" t="s">
        <v>1505</v>
      </c>
      <c r="G110" s="210" t="s">
        <v>1455</v>
      </c>
      <c r="H110" s="211">
        <v>1</v>
      </c>
      <c r="I110" s="212"/>
      <c r="J110" s="213">
        <f>ROUND(I110*H110,2)</f>
        <v>0</v>
      </c>
      <c r="K110" s="209" t="s">
        <v>148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1441</v>
      </c>
      <c r="AT110" s="218" t="s">
        <v>144</v>
      </c>
      <c r="AU110" s="218" t="s">
        <v>83</v>
      </c>
      <c r="AY110" s="20" t="s">
        <v>142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81</v>
      </c>
      <c r="BK110" s="219">
        <f>ROUND(I110*H110,2)</f>
        <v>0</v>
      </c>
      <c r="BL110" s="20" t="s">
        <v>1441</v>
      </c>
      <c r="BM110" s="218" t="s">
        <v>1507</v>
      </c>
    </row>
    <row r="111" s="2" customFormat="1">
      <c r="A111" s="41"/>
      <c r="B111" s="42"/>
      <c r="C111" s="43"/>
      <c r="D111" s="220" t="s">
        <v>151</v>
      </c>
      <c r="E111" s="43"/>
      <c r="F111" s="221" t="s">
        <v>1508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83</v>
      </c>
    </row>
    <row r="112" s="13" customFormat="1">
      <c r="A112" s="13"/>
      <c r="B112" s="225"/>
      <c r="C112" s="226"/>
      <c r="D112" s="227" t="s">
        <v>153</v>
      </c>
      <c r="E112" s="228" t="s">
        <v>19</v>
      </c>
      <c r="F112" s="229" t="s">
        <v>1509</v>
      </c>
      <c r="G112" s="226"/>
      <c r="H112" s="230">
        <v>1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153</v>
      </c>
      <c r="AU112" s="236" t="s">
        <v>83</v>
      </c>
      <c r="AV112" s="13" t="s">
        <v>83</v>
      </c>
      <c r="AW112" s="13" t="s">
        <v>34</v>
      </c>
      <c r="AX112" s="13" t="s">
        <v>81</v>
      </c>
      <c r="AY112" s="236" t="s">
        <v>142</v>
      </c>
    </row>
    <row r="113" s="12" customFormat="1" ht="22.8" customHeight="1">
      <c r="A113" s="12"/>
      <c r="B113" s="191"/>
      <c r="C113" s="192"/>
      <c r="D113" s="193" t="s">
        <v>72</v>
      </c>
      <c r="E113" s="205" t="s">
        <v>1436</v>
      </c>
      <c r="F113" s="205" t="s">
        <v>1437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SUM(P114:P132)</f>
        <v>0</v>
      </c>
      <c r="Q113" s="199"/>
      <c r="R113" s="200">
        <f>SUM(R114:R132)</f>
        <v>0</v>
      </c>
      <c r="S113" s="199"/>
      <c r="T113" s="201">
        <f>SUM(T114:T132)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173</v>
      </c>
      <c r="AT113" s="203" t="s">
        <v>72</v>
      </c>
      <c r="AU113" s="203" t="s">
        <v>81</v>
      </c>
      <c r="AY113" s="202" t="s">
        <v>142</v>
      </c>
      <c r="BK113" s="204">
        <f>SUM(BK114:BK132)</f>
        <v>0</v>
      </c>
    </row>
    <row r="114" s="2" customFormat="1" ht="16.5" customHeight="1">
      <c r="A114" s="41"/>
      <c r="B114" s="42"/>
      <c r="C114" s="207" t="s">
        <v>209</v>
      </c>
      <c r="D114" s="207" t="s">
        <v>144</v>
      </c>
      <c r="E114" s="208" t="s">
        <v>1510</v>
      </c>
      <c r="F114" s="209" t="s">
        <v>1511</v>
      </c>
      <c r="G114" s="210" t="s">
        <v>1440</v>
      </c>
      <c r="H114" s="211">
        <v>1</v>
      </c>
      <c r="I114" s="212"/>
      <c r="J114" s="213">
        <f>ROUND(I114*H114,2)</f>
        <v>0</v>
      </c>
      <c r="K114" s="209" t="s">
        <v>1388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1441</v>
      </c>
      <c r="AT114" s="218" t="s">
        <v>144</v>
      </c>
      <c r="AU114" s="218" t="s">
        <v>83</v>
      </c>
      <c r="AY114" s="20" t="s">
        <v>142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81</v>
      </c>
      <c r="BK114" s="219">
        <f>ROUND(I114*H114,2)</f>
        <v>0</v>
      </c>
      <c r="BL114" s="20" t="s">
        <v>1441</v>
      </c>
      <c r="BM114" s="218" t="s">
        <v>1512</v>
      </c>
    </row>
    <row r="115" s="2" customFormat="1">
      <c r="A115" s="41"/>
      <c r="B115" s="42"/>
      <c r="C115" s="43"/>
      <c r="D115" s="220" t="s">
        <v>151</v>
      </c>
      <c r="E115" s="43"/>
      <c r="F115" s="221" t="s">
        <v>1513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151</v>
      </c>
      <c r="AU115" s="20" t="s">
        <v>83</v>
      </c>
    </row>
    <row r="116" s="2" customFormat="1" ht="16.5" customHeight="1">
      <c r="A116" s="41"/>
      <c r="B116" s="42"/>
      <c r="C116" s="207" t="s">
        <v>228</v>
      </c>
      <c r="D116" s="207" t="s">
        <v>144</v>
      </c>
      <c r="E116" s="208" t="s">
        <v>1514</v>
      </c>
      <c r="F116" s="209" t="s">
        <v>1515</v>
      </c>
      <c r="G116" s="210" t="s">
        <v>1440</v>
      </c>
      <c r="H116" s="211">
        <v>1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1441</v>
      </c>
      <c r="AT116" s="218" t="s">
        <v>144</v>
      </c>
      <c r="AU116" s="218" t="s">
        <v>83</v>
      </c>
      <c r="AY116" s="20" t="s">
        <v>142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81</v>
      </c>
      <c r="BK116" s="219">
        <f>ROUND(I116*H116,2)</f>
        <v>0</v>
      </c>
      <c r="BL116" s="20" t="s">
        <v>1441</v>
      </c>
      <c r="BM116" s="218" t="s">
        <v>1516</v>
      </c>
    </row>
    <row r="117" s="15" customFormat="1">
      <c r="A117" s="15"/>
      <c r="B117" s="258"/>
      <c r="C117" s="259"/>
      <c r="D117" s="227" t="s">
        <v>153</v>
      </c>
      <c r="E117" s="260" t="s">
        <v>19</v>
      </c>
      <c r="F117" s="261" t="s">
        <v>1517</v>
      </c>
      <c r="G117" s="259"/>
      <c r="H117" s="260" t="s">
        <v>19</v>
      </c>
      <c r="I117" s="262"/>
      <c r="J117" s="259"/>
      <c r="K117" s="259"/>
      <c r="L117" s="263"/>
      <c r="M117" s="264"/>
      <c r="N117" s="265"/>
      <c r="O117" s="265"/>
      <c r="P117" s="265"/>
      <c r="Q117" s="265"/>
      <c r="R117" s="265"/>
      <c r="S117" s="265"/>
      <c r="T117" s="26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7" t="s">
        <v>153</v>
      </c>
      <c r="AU117" s="267" t="s">
        <v>83</v>
      </c>
      <c r="AV117" s="15" t="s">
        <v>81</v>
      </c>
      <c r="AW117" s="15" t="s">
        <v>34</v>
      </c>
      <c r="AX117" s="15" t="s">
        <v>73</v>
      </c>
      <c r="AY117" s="267" t="s">
        <v>142</v>
      </c>
    </row>
    <row r="118" s="15" customFormat="1">
      <c r="A118" s="15"/>
      <c r="B118" s="258"/>
      <c r="C118" s="259"/>
      <c r="D118" s="227" t="s">
        <v>153</v>
      </c>
      <c r="E118" s="260" t="s">
        <v>19</v>
      </c>
      <c r="F118" s="261" t="s">
        <v>1518</v>
      </c>
      <c r="G118" s="259"/>
      <c r="H118" s="260" t="s">
        <v>19</v>
      </c>
      <c r="I118" s="262"/>
      <c r="J118" s="259"/>
      <c r="K118" s="259"/>
      <c r="L118" s="263"/>
      <c r="M118" s="264"/>
      <c r="N118" s="265"/>
      <c r="O118" s="265"/>
      <c r="P118" s="265"/>
      <c r="Q118" s="265"/>
      <c r="R118" s="265"/>
      <c r="S118" s="265"/>
      <c r="T118" s="26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7" t="s">
        <v>153</v>
      </c>
      <c r="AU118" s="267" t="s">
        <v>83</v>
      </c>
      <c r="AV118" s="15" t="s">
        <v>81</v>
      </c>
      <c r="AW118" s="15" t="s">
        <v>34</v>
      </c>
      <c r="AX118" s="15" t="s">
        <v>73</v>
      </c>
      <c r="AY118" s="267" t="s">
        <v>142</v>
      </c>
    </row>
    <row r="119" s="15" customFormat="1">
      <c r="A119" s="15"/>
      <c r="B119" s="258"/>
      <c r="C119" s="259"/>
      <c r="D119" s="227" t="s">
        <v>153</v>
      </c>
      <c r="E119" s="260" t="s">
        <v>19</v>
      </c>
      <c r="F119" s="261" t="s">
        <v>1519</v>
      </c>
      <c r="G119" s="259"/>
      <c r="H119" s="260" t="s">
        <v>19</v>
      </c>
      <c r="I119" s="262"/>
      <c r="J119" s="259"/>
      <c r="K119" s="259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153</v>
      </c>
      <c r="AU119" s="267" t="s">
        <v>83</v>
      </c>
      <c r="AV119" s="15" t="s">
        <v>81</v>
      </c>
      <c r="AW119" s="15" t="s">
        <v>34</v>
      </c>
      <c r="AX119" s="15" t="s">
        <v>73</v>
      </c>
      <c r="AY119" s="267" t="s">
        <v>142</v>
      </c>
    </row>
    <row r="120" s="15" customFormat="1">
      <c r="A120" s="15"/>
      <c r="B120" s="258"/>
      <c r="C120" s="259"/>
      <c r="D120" s="227" t="s">
        <v>153</v>
      </c>
      <c r="E120" s="260" t="s">
        <v>19</v>
      </c>
      <c r="F120" s="261" t="s">
        <v>1520</v>
      </c>
      <c r="G120" s="259"/>
      <c r="H120" s="260" t="s">
        <v>19</v>
      </c>
      <c r="I120" s="262"/>
      <c r="J120" s="259"/>
      <c r="K120" s="259"/>
      <c r="L120" s="263"/>
      <c r="M120" s="264"/>
      <c r="N120" s="265"/>
      <c r="O120" s="265"/>
      <c r="P120" s="265"/>
      <c r="Q120" s="265"/>
      <c r="R120" s="265"/>
      <c r="S120" s="265"/>
      <c r="T120" s="26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7" t="s">
        <v>153</v>
      </c>
      <c r="AU120" s="267" t="s">
        <v>83</v>
      </c>
      <c r="AV120" s="15" t="s">
        <v>81</v>
      </c>
      <c r="AW120" s="15" t="s">
        <v>34</v>
      </c>
      <c r="AX120" s="15" t="s">
        <v>73</v>
      </c>
      <c r="AY120" s="267" t="s">
        <v>142</v>
      </c>
    </row>
    <row r="121" s="15" customFormat="1">
      <c r="A121" s="15"/>
      <c r="B121" s="258"/>
      <c r="C121" s="259"/>
      <c r="D121" s="227" t="s">
        <v>153</v>
      </c>
      <c r="E121" s="260" t="s">
        <v>19</v>
      </c>
      <c r="F121" s="261" t="s">
        <v>1521</v>
      </c>
      <c r="G121" s="259"/>
      <c r="H121" s="260" t="s">
        <v>19</v>
      </c>
      <c r="I121" s="262"/>
      <c r="J121" s="259"/>
      <c r="K121" s="259"/>
      <c r="L121" s="263"/>
      <c r="M121" s="264"/>
      <c r="N121" s="265"/>
      <c r="O121" s="265"/>
      <c r="P121" s="265"/>
      <c r="Q121" s="265"/>
      <c r="R121" s="265"/>
      <c r="S121" s="265"/>
      <c r="T121" s="26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7" t="s">
        <v>153</v>
      </c>
      <c r="AU121" s="267" t="s">
        <v>83</v>
      </c>
      <c r="AV121" s="15" t="s">
        <v>81</v>
      </c>
      <c r="AW121" s="15" t="s">
        <v>34</v>
      </c>
      <c r="AX121" s="15" t="s">
        <v>73</v>
      </c>
      <c r="AY121" s="267" t="s">
        <v>142</v>
      </c>
    </row>
    <row r="122" s="15" customFormat="1">
      <c r="A122" s="15"/>
      <c r="B122" s="258"/>
      <c r="C122" s="259"/>
      <c r="D122" s="227" t="s">
        <v>153</v>
      </c>
      <c r="E122" s="260" t="s">
        <v>19</v>
      </c>
      <c r="F122" s="261" t="s">
        <v>1522</v>
      </c>
      <c r="G122" s="259"/>
      <c r="H122" s="260" t="s">
        <v>19</v>
      </c>
      <c r="I122" s="262"/>
      <c r="J122" s="259"/>
      <c r="K122" s="259"/>
      <c r="L122" s="263"/>
      <c r="M122" s="264"/>
      <c r="N122" s="265"/>
      <c r="O122" s="265"/>
      <c r="P122" s="265"/>
      <c r="Q122" s="265"/>
      <c r="R122" s="265"/>
      <c r="S122" s="265"/>
      <c r="T122" s="26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7" t="s">
        <v>153</v>
      </c>
      <c r="AU122" s="267" t="s">
        <v>83</v>
      </c>
      <c r="AV122" s="15" t="s">
        <v>81</v>
      </c>
      <c r="AW122" s="15" t="s">
        <v>34</v>
      </c>
      <c r="AX122" s="15" t="s">
        <v>73</v>
      </c>
      <c r="AY122" s="267" t="s">
        <v>142</v>
      </c>
    </row>
    <row r="123" s="15" customFormat="1">
      <c r="A123" s="15"/>
      <c r="B123" s="258"/>
      <c r="C123" s="259"/>
      <c r="D123" s="227" t="s">
        <v>153</v>
      </c>
      <c r="E123" s="260" t="s">
        <v>19</v>
      </c>
      <c r="F123" s="261" t="s">
        <v>1523</v>
      </c>
      <c r="G123" s="259"/>
      <c r="H123" s="260" t="s">
        <v>19</v>
      </c>
      <c r="I123" s="262"/>
      <c r="J123" s="259"/>
      <c r="K123" s="259"/>
      <c r="L123" s="263"/>
      <c r="M123" s="264"/>
      <c r="N123" s="265"/>
      <c r="O123" s="265"/>
      <c r="P123" s="265"/>
      <c r="Q123" s="265"/>
      <c r="R123" s="265"/>
      <c r="S123" s="265"/>
      <c r="T123" s="26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7" t="s">
        <v>153</v>
      </c>
      <c r="AU123" s="267" t="s">
        <v>83</v>
      </c>
      <c r="AV123" s="15" t="s">
        <v>81</v>
      </c>
      <c r="AW123" s="15" t="s">
        <v>34</v>
      </c>
      <c r="AX123" s="15" t="s">
        <v>73</v>
      </c>
      <c r="AY123" s="267" t="s">
        <v>142</v>
      </c>
    </row>
    <row r="124" s="15" customFormat="1">
      <c r="A124" s="15"/>
      <c r="B124" s="258"/>
      <c r="C124" s="259"/>
      <c r="D124" s="227" t="s">
        <v>153</v>
      </c>
      <c r="E124" s="260" t="s">
        <v>19</v>
      </c>
      <c r="F124" s="261" t="s">
        <v>1524</v>
      </c>
      <c r="G124" s="259"/>
      <c r="H124" s="260" t="s">
        <v>19</v>
      </c>
      <c r="I124" s="262"/>
      <c r="J124" s="259"/>
      <c r="K124" s="259"/>
      <c r="L124" s="263"/>
      <c r="M124" s="264"/>
      <c r="N124" s="265"/>
      <c r="O124" s="265"/>
      <c r="P124" s="265"/>
      <c r="Q124" s="265"/>
      <c r="R124" s="265"/>
      <c r="S124" s="265"/>
      <c r="T124" s="26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7" t="s">
        <v>153</v>
      </c>
      <c r="AU124" s="267" t="s">
        <v>83</v>
      </c>
      <c r="AV124" s="15" t="s">
        <v>81</v>
      </c>
      <c r="AW124" s="15" t="s">
        <v>34</v>
      </c>
      <c r="AX124" s="15" t="s">
        <v>73</v>
      </c>
      <c r="AY124" s="267" t="s">
        <v>142</v>
      </c>
    </row>
    <row r="125" s="13" customFormat="1">
      <c r="A125" s="13"/>
      <c r="B125" s="225"/>
      <c r="C125" s="226"/>
      <c r="D125" s="227" t="s">
        <v>153</v>
      </c>
      <c r="E125" s="228" t="s">
        <v>19</v>
      </c>
      <c r="F125" s="229" t="s">
        <v>81</v>
      </c>
      <c r="G125" s="226"/>
      <c r="H125" s="230">
        <v>1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153</v>
      </c>
      <c r="AU125" s="236" t="s">
        <v>83</v>
      </c>
      <c r="AV125" s="13" t="s">
        <v>83</v>
      </c>
      <c r="AW125" s="13" t="s">
        <v>34</v>
      </c>
      <c r="AX125" s="13" t="s">
        <v>81</v>
      </c>
      <c r="AY125" s="236" t="s">
        <v>142</v>
      </c>
    </row>
    <row r="126" s="2" customFormat="1" ht="16.5" customHeight="1">
      <c r="A126" s="41"/>
      <c r="B126" s="42"/>
      <c r="C126" s="207" t="s">
        <v>216</v>
      </c>
      <c r="D126" s="207" t="s">
        <v>144</v>
      </c>
      <c r="E126" s="208" t="s">
        <v>1438</v>
      </c>
      <c r="F126" s="209" t="s">
        <v>1525</v>
      </c>
      <c r="G126" s="210" t="s">
        <v>1440</v>
      </c>
      <c r="H126" s="211">
        <v>1</v>
      </c>
      <c r="I126" s="212"/>
      <c r="J126" s="213">
        <f>ROUND(I126*H126,2)</f>
        <v>0</v>
      </c>
      <c r="K126" s="209" t="s">
        <v>1388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1441</v>
      </c>
      <c r="AT126" s="218" t="s">
        <v>144</v>
      </c>
      <c r="AU126" s="218" t="s">
        <v>83</v>
      </c>
      <c r="AY126" s="20" t="s">
        <v>142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81</v>
      </c>
      <c r="BK126" s="219">
        <f>ROUND(I126*H126,2)</f>
        <v>0</v>
      </c>
      <c r="BL126" s="20" t="s">
        <v>1441</v>
      </c>
      <c r="BM126" s="218" t="s">
        <v>1526</v>
      </c>
    </row>
    <row r="127" s="2" customFormat="1">
      <c r="A127" s="41"/>
      <c r="B127" s="42"/>
      <c r="C127" s="43"/>
      <c r="D127" s="220" t="s">
        <v>151</v>
      </c>
      <c r="E127" s="43"/>
      <c r="F127" s="221" t="s">
        <v>1527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151</v>
      </c>
      <c r="AU127" s="20" t="s">
        <v>83</v>
      </c>
    </row>
    <row r="128" s="2" customFormat="1" ht="24.15" customHeight="1">
      <c r="A128" s="41"/>
      <c r="B128" s="42"/>
      <c r="C128" s="207" t="s">
        <v>8</v>
      </c>
      <c r="D128" s="207" t="s">
        <v>144</v>
      </c>
      <c r="E128" s="208" t="s">
        <v>1528</v>
      </c>
      <c r="F128" s="209" t="s">
        <v>1529</v>
      </c>
      <c r="G128" s="210" t="s">
        <v>1530</v>
      </c>
      <c r="H128" s="211">
        <v>1</v>
      </c>
      <c r="I128" s="212"/>
      <c r="J128" s="213">
        <f>ROUND(I128*H128,2)</f>
        <v>0</v>
      </c>
      <c r="K128" s="209" t="s">
        <v>148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1441</v>
      </c>
      <c r="AT128" s="218" t="s">
        <v>144</v>
      </c>
      <c r="AU128" s="218" t="s">
        <v>83</v>
      </c>
      <c r="AY128" s="20" t="s">
        <v>142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81</v>
      </c>
      <c r="BK128" s="219">
        <f>ROUND(I128*H128,2)</f>
        <v>0</v>
      </c>
      <c r="BL128" s="20" t="s">
        <v>1441</v>
      </c>
      <c r="BM128" s="218" t="s">
        <v>1531</v>
      </c>
    </row>
    <row r="129" s="2" customFormat="1">
      <c r="A129" s="41"/>
      <c r="B129" s="42"/>
      <c r="C129" s="43"/>
      <c r="D129" s="220" t="s">
        <v>151</v>
      </c>
      <c r="E129" s="43"/>
      <c r="F129" s="221" t="s">
        <v>1532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151</v>
      </c>
      <c r="AU129" s="20" t="s">
        <v>83</v>
      </c>
    </row>
    <row r="130" s="15" customFormat="1">
      <c r="A130" s="15"/>
      <c r="B130" s="258"/>
      <c r="C130" s="259"/>
      <c r="D130" s="227" t="s">
        <v>153</v>
      </c>
      <c r="E130" s="260" t="s">
        <v>19</v>
      </c>
      <c r="F130" s="261" t="s">
        <v>1533</v>
      </c>
      <c r="G130" s="259"/>
      <c r="H130" s="260" t="s">
        <v>19</v>
      </c>
      <c r="I130" s="262"/>
      <c r="J130" s="259"/>
      <c r="K130" s="259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153</v>
      </c>
      <c r="AU130" s="267" t="s">
        <v>83</v>
      </c>
      <c r="AV130" s="15" t="s">
        <v>81</v>
      </c>
      <c r="AW130" s="15" t="s">
        <v>34</v>
      </c>
      <c r="AX130" s="15" t="s">
        <v>73</v>
      </c>
      <c r="AY130" s="267" t="s">
        <v>142</v>
      </c>
    </row>
    <row r="131" s="15" customFormat="1">
      <c r="A131" s="15"/>
      <c r="B131" s="258"/>
      <c r="C131" s="259"/>
      <c r="D131" s="227" t="s">
        <v>153</v>
      </c>
      <c r="E131" s="260" t="s">
        <v>19</v>
      </c>
      <c r="F131" s="261" t="s">
        <v>1534</v>
      </c>
      <c r="G131" s="259"/>
      <c r="H131" s="260" t="s">
        <v>19</v>
      </c>
      <c r="I131" s="262"/>
      <c r="J131" s="259"/>
      <c r="K131" s="259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153</v>
      </c>
      <c r="AU131" s="267" t="s">
        <v>83</v>
      </c>
      <c r="AV131" s="15" t="s">
        <v>81</v>
      </c>
      <c r="AW131" s="15" t="s">
        <v>34</v>
      </c>
      <c r="AX131" s="15" t="s">
        <v>73</v>
      </c>
      <c r="AY131" s="267" t="s">
        <v>142</v>
      </c>
    </row>
    <row r="132" s="13" customFormat="1">
      <c r="A132" s="13"/>
      <c r="B132" s="225"/>
      <c r="C132" s="226"/>
      <c r="D132" s="227" t="s">
        <v>153</v>
      </c>
      <c r="E132" s="228" t="s">
        <v>19</v>
      </c>
      <c r="F132" s="229" t="s">
        <v>81</v>
      </c>
      <c r="G132" s="226"/>
      <c r="H132" s="230">
        <v>1</v>
      </c>
      <c r="I132" s="231"/>
      <c r="J132" s="226"/>
      <c r="K132" s="226"/>
      <c r="L132" s="232"/>
      <c r="M132" s="290"/>
      <c r="N132" s="291"/>
      <c r="O132" s="291"/>
      <c r="P132" s="291"/>
      <c r="Q132" s="291"/>
      <c r="R132" s="291"/>
      <c r="S132" s="291"/>
      <c r="T132" s="29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153</v>
      </c>
      <c r="AU132" s="236" t="s">
        <v>83</v>
      </c>
      <c r="AV132" s="13" t="s">
        <v>83</v>
      </c>
      <c r="AW132" s="13" t="s">
        <v>34</v>
      </c>
      <c r="AX132" s="13" t="s">
        <v>81</v>
      </c>
      <c r="AY132" s="236" t="s">
        <v>142</v>
      </c>
    </row>
    <row r="133" s="2" customFormat="1" ht="6.96" customHeight="1">
      <c r="A133" s="41"/>
      <c r="B133" s="62"/>
      <c r="C133" s="63"/>
      <c r="D133" s="63"/>
      <c r="E133" s="63"/>
      <c r="F133" s="63"/>
      <c r="G133" s="63"/>
      <c r="H133" s="63"/>
      <c r="I133" s="63"/>
      <c r="J133" s="63"/>
      <c r="K133" s="63"/>
      <c r="L133" s="47"/>
      <c r="M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</sheetData>
  <sheetProtection sheet="1" autoFilter="0" formatColumns="0" formatRows="0" objects="1" scenarios="1" spinCount="100000" saltValue="Mn3jMpA5vaDYlg5ZwNqi+QReHn7ORAr8XpQZgRANYWEhzsS5LLqwFbkTb5zZESNmD/h6XnwY1dNcvdW9t/zS4Q==" hashValue="jKrokuzrcGkmbWtpTlb0C1TJXEZe3Ft/04aa8esOxJ8vYsxjulU38dBIr8+5/cgRp0OGa6NMHa86K3LekyXBCw==" algorithmName="SHA-512" password="CC35"/>
  <autoFilter ref="C84:K13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1_01/012303000"/>
    <hyperlink ref="F92" r:id="rId2" display="https://podminky.urs.cz/item/CS_URS_2021_01/013254000"/>
    <hyperlink ref="F94" r:id="rId3" display="https://podminky.urs.cz/item/CS_URS_2021_01/013274000"/>
    <hyperlink ref="F97" r:id="rId4" display="https://podminky.urs.cz/item/CS_URS_2021_01/020001000"/>
    <hyperlink ref="F100" r:id="rId5" display="https://podminky.urs.cz/item/CS_URS_2021_01/030001000"/>
    <hyperlink ref="F102" r:id="rId6" display="https://podminky.urs.cz/item/CS_URS_2021_01/032803000"/>
    <hyperlink ref="F104" r:id="rId7" display="https://podminky.urs.cz/item/CS_URS_2021_01/033103000"/>
    <hyperlink ref="F106" r:id="rId8" display="https://podminky.urs.cz/item/CS_URS_2021_01/033203000"/>
    <hyperlink ref="F108" r:id="rId9" display="https://podminky.urs.cz/item/CS_URS_2021_01/039103000"/>
    <hyperlink ref="F111" r:id="rId10" display="https://podminky.urs.cz/item/CS_URS_2024_01/070001000"/>
    <hyperlink ref="F115" r:id="rId11" display="https://podminky.urs.cz/item/CS_URS_2021_01/091003000"/>
    <hyperlink ref="F127" r:id="rId12" display="https://podminky.urs.cz/item/CS_URS_2021_01/094002000"/>
    <hyperlink ref="F129" r:id="rId13" display="https://podminky.urs.cz/item/CS_URS_2024_01/094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3" customWidth="1"/>
    <col min="2" max="2" width="1.667969" style="293" customWidth="1"/>
    <col min="3" max="4" width="5" style="293" customWidth="1"/>
    <col min="5" max="5" width="11.66016" style="293" customWidth="1"/>
    <col min="6" max="6" width="9.160156" style="293" customWidth="1"/>
    <col min="7" max="7" width="5" style="293" customWidth="1"/>
    <col min="8" max="8" width="77.83203" style="293" customWidth="1"/>
    <col min="9" max="10" width="20" style="293" customWidth="1"/>
    <col min="11" max="11" width="1.667969" style="293" customWidth="1"/>
  </cols>
  <sheetData>
    <row r="1" s="1" customFormat="1" ht="37.5" customHeight="1"/>
    <row r="2" s="1" customFormat="1" ht="7.5" customHeight="1">
      <c r="B2" s="294"/>
      <c r="C2" s="295"/>
      <c r="D2" s="295"/>
      <c r="E2" s="295"/>
      <c r="F2" s="295"/>
      <c r="G2" s="295"/>
      <c r="H2" s="295"/>
      <c r="I2" s="295"/>
      <c r="J2" s="295"/>
      <c r="K2" s="296"/>
    </row>
    <row r="3" s="17" customFormat="1" ht="45" customHeight="1">
      <c r="B3" s="297"/>
      <c r="C3" s="298" t="s">
        <v>1535</v>
      </c>
      <c r="D3" s="298"/>
      <c r="E3" s="298"/>
      <c r="F3" s="298"/>
      <c r="G3" s="298"/>
      <c r="H3" s="298"/>
      <c r="I3" s="298"/>
      <c r="J3" s="298"/>
      <c r="K3" s="299"/>
    </row>
    <row r="4" s="1" customFormat="1" ht="25.5" customHeight="1">
      <c r="B4" s="300"/>
      <c r="C4" s="301" t="s">
        <v>1536</v>
      </c>
      <c r="D4" s="301"/>
      <c r="E4" s="301"/>
      <c r="F4" s="301"/>
      <c r="G4" s="301"/>
      <c r="H4" s="301"/>
      <c r="I4" s="301"/>
      <c r="J4" s="301"/>
      <c r="K4" s="302"/>
    </row>
    <row r="5" s="1" customFormat="1" ht="5.25" customHeight="1">
      <c r="B5" s="300"/>
      <c r="C5" s="303"/>
      <c r="D5" s="303"/>
      <c r="E5" s="303"/>
      <c r="F5" s="303"/>
      <c r="G5" s="303"/>
      <c r="H5" s="303"/>
      <c r="I5" s="303"/>
      <c r="J5" s="303"/>
      <c r="K5" s="302"/>
    </row>
    <row r="6" s="1" customFormat="1" ht="15" customHeight="1">
      <c r="B6" s="300"/>
      <c r="C6" s="304" t="s">
        <v>1537</v>
      </c>
      <c r="D6" s="304"/>
      <c r="E6" s="304"/>
      <c r="F6" s="304"/>
      <c r="G6" s="304"/>
      <c r="H6" s="304"/>
      <c r="I6" s="304"/>
      <c r="J6" s="304"/>
      <c r="K6" s="302"/>
    </row>
    <row r="7" s="1" customFormat="1" ht="15" customHeight="1">
      <c r="B7" s="305"/>
      <c r="C7" s="304" t="s">
        <v>1538</v>
      </c>
      <c r="D7" s="304"/>
      <c r="E7" s="304"/>
      <c r="F7" s="304"/>
      <c r="G7" s="304"/>
      <c r="H7" s="304"/>
      <c r="I7" s="304"/>
      <c r="J7" s="304"/>
      <c r="K7" s="302"/>
    </row>
    <row r="8" s="1" customFormat="1" ht="12.75" customHeight="1">
      <c r="B8" s="305"/>
      <c r="C8" s="304"/>
      <c r="D8" s="304"/>
      <c r="E8" s="304"/>
      <c r="F8" s="304"/>
      <c r="G8" s="304"/>
      <c r="H8" s="304"/>
      <c r="I8" s="304"/>
      <c r="J8" s="304"/>
      <c r="K8" s="302"/>
    </row>
    <row r="9" s="1" customFormat="1" ht="15" customHeight="1">
      <c r="B9" s="305"/>
      <c r="C9" s="304" t="s">
        <v>1539</v>
      </c>
      <c r="D9" s="304"/>
      <c r="E9" s="304"/>
      <c r="F9" s="304"/>
      <c r="G9" s="304"/>
      <c r="H9" s="304"/>
      <c r="I9" s="304"/>
      <c r="J9" s="304"/>
      <c r="K9" s="302"/>
    </row>
    <row r="10" s="1" customFormat="1" ht="15" customHeight="1">
      <c r="B10" s="305"/>
      <c r="C10" s="304"/>
      <c r="D10" s="304" t="s">
        <v>1540</v>
      </c>
      <c r="E10" s="304"/>
      <c r="F10" s="304"/>
      <c r="G10" s="304"/>
      <c r="H10" s="304"/>
      <c r="I10" s="304"/>
      <c r="J10" s="304"/>
      <c r="K10" s="302"/>
    </row>
    <row r="11" s="1" customFormat="1" ht="15" customHeight="1">
      <c r="B11" s="305"/>
      <c r="C11" s="306"/>
      <c r="D11" s="304" t="s">
        <v>1541</v>
      </c>
      <c r="E11" s="304"/>
      <c r="F11" s="304"/>
      <c r="G11" s="304"/>
      <c r="H11" s="304"/>
      <c r="I11" s="304"/>
      <c r="J11" s="304"/>
      <c r="K11" s="302"/>
    </row>
    <row r="12" s="1" customFormat="1" ht="15" customHeight="1">
      <c r="B12" s="305"/>
      <c r="C12" s="306"/>
      <c r="D12" s="304"/>
      <c r="E12" s="304"/>
      <c r="F12" s="304"/>
      <c r="G12" s="304"/>
      <c r="H12" s="304"/>
      <c r="I12" s="304"/>
      <c r="J12" s="304"/>
      <c r="K12" s="302"/>
    </row>
    <row r="13" s="1" customFormat="1" ht="15" customHeight="1">
      <c r="B13" s="305"/>
      <c r="C13" s="306"/>
      <c r="D13" s="307" t="s">
        <v>1542</v>
      </c>
      <c r="E13" s="304"/>
      <c r="F13" s="304"/>
      <c r="G13" s="304"/>
      <c r="H13" s="304"/>
      <c r="I13" s="304"/>
      <c r="J13" s="304"/>
      <c r="K13" s="302"/>
    </row>
    <row r="14" s="1" customFormat="1" ht="12.75" customHeight="1">
      <c r="B14" s="305"/>
      <c r="C14" s="306"/>
      <c r="D14" s="306"/>
      <c r="E14" s="306"/>
      <c r="F14" s="306"/>
      <c r="G14" s="306"/>
      <c r="H14" s="306"/>
      <c r="I14" s="306"/>
      <c r="J14" s="306"/>
      <c r="K14" s="302"/>
    </row>
    <row r="15" s="1" customFormat="1" ht="15" customHeight="1">
      <c r="B15" s="305"/>
      <c r="C15" s="306"/>
      <c r="D15" s="304" t="s">
        <v>1543</v>
      </c>
      <c r="E15" s="304"/>
      <c r="F15" s="304"/>
      <c r="G15" s="304"/>
      <c r="H15" s="304"/>
      <c r="I15" s="304"/>
      <c r="J15" s="304"/>
      <c r="K15" s="302"/>
    </row>
    <row r="16" s="1" customFormat="1" ht="15" customHeight="1">
      <c r="B16" s="305"/>
      <c r="C16" s="306"/>
      <c r="D16" s="304" t="s">
        <v>1544</v>
      </c>
      <c r="E16" s="304"/>
      <c r="F16" s="304"/>
      <c r="G16" s="304"/>
      <c r="H16" s="304"/>
      <c r="I16" s="304"/>
      <c r="J16" s="304"/>
      <c r="K16" s="302"/>
    </row>
    <row r="17" s="1" customFormat="1" ht="15" customHeight="1">
      <c r="B17" s="305"/>
      <c r="C17" s="306"/>
      <c r="D17" s="304" t="s">
        <v>1545</v>
      </c>
      <c r="E17" s="304"/>
      <c r="F17" s="304"/>
      <c r="G17" s="304"/>
      <c r="H17" s="304"/>
      <c r="I17" s="304"/>
      <c r="J17" s="304"/>
      <c r="K17" s="302"/>
    </row>
    <row r="18" s="1" customFormat="1" ht="15" customHeight="1">
      <c r="B18" s="305"/>
      <c r="C18" s="306"/>
      <c r="D18" s="306"/>
      <c r="E18" s="308" t="s">
        <v>80</v>
      </c>
      <c r="F18" s="304" t="s">
        <v>1546</v>
      </c>
      <c r="G18" s="304"/>
      <c r="H18" s="304"/>
      <c r="I18" s="304"/>
      <c r="J18" s="304"/>
      <c r="K18" s="302"/>
    </row>
    <row r="19" s="1" customFormat="1" ht="15" customHeight="1">
      <c r="B19" s="305"/>
      <c r="C19" s="306"/>
      <c r="D19" s="306"/>
      <c r="E19" s="308" t="s">
        <v>1547</v>
      </c>
      <c r="F19" s="304" t="s">
        <v>1548</v>
      </c>
      <c r="G19" s="304"/>
      <c r="H19" s="304"/>
      <c r="I19" s="304"/>
      <c r="J19" s="304"/>
      <c r="K19" s="302"/>
    </row>
    <row r="20" s="1" customFormat="1" ht="15" customHeight="1">
      <c r="B20" s="305"/>
      <c r="C20" s="306"/>
      <c r="D20" s="306"/>
      <c r="E20" s="308" t="s">
        <v>1549</v>
      </c>
      <c r="F20" s="304" t="s">
        <v>1550</v>
      </c>
      <c r="G20" s="304"/>
      <c r="H20" s="304"/>
      <c r="I20" s="304"/>
      <c r="J20" s="304"/>
      <c r="K20" s="302"/>
    </row>
    <row r="21" s="1" customFormat="1" ht="15" customHeight="1">
      <c r="B21" s="305"/>
      <c r="C21" s="306"/>
      <c r="D21" s="306"/>
      <c r="E21" s="308" t="s">
        <v>1551</v>
      </c>
      <c r="F21" s="304" t="s">
        <v>1552</v>
      </c>
      <c r="G21" s="304"/>
      <c r="H21" s="304"/>
      <c r="I21" s="304"/>
      <c r="J21" s="304"/>
      <c r="K21" s="302"/>
    </row>
    <row r="22" s="1" customFormat="1" ht="15" customHeight="1">
      <c r="B22" s="305"/>
      <c r="C22" s="306"/>
      <c r="D22" s="306"/>
      <c r="E22" s="308" t="s">
        <v>1553</v>
      </c>
      <c r="F22" s="304" t="s">
        <v>1554</v>
      </c>
      <c r="G22" s="304"/>
      <c r="H22" s="304"/>
      <c r="I22" s="304"/>
      <c r="J22" s="304"/>
      <c r="K22" s="302"/>
    </row>
    <row r="23" s="1" customFormat="1" ht="15" customHeight="1">
      <c r="B23" s="305"/>
      <c r="C23" s="306"/>
      <c r="D23" s="306"/>
      <c r="E23" s="308" t="s">
        <v>1555</v>
      </c>
      <c r="F23" s="304" t="s">
        <v>1556</v>
      </c>
      <c r="G23" s="304"/>
      <c r="H23" s="304"/>
      <c r="I23" s="304"/>
      <c r="J23" s="304"/>
      <c r="K23" s="302"/>
    </row>
    <row r="24" s="1" customFormat="1" ht="12.75" customHeight="1">
      <c r="B24" s="305"/>
      <c r="C24" s="306"/>
      <c r="D24" s="306"/>
      <c r="E24" s="306"/>
      <c r="F24" s="306"/>
      <c r="G24" s="306"/>
      <c r="H24" s="306"/>
      <c r="I24" s="306"/>
      <c r="J24" s="306"/>
      <c r="K24" s="302"/>
    </row>
    <row r="25" s="1" customFormat="1" ht="15" customHeight="1">
      <c r="B25" s="305"/>
      <c r="C25" s="304" t="s">
        <v>1557</v>
      </c>
      <c r="D25" s="304"/>
      <c r="E25" s="304"/>
      <c r="F25" s="304"/>
      <c r="G25" s="304"/>
      <c r="H25" s="304"/>
      <c r="I25" s="304"/>
      <c r="J25" s="304"/>
      <c r="K25" s="302"/>
    </row>
    <row r="26" s="1" customFormat="1" ht="15" customHeight="1">
      <c r="B26" s="305"/>
      <c r="C26" s="304" t="s">
        <v>1558</v>
      </c>
      <c r="D26" s="304"/>
      <c r="E26" s="304"/>
      <c r="F26" s="304"/>
      <c r="G26" s="304"/>
      <c r="H26" s="304"/>
      <c r="I26" s="304"/>
      <c r="J26" s="304"/>
      <c r="K26" s="302"/>
    </row>
    <row r="27" s="1" customFormat="1" ht="15" customHeight="1">
      <c r="B27" s="305"/>
      <c r="C27" s="304"/>
      <c r="D27" s="304" t="s">
        <v>1559</v>
      </c>
      <c r="E27" s="304"/>
      <c r="F27" s="304"/>
      <c r="G27" s="304"/>
      <c r="H27" s="304"/>
      <c r="I27" s="304"/>
      <c r="J27" s="304"/>
      <c r="K27" s="302"/>
    </row>
    <row r="28" s="1" customFormat="1" ht="15" customHeight="1">
      <c r="B28" s="305"/>
      <c r="C28" s="306"/>
      <c r="D28" s="304" t="s">
        <v>1560</v>
      </c>
      <c r="E28" s="304"/>
      <c r="F28" s="304"/>
      <c r="G28" s="304"/>
      <c r="H28" s="304"/>
      <c r="I28" s="304"/>
      <c r="J28" s="304"/>
      <c r="K28" s="302"/>
    </row>
    <row r="29" s="1" customFormat="1" ht="12.75" customHeight="1">
      <c r="B29" s="305"/>
      <c r="C29" s="306"/>
      <c r="D29" s="306"/>
      <c r="E29" s="306"/>
      <c r="F29" s="306"/>
      <c r="G29" s="306"/>
      <c r="H29" s="306"/>
      <c r="I29" s="306"/>
      <c r="J29" s="306"/>
      <c r="K29" s="302"/>
    </row>
    <row r="30" s="1" customFormat="1" ht="15" customHeight="1">
      <c r="B30" s="305"/>
      <c r="C30" s="306"/>
      <c r="D30" s="304" t="s">
        <v>1561</v>
      </c>
      <c r="E30" s="304"/>
      <c r="F30" s="304"/>
      <c r="G30" s="304"/>
      <c r="H30" s="304"/>
      <c r="I30" s="304"/>
      <c r="J30" s="304"/>
      <c r="K30" s="302"/>
    </row>
    <row r="31" s="1" customFormat="1" ht="15" customHeight="1">
      <c r="B31" s="305"/>
      <c r="C31" s="306"/>
      <c r="D31" s="304" t="s">
        <v>1562</v>
      </c>
      <c r="E31" s="304"/>
      <c r="F31" s="304"/>
      <c r="G31" s="304"/>
      <c r="H31" s="304"/>
      <c r="I31" s="304"/>
      <c r="J31" s="304"/>
      <c r="K31" s="302"/>
    </row>
    <row r="32" s="1" customFormat="1" ht="12.75" customHeight="1">
      <c r="B32" s="305"/>
      <c r="C32" s="306"/>
      <c r="D32" s="306"/>
      <c r="E32" s="306"/>
      <c r="F32" s="306"/>
      <c r="G32" s="306"/>
      <c r="H32" s="306"/>
      <c r="I32" s="306"/>
      <c r="J32" s="306"/>
      <c r="K32" s="302"/>
    </row>
    <row r="33" s="1" customFormat="1" ht="15" customHeight="1">
      <c r="B33" s="305"/>
      <c r="C33" s="306"/>
      <c r="D33" s="304" t="s">
        <v>1563</v>
      </c>
      <c r="E33" s="304"/>
      <c r="F33" s="304"/>
      <c r="G33" s="304"/>
      <c r="H33" s="304"/>
      <c r="I33" s="304"/>
      <c r="J33" s="304"/>
      <c r="K33" s="302"/>
    </row>
    <row r="34" s="1" customFormat="1" ht="15" customHeight="1">
      <c r="B34" s="305"/>
      <c r="C34" s="306"/>
      <c r="D34" s="304" t="s">
        <v>1564</v>
      </c>
      <c r="E34" s="304"/>
      <c r="F34" s="304"/>
      <c r="G34" s="304"/>
      <c r="H34" s="304"/>
      <c r="I34" s="304"/>
      <c r="J34" s="304"/>
      <c r="K34" s="302"/>
    </row>
    <row r="35" s="1" customFormat="1" ht="15" customHeight="1">
      <c r="B35" s="305"/>
      <c r="C35" s="306"/>
      <c r="D35" s="304" t="s">
        <v>1565</v>
      </c>
      <c r="E35" s="304"/>
      <c r="F35" s="304"/>
      <c r="G35" s="304"/>
      <c r="H35" s="304"/>
      <c r="I35" s="304"/>
      <c r="J35" s="304"/>
      <c r="K35" s="302"/>
    </row>
    <row r="36" s="1" customFormat="1" ht="15" customHeight="1">
      <c r="B36" s="305"/>
      <c r="C36" s="306"/>
      <c r="D36" s="304"/>
      <c r="E36" s="307" t="s">
        <v>128</v>
      </c>
      <c r="F36" s="304"/>
      <c r="G36" s="304" t="s">
        <v>1566</v>
      </c>
      <c r="H36" s="304"/>
      <c r="I36" s="304"/>
      <c r="J36" s="304"/>
      <c r="K36" s="302"/>
    </row>
    <row r="37" s="1" customFormat="1" ht="30.75" customHeight="1">
      <c r="B37" s="305"/>
      <c r="C37" s="306"/>
      <c r="D37" s="304"/>
      <c r="E37" s="307" t="s">
        <v>1567</v>
      </c>
      <c r="F37" s="304"/>
      <c r="G37" s="304" t="s">
        <v>1568</v>
      </c>
      <c r="H37" s="304"/>
      <c r="I37" s="304"/>
      <c r="J37" s="304"/>
      <c r="K37" s="302"/>
    </row>
    <row r="38" s="1" customFormat="1" ht="15" customHeight="1">
      <c r="B38" s="305"/>
      <c r="C38" s="306"/>
      <c r="D38" s="304"/>
      <c r="E38" s="307" t="s">
        <v>54</v>
      </c>
      <c r="F38" s="304"/>
      <c r="G38" s="304" t="s">
        <v>1569</v>
      </c>
      <c r="H38" s="304"/>
      <c r="I38" s="304"/>
      <c r="J38" s="304"/>
      <c r="K38" s="302"/>
    </row>
    <row r="39" s="1" customFormat="1" ht="15" customHeight="1">
      <c r="B39" s="305"/>
      <c r="C39" s="306"/>
      <c r="D39" s="304"/>
      <c r="E39" s="307" t="s">
        <v>55</v>
      </c>
      <c r="F39" s="304"/>
      <c r="G39" s="304" t="s">
        <v>1570</v>
      </c>
      <c r="H39" s="304"/>
      <c r="I39" s="304"/>
      <c r="J39" s="304"/>
      <c r="K39" s="302"/>
    </row>
    <row r="40" s="1" customFormat="1" ht="15" customHeight="1">
      <c r="B40" s="305"/>
      <c r="C40" s="306"/>
      <c r="D40" s="304"/>
      <c r="E40" s="307" t="s">
        <v>129</v>
      </c>
      <c r="F40" s="304"/>
      <c r="G40" s="304" t="s">
        <v>1571</v>
      </c>
      <c r="H40" s="304"/>
      <c r="I40" s="304"/>
      <c r="J40" s="304"/>
      <c r="K40" s="302"/>
    </row>
    <row r="41" s="1" customFormat="1" ht="15" customHeight="1">
      <c r="B41" s="305"/>
      <c r="C41" s="306"/>
      <c r="D41" s="304"/>
      <c r="E41" s="307" t="s">
        <v>130</v>
      </c>
      <c r="F41" s="304"/>
      <c r="G41" s="304" t="s">
        <v>1572</v>
      </c>
      <c r="H41" s="304"/>
      <c r="I41" s="304"/>
      <c r="J41" s="304"/>
      <c r="K41" s="302"/>
    </row>
    <row r="42" s="1" customFormat="1" ht="15" customHeight="1">
      <c r="B42" s="305"/>
      <c r="C42" s="306"/>
      <c r="D42" s="304"/>
      <c r="E42" s="307" t="s">
        <v>1573</v>
      </c>
      <c r="F42" s="304"/>
      <c r="G42" s="304" t="s">
        <v>1574</v>
      </c>
      <c r="H42" s="304"/>
      <c r="I42" s="304"/>
      <c r="J42" s="304"/>
      <c r="K42" s="302"/>
    </row>
    <row r="43" s="1" customFormat="1" ht="15" customHeight="1">
      <c r="B43" s="305"/>
      <c r="C43" s="306"/>
      <c r="D43" s="304"/>
      <c r="E43" s="307"/>
      <c r="F43" s="304"/>
      <c r="G43" s="304" t="s">
        <v>1575</v>
      </c>
      <c r="H43" s="304"/>
      <c r="I43" s="304"/>
      <c r="J43" s="304"/>
      <c r="K43" s="302"/>
    </row>
    <row r="44" s="1" customFormat="1" ht="15" customHeight="1">
      <c r="B44" s="305"/>
      <c r="C44" s="306"/>
      <c r="D44" s="304"/>
      <c r="E44" s="307" t="s">
        <v>1576</v>
      </c>
      <c r="F44" s="304"/>
      <c r="G44" s="304" t="s">
        <v>1577</v>
      </c>
      <c r="H44" s="304"/>
      <c r="I44" s="304"/>
      <c r="J44" s="304"/>
      <c r="K44" s="302"/>
    </row>
    <row r="45" s="1" customFormat="1" ht="15" customHeight="1">
      <c r="B45" s="305"/>
      <c r="C45" s="306"/>
      <c r="D45" s="304"/>
      <c r="E45" s="307" t="s">
        <v>132</v>
      </c>
      <c r="F45" s="304"/>
      <c r="G45" s="304" t="s">
        <v>1578</v>
      </c>
      <c r="H45" s="304"/>
      <c r="I45" s="304"/>
      <c r="J45" s="304"/>
      <c r="K45" s="302"/>
    </row>
    <row r="46" s="1" customFormat="1" ht="12.75" customHeight="1">
      <c r="B46" s="305"/>
      <c r="C46" s="306"/>
      <c r="D46" s="304"/>
      <c r="E46" s="304"/>
      <c r="F46" s="304"/>
      <c r="G46" s="304"/>
      <c r="H46" s="304"/>
      <c r="I46" s="304"/>
      <c r="J46" s="304"/>
      <c r="K46" s="302"/>
    </row>
    <row r="47" s="1" customFormat="1" ht="15" customHeight="1">
      <c r="B47" s="305"/>
      <c r="C47" s="306"/>
      <c r="D47" s="304" t="s">
        <v>1579</v>
      </c>
      <c r="E47" s="304"/>
      <c r="F47" s="304"/>
      <c r="G47" s="304"/>
      <c r="H47" s="304"/>
      <c r="I47" s="304"/>
      <c r="J47" s="304"/>
      <c r="K47" s="302"/>
    </row>
    <row r="48" s="1" customFormat="1" ht="15" customHeight="1">
      <c r="B48" s="305"/>
      <c r="C48" s="306"/>
      <c r="D48" s="306"/>
      <c r="E48" s="304" t="s">
        <v>1580</v>
      </c>
      <c r="F48" s="304"/>
      <c r="G48" s="304"/>
      <c r="H48" s="304"/>
      <c r="I48" s="304"/>
      <c r="J48" s="304"/>
      <c r="K48" s="302"/>
    </row>
    <row r="49" s="1" customFormat="1" ht="15" customHeight="1">
      <c r="B49" s="305"/>
      <c r="C49" s="306"/>
      <c r="D49" s="306"/>
      <c r="E49" s="304" t="s">
        <v>1581</v>
      </c>
      <c r="F49" s="304"/>
      <c r="G49" s="304"/>
      <c r="H49" s="304"/>
      <c r="I49" s="304"/>
      <c r="J49" s="304"/>
      <c r="K49" s="302"/>
    </row>
    <row r="50" s="1" customFormat="1" ht="15" customHeight="1">
      <c r="B50" s="305"/>
      <c r="C50" s="306"/>
      <c r="D50" s="306"/>
      <c r="E50" s="304" t="s">
        <v>1582</v>
      </c>
      <c r="F50" s="304"/>
      <c r="G50" s="304"/>
      <c r="H50" s="304"/>
      <c r="I50" s="304"/>
      <c r="J50" s="304"/>
      <c r="K50" s="302"/>
    </row>
    <row r="51" s="1" customFormat="1" ht="15" customHeight="1">
      <c r="B51" s="305"/>
      <c r="C51" s="306"/>
      <c r="D51" s="304" t="s">
        <v>1583</v>
      </c>
      <c r="E51" s="304"/>
      <c r="F51" s="304"/>
      <c r="G51" s="304"/>
      <c r="H51" s="304"/>
      <c r="I51" s="304"/>
      <c r="J51" s="304"/>
      <c r="K51" s="302"/>
    </row>
    <row r="52" s="1" customFormat="1" ht="25.5" customHeight="1">
      <c r="B52" s="300"/>
      <c r="C52" s="301" t="s">
        <v>1584</v>
      </c>
      <c r="D52" s="301"/>
      <c r="E52" s="301"/>
      <c r="F52" s="301"/>
      <c r="G52" s="301"/>
      <c r="H52" s="301"/>
      <c r="I52" s="301"/>
      <c r="J52" s="301"/>
      <c r="K52" s="302"/>
    </row>
    <row r="53" s="1" customFormat="1" ht="5.25" customHeight="1">
      <c r="B53" s="300"/>
      <c r="C53" s="303"/>
      <c r="D53" s="303"/>
      <c r="E53" s="303"/>
      <c r="F53" s="303"/>
      <c r="G53" s="303"/>
      <c r="H53" s="303"/>
      <c r="I53" s="303"/>
      <c r="J53" s="303"/>
      <c r="K53" s="302"/>
    </row>
    <row r="54" s="1" customFormat="1" ht="15" customHeight="1">
      <c r="B54" s="300"/>
      <c r="C54" s="304" t="s">
        <v>1585</v>
      </c>
      <c r="D54" s="304"/>
      <c r="E54" s="304"/>
      <c r="F54" s="304"/>
      <c r="G54" s="304"/>
      <c r="H54" s="304"/>
      <c r="I54" s="304"/>
      <c r="J54" s="304"/>
      <c r="K54" s="302"/>
    </row>
    <row r="55" s="1" customFormat="1" ht="15" customHeight="1">
      <c r="B55" s="300"/>
      <c r="C55" s="304" t="s">
        <v>1586</v>
      </c>
      <c r="D55" s="304"/>
      <c r="E55" s="304"/>
      <c r="F55" s="304"/>
      <c r="G55" s="304"/>
      <c r="H55" s="304"/>
      <c r="I55" s="304"/>
      <c r="J55" s="304"/>
      <c r="K55" s="302"/>
    </row>
    <row r="56" s="1" customFormat="1" ht="12.75" customHeight="1">
      <c r="B56" s="300"/>
      <c r="C56" s="304"/>
      <c r="D56" s="304"/>
      <c r="E56" s="304"/>
      <c r="F56" s="304"/>
      <c r="G56" s="304"/>
      <c r="H56" s="304"/>
      <c r="I56" s="304"/>
      <c r="J56" s="304"/>
      <c r="K56" s="302"/>
    </row>
    <row r="57" s="1" customFormat="1" ht="15" customHeight="1">
      <c r="B57" s="300"/>
      <c r="C57" s="304" t="s">
        <v>1587</v>
      </c>
      <c r="D57" s="304"/>
      <c r="E57" s="304"/>
      <c r="F57" s="304"/>
      <c r="G57" s="304"/>
      <c r="H57" s="304"/>
      <c r="I57" s="304"/>
      <c r="J57" s="304"/>
      <c r="K57" s="302"/>
    </row>
    <row r="58" s="1" customFormat="1" ht="15" customHeight="1">
      <c r="B58" s="300"/>
      <c r="C58" s="306"/>
      <c r="D58" s="304" t="s">
        <v>1588</v>
      </c>
      <c r="E58" s="304"/>
      <c r="F58" s="304"/>
      <c r="G58" s="304"/>
      <c r="H58" s="304"/>
      <c r="I58" s="304"/>
      <c r="J58" s="304"/>
      <c r="K58" s="302"/>
    </row>
    <row r="59" s="1" customFormat="1" ht="15" customHeight="1">
      <c r="B59" s="300"/>
      <c r="C59" s="306"/>
      <c r="D59" s="304" t="s">
        <v>1589</v>
      </c>
      <c r="E59" s="304"/>
      <c r="F59" s="304"/>
      <c r="G59" s="304"/>
      <c r="H59" s="304"/>
      <c r="I59" s="304"/>
      <c r="J59" s="304"/>
      <c r="K59" s="302"/>
    </row>
    <row r="60" s="1" customFormat="1" ht="15" customHeight="1">
      <c r="B60" s="300"/>
      <c r="C60" s="306"/>
      <c r="D60" s="304" t="s">
        <v>1590</v>
      </c>
      <c r="E60" s="304"/>
      <c r="F60" s="304"/>
      <c r="G60" s="304"/>
      <c r="H60" s="304"/>
      <c r="I60" s="304"/>
      <c r="J60" s="304"/>
      <c r="K60" s="302"/>
    </row>
    <row r="61" s="1" customFormat="1" ht="15" customHeight="1">
      <c r="B61" s="300"/>
      <c r="C61" s="306"/>
      <c r="D61" s="304" t="s">
        <v>1591</v>
      </c>
      <c r="E61" s="304"/>
      <c r="F61" s="304"/>
      <c r="G61" s="304"/>
      <c r="H61" s="304"/>
      <c r="I61" s="304"/>
      <c r="J61" s="304"/>
      <c r="K61" s="302"/>
    </row>
    <row r="62" s="1" customFormat="1" ht="15" customHeight="1">
      <c r="B62" s="300"/>
      <c r="C62" s="306"/>
      <c r="D62" s="309" t="s">
        <v>1592</v>
      </c>
      <c r="E62" s="309"/>
      <c r="F62" s="309"/>
      <c r="G62" s="309"/>
      <c r="H62" s="309"/>
      <c r="I62" s="309"/>
      <c r="J62" s="309"/>
      <c r="K62" s="302"/>
    </row>
    <row r="63" s="1" customFormat="1" ht="15" customHeight="1">
      <c r="B63" s="300"/>
      <c r="C63" s="306"/>
      <c r="D63" s="304" t="s">
        <v>1593</v>
      </c>
      <c r="E63" s="304"/>
      <c r="F63" s="304"/>
      <c r="G63" s="304"/>
      <c r="H63" s="304"/>
      <c r="I63" s="304"/>
      <c r="J63" s="304"/>
      <c r="K63" s="302"/>
    </row>
    <row r="64" s="1" customFormat="1" ht="12.75" customHeight="1">
      <c r="B64" s="300"/>
      <c r="C64" s="306"/>
      <c r="D64" s="306"/>
      <c r="E64" s="310"/>
      <c r="F64" s="306"/>
      <c r="G64" s="306"/>
      <c r="H64" s="306"/>
      <c r="I64" s="306"/>
      <c r="J64" s="306"/>
      <c r="K64" s="302"/>
    </row>
    <row r="65" s="1" customFormat="1" ht="15" customHeight="1">
      <c r="B65" s="300"/>
      <c r="C65" s="306"/>
      <c r="D65" s="304" t="s">
        <v>1594</v>
      </c>
      <c r="E65" s="304"/>
      <c r="F65" s="304"/>
      <c r="G65" s="304"/>
      <c r="H65" s="304"/>
      <c r="I65" s="304"/>
      <c r="J65" s="304"/>
      <c r="K65" s="302"/>
    </row>
    <row r="66" s="1" customFormat="1" ht="15" customHeight="1">
      <c r="B66" s="300"/>
      <c r="C66" s="306"/>
      <c r="D66" s="309" t="s">
        <v>1595</v>
      </c>
      <c r="E66" s="309"/>
      <c r="F66" s="309"/>
      <c r="G66" s="309"/>
      <c r="H66" s="309"/>
      <c r="I66" s="309"/>
      <c r="J66" s="309"/>
      <c r="K66" s="302"/>
    </row>
    <row r="67" s="1" customFormat="1" ht="15" customHeight="1">
      <c r="B67" s="300"/>
      <c r="C67" s="306"/>
      <c r="D67" s="304" t="s">
        <v>1596</v>
      </c>
      <c r="E67" s="304"/>
      <c r="F67" s="304"/>
      <c r="G67" s="304"/>
      <c r="H67" s="304"/>
      <c r="I67" s="304"/>
      <c r="J67" s="304"/>
      <c r="K67" s="302"/>
    </row>
    <row r="68" s="1" customFormat="1" ht="15" customHeight="1">
      <c r="B68" s="300"/>
      <c r="C68" s="306"/>
      <c r="D68" s="304" t="s">
        <v>1597</v>
      </c>
      <c r="E68" s="304"/>
      <c r="F68" s="304"/>
      <c r="G68" s="304"/>
      <c r="H68" s="304"/>
      <c r="I68" s="304"/>
      <c r="J68" s="304"/>
      <c r="K68" s="302"/>
    </row>
    <row r="69" s="1" customFormat="1" ht="15" customHeight="1">
      <c r="B69" s="300"/>
      <c r="C69" s="306"/>
      <c r="D69" s="304" t="s">
        <v>1598</v>
      </c>
      <c r="E69" s="304"/>
      <c r="F69" s="304"/>
      <c r="G69" s="304"/>
      <c r="H69" s="304"/>
      <c r="I69" s="304"/>
      <c r="J69" s="304"/>
      <c r="K69" s="302"/>
    </row>
    <row r="70" s="1" customFormat="1" ht="15" customHeight="1">
      <c r="B70" s="300"/>
      <c r="C70" s="306"/>
      <c r="D70" s="304" t="s">
        <v>1599</v>
      </c>
      <c r="E70" s="304"/>
      <c r="F70" s="304"/>
      <c r="G70" s="304"/>
      <c r="H70" s="304"/>
      <c r="I70" s="304"/>
      <c r="J70" s="304"/>
      <c r="K70" s="302"/>
    </row>
    <row r="71" s="1" customFormat="1" ht="12.75" customHeight="1">
      <c r="B71" s="311"/>
      <c r="C71" s="312"/>
      <c r="D71" s="312"/>
      <c r="E71" s="312"/>
      <c r="F71" s="312"/>
      <c r="G71" s="312"/>
      <c r="H71" s="312"/>
      <c r="I71" s="312"/>
      <c r="J71" s="312"/>
      <c r="K71" s="313"/>
    </row>
    <row r="72" s="1" customFormat="1" ht="18.75" customHeight="1">
      <c r="B72" s="314"/>
      <c r="C72" s="314"/>
      <c r="D72" s="314"/>
      <c r="E72" s="314"/>
      <c r="F72" s="314"/>
      <c r="G72" s="314"/>
      <c r="H72" s="314"/>
      <c r="I72" s="314"/>
      <c r="J72" s="314"/>
      <c r="K72" s="315"/>
    </row>
    <row r="73" s="1" customFormat="1" ht="18.75" customHeight="1">
      <c r="B73" s="315"/>
      <c r="C73" s="315"/>
      <c r="D73" s="315"/>
      <c r="E73" s="315"/>
      <c r="F73" s="315"/>
      <c r="G73" s="315"/>
      <c r="H73" s="315"/>
      <c r="I73" s="315"/>
      <c r="J73" s="315"/>
      <c r="K73" s="315"/>
    </row>
    <row r="74" s="1" customFormat="1" ht="7.5" customHeight="1">
      <c r="B74" s="316"/>
      <c r="C74" s="317"/>
      <c r="D74" s="317"/>
      <c r="E74" s="317"/>
      <c r="F74" s="317"/>
      <c r="G74" s="317"/>
      <c r="H74" s="317"/>
      <c r="I74" s="317"/>
      <c r="J74" s="317"/>
      <c r="K74" s="318"/>
    </row>
    <row r="75" s="1" customFormat="1" ht="45" customHeight="1">
      <c r="B75" s="319"/>
      <c r="C75" s="320" t="s">
        <v>1600</v>
      </c>
      <c r="D75" s="320"/>
      <c r="E75" s="320"/>
      <c r="F75" s="320"/>
      <c r="G75" s="320"/>
      <c r="H75" s="320"/>
      <c r="I75" s="320"/>
      <c r="J75" s="320"/>
      <c r="K75" s="321"/>
    </row>
    <row r="76" s="1" customFormat="1" ht="17.25" customHeight="1">
      <c r="B76" s="319"/>
      <c r="C76" s="322" t="s">
        <v>1601</v>
      </c>
      <c r="D76" s="322"/>
      <c r="E76" s="322"/>
      <c r="F76" s="322" t="s">
        <v>1602</v>
      </c>
      <c r="G76" s="323"/>
      <c r="H76" s="322" t="s">
        <v>55</v>
      </c>
      <c r="I76" s="322" t="s">
        <v>58</v>
      </c>
      <c r="J76" s="322" t="s">
        <v>1603</v>
      </c>
      <c r="K76" s="321"/>
    </row>
    <row r="77" s="1" customFormat="1" ht="17.25" customHeight="1">
      <c r="B77" s="319"/>
      <c r="C77" s="324" t="s">
        <v>1604</v>
      </c>
      <c r="D77" s="324"/>
      <c r="E77" s="324"/>
      <c r="F77" s="325" t="s">
        <v>1605</v>
      </c>
      <c r="G77" s="326"/>
      <c r="H77" s="324"/>
      <c r="I77" s="324"/>
      <c r="J77" s="324" t="s">
        <v>1606</v>
      </c>
      <c r="K77" s="321"/>
    </row>
    <row r="78" s="1" customFormat="1" ht="5.25" customHeight="1">
      <c r="B78" s="319"/>
      <c r="C78" s="327"/>
      <c r="D78" s="327"/>
      <c r="E78" s="327"/>
      <c r="F78" s="327"/>
      <c r="G78" s="328"/>
      <c r="H78" s="327"/>
      <c r="I78" s="327"/>
      <c r="J78" s="327"/>
      <c r="K78" s="321"/>
    </row>
    <row r="79" s="1" customFormat="1" ht="15" customHeight="1">
      <c r="B79" s="319"/>
      <c r="C79" s="307" t="s">
        <v>54</v>
      </c>
      <c r="D79" s="329"/>
      <c r="E79" s="329"/>
      <c r="F79" s="330" t="s">
        <v>1607</v>
      </c>
      <c r="G79" s="331"/>
      <c r="H79" s="307" t="s">
        <v>1608</v>
      </c>
      <c r="I79" s="307" t="s">
        <v>1609</v>
      </c>
      <c r="J79" s="307">
        <v>20</v>
      </c>
      <c r="K79" s="321"/>
    </row>
    <row r="80" s="1" customFormat="1" ht="15" customHeight="1">
      <c r="B80" s="319"/>
      <c r="C80" s="307" t="s">
        <v>1610</v>
      </c>
      <c r="D80" s="307"/>
      <c r="E80" s="307"/>
      <c r="F80" s="330" t="s">
        <v>1607</v>
      </c>
      <c r="G80" s="331"/>
      <c r="H80" s="307" t="s">
        <v>1611</v>
      </c>
      <c r="I80" s="307" t="s">
        <v>1609</v>
      </c>
      <c r="J80" s="307">
        <v>120</v>
      </c>
      <c r="K80" s="321"/>
    </row>
    <row r="81" s="1" customFormat="1" ht="15" customHeight="1">
      <c r="B81" s="332"/>
      <c r="C81" s="307" t="s">
        <v>1612</v>
      </c>
      <c r="D81" s="307"/>
      <c r="E81" s="307"/>
      <c r="F81" s="330" t="s">
        <v>1613</v>
      </c>
      <c r="G81" s="331"/>
      <c r="H81" s="307" t="s">
        <v>1614</v>
      </c>
      <c r="I81" s="307" t="s">
        <v>1609</v>
      </c>
      <c r="J81" s="307">
        <v>50</v>
      </c>
      <c r="K81" s="321"/>
    </row>
    <row r="82" s="1" customFormat="1" ht="15" customHeight="1">
      <c r="B82" s="332"/>
      <c r="C82" s="307" t="s">
        <v>1615</v>
      </c>
      <c r="D82" s="307"/>
      <c r="E82" s="307"/>
      <c r="F82" s="330" t="s">
        <v>1607</v>
      </c>
      <c r="G82" s="331"/>
      <c r="H82" s="307" t="s">
        <v>1616</v>
      </c>
      <c r="I82" s="307" t="s">
        <v>1617</v>
      </c>
      <c r="J82" s="307"/>
      <c r="K82" s="321"/>
    </row>
    <row r="83" s="1" customFormat="1" ht="15" customHeight="1">
      <c r="B83" s="332"/>
      <c r="C83" s="333" t="s">
        <v>1618</v>
      </c>
      <c r="D83" s="333"/>
      <c r="E83" s="333"/>
      <c r="F83" s="334" t="s">
        <v>1613</v>
      </c>
      <c r="G83" s="333"/>
      <c r="H83" s="333" t="s">
        <v>1619</v>
      </c>
      <c r="I83" s="333" t="s">
        <v>1609</v>
      </c>
      <c r="J83" s="333">
        <v>15</v>
      </c>
      <c r="K83" s="321"/>
    </row>
    <row r="84" s="1" customFormat="1" ht="15" customHeight="1">
      <c r="B84" s="332"/>
      <c r="C84" s="333" t="s">
        <v>1620</v>
      </c>
      <c r="D84" s="333"/>
      <c r="E84" s="333"/>
      <c r="F84" s="334" t="s">
        <v>1613</v>
      </c>
      <c r="G84" s="333"/>
      <c r="H84" s="333" t="s">
        <v>1621</v>
      </c>
      <c r="I84" s="333" t="s">
        <v>1609</v>
      </c>
      <c r="J84" s="333">
        <v>15</v>
      </c>
      <c r="K84" s="321"/>
    </row>
    <row r="85" s="1" customFormat="1" ht="15" customHeight="1">
      <c r="B85" s="332"/>
      <c r="C85" s="333" t="s">
        <v>1622</v>
      </c>
      <c r="D85" s="333"/>
      <c r="E85" s="333"/>
      <c r="F85" s="334" t="s">
        <v>1613</v>
      </c>
      <c r="G85" s="333"/>
      <c r="H85" s="333" t="s">
        <v>1623</v>
      </c>
      <c r="I85" s="333" t="s">
        <v>1609</v>
      </c>
      <c r="J85" s="333">
        <v>20</v>
      </c>
      <c r="K85" s="321"/>
    </row>
    <row r="86" s="1" customFormat="1" ht="15" customHeight="1">
      <c r="B86" s="332"/>
      <c r="C86" s="333" t="s">
        <v>1624</v>
      </c>
      <c r="D86" s="333"/>
      <c r="E86" s="333"/>
      <c r="F86" s="334" t="s">
        <v>1613</v>
      </c>
      <c r="G86" s="333"/>
      <c r="H86" s="333" t="s">
        <v>1625</v>
      </c>
      <c r="I86" s="333" t="s">
        <v>1609</v>
      </c>
      <c r="J86" s="333">
        <v>20</v>
      </c>
      <c r="K86" s="321"/>
    </row>
    <row r="87" s="1" customFormat="1" ht="15" customHeight="1">
      <c r="B87" s="332"/>
      <c r="C87" s="307" t="s">
        <v>1626</v>
      </c>
      <c r="D87" s="307"/>
      <c r="E87" s="307"/>
      <c r="F87" s="330" t="s">
        <v>1613</v>
      </c>
      <c r="G87" s="331"/>
      <c r="H87" s="307" t="s">
        <v>1627</v>
      </c>
      <c r="I87" s="307" t="s">
        <v>1609</v>
      </c>
      <c r="J87" s="307">
        <v>50</v>
      </c>
      <c r="K87" s="321"/>
    </row>
    <row r="88" s="1" customFormat="1" ht="15" customHeight="1">
      <c r="B88" s="332"/>
      <c r="C88" s="307" t="s">
        <v>1628</v>
      </c>
      <c r="D88" s="307"/>
      <c r="E88" s="307"/>
      <c r="F88" s="330" t="s">
        <v>1613</v>
      </c>
      <c r="G88" s="331"/>
      <c r="H88" s="307" t="s">
        <v>1629</v>
      </c>
      <c r="I88" s="307" t="s">
        <v>1609</v>
      </c>
      <c r="J88" s="307">
        <v>20</v>
      </c>
      <c r="K88" s="321"/>
    </row>
    <row r="89" s="1" customFormat="1" ht="15" customHeight="1">
      <c r="B89" s="332"/>
      <c r="C89" s="307" t="s">
        <v>1630</v>
      </c>
      <c r="D89" s="307"/>
      <c r="E89" s="307"/>
      <c r="F89" s="330" t="s">
        <v>1613</v>
      </c>
      <c r="G89" s="331"/>
      <c r="H89" s="307" t="s">
        <v>1631</v>
      </c>
      <c r="I89" s="307" t="s">
        <v>1609</v>
      </c>
      <c r="J89" s="307">
        <v>20</v>
      </c>
      <c r="K89" s="321"/>
    </row>
    <row r="90" s="1" customFormat="1" ht="15" customHeight="1">
      <c r="B90" s="332"/>
      <c r="C90" s="307" t="s">
        <v>1632</v>
      </c>
      <c r="D90" s="307"/>
      <c r="E90" s="307"/>
      <c r="F90" s="330" t="s">
        <v>1613</v>
      </c>
      <c r="G90" s="331"/>
      <c r="H90" s="307" t="s">
        <v>1633</v>
      </c>
      <c r="I90" s="307" t="s">
        <v>1609</v>
      </c>
      <c r="J90" s="307">
        <v>50</v>
      </c>
      <c r="K90" s="321"/>
    </row>
    <row r="91" s="1" customFormat="1" ht="15" customHeight="1">
      <c r="B91" s="332"/>
      <c r="C91" s="307" t="s">
        <v>1634</v>
      </c>
      <c r="D91" s="307"/>
      <c r="E91" s="307"/>
      <c r="F91" s="330" t="s">
        <v>1613</v>
      </c>
      <c r="G91" s="331"/>
      <c r="H91" s="307" t="s">
        <v>1634</v>
      </c>
      <c r="I91" s="307" t="s">
        <v>1609</v>
      </c>
      <c r="J91" s="307">
        <v>50</v>
      </c>
      <c r="K91" s="321"/>
    </row>
    <row r="92" s="1" customFormat="1" ht="15" customHeight="1">
      <c r="B92" s="332"/>
      <c r="C92" s="307" t="s">
        <v>1635</v>
      </c>
      <c r="D92" s="307"/>
      <c r="E92" s="307"/>
      <c r="F92" s="330" t="s">
        <v>1613</v>
      </c>
      <c r="G92" s="331"/>
      <c r="H92" s="307" t="s">
        <v>1636</v>
      </c>
      <c r="I92" s="307" t="s">
        <v>1609</v>
      </c>
      <c r="J92" s="307">
        <v>255</v>
      </c>
      <c r="K92" s="321"/>
    </row>
    <row r="93" s="1" customFormat="1" ht="15" customHeight="1">
      <c r="B93" s="332"/>
      <c r="C93" s="307" t="s">
        <v>1637</v>
      </c>
      <c r="D93" s="307"/>
      <c r="E93" s="307"/>
      <c r="F93" s="330" t="s">
        <v>1607</v>
      </c>
      <c r="G93" s="331"/>
      <c r="H93" s="307" t="s">
        <v>1638</v>
      </c>
      <c r="I93" s="307" t="s">
        <v>1639</v>
      </c>
      <c r="J93" s="307"/>
      <c r="K93" s="321"/>
    </row>
    <row r="94" s="1" customFormat="1" ht="15" customHeight="1">
      <c r="B94" s="332"/>
      <c r="C94" s="307" t="s">
        <v>1640</v>
      </c>
      <c r="D94" s="307"/>
      <c r="E94" s="307"/>
      <c r="F94" s="330" t="s">
        <v>1607</v>
      </c>
      <c r="G94" s="331"/>
      <c r="H94" s="307" t="s">
        <v>1641</v>
      </c>
      <c r="I94" s="307" t="s">
        <v>1642</v>
      </c>
      <c r="J94" s="307"/>
      <c r="K94" s="321"/>
    </row>
    <row r="95" s="1" customFormat="1" ht="15" customHeight="1">
      <c r="B95" s="332"/>
      <c r="C95" s="307" t="s">
        <v>1643</v>
      </c>
      <c r="D95" s="307"/>
      <c r="E95" s="307"/>
      <c r="F95" s="330" t="s">
        <v>1607</v>
      </c>
      <c r="G95" s="331"/>
      <c r="H95" s="307" t="s">
        <v>1643</v>
      </c>
      <c r="I95" s="307" t="s">
        <v>1642</v>
      </c>
      <c r="J95" s="307"/>
      <c r="K95" s="321"/>
    </row>
    <row r="96" s="1" customFormat="1" ht="15" customHeight="1">
      <c r="B96" s="332"/>
      <c r="C96" s="307" t="s">
        <v>39</v>
      </c>
      <c r="D96" s="307"/>
      <c r="E96" s="307"/>
      <c r="F96" s="330" t="s">
        <v>1607</v>
      </c>
      <c r="G96" s="331"/>
      <c r="H96" s="307" t="s">
        <v>1644</v>
      </c>
      <c r="I96" s="307" t="s">
        <v>1642</v>
      </c>
      <c r="J96" s="307"/>
      <c r="K96" s="321"/>
    </row>
    <row r="97" s="1" customFormat="1" ht="15" customHeight="1">
      <c r="B97" s="332"/>
      <c r="C97" s="307" t="s">
        <v>49</v>
      </c>
      <c r="D97" s="307"/>
      <c r="E97" s="307"/>
      <c r="F97" s="330" t="s">
        <v>1607</v>
      </c>
      <c r="G97" s="331"/>
      <c r="H97" s="307" t="s">
        <v>1645</v>
      </c>
      <c r="I97" s="307" t="s">
        <v>1642</v>
      </c>
      <c r="J97" s="307"/>
      <c r="K97" s="321"/>
    </row>
    <row r="98" s="1" customFormat="1" ht="15" customHeight="1">
      <c r="B98" s="335"/>
      <c r="C98" s="336"/>
      <c r="D98" s="336"/>
      <c r="E98" s="336"/>
      <c r="F98" s="336"/>
      <c r="G98" s="336"/>
      <c r="H98" s="336"/>
      <c r="I98" s="336"/>
      <c r="J98" s="336"/>
      <c r="K98" s="337"/>
    </row>
    <row r="99" s="1" customFormat="1" ht="18.75" customHeight="1">
      <c r="B99" s="338"/>
      <c r="C99" s="339"/>
      <c r="D99" s="339"/>
      <c r="E99" s="339"/>
      <c r="F99" s="339"/>
      <c r="G99" s="339"/>
      <c r="H99" s="339"/>
      <c r="I99" s="339"/>
      <c r="J99" s="339"/>
      <c r="K99" s="338"/>
    </row>
    <row r="100" s="1" customFormat="1" ht="18.75" customHeight="1"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</row>
    <row r="101" s="1" customFormat="1" ht="7.5" customHeight="1">
      <c r="B101" s="316"/>
      <c r="C101" s="317"/>
      <c r="D101" s="317"/>
      <c r="E101" s="317"/>
      <c r="F101" s="317"/>
      <c r="G101" s="317"/>
      <c r="H101" s="317"/>
      <c r="I101" s="317"/>
      <c r="J101" s="317"/>
      <c r="K101" s="318"/>
    </row>
    <row r="102" s="1" customFormat="1" ht="45" customHeight="1">
      <c r="B102" s="319"/>
      <c r="C102" s="320" t="s">
        <v>1646</v>
      </c>
      <c r="D102" s="320"/>
      <c r="E102" s="320"/>
      <c r="F102" s="320"/>
      <c r="G102" s="320"/>
      <c r="H102" s="320"/>
      <c r="I102" s="320"/>
      <c r="J102" s="320"/>
      <c r="K102" s="321"/>
    </row>
    <row r="103" s="1" customFormat="1" ht="17.25" customHeight="1">
      <c r="B103" s="319"/>
      <c r="C103" s="322" t="s">
        <v>1601</v>
      </c>
      <c r="D103" s="322"/>
      <c r="E103" s="322"/>
      <c r="F103" s="322" t="s">
        <v>1602</v>
      </c>
      <c r="G103" s="323"/>
      <c r="H103" s="322" t="s">
        <v>55</v>
      </c>
      <c r="I103" s="322" t="s">
        <v>58</v>
      </c>
      <c r="J103" s="322" t="s">
        <v>1603</v>
      </c>
      <c r="K103" s="321"/>
    </row>
    <row r="104" s="1" customFormat="1" ht="17.25" customHeight="1">
      <c r="B104" s="319"/>
      <c r="C104" s="324" t="s">
        <v>1604</v>
      </c>
      <c r="D104" s="324"/>
      <c r="E104" s="324"/>
      <c r="F104" s="325" t="s">
        <v>1605</v>
      </c>
      <c r="G104" s="326"/>
      <c r="H104" s="324"/>
      <c r="I104" s="324"/>
      <c r="J104" s="324" t="s">
        <v>1606</v>
      </c>
      <c r="K104" s="321"/>
    </row>
    <row r="105" s="1" customFormat="1" ht="5.25" customHeight="1">
      <c r="B105" s="319"/>
      <c r="C105" s="322"/>
      <c r="D105" s="322"/>
      <c r="E105" s="322"/>
      <c r="F105" s="322"/>
      <c r="G105" s="340"/>
      <c r="H105" s="322"/>
      <c r="I105" s="322"/>
      <c r="J105" s="322"/>
      <c r="K105" s="321"/>
    </row>
    <row r="106" s="1" customFormat="1" ht="15" customHeight="1">
      <c r="B106" s="319"/>
      <c r="C106" s="307" t="s">
        <v>54</v>
      </c>
      <c r="D106" s="329"/>
      <c r="E106" s="329"/>
      <c r="F106" s="330" t="s">
        <v>1607</v>
      </c>
      <c r="G106" s="307"/>
      <c r="H106" s="307" t="s">
        <v>1647</v>
      </c>
      <c r="I106" s="307" t="s">
        <v>1609</v>
      </c>
      <c r="J106" s="307">
        <v>20</v>
      </c>
      <c r="K106" s="321"/>
    </row>
    <row r="107" s="1" customFormat="1" ht="15" customHeight="1">
      <c r="B107" s="319"/>
      <c r="C107" s="307" t="s">
        <v>1610</v>
      </c>
      <c r="D107" s="307"/>
      <c r="E107" s="307"/>
      <c r="F107" s="330" t="s">
        <v>1607</v>
      </c>
      <c r="G107" s="307"/>
      <c r="H107" s="307" t="s">
        <v>1647</v>
      </c>
      <c r="I107" s="307" t="s">
        <v>1609</v>
      </c>
      <c r="J107" s="307">
        <v>120</v>
      </c>
      <c r="K107" s="321"/>
    </row>
    <row r="108" s="1" customFormat="1" ht="15" customHeight="1">
      <c r="B108" s="332"/>
      <c r="C108" s="307" t="s">
        <v>1612</v>
      </c>
      <c r="D108" s="307"/>
      <c r="E108" s="307"/>
      <c r="F108" s="330" t="s">
        <v>1613</v>
      </c>
      <c r="G108" s="307"/>
      <c r="H108" s="307" t="s">
        <v>1647</v>
      </c>
      <c r="I108" s="307" t="s">
        <v>1609</v>
      </c>
      <c r="J108" s="307">
        <v>50</v>
      </c>
      <c r="K108" s="321"/>
    </row>
    <row r="109" s="1" customFormat="1" ht="15" customHeight="1">
      <c r="B109" s="332"/>
      <c r="C109" s="307" t="s">
        <v>1615</v>
      </c>
      <c r="D109" s="307"/>
      <c r="E109" s="307"/>
      <c r="F109" s="330" t="s">
        <v>1607</v>
      </c>
      <c r="G109" s="307"/>
      <c r="H109" s="307" t="s">
        <v>1647</v>
      </c>
      <c r="I109" s="307" t="s">
        <v>1617</v>
      </c>
      <c r="J109" s="307"/>
      <c r="K109" s="321"/>
    </row>
    <row r="110" s="1" customFormat="1" ht="15" customHeight="1">
      <c r="B110" s="332"/>
      <c r="C110" s="307" t="s">
        <v>1626</v>
      </c>
      <c r="D110" s="307"/>
      <c r="E110" s="307"/>
      <c r="F110" s="330" t="s">
        <v>1613</v>
      </c>
      <c r="G110" s="307"/>
      <c r="H110" s="307" t="s">
        <v>1647</v>
      </c>
      <c r="I110" s="307" t="s">
        <v>1609</v>
      </c>
      <c r="J110" s="307">
        <v>50</v>
      </c>
      <c r="K110" s="321"/>
    </row>
    <row r="111" s="1" customFormat="1" ht="15" customHeight="1">
      <c r="B111" s="332"/>
      <c r="C111" s="307" t="s">
        <v>1634</v>
      </c>
      <c r="D111" s="307"/>
      <c r="E111" s="307"/>
      <c r="F111" s="330" t="s">
        <v>1613</v>
      </c>
      <c r="G111" s="307"/>
      <c r="H111" s="307" t="s">
        <v>1647</v>
      </c>
      <c r="I111" s="307" t="s">
        <v>1609</v>
      </c>
      <c r="J111" s="307">
        <v>50</v>
      </c>
      <c r="K111" s="321"/>
    </row>
    <row r="112" s="1" customFormat="1" ht="15" customHeight="1">
      <c r="B112" s="332"/>
      <c r="C112" s="307" t="s">
        <v>1632</v>
      </c>
      <c r="D112" s="307"/>
      <c r="E112" s="307"/>
      <c r="F112" s="330" t="s">
        <v>1613</v>
      </c>
      <c r="G112" s="307"/>
      <c r="H112" s="307" t="s">
        <v>1647</v>
      </c>
      <c r="I112" s="307" t="s">
        <v>1609</v>
      </c>
      <c r="J112" s="307">
        <v>50</v>
      </c>
      <c r="K112" s="321"/>
    </row>
    <row r="113" s="1" customFormat="1" ht="15" customHeight="1">
      <c r="B113" s="332"/>
      <c r="C113" s="307" t="s">
        <v>54</v>
      </c>
      <c r="D113" s="307"/>
      <c r="E113" s="307"/>
      <c r="F113" s="330" t="s">
        <v>1607</v>
      </c>
      <c r="G113" s="307"/>
      <c r="H113" s="307" t="s">
        <v>1648</v>
      </c>
      <c r="I113" s="307" t="s">
        <v>1609</v>
      </c>
      <c r="J113" s="307">
        <v>20</v>
      </c>
      <c r="K113" s="321"/>
    </row>
    <row r="114" s="1" customFormat="1" ht="15" customHeight="1">
      <c r="B114" s="332"/>
      <c r="C114" s="307" t="s">
        <v>1649</v>
      </c>
      <c r="D114" s="307"/>
      <c r="E114" s="307"/>
      <c r="F114" s="330" t="s">
        <v>1607</v>
      </c>
      <c r="G114" s="307"/>
      <c r="H114" s="307" t="s">
        <v>1650</v>
      </c>
      <c r="I114" s="307" t="s">
        <v>1609</v>
      </c>
      <c r="J114" s="307">
        <v>120</v>
      </c>
      <c r="K114" s="321"/>
    </row>
    <row r="115" s="1" customFormat="1" ht="15" customHeight="1">
      <c r="B115" s="332"/>
      <c r="C115" s="307" t="s">
        <v>39</v>
      </c>
      <c r="D115" s="307"/>
      <c r="E115" s="307"/>
      <c r="F115" s="330" t="s">
        <v>1607</v>
      </c>
      <c r="G115" s="307"/>
      <c r="H115" s="307" t="s">
        <v>1651</v>
      </c>
      <c r="I115" s="307" t="s">
        <v>1642</v>
      </c>
      <c r="J115" s="307"/>
      <c r="K115" s="321"/>
    </row>
    <row r="116" s="1" customFormat="1" ht="15" customHeight="1">
      <c r="B116" s="332"/>
      <c r="C116" s="307" t="s">
        <v>49</v>
      </c>
      <c r="D116" s="307"/>
      <c r="E116" s="307"/>
      <c r="F116" s="330" t="s">
        <v>1607</v>
      </c>
      <c r="G116" s="307"/>
      <c r="H116" s="307" t="s">
        <v>1652</v>
      </c>
      <c r="I116" s="307" t="s">
        <v>1642</v>
      </c>
      <c r="J116" s="307"/>
      <c r="K116" s="321"/>
    </row>
    <row r="117" s="1" customFormat="1" ht="15" customHeight="1">
      <c r="B117" s="332"/>
      <c r="C117" s="307" t="s">
        <v>58</v>
      </c>
      <c r="D117" s="307"/>
      <c r="E117" s="307"/>
      <c r="F117" s="330" t="s">
        <v>1607</v>
      </c>
      <c r="G117" s="307"/>
      <c r="H117" s="307" t="s">
        <v>1653</v>
      </c>
      <c r="I117" s="307" t="s">
        <v>1654</v>
      </c>
      <c r="J117" s="307"/>
      <c r="K117" s="321"/>
    </row>
    <row r="118" s="1" customFormat="1" ht="15" customHeight="1">
      <c r="B118" s="335"/>
      <c r="C118" s="341"/>
      <c r="D118" s="341"/>
      <c r="E118" s="341"/>
      <c r="F118" s="341"/>
      <c r="G118" s="341"/>
      <c r="H118" s="341"/>
      <c r="I118" s="341"/>
      <c r="J118" s="341"/>
      <c r="K118" s="337"/>
    </row>
    <row r="119" s="1" customFormat="1" ht="18.75" customHeight="1">
      <c r="B119" s="342"/>
      <c r="C119" s="343"/>
      <c r="D119" s="343"/>
      <c r="E119" s="343"/>
      <c r="F119" s="344"/>
      <c r="G119" s="343"/>
      <c r="H119" s="343"/>
      <c r="I119" s="343"/>
      <c r="J119" s="343"/>
      <c r="K119" s="342"/>
    </row>
    <row r="120" s="1" customFormat="1" ht="18.75" customHeight="1"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</row>
    <row r="121" s="1" customFormat="1" ht="7.5" customHeight="1">
      <c r="B121" s="345"/>
      <c r="C121" s="346"/>
      <c r="D121" s="346"/>
      <c r="E121" s="346"/>
      <c r="F121" s="346"/>
      <c r="G121" s="346"/>
      <c r="H121" s="346"/>
      <c r="I121" s="346"/>
      <c r="J121" s="346"/>
      <c r="K121" s="347"/>
    </row>
    <row r="122" s="1" customFormat="1" ht="45" customHeight="1">
      <c r="B122" s="348"/>
      <c r="C122" s="298" t="s">
        <v>1655</v>
      </c>
      <c r="D122" s="298"/>
      <c r="E122" s="298"/>
      <c r="F122" s="298"/>
      <c r="G122" s="298"/>
      <c r="H122" s="298"/>
      <c r="I122" s="298"/>
      <c r="J122" s="298"/>
      <c r="K122" s="349"/>
    </row>
    <row r="123" s="1" customFormat="1" ht="17.25" customHeight="1">
      <c r="B123" s="350"/>
      <c r="C123" s="322" t="s">
        <v>1601</v>
      </c>
      <c r="D123" s="322"/>
      <c r="E123" s="322"/>
      <c r="F123" s="322" t="s">
        <v>1602</v>
      </c>
      <c r="G123" s="323"/>
      <c r="H123" s="322" t="s">
        <v>55</v>
      </c>
      <c r="I123" s="322" t="s">
        <v>58</v>
      </c>
      <c r="J123" s="322" t="s">
        <v>1603</v>
      </c>
      <c r="K123" s="351"/>
    </row>
    <row r="124" s="1" customFormat="1" ht="17.25" customHeight="1">
      <c r="B124" s="350"/>
      <c r="C124" s="324" t="s">
        <v>1604</v>
      </c>
      <c r="D124" s="324"/>
      <c r="E124" s="324"/>
      <c r="F124" s="325" t="s">
        <v>1605</v>
      </c>
      <c r="G124" s="326"/>
      <c r="H124" s="324"/>
      <c r="I124" s="324"/>
      <c r="J124" s="324" t="s">
        <v>1606</v>
      </c>
      <c r="K124" s="351"/>
    </row>
    <row r="125" s="1" customFormat="1" ht="5.25" customHeight="1">
      <c r="B125" s="352"/>
      <c r="C125" s="327"/>
      <c r="D125" s="327"/>
      <c r="E125" s="327"/>
      <c r="F125" s="327"/>
      <c r="G125" s="353"/>
      <c r="H125" s="327"/>
      <c r="I125" s="327"/>
      <c r="J125" s="327"/>
      <c r="K125" s="354"/>
    </row>
    <row r="126" s="1" customFormat="1" ht="15" customHeight="1">
      <c r="B126" s="352"/>
      <c r="C126" s="307" t="s">
        <v>1610</v>
      </c>
      <c r="D126" s="329"/>
      <c r="E126" s="329"/>
      <c r="F126" s="330" t="s">
        <v>1607</v>
      </c>
      <c r="G126" s="307"/>
      <c r="H126" s="307" t="s">
        <v>1647</v>
      </c>
      <c r="I126" s="307" t="s">
        <v>1609</v>
      </c>
      <c r="J126" s="307">
        <v>120</v>
      </c>
      <c r="K126" s="355"/>
    </row>
    <row r="127" s="1" customFormat="1" ht="15" customHeight="1">
      <c r="B127" s="352"/>
      <c r="C127" s="307" t="s">
        <v>1656</v>
      </c>
      <c r="D127" s="307"/>
      <c r="E127" s="307"/>
      <c r="F127" s="330" t="s">
        <v>1607</v>
      </c>
      <c r="G127" s="307"/>
      <c r="H127" s="307" t="s">
        <v>1657</v>
      </c>
      <c r="I127" s="307" t="s">
        <v>1609</v>
      </c>
      <c r="J127" s="307" t="s">
        <v>1658</v>
      </c>
      <c r="K127" s="355"/>
    </row>
    <row r="128" s="1" customFormat="1" ht="15" customHeight="1">
      <c r="B128" s="352"/>
      <c r="C128" s="307" t="s">
        <v>1555</v>
      </c>
      <c r="D128" s="307"/>
      <c r="E128" s="307"/>
      <c r="F128" s="330" t="s">
        <v>1607</v>
      </c>
      <c r="G128" s="307"/>
      <c r="H128" s="307" t="s">
        <v>1659</v>
      </c>
      <c r="I128" s="307" t="s">
        <v>1609</v>
      </c>
      <c r="J128" s="307" t="s">
        <v>1658</v>
      </c>
      <c r="K128" s="355"/>
    </row>
    <row r="129" s="1" customFormat="1" ht="15" customHeight="1">
      <c r="B129" s="352"/>
      <c r="C129" s="307" t="s">
        <v>1618</v>
      </c>
      <c r="D129" s="307"/>
      <c r="E129" s="307"/>
      <c r="F129" s="330" t="s">
        <v>1613</v>
      </c>
      <c r="G129" s="307"/>
      <c r="H129" s="307" t="s">
        <v>1619</v>
      </c>
      <c r="I129" s="307" t="s">
        <v>1609</v>
      </c>
      <c r="J129" s="307">
        <v>15</v>
      </c>
      <c r="K129" s="355"/>
    </row>
    <row r="130" s="1" customFormat="1" ht="15" customHeight="1">
      <c r="B130" s="352"/>
      <c r="C130" s="333" t="s">
        <v>1620</v>
      </c>
      <c r="D130" s="333"/>
      <c r="E130" s="333"/>
      <c r="F130" s="334" t="s">
        <v>1613</v>
      </c>
      <c r="G130" s="333"/>
      <c r="H130" s="333" t="s">
        <v>1621</v>
      </c>
      <c r="I130" s="333" t="s">
        <v>1609</v>
      </c>
      <c r="J130" s="333">
        <v>15</v>
      </c>
      <c r="K130" s="355"/>
    </row>
    <row r="131" s="1" customFormat="1" ht="15" customHeight="1">
      <c r="B131" s="352"/>
      <c r="C131" s="333" t="s">
        <v>1622</v>
      </c>
      <c r="D131" s="333"/>
      <c r="E131" s="333"/>
      <c r="F131" s="334" t="s">
        <v>1613</v>
      </c>
      <c r="G131" s="333"/>
      <c r="H131" s="333" t="s">
        <v>1623</v>
      </c>
      <c r="I131" s="333" t="s">
        <v>1609</v>
      </c>
      <c r="J131" s="333">
        <v>20</v>
      </c>
      <c r="K131" s="355"/>
    </row>
    <row r="132" s="1" customFormat="1" ht="15" customHeight="1">
      <c r="B132" s="352"/>
      <c r="C132" s="333" t="s">
        <v>1624</v>
      </c>
      <c r="D132" s="333"/>
      <c r="E132" s="333"/>
      <c r="F132" s="334" t="s">
        <v>1613</v>
      </c>
      <c r="G132" s="333"/>
      <c r="H132" s="333" t="s">
        <v>1625</v>
      </c>
      <c r="I132" s="333" t="s">
        <v>1609</v>
      </c>
      <c r="J132" s="333">
        <v>20</v>
      </c>
      <c r="K132" s="355"/>
    </row>
    <row r="133" s="1" customFormat="1" ht="15" customHeight="1">
      <c r="B133" s="352"/>
      <c r="C133" s="307" t="s">
        <v>1612</v>
      </c>
      <c r="D133" s="307"/>
      <c r="E133" s="307"/>
      <c r="F133" s="330" t="s">
        <v>1613</v>
      </c>
      <c r="G133" s="307"/>
      <c r="H133" s="307" t="s">
        <v>1647</v>
      </c>
      <c r="I133" s="307" t="s">
        <v>1609</v>
      </c>
      <c r="J133" s="307">
        <v>50</v>
      </c>
      <c r="K133" s="355"/>
    </row>
    <row r="134" s="1" customFormat="1" ht="15" customHeight="1">
      <c r="B134" s="352"/>
      <c r="C134" s="307" t="s">
        <v>1626</v>
      </c>
      <c r="D134" s="307"/>
      <c r="E134" s="307"/>
      <c r="F134" s="330" t="s">
        <v>1613</v>
      </c>
      <c r="G134" s="307"/>
      <c r="H134" s="307" t="s">
        <v>1647</v>
      </c>
      <c r="I134" s="307" t="s">
        <v>1609</v>
      </c>
      <c r="J134" s="307">
        <v>50</v>
      </c>
      <c r="K134" s="355"/>
    </row>
    <row r="135" s="1" customFormat="1" ht="15" customHeight="1">
      <c r="B135" s="352"/>
      <c r="C135" s="307" t="s">
        <v>1632</v>
      </c>
      <c r="D135" s="307"/>
      <c r="E135" s="307"/>
      <c r="F135" s="330" t="s">
        <v>1613</v>
      </c>
      <c r="G135" s="307"/>
      <c r="H135" s="307" t="s">
        <v>1647</v>
      </c>
      <c r="I135" s="307" t="s">
        <v>1609</v>
      </c>
      <c r="J135" s="307">
        <v>50</v>
      </c>
      <c r="K135" s="355"/>
    </row>
    <row r="136" s="1" customFormat="1" ht="15" customHeight="1">
      <c r="B136" s="352"/>
      <c r="C136" s="307" t="s">
        <v>1634</v>
      </c>
      <c r="D136" s="307"/>
      <c r="E136" s="307"/>
      <c r="F136" s="330" t="s">
        <v>1613</v>
      </c>
      <c r="G136" s="307"/>
      <c r="H136" s="307" t="s">
        <v>1647</v>
      </c>
      <c r="I136" s="307" t="s">
        <v>1609</v>
      </c>
      <c r="J136" s="307">
        <v>50</v>
      </c>
      <c r="K136" s="355"/>
    </row>
    <row r="137" s="1" customFormat="1" ht="15" customHeight="1">
      <c r="B137" s="352"/>
      <c r="C137" s="307" t="s">
        <v>1635</v>
      </c>
      <c r="D137" s="307"/>
      <c r="E137" s="307"/>
      <c r="F137" s="330" t="s">
        <v>1613</v>
      </c>
      <c r="G137" s="307"/>
      <c r="H137" s="307" t="s">
        <v>1660</v>
      </c>
      <c r="I137" s="307" t="s">
        <v>1609</v>
      </c>
      <c r="J137" s="307">
        <v>255</v>
      </c>
      <c r="K137" s="355"/>
    </row>
    <row r="138" s="1" customFormat="1" ht="15" customHeight="1">
      <c r="B138" s="352"/>
      <c r="C138" s="307" t="s">
        <v>1637</v>
      </c>
      <c r="D138" s="307"/>
      <c r="E138" s="307"/>
      <c r="F138" s="330" t="s">
        <v>1607</v>
      </c>
      <c r="G138" s="307"/>
      <c r="H138" s="307" t="s">
        <v>1661</v>
      </c>
      <c r="I138" s="307" t="s">
        <v>1639</v>
      </c>
      <c r="J138" s="307"/>
      <c r="K138" s="355"/>
    </row>
    <row r="139" s="1" customFormat="1" ht="15" customHeight="1">
      <c r="B139" s="352"/>
      <c r="C139" s="307" t="s">
        <v>1640</v>
      </c>
      <c r="D139" s="307"/>
      <c r="E139" s="307"/>
      <c r="F139" s="330" t="s">
        <v>1607</v>
      </c>
      <c r="G139" s="307"/>
      <c r="H139" s="307" t="s">
        <v>1662</v>
      </c>
      <c r="I139" s="307" t="s">
        <v>1642</v>
      </c>
      <c r="J139" s="307"/>
      <c r="K139" s="355"/>
    </row>
    <row r="140" s="1" customFormat="1" ht="15" customHeight="1">
      <c r="B140" s="352"/>
      <c r="C140" s="307" t="s">
        <v>1643</v>
      </c>
      <c r="D140" s="307"/>
      <c r="E140" s="307"/>
      <c r="F140" s="330" t="s">
        <v>1607</v>
      </c>
      <c r="G140" s="307"/>
      <c r="H140" s="307" t="s">
        <v>1643</v>
      </c>
      <c r="I140" s="307" t="s">
        <v>1642</v>
      </c>
      <c r="J140" s="307"/>
      <c r="K140" s="355"/>
    </row>
    <row r="141" s="1" customFormat="1" ht="15" customHeight="1">
      <c r="B141" s="352"/>
      <c r="C141" s="307" t="s">
        <v>39</v>
      </c>
      <c r="D141" s="307"/>
      <c r="E141" s="307"/>
      <c r="F141" s="330" t="s">
        <v>1607</v>
      </c>
      <c r="G141" s="307"/>
      <c r="H141" s="307" t="s">
        <v>1663</v>
      </c>
      <c r="I141" s="307" t="s">
        <v>1642</v>
      </c>
      <c r="J141" s="307"/>
      <c r="K141" s="355"/>
    </row>
    <row r="142" s="1" customFormat="1" ht="15" customHeight="1">
      <c r="B142" s="352"/>
      <c r="C142" s="307" t="s">
        <v>1664</v>
      </c>
      <c r="D142" s="307"/>
      <c r="E142" s="307"/>
      <c r="F142" s="330" t="s">
        <v>1607</v>
      </c>
      <c r="G142" s="307"/>
      <c r="H142" s="307" t="s">
        <v>1665</v>
      </c>
      <c r="I142" s="307" t="s">
        <v>1642</v>
      </c>
      <c r="J142" s="307"/>
      <c r="K142" s="355"/>
    </row>
    <row r="143" s="1" customFormat="1" ht="15" customHeight="1">
      <c r="B143" s="356"/>
      <c r="C143" s="357"/>
      <c r="D143" s="357"/>
      <c r="E143" s="357"/>
      <c r="F143" s="357"/>
      <c r="G143" s="357"/>
      <c r="H143" s="357"/>
      <c r="I143" s="357"/>
      <c r="J143" s="357"/>
      <c r="K143" s="358"/>
    </row>
    <row r="144" s="1" customFormat="1" ht="18.75" customHeight="1">
      <c r="B144" s="343"/>
      <c r="C144" s="343"/>
      <c r="D144" s="343"/>
      <c r="E144" s="343"/>
      <c r="F144" s="344"/>
      <c r="G144" s="343"/>
      <c r="H144" s="343"/>
      <c r="I144" s="343"/>
      <c r="J144" s="343"/>
      <c r="K144" s="343"/>
    </row>
    <row r="145" s="1" customFormat="1" ht="18.75" customHeight="1"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</row>
    <row r="146" s="1" customFormat="1" ht="7.5" customHeight="1">
      <c r="B146" s="316"/>
      <c r="C146" s="317"/>
      <c r="D146" s="317"/>
      <c r="E146" s="317"/>
      <c r="F146" s="317"/>
      <c r="G146" s="317"/>
      <c r="H146" s="317"/>
      <c r="I146" s="317"/>
      <c r="J146" s="317"/>
      <c r="K146" s="318"/>
    </row>
    <row r="147" s="1" customFormat="1" ht="45" customHeight="1">
      <c r="B147" s="319"/>
      <c r="C147" s="320" t="s">
        <v>1666</v>
      </c>
      <c r="D147" s="320"/>
      <c r="E147" s="320"/>
      <c r="F147" s="320"/>
      <c r="G147" s="320"/>
      <c r="H147" s="320"/>
      <c r="I147" s="320"/>
      <c r="J147" s="320"/>
      <c r="K147" s="321"/>
    </row>
    <row r="148" s="1" customFormat="1" ht="17.25" customHeight="1">
      <c r="B148" s="319"/>
      <c r="C148" s="322" t="s">
        <v>1601</v>
      </c>
      <c r="D148" s="322"/>
      <c r="E148" s="322"/>
      <c r="F148" s="322" t="s">
        <v>1602</v>
      </c>
      <c r="G148" s="323"/>
      <c r="H148" s="322" t="s">
        <v>55</v>
      </c>
      <c r="I148" s="322" t="s">
        <v>58</v>
      </c>
      <c r="J148" s="322" t="s">
        <v>1603</v>
      </c>
      <c r="K148" s="321"/>
    </row>
    <row r="149" s="1" customFormat="1" ht="17.25" customHeight="1">
      <c r="B149" s="319"/>
      <c r="C149" s="324" t="s">
        <v>1604</v>
      </c>
      <c r="D149" s="324"/>
      <c r="E149" s="324"/>
      <c r="F149" s="325" t="s">
        <v>1605</v>
      </c>
      <c r="G149" s="326"/>
      <c r="H149" s="324"/>
      <c r="I149" s="324"/>
      <c r="J149" s="324" t="s">
        <v>1606</v>
      </c>
      <c r="K149" s="321"/>
    </row>
    <row r="150" s="1" customFormat="1" ht="5.25" customHeight="1">
      <c r="B150" s="332"/>
      <c r="C150" s="327"/>
      <c r="D150" s="327"/>
      <c r="E150" s="327"/>
      <c r="F150" s="327"/>
      <c r="G150" s="328"/>
      <c r="H150" s="327"/>
      <c r="I150" s="327"/>
      <c r="J150" s="327"/>
      <c r="K150" s="355"/>
    </row>
    <row r="151" s="1" customFormat="1" ht="15" customHeight="1">
      <c r="B151" s="332"/>
      <c r="C151" s="359" t="s">
        <v>1610</v>
      </c>
      <c r="D151" s="307"/>
      <c r="E151" s="307"/>
      <c r="F151" s="360" t="s">
        <v>1607</v>
      </c>
      <c r="G151" s="307"/>
      <c r="H151" s="359" t="s">
        <v>1647</v>
      </c>
      <c r="I151" s="359" t="s">
        <v>1609</v>
      </c>
      <c r="J151" s="359">
        <v>120</v>
      </c>
      <c r="K151" s="355"/>
    </row>
    <row r="152" s="1" customFormat="1" ht="15" customHeight="1">
      <c r="B152" s="332"/>
      <c r="C152" s="359" t="s">
        <v>1656</v>
      </c>
      <c r="D152" s="307"/>
      <c r="E152" s="307"/>
      <c r="F152" s="360" t="s">
        <v>1607</v>
      </c>
      <c r="G152" s="307"/>
      <c r="H152" s="359" t="s">
        <v>1667</v>
      </c>
      <c r="I152" s="359" t="s">
        <v>1609</v>
      </c>
      <c r="J152" s="359" t="s">
        <v>1658</v>
      </c>
      <c r="K152" s="355"/>
    </row>
    <row r="153" s="1" customFormat="1" ht="15" customHeight="1">
      <c r="B153" s="332"/>
      <c r="C153" s="359" t="s">
        <v>1555</v>
      </c>
      <c r="D153" s="307"/>
      <c r="E153" s="307"/>
      <c r="F153" s="360" t="s">
        <v>1607</v>
      </c>
      <c r="G153" s="307"/>
      <c r="H153" s="359" t="s">
        <v>1668</v>
      </c>
      <c r="I153" s="359" t="s">
        <v>1609</v>
      </c>
      <c r="J153" s="359" t="s">
        <v>1658</v>
      </c>
      <c r="K153" s="355"/>
    </row>
    <row r="154" s="1" customFormat="1" ht="15" customHeight="1">
      <c r="B154" s="332"/>
      <c r="C154" s="359" t="s">
        <v>1612</v>
      </c>
      <c r="D154" s="307"/>
      <c r="E154" s="307"/>
      <c r="F154" s="360" t="s">
        <v>1613</v>
      </c>
      <c r="G154" s="307"/>
      <c r="H154" s="359" t="s">
        <v>1647</v>
      </c>
      <c r="I154" s="359" t="s">
        <v>1609</v>
      </c>
      <c r="J154" s="359">
        <v>50</v>
      </c>
      <c r="K154" s="355"/>
    </row>
    <row r="155" s="1" customFormat="1" ht="15" customHeight="1">
      <c r="B155" s="332"/>
      <c r="C155" s="359" t="s">
        <v>1615</v>
      </c>
      <c r="D155" s="307"/>
      <c r="E155" s="307"/>
      <c r="F155" s="360" t="s">
        <v>1607</v>
      </c>
      <c r="G155" s="307"/>
      <c r="H155" s="359" t="s">
        <v>1647</v>
      </c>
      <c r="I155" s="359" t="s">
        <v>1617</v>
      </c>
      <c r="J155" s="359"/>
      <c r="K155" s="355"/>
    </row>
    <row r="156" s="1" customFormat="1" ht="15" customHeight="1">
      <c r="B156" s="332"/>
      <c r="C156" s="359" t="s">
        <v>1626</v>
      </c>
      <c r="D156" s="307"/>
      <c r="E156" s="307"/>
      <c r="F156" s="360" t="s">
        <v>1613</v>
      </c>
      <c r="G156" s="307"/>
      <c r="H156" s="359" t="s">
        <v>1647</v>
      </c>
      <c r="I156" s="359" t="s">
        <v>1609</v>
      </c>
      <c r="J156" s="359">
        <v>50</v>
      </c>
      <c r="K156" s="355"/>
    </row>
    <row r="157" s="1" customFormat="1" ht="15" customHeight="1">
      <c r="B157" s="332"/>
      <c r="C157" s="359" t="s">
        <v>1634</v>
      </c>
      <c r="D157" s="307"/>
      <c r="E157" s="307"/>
      <c r="F157" s="360" t="s">
        <v>1613</v>
      </c>
      <c r="G157" s="307"/>
      <c r="H157" s="359" t="s">
        <v>1647</v>
      </c>
      <c r="I157" s="359" t="s">
        <v>1609</v>
      </c>
      <c r="J157" s="359">
        <v>50</v>
      </c>
      <c r="K157" s="355"/>
    </row>
    <row r="158" s="1" customFormat="1" ht="15" customHeight="1">
      <c r="B158" s="332"/>
      <c r="C158" s="359" t="s">
        <v>1632</v>
      </c>
      <c r="D158" s="307"/>
      <c r="E158" s="307"/>
      <c r="F158" s="360" t="s">
        <v>1613</v>
      </c>
      <c r="G158" s="307"/>
      <c r="H158" s="359" t="s">
        <v>1647</v>
      </c>
      <c r="I158" s="359" t="s">
        <v>1609</v>
      </c>
      <c r="J158" s="359">
        <v>50</v>
      </c>
      <c r="K158" s="355"/>
    </row>
    <row r="159" s="1" customFormat="1" ht="15" customHeight="1">
      <c r="B159" s="332"/>
      <c r="C159" s="359" t="s">
        <v>97</v>
      </c>
      <c r="D159" s="307"/>
      <c r="E159" s="307"/>
      <c r="F159" s="360" t="s">
        <v>1607</v>
      </c>
      <c r="G159" s="307"/>
      <c r="H159" s="359" t="s">
        <v>1669</v>
      </c>
      <c r="I159" s="359" t="s">
        <v>1609</v>
      </c>
      <c r="J159" s="359" t="s">
        <v>1670</v>
      </c>
      <c r="K159" s="355"/>
    </row>
    <row r="160" s="1" customFormat="1" ht="15" customHeight="1">
      <c r="B160" s="332"/>
      <c r="C160" s="359" t="s">
        <v>1671</v>
      </c>
      <c r="D160" s="307"/>
      <c r="E160" s="307"/>
      <c r="F160" s="360" t="s">
        <v>1607</v>
      </c>
      <c r="G160" s="307"/>
      <c r="H160" s="359" t="s">
        <v>1672</v>
      </c>
      <c r="I160" s="359" t="s">
        <v>1642</v>
      </c>
      <c r="J160" s="359"/>
      <c r="K160" s="355"/>
    </row>
    <row r="161" s="1" customFormat="1" ht="15" customHeight="1">
      <c r="B161" s="361"/>
      <c r="C161" s="341"/>
      <c r="D161" s="341"/>
      <c r="E161" s="341"/>
      <c r="F161" s="341"/>
      <c r="G161" s="341"/>
      <c r="H161" s="341"/>
      <c r="I161" s="341"/>
      <c r="J161" s="341"/>
      <c r="K161" s="362"/>
    </row>
    <row r="162" s="1" customFormat="1" ht="18.75" customHeight="1">
      <c r="B162" s="343"/>
      <c r="C162" s="353"/>
      <c r="D162" s="353"/>
      <c r="E162" s="353"/>
      <c r="F162" s="363"/>
      <c r="G162" s="353"/>
      <c r="H162" s="353"/>
      <c r="I162" s="353"/>
      <c r="J162" s="353"/>
      <c r="K162" s="343"/>
    </row>
    <row r="163" s="1" customFormat="1" ht="18.75" customHeight="1"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</row>
    <row r="164" s="1" customFormat="1" ht="7.5" customHeight="1">
      <c r="B164" s="294"/>
      <c r="C164" s="295"/>
      <c r="D164" s="295"/>
      <c r="E164" s="295"/>
      <c r="F164" s="295"/>
      <c r="G164" s="295"/>
      <c r="H164" s="295"/>
      <c r="I164" s="295"/>
      <c r="J164" s="295"/>
      <c r="K164" s="296"/>
    </row>
    <row r="165" s="1" customFormat="1" ht="45" customHeight="1">
      <c r="B165" s="297"/>
      <c r="C165" s="298" t="s">
        <v>1673</v>
      </c>
      <c r="D165" s="298"/>
      <c r="E165" s="298"/>
      <c r="F165" s="298"/>
      <c r="G165" s="298"/>
      <c r="H165" s="298"/>
      <c r="I165" s="298"/>
      <c r="J165" s="298"/>
      <c r="K165" s="299"/>
    </row>
    <row r="166" s="1" customFormat="1" ht="17.25" customHeight="1">
      <c r="B166" s="297"/>
      <c r="C166" s="322" t="s">
        <v>1601</v>
      </c>
      <c r="D166" s="322"/>
      <c r="E166" s="322"/>
      <c r="F166" s="322" t="s">
        <v>1602</v>
      </c>
      <c r="G166" s="364"/>
      <c r="H166" s="365" t="s">
        <v>55</v>
      </c>
      <c r="I166" s="365" t="s">
        <v>58</v>
      </c>
      <c r="J166" s="322" t="s">
        <v>1603</v>
      </c>
      <c r="K166" s="299"/>
    </row>
    <row r="167" s="1" customFormat="1" ht="17.25" customHeight="1">
      <c r="B167" s="300"/>
      <c r="C167" s="324" t="s">
        <v>1604</v>
      </c>
      <c r="D167" s="324"/>
      <c r="E167" s="324"/>
      <c r="F167" s="325" t="s">
        <v>1605</v>
      </c>
      <c r="G167" s="366"/>
      <c r="H167" s="367"/>
      <c r="I167" s="367"/>
      <c r="J167" s="324" t="s">
        <v>1606</v>
      </c>
      <c r="K167" s="302"/>
    </row>
    <row r="168" s="1" customFormat="1" ht="5.25" customHeight="1">
      <c r="B168" s="332"/>
      <c r="C168" s="327"/>
      <c r="D168" s="327"/>
      <c r="E168" s="327"/>
      <c r="F168" s="327"/>
      <c r="G168" s="328"/>
      <c r="H168" s="327"/>
      <c r="I168" s="327"/>
      <c r="J168" s="327"/>
      <c r="K168" s="355"/>
    </row>
    <row r="169" s="1" customFormat="1" ht="15" customHeight="1">
      <c r="B169" s="332"/>
      <c r="C169" s="307" t="s">
        <v>1610</v>
      </c>
      <c r="D169" s="307"/>
      <c r="E169" s="307"/>
      <c r="F169" s="330" t="s">
        <v>1607</v>
      </c>
      <c r="G169" s="307"/>
      <c r="H169" s="307" t="s">
        <v>1647</v>
      </c>
      <c r="I169" s="307" t="s">
        <v>1609</v>
      </c>
      <c r="J169" s="307">
        <v>120</v>
      </c>
      <c r="K169" s="355"/>
    </row>
    <row r="170" s="1" customFormat="1" ht="15" customHeight="1">
      <c r="B170" s="332"/>
      <c r="C170" s="307" t="s">
        <v>1656</v>
      </c>
      <c r="D170" s="307"/>
      <c r="E170" s="307"/>
      <c r="F170" s="330" t="s">
        <v>1607</v>
      </c>
      <c r="G170" s="307"/>
      <c r="H170" s="307" t="s">
        <v>1657</v>
      </c>
      <c r="I170" s="307" t="s">
        <v>1609</v>
      </c>
      <c r="J170" s="307" t="s">
        <v>1658</v>
      </c>
      <c r="K170" s="355"/>
    </row>
    <row r="171" s="1" customFormat="1" ht="15" customHeight="1">
      <c r="B171" s="332"/>
      <c r="C171" s="307" t="s">
        <v>1555</v>
      </c>
      <c r="D171" s="307"/>
      <c r="E171" s="307"/>
      <c r="F171" s="330" t="s">
        <v>1607</v>
      </c>
      <c r="G171" s="307"/>
      <c r="H171" s="307" t="s">
        <v>1674</v>
      </c>
      <c r="I171" s="307" t="s">
        <v>1609</v>
      </c>
      <c r="J171" s="307" t="s">
        <v>1658</v>
      </c>
      <c r="K171" s="355"/>
    </row>
    <row r="172" s="1" customFormat="1" ht="15" customHeight="1">
      <c r="B172" s="332"/>
      <c r="C172" s="307" t="s">
        <v>1612</v>
      </c>
      <c r="D172" s="307"/>
      <c r="E172" s="307"/>
      <c r="F172" s="330" t="s">
        <v>1613</v>
      </c>
      <c r="G172" s="307"/>
      <c r="H172" s="307" t="s">
        <v>1674</v>
      </c>
      <c r="I172" s="307" t="s">
        <v>1609</v>
      </c>
      <c r="J172" s="307">
        <v>50</v>
      </c>
      <c r="K172" s="355"/>
    </row>
    <row r="173" s="1" customFormat="1" ht="15" customHeight="1">
      <c r="B173" s="332"/>
      <c r="C173" s="307" t="s">
        <v>1615</v>
      </c>
      <c r="D173" s="307"/>
      <c r="E173" s="307"/>
      <c r="F173" s="330" t="s">
        <v>1607</v>
      </c>
      <c r="G173" s="307"/>
      <c r="H173" s="307" t="s">
        <v>1674</v>
      </c>
      <c r="I173" s="307" t="s">
        <v>1617</v>
      </c>
      <c r="J173" s="307"/>
      <c r="K173" s="355"/>
    </row>
    <row r="174" s="1" customFormat="1" ht="15" customHeight="1">
      <c r="B174" s="332"/>
      <c r="C174" s="307" t="s">
        <v>1626</v>
      </c>
      <c r="D174" s="307"/>
      <c r="E174" s="307"/>
      <c r="F174" s="330" t="s">
        <v>1613</v>
      </c>
      <c r="G174" s="307"/>
      <c r="H174" s="307" t="s">
        <v>1674</v>
      </c>
      <c r="I174" s="307" t="s">
        <v>1609</v>
      </c>
      <c r="J174" s="307">
        <v>50</v>
      </c>
      <c r="K174" s="355"/>
    </row>
    <row r="175" s="1" customFormat="1" ht="15" customHeight="1">
      <c r="B175" s="332"/>
      <c r="C175" s="307" t="s">
        <v>1634</v>
      </c>
      <c r="D175" s="307"/>
      <c r="E175" s="307"/>
      <c r="F175" s="330" t="s">
        <v>1613</v>
      </c>
      <c r="G175" s="307"/>
      <c r="H175" s="307" t="s">
        <v>1674</v>
      </c>
      <c r="I175" s="307" t="s">
        <v>1609</v>
      </c>
      <c r="J175" s="307">
        <v>50</v>
      </c>
      <c r="K175" s="355"/>
    </row>
    <row r="176" s="1" customFormat="1" ht="15" customHeight="1">
      <c r="B176" s="332"/>
      <c r="C176" s="307" t="s">
        <v>1632</v>
      </c>
      <c r="D176" s="307"/>
      <c r="E176" s="307"/>
      <c r="F176" s="330" t="s">
        <v>1613</v>
      </c>
      <c r="G176" s="307"/>
      <c r="H176" s="307" t="s">
        <v>1674</v>
      </c>
      <c r="I176" s="307" t="s">
        <v>1609</v>
      </c>
      <c r="J176" s="307">
        <v>50</v>
      </c>
      <c r="K176" s="355"/>
    </row>
    <row r="177" s="1" customFormat="1" ht="15" customHeight="1">
      <c r="B177" s="332"/>
      <c r="C177" s="307" t="s">
        <v>128</v>
      </c>
      <c r="D177" s="307"/>
      <c r="E177" s="307"/>
      <c r="F177" s="330" t="s">
        <v>1607</v>
      </c>
      <c r="G177" s="307"/>
      <c r="H177" s="307" t="s">
        <v>1675</v>
      </c>
      <c r="I177" s="307" t="s">
        <v>1676</v>
      </c>
      <c r="J177" s="307"/>
      <c r="K177" s="355"/>
    </row>
    <row r="178" s="1" customFormat="1" ht="15" customHeight="1">
      <c r="B178" s="332"/>
      <c r="C178" s="307" t="s">
        <v>58</v>
      </c>
      <c r="D178" s="307"/>
      <c r="E178" s="307"/>
      <c r="F178" s="330" t="s">
        <v>1607</v>
      </c>
      <c r="G178" s="307"/>
      <c r="H178" s="307" t="s">
        <v>1677</v>
      </c>
      <c r="I178" s="307" t="s">
        <v>1678</v>
      </c>
      <c r="J178" s="307">
        <v>1</v>
      </c>
      <c r="K178" s="355"/>
    </row>
    <row r="179" s="1" customFormat="1" ht="15" customHeight="1">
      <c r="B179" s="332"/>
      <c r="C179" s="307" t="s">
        <v>54</v>
      </c>
      <c r="D179" s="307"/>
      <c r="E179" s="307"/>
      <c r="F179" s="330" t="s">
        <v>1607</v>
      </c>
      <c r="G179" s="307"/>
      <c r="H179" s="307" t="s">
        <v>1679</v>
      </c>
      <c r="I179" s="307" t="s">
        <v>1609</v>
      </c>
      <c r="J179" s="307">
        <v>20</v>
      </c>
      <c r="K179" s="355"/>
    </row>
    <row r="180" s="1" customFormat="1" ht="15" customHeight="1">
      <c r="B180" s="332"/>
      <c r="C180" s="307" t="s">
        <v>55</v>
      </c>
      <c r="D180" s="307"/>
      <c r="E180" s="307"/>
      <c r="F180" s="330" t="s">
        <v>1607</v>
      </c>
      <c r="G180" s="307"/>
      <c r="H180" s="307" t="s">
        <v>1680</v>
      </c>
      <c r="I180" s="307" t="s">
        <v>1609</v>
      </c>
      <c r="J180" s="307">
        <v>255</v>
      </c>
      <c r="K180" s="355"/>
    </row>
    <row r="181" s="1" customFormat="1" ht="15" customHeight="1">
      <c r="B181" s="332"/>
      <c r="C181" s="307" t="s">
        <v>129</v>
      </c>
      <c r="D181" s="307"/>
      <c r="E181" s="307"/>
      <c r="F181" s="330" t="s">
        <v>1607</v>
      </c>
      <c r="G181" s="307"/>
      <c r="H181" s="307" t="s">
        <v>1571</v>
      </c>
      <c r="I181" s="307" t="s">
        <v>1609</v>
      </c>
      <c r="J181" s="307">
        <v>10</v>
      </c>
      <c r="K181" s="355"/>
    </row>
    <row r="182" s="1" customFormat="1" ht="15" customHeight="1">
      <c r="B182" s="332"/>
      <c r="C182" s="307" t="s">
        <v>130</v>
      </c>
      <c r="D182" s="307"/>
      <c r="E182" s="307"/>
      <c r="F182" s="330" t="s">
        <v>1607</v>
      </c>
      <c r="G182" s="307"/>
      <c r="H182" s="307" t="s">
        <v>1681</v>
      </c>
      <c r="I182" s="307" t="s">
        <v>1642</v>
      </c>
      <c r="J182" s="307"/>
      <c r="K182" s="355"/>
    </row>
    <row r="183" s="1" customFormat="1" ht="15" customHeight="1">
      <c r="B183" s="332"/>
      <c r="C183" s="307" t="s">
        <v>1682</v>
      </c>
      <c r="D183" s="307"/>
      <c r="E183" s="307"/>
      <c r="F183" s="330" t="s">
        <v>1607</v>
      </c>
      <c r="G183" s="307"/>
      <c r="H183" s="307" t="s">
        <v>1683</v>
      </c>
      <c r="I183" s="307" t="s">
        <v>1642</v>
      </c>
      <c r="J183" s="307"/>
      <c r="K183" s="355"/>
    </row>
    <row r="184" s="1" customFormat="1" ht="15" customHeight="1">
      <c r="B184" s="332"/>
      <c r="C184" s="307" t="s">
        <v>1671</v>
      </c>
      <c r="D184" s="307"/>
      <c r="E184" s="307"/>
      <c r="F184" s="330" t="s">
        <v>1607</v>
      </c>
      <c r="G184" s="307"/>
      <c r="H184" s="307" t="s">
        <v>1684</v>
      </c>
      <c r="I184" s="307" t="s">
        <v>1642</v>
      </c>
      <c r="J184" s="307"/>
      <c r="K184" s="355"/>
    </row>
    <row r="185" s="1" customFormat="1" ht="15" customHeight="1">
      <c r="B185" s="332"/>
      <c r="C185" s="307" t="s">
        <v>132</v>
      </c>
      <c r="D185" s="307"/>
      <c r="E185" s="307"/>
      <c r="F185" s="330" t="s">
        <v>1613</v>
      </c>
      <c r="G185" s="307"/>
      <c r="H185" s="307" t="s">
        <v>1685</v>
      </c>
      <c r="I185" s="307" t="s">
        <v>1609</v>
      </c>
      <c r="J185" s="307">
        <v>50</v>
      </c>
      <c r="K185" s="355"/>
    </row>
    <row r="186" s="1" customFormat="1" ht="15" customHeight="1">
      <c r="B186" s="332"/>
      <c r="C186" s="307" t="s">
        <v>1686</v>
      </c>
      <c r="D186" s="307"/>
      <c r="E186" s="307"/>
      <c r="F186" s="330" t="s">
        <v>1613</v>
      </c>
      <c r="G186" s="307"/>
      <c r="H186" s="307" t="s">
        <v>1687</v>
      </c>
      <c r="I186" s="307" t="s">
        <v>1688</v>
      </c>
      <c r="J186" s="307"/>
      <c r="K186" s="355"/>
    </row>
    <row r="187" s="1" customFormat="1" ht="15" customHeight="1">
      <c r="B187" s="332"/>
      <c r="C187" s="307" t="s">
        <v>1689</v>
      </c>
      <c r="D187" s="307"/>
      <c r="E187" s="307"/>
      <c r="F187" s="330" t="s">
        <v>1613</v>
      </c>
      <c r="G187" s="307"/>
      <c r="H187" s="307" t="s">
        <v>1690</v>
      </c>
      <c r="I187" s="307" t="s">
        <v>1688</v>
      </c>
      <c r="J187" s="307"/>
      <c r="K187" s="355"/>
    </row>
    <row r="188" s="1" customFormat="1" ht="15" customHeight="1">
      <c r="B188" s="332"/>
      <c r="C188" s="307" t="s">
        <v>1691</v>
      </c>
      <c r="D188" s="307"/>
      <c r="E188" s="307"/>
      <c r="F188" s="330" t="s">
        <v>1613</v>
      </c>
      <c r="G188" s="307"/>
      <c r="H188" s="307" t="s">
        <v>1692</v>
      </c>
      <c r="I188" s="307" t="s">
        <v>1688</v>
      </c>
      <c r="J188" s="307"/>
      <c r="K188" s="355"/>
    </row>
    <row r="189" s="1" customFormat="1" ht="15" customHeight="1">
      <c r="B189" s="332"/>
      <c r="C189" s="368" t="s">
        <v>1693</v>
      </c>
      <c r="D189" s="307"/>
      <c r="E189" s="307"/>
      <c r="F189" s="330" t="s">
        <v>1613</v>
      </c>
      <c r="G189" s="307"/>
      <c r="H189" s="307" t="s">
        <v>1694</v>
      </c>
      <c r="I189" s="307" t="s">
        <v>1695</v>
      </c>
      <c r="J189" s="369" t="s">
        <v>1696</v>
      </c>
      <c r="K189" s="355"/>
    </row>
    <row r="190" s="18" customFormat="1" ht="15" customHeight="1">
      <c r="B190" s="370"/>
      <c r="C190" s="371" t="s">
        <v>1697</v>
      </c>
      <c r="D190" s="372"/>
      <c r="E190" s="372"/>
      <c r="F190" s="373" t="s">
        <v>1613</v>
      </c>
      <c r="G190" s="372"/>
      <c r="H190" s="372" t="s">
        <v>1698</v>
      </c>
      <c r="I190" s="372" t="s">
        <v>1695</v>
      </c>
      <c r="J190" s="374" t="s">
        <v>1696</v>
      </c>
      <c r="K190" s="375"/>
    </row>
    <row r="191" s="1" customFormat="1" ht="15" customHeight="1">
      <c r="B191" s="332"/>
      <c r="C191" s="368" t="s">
        <v>43</v>
      </c>
      <c r="D191" s="307"/>
      <c r="E191" s="307"/>
      <c r="F191" s="330" t="s">
        <v>1607</v>
      </c>
      <c r="G191" s="307"/>
      <c r="H191" s="304" t="s">
        <v>1699</v>
      </c>
      <c r="I191" s="307" t="s">
        <v>1700</v>
      </c>
      <c r="J191" s="307"/>
      <c r="K191" s="355"/>
    </row>
    <row r="192" s="1" customFormat="1" ht="15" customHeight="1">
      <c r="B192" s="332"/>
      <c r="C192" s="368" t="s">
        <v>1701</v>
      </c>
      <c r="D192" s="307"/>
      <c r="E192" s="307"/>
      <c r="F192" s="330" t="s">
        <v>1607</v>
      </c>
      <c r="G192" s="307"/>
      <c r="H192" s="307" t="s">
        <v>1702</v>
      </c>
      <c r="I192" s="307" t="s">
        <v>1642</v>
      </c>
      <c r="J192" s="307"/>
      <c r="K192" s="355"/>
    </row>
    <row r="193" s="1" customFormat="1" ht="15" customHeight="1">
      <c r="B193" s="332"/>
      <c r="C193" s="368" t="s">
        <v>1703</v>
      </c>
      <c r="D193" s="307"/>
      <c r="E193" s="307"/>
      <c r="F193" s="330" t="s">
        <v>1607</v>
      </c>
      <c r="G193" s="307"/>
      <c r="H193" s="307" t="s">
        <v>1704</v>
      </c>
      <c r="I193" s="307" t="s">
        <v>1642</v>
      </c>
      <c r="J193" s="307"/>
      <c r="K193" s="355"/>
    </row>
    <row r="194" s="1" customFormat="1" ht="15" customHeight="1">
      <c r="B194" s="332"/>
      <c r="C194" s="368" t="s">
        <v>1705</v>
      </c>
      <c r="D194" s="307"/>
      <c r="E194" s="307"/>
      <c r="F194" s="330" t="s">
        <v>1613</v>
      </c>
      <c r="G194" s="307"/>
      <c r="H194" s="307" t="s">
        <v>1706</v>
      </c>
      <c r="I194" s="307" t="s">
        <v>1642</v>
      </c>
      <c r="J194" s="307"/>
      <c r="K194" s="355"/>
    </row>
    <row r="195" s="1" customFormat="1" ht="15" customHeight="1">
      <c r="B195" s="361"/>
      <c r="C195" s="376"/>
      <c r="D195" s="341"/>
      <c r="E195" s="341"/>
      <c r="F195" s="341"/>
      <c r="G195" s="341"/>
      <c r="H195" s="341"/>
      <c r="I195" s="341"/>
      <c r="J195" s="341"/>
      <c r="K195" s="362"/>
    </row>
    <row r="196" s="1" customFormat="1" ht="18.75" customHeight="1">
      <c r="B196" s="343"/>
      <c r="C196" s="353"/>
      <c r="D196" s="353"/>
      <c r="E196" s="353"/>
      <c r="F196" s="363"/>
      <c r="G196" s="353"/>
      <c r="H196" s="353"/>
      <c r="I196" s="353"/>
      <c r="J196" s="353"/>
      <c r="K196" s="343"/>
    </row>
    <row r="197" s="1" customFormat="1" ht="18.75" customHeight="1">
      <c r="B197" s="343"/>
      <c r="C197" s="353"/>
      <c r="D197" s="353"/>
      <c r="E197" s="353"/>
      <c r="F197" s="363"/>
      <c r="G197" s="353"/>
      <c r="H197" s="353"/>
      <c r="I197" s="353"/>
      <c r="J197" s="353"/>
      <c r="K197" s="343"/>
    </row>
    <row r="198" s="1" customFormat="1" ht="18.75" customHeight="1"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</row>
    <row r="199" s="1" customFormat="1" ht="13.5">
      <c r="B199" s="294"/>
      <c r="C199" s="295"/>
      <c r="D199" s="295"/>
      <c r="E199" s="295"/>
      <c r="F199" s="295"/>
      <c r="G199" s="295"/>
      <c r="H199" s="295"/>
      <c r="I199" s="295"/>
      <c r="J199" s="295"/>
      <c r="K199" s="296"/>
    </row>
    <row r="200" s="1" customFormat="1" ht="21">
      <c r="B200" s="297"/>
      <c r="C200" s="298" t="s">
        <v>1707</v>
      </c>
      <c r="D200" s="298"/>
      <c r="E200" s="298"/>
      <c r="F200" s="298"/>
      <c r="G200" s="298"/>
      <c r="H200" s="298"/>
      <c r="I200" s="298"/>
      <c r="J200" s="298"/>
      <c r="K200" s="299"/>
    </row>
    <row r="201" s="1" customFormat="1" ht="25.5" customHeight="1">
      <c r="B201" s="297"/>
      <c r="C201" s="377" t="s">
        <v>1708</v>
      </c>
      <c r="D201" s="377"/>
      <c r="E201" s="377"/>
      <c r="F201" s="377" t="s">
        <v>1709</v>
      </c>
      <c r="G201" s="378"/>
      <c r="H201" s="377" t="s">
        <v>1710</v>
      </c>
      <c r="I201" s="377"/>
      <c r="J201" s="377"/>
      <c r="K201" s="299"/>
    </row>
    <row r="202" s="1" customFormat="1" ht="5.25" customHeight="1">
      <c r="B202" s="332"/>
      <c r="C202" s="327"/>
      <c r="D202" s="327"/>
      <c r="E202" s="327"/>
      <c r="F202" s="327"/>
      <c r="G202" s="353"/>
      <c r="H202" s="327"/>
      <c r="I202" s="327"/>
      <c r="J202" s="327"/>
      <c r="K202" s="355"/>
    </row>
    <row r="203" s="1" customFormat="1" ht="15" customHeight="1">
      <c r="B203" s="332"/>
      <c r="C203" s="307" t="s">
        <v>1700</v>
      </c>
      <c r="D203" s="307"/>
      <c r="E203" s="307"/>
      <c r="F203" s="330" t="s">
        <v>44</v>
      </c>
      <c r="G203" s="307"/>
      <c r="H203" s="307" t="s">
        <v>1711</v>
      </c>
      <c r="I203" s="307"/>
      <c r="J203" s="307"/>
      <c r="K203" s="355"/>
    </row>
    <row r="204" s="1" customFormat="1" ht="15" customHeight="1">
      <c r="B204" s="332"/>
      <c r="C204" s="307"/>
      <c r="D204" s="307"/>
      <c r="E204" s="307"/>
      <c r="F204" s="330" t="s">
        <v>45</v>
      </c>
      <c r="G204" s="307"/>
      <c r="H204" s="307" t="s">
        <v>1712</v>
      </c>
      <c r="I204" s="307"/>
      <c r="J204" s="307"/>
      <c r="K204" s="355"/>
    </row>
    <row r="205" s="1" customFormat="1" ht="15" customHeight="1">
      <c r="B205" s="332"/>
      <c r="C205" s="307"/>
      <c r="D205" s="307"/>
      <c r="E205" s="307"/>
      <c r="F205" s="330" t="s">
        <v>48</v>
      </c>
      <c r="G205" s="307"/>
      <c r="H205" s="307" t="s">
        <v>1713</v>
      </c>
      <c r="I205" s="307"/>
      <c r="J205" s="307"/>
      <c r="K205" s="355"/>
    </row>
    <row r="206" s="1" customFormat="1" ht="15" customHeight="1">
      <c r="B206" s="332"/>
      <c r="C206" s="307"/>
      <c r="D206" s="307"/>
      <c r="E206" s="307"/>
      <c r="F206" s="330" t="s">
        <v>46</v>
      </c>
      <c r="G206" s="307"/>
      <c r="H206" s="307" t="s">
        <v>1714</v>
      </c>
      <c r="I206" s="307"/>
      <c r="J206" s="307"/>
      <c r="K206" s="355"/>
    </row>
    <row r="207" s="1" customFormat="1" ht="15" customHeight="1">
      <c r="B207" s="332"/>
      <c r="C207" s="307"/>
      <c r="D207" s="307"/>
      <c r="E207" s="307"/>
      <c r="F207" s="330" t="s">
        <v>47</v>
      </c>
      <c r="G207" s="307"/>
      <c r="H207" s="307" t="s">
        <v>1715</v>
      </c>
      <c r="I207" s="307"/>
      <c r="J207" s="307"/>
      <c r="K207" s="355"/>
    </row>
    <row r="208" s="1" customFormat="1" ht="15" customHeight="1">
      <c r="B208" s="332"/>
      <c r="C208" s="307"/>
      <c r="D208" s="307"/>
      <c r="E208" s="307"/>
      <c r="F208" s="330"/>
      <c r="G208" s="307"/>
      <c r="H208" s="307"/>
      <c r="I208" s="307"/>
      <c r="J208" s="307"/>
      <c r="K208" s="355"/>
    </row>
    <row r="209" s="1" customFormat="1" ht="15" customHeight="1">
      <c r="B209" s="332"/>
      <c r="C209" s="307" t="s">
        <v>1654</v>
      </c>
      <c r="D209" s="307"/>
      <c r="E209" s="307"/>
      <c r="F209" s="330" t="s">
        <v>80</v>
      </c>
      <c r="G209" s="307"/>
      <c r="H209" s="307" t="s">
        <v>1716</v>
      </c>
      <c r="I209" s="307"/>
      <c r="J209" s="307"/>
      <c r="K209" s="355"/>
    </row>
    <row r="210" s="1" customFormat="1" ht="15" customHeight="1">
      <c r="B210" s="332"/>
      <c r="C210" s="307"/>
      <c r="D210" s="307"/>
      <c r="E210" s="307"/>
      <c r="F210" s="330" t="s">
        <v>1549</v>
      </c>
      <c r="G210" s="307"/>
      <c r="H210" s="307" t="s">
        <v>1550</v>
      </c>
      <c r="I210" s="307"/>
      <c r="J210" s="307"/>
      <c r="K210" s="355"/>
    </row>
    <row r="211" s="1" customFormat="1" ht="15" customHeight="1">
      <c r="B211" s="332"/>
      <c r="C211" s="307"/>
      <c r="D211" s="307"/>
      <c r="E211" s="307"/>
      <c r="F211" s="330" t="s">
        <v>1547</v>
      </c>
      <c r="G211" s="307"/>
      <c r="H211" s="307" t="s">
        <v>1717</v>
      </c>
      <c r="I211" s="307"/>
      <c r="J211" s="307"/>
      <c r="K211" s="355"/>
    </row>
    <row r="212" s="1" customFormat="1" ht="15" customHeight="1">
      <c r="B212" s="379"/>
      <c r="C212" s="307"/>
      <c r="D212" s="307"/>
      <c r="E212" s="307"/>
      <c r="F212" s="330" t="s">
        <v>1551</v>
      </c>
      <c r="G212" s="368"/>
      <c r="H212" s="359" t="s">
        <v>1552</v>
      </c>
      <c r="I212" s="359"/>
      <c r="J212" s="359"/>
      <c r="K212" s="380"/>
    </row>
    <row r="213" s="1" customFormat="1" ht="15" customHeight="1">
      <c r="B213" s="379"/>
      <c r="C213" s="307"/>
      <c r="D213" s="307"/>
      <c r="E213" s="307"/>
      <c r="F213" s="330" t="s">
        <v>1553</v>
      </c>
      <c r="G213" s="368"/>
      <c r="H213" s="359" t="s">
        <v>1437</v>
      </c>
      <c r="I213" s="359"/>
      <c r="J213" s="359"/>
      <c r="K213" s="380"/>
    </row>
    <row r="214" s="1" customFormat="1" ht="15" customHeight="1">
      <c r="B214" s="379"/>
      <c r="C214" s="307"/>
      <c r="D214" s="307"/>
      <c r="E214" s="307"/>
      <c r="F214" s="330"/>
      <c r="G214" s="368"/>
      <c r="H214" s="359"/>
      <c r="I214" s="359"/>
      <c r="J214" s="359"/>
      <c r="K214" s="380"/>
    </row>
    <row r="215" s="1" customFormat="1" ht="15" customHeight="1">
      <c r="B215" s="379"/>
      <c r="C215" s="307" t="s">
        <v>1678</v>
      </c>
      <c r="D215" s="307"/>
      <c r="E215" s="307"/>
      <c r="F215" s="330">
        <v>1</v>
      </c>
      <c r="G215" s="368"/>
      <c r="H215" s="359" t="s">
        <v>1718</v>
      </c>
      <c r="I215" s="359"/>
      <c r="J215" s="359"/>
      <c r="K215" s="380"/>
    </row>
    <row r="216" s="1" customFormat="1" ht="15" customHeight="1">
      <c r="B216" s="379"/>
      <c r="C216" s="307"/>
      <c r="D216" s="307"/>
      <c r="E216" s="307"/>
      <c r="F216" s="330">
        <v>2</v>
      </c>
      <c r="G216" s="368"/>
      <c r="H216" s="359" t="s">
        <v>1719</v>
      </c>
      <c r="I216" s="359"/>
      <c r="J216" s="359"/>
      <c r="K216" s="380"/>
    </row>
    <row r="217" s="1" customFormat="1" ht="15" customHeight="1">
      <c r="B217" s="379"/>
      <c r="C217" s="307"/>
      <c r="D217" s="307"/>
      <c r="E217" s="307"/>
      <c r="F217" s="330">
        <v>3</v>
      </c>
      <c r="G217" s="368"/>
      <c r="H217" s="359" t="s">
        <v>1720</v>
      </c>
      <c r="I217" s="359"/>
      <c r="J217" s="359"/>
      <c r="K217" s="380"/>
    </row>
    <row r="218" s="1" customFormat="1" ht="15" customHeight="1">
      <c r="B218" s="379"/>
      <c r="C218" s="307"/>
      <c r="D218" s="307"/>
      <c r="E218" s="307"/>
      <c r="F218" s="330">
        <v>4</v>
      </c>
      <c r="G218" s="368"/>
      <c r="H218" s="359" t="s">
        <v>1721</v>
      </c>
      <c r="I218" s="359"/>
      <c r="J218" s="359"/>
      <c r="K218" s="380"/>
    </row>
    <row r="219" s="1" customFormat="1" ht="12.75" customHeight="1">
      <c r="B219" s="381"/>
      <c r="C219" s="382"/>
      <c r="D219" s="382"/>
      <c r="E219" s="382"/>
      <c r="F219" s="382"/>
      <c r="G219" s="382"/>
      <c r="H219" s="382"/>
      <c r="I219" s="382"/>
      <c r="J219" s="382"/>
      <c r="K219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DESKTOP-4FF4HEK\Vašek</dc:creator>
  <cp:lastModifiedBy>DESKTOP-4FF4HEK\Vašek</cp:lastModifiedBy>
  <dcterms:created xsi:type="dcterms:W3CDTF">2024-09-23T11:30:11Z</dcterms:created>
  <dcterms:modified xsi:type="dcterms:W3CDTF">2024-09-23T11:30:16Z</dcterms:modified>
</cp:coreProperties>
</file>