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1 Radek\Radek - práce\Zákázky\2021\Vlašín rozpočty\Sosnová 15\Rozpočty\Změna rozsahu pozink\"/>
    </mc:Choice>
  </mc:AlternateContent>
  <xr:revisionPtr revIDLastSave="0" documentId="8_{40086DA7-EE9A-48C0-888B-6BEFF896DE3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-02 SO-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'SO-02 SO-02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'SO-02 SO-02 Pol'!$A$1:$X$192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2" i="1" l="1"/>
  <c r="I19" i="1" s="1"/>
  <c r="I61" i="1"/>
  <c r="I60" i="1"/>
  <c r="I59" i="1"/>
  <c r="I17" i="1" s="1"/>
  <c r="I58" i="1"/>
  <c r="I57" i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G42" i="1" s="1"/>
  <c r="G25" i="1" s="1"/>
  <c r="A25" i="1" s="1"/>
  <c r="F39" i="1"/>
  <c r="F42" i="1" s="1"/>
  <c r="G182" i="12"/>
  <c r="G9" i="12"/>
  <c r="I9" i="12"/>
  <c r="I8" i="12" s="1"/>
  <c r="K9" i="12"/>
  <c r="K8" i="12" s="1"/>
  <c r="M9" i="12"/>
  <c r="O9" i="12"/>
  <c r="Q9" i="12"/>
  <c r="Q8" i="12" s="1"/>
  <c r="V9" i="12"/>
  <c r="V8" i="12" s="1"/>
  <c r="G13" i="12"/>
  <c r="I13" i="12"/>
  <c r="K13" i="12"/>
  <c r="M13" i="12"/>
  <c r="O13" i="12"/>
  <c r="Q13" i="12"/>
  <c r="V13" i="12"/>
  <c r="G15" i="12"/>
  <c r="G8" i="12" s="1"/>
  <c r="I15" i="12"/>
  <c r="K15" i="12"/>
  <c r="O15" i="12"/>
  <c r="Q15" i="12"/>
  <c r="V15" i="12"/>
  <c r="G17" i="12"/>
  <c r="M17" i="12" s="1"/>
  <c r="I17" i="12"/>
  <c r="K17" i="12"/>
  <c r="O17" i="12"/>
  <c r="Q17" i="12"/>
  <c r="V17" i="12"/>
  <c r="G30" i="12"/>
  <c r="M30" i="12" s="1"/>
  <c r="I30" i="12"/>
  <c r="K30" i="12"/>
  <c r="O30" i="12"/>
  <c r="Q30" i="12"/>
  <c r="V30" i="12"/>
  <c r="G32" i="12"/>
  <c r="I32" i="12"/>
  <c r="K32" i="12"/>
  <c r="M32" i="12"/>
  <c r="O32" i="12"/>
  <c r="Q32" i="12"/>
  <c r="V32" i="12"/>
  <c r="G34" i="12"/>
  <c r="I34" i="12"/>
  <c r="K34" i="12"/>
  <c r="M34" i="12"/>
  <c r="O34" i="12"/>
  <c r="Q34" i="12"/>
  <c r="V34" i="12"/>
  <c r="G41" i="12"/>
  <c r="M41" i="12" s="1"/>
  <c r="I41" i="12"/>
  <c r="K41" i="12"/>
  <c r="O41" i="12"/>
  <c r="Q41" i="12"/>
  <c r="V41" i="12"/>
  <c r="G46" i="12"/>
  <c r="M46" i="12" s="1"/>
  <c r="I46" i="12"/>
  <c r="K46" i="12"/>
  <c r="O46" i="12"/>
  <c r="Q46" i="12"/>
  <c r="V46" i="12"/>
  <c r="G49" i="12"/>
  <c r="I49" i="12"/>
  <c r="K49" i="12"/>
  <c r="M49" i="12"/>
  <c r="O49" i="12"/>
  <c r="Q49" i="12"/>
  <c r="V49" i="12"/>
  <c r="G51" i="12"/>
  <c r="I51" i="12"/>
  <c r="K51" i="12"/>
  <c r="M51" i="12"/>
  <c r="O51" i="12"/>
  <c r="O8" i="12" s="1"/>
  <c r="Q51" i="12"/>
  <c r="V51" i="12"/>
  <c r="O57" i="12"/>
  <c r="G58" i="12"/>
  <c r="I58" i="12"/>
  <c r="I57" i="12" s="1"/>
  <c r="K58" i="12"/>
  <c r="K57" i="12" s="1"/>
  <c r="M58" i="12"/>
  <c r="O58" i="12"/>
  <c r="Q58" i="12"/>
  <c r="Q57" i="12" s="1"/>
  <c r="V58" i="12"/>
  <c r="V57" i="12" s="1"/>
  <c r="G60" i="12"/>
  <c r="I60" i="12"/>
  <c r="K60" i="12"/>
  <c r="M60" i="12"/>
  <c r="O60" i="12"/>
  <c r="Q60" i="12"/>
  <c r="V60" i="12"/>
  <c r="G62" i="12"/>
  <c r="G57" i="12" s="1"/>
  <c r="I62" i="12"/>
  <c r="K62" i="12"/>
  <c r="O62" i="12"/>
  <c r="Q62" i="12"/>
  <c r="V62" i="12"/>
  <c r="G66" i="12"/>
  <c r="M66" i="12" s="1"/>
  <c r="I66" i="12"/>
  <c r="K66" i="12"/>
  <c r="O66" i="12"/>
  <c r="Q66" i="12"/>
  <c r="V66" i="12"/>
  <c r="G68" i="12"/>
  <c r="M68" i="12" s="1"/>
  <c r="I68" i="12"/>
  <c r="K68" i="12"/>
  <c r="O68" i="12"/>
  <c r="Q68" i="12"/>
  <c r="V68" i="12"/>
  <c r="G70" i="12"/>
  <c r="I70" i="12"/>
  <c r="K70" i="12"/>
  <c r="M70" i="12"/>
  <c r="O70" i="12"/>
  <c r="Q70" i="12"/>
  <c r="V70" i="12"/>
  <c r="G72" i="12"/>
  <c r="I72" i="12"/>
  <c r="K72" i="12"/>
  <c r="M72" i="12"/>
  <c r="O72" i="12"/>
  <c r="Q72" i="12"/>
  <c r="V72" i="12"/>
  <c r="G74" i="12"/>
  <c r="M74" i="12" s="1"/>
  <c r="I74" i="12"/>
  <c r="K74" i="12"/>
  <c r="O74" i="12"/>
  <c r="Q74" i="12"/>
  <c r="V74" i="12"/>
  <c r="G76" i="12"/>
  <c r="M76" i="12" s="1"/>
  <c r="I76" i="12"/>
  <c r="K76" i="12"/>
  <c r="O76" i="12"/>
  <c r="Q76" i="12"/>
  <c r="V76" i="12"/>
  <c r="G81" i="12"/>
  <c r="Q81" i="12"/>
  <c r="V81" i="12"/>
  <c r="G82" i="12"/>
  <c r="I82" i="12"/>
  <c r="K82" i="12"/>
  <c r="M82" i="12"/>
  <c r="M81" i="12" s="1"/>
  <c r="O82" i="12"/>
  <c r="O81" i="12" s="1"/>
  <c r="Q82" i="12"/>
  <c r="V82" i="12"/>
  <c r="G84" i="12"/>
  <c r="I84" i="12"/>
  <c r="I81" i="12" s="1"/>
  <c r="K84" i="12"/>
  <c r="M84" i="12"/>
  <c r="O84" i="12"/>
  <c r="Q84" i="12"/>
  <c r="V84" i="12"/>
  <c r="G86" i="12"/>
  <c r="I86" i="12"/>
  <c r="K86" i="12"/>
  <c r="K81" i="12" s="1"/>
  <c r="M86" i="12"/>
  <c r="O86" i="12"/>
  <c r="Q86" i="12"/>
  <c r="V86" i="12"/>
  <c r="G91" i="12"/>
  <c r="I91" i="12"/>
  <c r="K91" i="12"/>
  <c r="M91" i="12"/>
  <c r="O91" i="12"/>
  <c r="Q91" i="12"/>
  <c r="V91" i="12"/>
  <c r="G93" i="12"/>
  <c r="I93" i="12"/>
  <c r="G94" i="12"/>
  <c r="M94" i="12" s="1"/>
  <c r="I94" i="12"/>
  <c r="K94" i="12"/>
  <c r="O94" i="12"/>
  <c r="O93" i="12" s="1"/>
  <c r="Q94" i="12"/>
  <c r="Q93" i="12" s="1"/>
  <c r="V94" i="12"/>
  <c r="V93" i="12" s="1"/>
  <c r="G96" i="12"/>
  <c r="M96" i="12" s="1"/>
  <c r="I96" i="12"/>
  <c r="K96" i="12"/>
  <c r="K93" i="12" s="1"/>
  <c r="O96" i="12"/>
  <c r="Q96" i="12"/>
  <c r="V96" i="12"/>
  <c r="O97" i="12"/>
  <c r="G98" i="12"/>
  <c r="G97" i="12" s="1"/>
  <c r="I98" i="12"/>
  <c r="K98" i="12"/>
  <c r="K97" i="12" s="1"/>
  <c r="M98" i="12"/>
  <c r="O98" i="12"/>
  <c r="Q98" i="12"/>
  <c r="Q97" i="12" s="1"/>
  <c r="V98" i="12"/>
  <c r="G100" i="12"/>
  <c r="M100" i="12" s="1"/>
  <c r="I100" i="12"/>
  <c r="I97" i="12" s="1"/>
  <c r="K100" i="12"/>
  <c r="O100" i="12"/>
  <c r="Q100" i="12"/>
  <c r="V100" i="12"/>
  <c r="G102" i="12"/>
  <c r="M102" i="12" s="1"/>
  <c r="I102" i="12"/>
  <c r="K102" i="12"/>
  <c r="O102" i="12"/>
  <c r="Q102" i="12"/>
  <c r="V102" i="12"/>
  <c r="V97" i="12" s="1"/>
  <c r="G106" i="12"/>
  <c r="M106" i="12" s="1"/>
  <c r="I106" i="12"/>
  <c r="K106" i="12"/>
  <c r="O106" i="12"/>
  <c r="Q106" i="12"/>
  <c r="V106" i="12"/>
  <c r="Q113" i="12"/>
  <c r="G114" i="12"/>
  <c r="G113" i="12" s="1"/>
  <c r="I114" i="12"/>
  <c r="I113" i="12" s="1"/>
  <c r="K114" i="12"/>
  <c r="M114" i="12"/>
  <c r="M113" i="12" s="1"/>
  <c r="O114" i="12"/>
  <c r="O113" i="12" s="1"/>
  <c r="Q114" i="12"/>
  <c r="V114" i="12"/>
  <c r="V113" i="12" s="1"/>
  <c r="G119" i="12"/>
  <c r="I119" i="12"/>
  <c r="K119" i="12"/>
  <c r="K113" i="12" s="1"/>
  <c r="M119" i="12"/>
  <c r="O119" i="12"/>
  <c r="Q119" i="12"/>
  <c r="V119" i="12"/>
  <c r="G123" i="12"/>
  <c r="I123" i="12"/>
  <c r="K123" i="12"/>
  <c r="M123" i="12"/>
  <c r="O123" i="12"/>
  <c r="Q123" i="12"/>
  <c r="V123" i="12"/>
  <c r="G125" i="12"/>
  <c r="I125" i="12"/>
  <c r="G126" i="12"/>
  <c r="M126" i="12" s="1"/>
  <c r="M125" i="12" s="1"/>
  <c r="I126" i="12"/>
  <c r="K126" i="12"/>
  <c r="K125" i="12" s="1"/>
  <c r="O126" i="12"/>
  <c r="O125" i="12" s="1"/>
  <c r="Q126" i="12"/>
  <c r="Q125" i="12" s="1"/>
  <c r="V126" i="12"/>
  <c r="V125" i="12" s="1"/>
  <c r="Q128" i="12"/>
  <c r="G129" i="12"/>
  <c r="I129" i="12"/>
  <c r="K129" i="12"/>
  <c r="K128" i="12" s="1"/>
  <c r="M129" i="12"/>
  <c r="O129" i="12"/>
  <c r="O128" i="12" s="1"/>
  <c r="Q129" i="12"/>
  <c r="V129" i="12"/>
  <c r="V128" i="12" s="1"/>
  <c r="G132" i="12"/>
  <c r="G128" i="12" s="1"/>
  <c r="I132" i="12"/>
  <c r="K132" i="12"/>
  <c r="M132" i="12"/>
  <c r="O132" i="12"/>
  <c r="Q132" i="12"/>
  <c r="V132" i="12"/>
  <c r="G134" i="12"/>
  <c r="M134" i="12" s="1"/>
  <c r="I134" i="12"/>
  <c r="I128" i="12" s="1"/>
  <c r="K134" i="12"/>
  <c r="O134" i="12"/>
  <c r="Q134" i="12"/>
  <c r="V134" i="12"/>
  <c r="G136" i="12"/>
  <c r="M136" i="12" s="1"/>
  <c r="I136" i="12"/>
  <c r="K136" i="12"/>
  <c r="O136" i="12"/>
  <c r="Q136" i="12"/>
  <c r="V136" i="12"/>
  <c r="G138" i="12"/>
  <c r="M138" i="12" s="1"/>
  <c r="I138" i="12"/>
  <c r="K138" i="12"/>
  <c r="O138" i="12"/>
  <c r="Q138" i="12"/>
  <c r="V138" i="12"/>
  <c r="G141" i="12"/>
  <c r="K141" i="12"/>
  <c r="Q141" i="12"/>
  <c r="V141" i="12"/>
  <c r="G142" i="12"/>
  <c r="I142" i="12"/>
  <c r="I141" i="12" s="1"/>
  <c r="K142" i="12"/>
  <c r="M142" i="12"/>
  <c r="M141" i="12" s="1"/>
  <c r="O142" i="12"/>
  <c r="O141" i="12" s="1"/>
  <c r="Q142" i="12"/>
  <c r="V142" i="12"/>
  <c r="G144" i="12"/>
  <c r="I144" i="12"/>
  <c r="I143" i="12" s="1"/>
  <c r="K144" i="12"/>
  <c r="K143" i="12" s="1"/>
  <c r="M144" i="12"/>
  <c r="O144" i="12"/>
  <c r="Q144" i="12"/>
  <c r="V144" i="12"/>
  <c r="V143" i="12" s="1"/>
  <c r="G151" i="12"/>
  <c r="M151" i="12" s="1"/>
  <c r="I151" i="12"/>
  <c r="K151" i="12"/>
  <c r="O151" i="12"/>
  <c r="O143" i="12" s="1"/>
  <c r="Q151" i="12"/>
  <c r="V151" i="12"/>
  <c r="G153" i="12"/>
  <c r="M153" i="12" s="1"/>
  <c r="I153" i="12"/>
  <c r="K153" i="12"/>
  <c r="O153" i="12"/>
  <c r="Q153" i="12"/>
  <c r="Q143" i="12" s="1"/>
  <c r="V153" i="12"/>
  <c r="G155" i="12"/>
  <c r="M155" i="12" s="1"/>
  <c r="I155" i="12"/>
  <c r="K155" i="12"/>
  <c r="O155" i="12"/>
  <c r="Q155" i="12"/>
  <c r="V155" i="12"/>
  <c r="O156" i="12"/>
  <c r="G157" i="12"/>
  <c r="G156" i="12" s="1"/>
  <c r="I157" i="12"/>
  <c r="K157" i="12"/>
  <c r="K156" i="12" s="1"/>
  <c r="M157" i="12"/>
  <c r="O157" i="12"/>
  <c r="Q157" i="12"/>
  <c r="V157" i="12"/>
  <c r="V156" i="12" s="1"/>
  <c r="G158" i="12"/>
  <c r="M158" i="12" s="1"/>
  <c r="I158" i="12"/>
  <c r="I156" i="12" s="1"/>
  <c r="K158" i="12"/>
  <c r="O158" i="12"/>
  <c r="Q158" i="12"/>
  <c r="Q156" i="12" s="1"/>
  <c r="V158" i="12"/>
  <c r="G159" i="12"/>
  <c r="M159" i="12" s="1"/>
  <c r="I159" i="12"/>
  <c r="K159" i="12"/>
  <c r="O159" i="12"/>
  <c r="Q159" i="12"/>
  <c r="V159" i="12"/>
  <c r="G161" i="12"/>
  <c r="I161" i="12"/>
  <c r="I160" i="12" s="1"/>
  <c r="K161" i="12"/>
  <c r="M161" i="12"/>
  <c r="O161" i="12"/>
  <c r="O160" i="12" s="1"/>
  <c r="Q161" i="12"/>
  <c r="Q160" i="12" s="1"/>
  <c r="V161" i="12"/>
  <c r="G162" i="12"/>
  <c r="I162" i="12"/>
  <c r="K162" i="12"/>
  <c r="M162" i="12"/>
  <c r="O162" i="12"/>
  <c r="Q162" i="12"/>
  <c r="V162" i="12"/>
  <c r="G163" i="12"/>
  <c r="I163" i="12"/>
  <c r="K163" i="12"/>
  <c r="K160" i="12" s="1"/>
  <c r="M163" i="12"/>
  <c r="O163" i="12"/>
  <c r="Q163" i="12"/>
  <c r="V163" i="12"/>
  <c r="G164" i="12"/>
  <c r="I164" i="12"/>
  <c r="K164" i="12"/>
  <c r="M164" i="12"/>
  <c r="O164" i="12"/>
  <c r="Q164" i="12"/>
  <c r="V164" i="12"/>
  <c r="G165" i="12"/>
  <c r="M165" i="12" s="1"/>
  <c r="I165" i="12"/>
  <c r="K165" i="12"/>
  <c r="O165" i="12"/>
  <c r="Q165" i="12"/>
  <c r="V165" i="12"/>
  <c r="G166" i="12"/>
  <c r="M166" i="12" s="1"/>
  <c r="I166" i="12"/>
  <c r="K166" i="12"/>
  <c r="O166" i="12"/>
  <c r="Q166" i="12"/>
  <c r="V166" i="12"/>
  <c r="V160" i="12" s="1"/>
  <c r="G167" i="12"/>
  <c r="M167" i="12" s="1"/>
  <c r="I167" i="12"/>
  <c r="K167" i="12"/>
  <c r="O167" i="12"/>
  <c r="Q167" i="12"/>
  <c r="V167" i="12"/>
  <c r="G169" i="12"/>
  <c r="G168" i="12" s="1"/>
  <c r="I169" i="12"/>
  <c r="K169" i="12"/>
  <c r="K168" i="12" s="1"/>
  <c r="M169" i="12"/>
  <c r="M168" i="12" s="1"/>
  <c r="O169" i="12"/>
  <c r="Q169" i="12"/>
  <c r="Q168" i="12" s="1"/>
  <c r="V169" i="12"/>
  <c r="V168" i="12" s="1"/>
  <c r="G170" i="12"/>
  <c r="M170" i="12" s="1"/>
  <c r="I170" i="12"/>
  <c r="I168" i="12" s="1"/>
  <c r="K170" i="12"/>
  <c r="O170" i="12"/>
  <c r="Q170" i="12"/>
  <c r="V170" i="12"/>
  <c r="G171" i="12"/>
  <c r="M171" i="12" s="1"/>
  <c r="I171" i="12"/>
  <c r="K171" i="12"/>
  <c r="O171" i="12"/>
  <c r="Q171" i="12"/>
  <c r="V171" i="12"/>
  <c r="G172" i="12"/>
  <c r="M172" i="12" s="1"/>
  <c r="I172" i="12"/>
  <c r="K172" i="12"/>
  <c r="O172" i="12"/>
  <c r="Q172" i="12"/>
  <c r="V172" i="12"/>
  <c r="G173" i="12"/>
  <c r="I173" i="12"/>
  <c r="K173" i="12"/>
  <c r="M173" i="12"/>
  <c r="O173" i="12"/>
  <c r="O168" i="12" s="1"/>
  <c r="Q173" i="12"/>
  <c r="V173" i="12"/>
  <c r="G174" i="12"/>
  <c r="I174" i="12"/>
  <c r="K174" i="12"/>
  <c r="M174" i="12"/>
  <c r="O174" i="12"/>
  <c r="Q174" i="12"/>
  <c r="V174" i="12"/>
  <c r="G175" i="12"/>
  <c r="I175" i="12"/>
  <c r="K175" i="12"/>
  <c r="M175" i="12"/>
  <c r="O175" i="12"/>
  <c r="Q175" i="12"/>
  <c r="V175" i="12"/>
  <c r="K176" i="12"/>
  <c r="G177" i="12"/>
  <c r="M177" i="12" s="1"/>
  <c r="I177" i="12"/>
  <c r="I176" i="12" s="1"/>
  <c r="K177" i="12"/>
  <c r="O177" i="12"/>
  <c r="O176" i="12" s="1"/>
  <c r="Q177" i="12"/>
  <c r="V177" i="12"/>
  <c r="V176" i="12" s="1"/>
  <c r="G178" i="12"/>
  <c r="M178" i="12" s="1"/>
  <c r="I178" i="12"/>
  <c r="K178" i="12"/>
  <c r="O178" i="12"/>
  <c r="Q178" i="12"/>
  <c r="Q176" i="12" s="1"/>
  <c r="V178" i="12"/>
  <c r="G179" i="12"/>
  <c r="M179" i="12" s="1"/>
  <c r="I179" i="12"/>
  <c r="K179" i="12"/>
  <c r="O179" i="12"/>
  <c r="Q179" i="12"/>
  <c r="V179" i="12"/>
  <c r="G180" i="12"/>
  <c r="I180" i="12"/>
  <c r="K180" i="12"/>
  <c r="M180" i="12"/>
  <c r="O180" i="12"/>
  <c r="Q180" i="12"/>
  <c r="V180" i="12"/>
  <c r="AE182" i="12"/>
  <c r="I20" i="1"/>
  <c r="I18" i="1"/>
  <c r="H41" i="1"/>
  <c r="I41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I63" i="1" l="1"/>
  <c r="J50" i="1" s="1"/>
  <c r="I16" i="1"/>
  <c r="I21" i="1" s="1"/>
  <c r="A26" i="1"/>
  <c r="G26" i="1"/>
  <c r="H39" i="1"/>
  <c r="I39" i="1" s="1"/>
  <c r="I42" i="1" s="1"/>
  <c r="J41" i="1" s="1"/>
  <c r="G28" i="1"/>
  <c r="G23" i="1"/>
  <c r="H42" i="1"/>
  <c r="M93" i="12"/>
  <c r="M143" i="12"/>
  <c r="M128" i="12"/>
  <c r="M176" i="12"/>
  <c r="M156" i="12"/>
  <c r="M160" i="12"/>
  <c r="M97" i="12"/>
  <c r="G160" i="12"/>
  <c r="G143" i="12"/>
  <c r="AF182" i="12"/>
  <c r="G176" i="12"/>
  <c r="M62" i="12"/>
  <c r="M57" i="12" s="1"/>
  <c r="M15" i="12"/>
  <c r="M8" i="12" s="1"/>
  <c r="J61" i="1" l="1"/>
  <c r="J62" i="1"/>
  <c r="J60" i="1"/>
  <c r="J56" i="1"/>
  <c r="J54" i="1"/>
  <c r="J59" i="1"/>
  <c r="J53" i="1"/>
  <c r="J58" i="1"/>
  <c r="J55" i="1"/>
  <c r="J52" i="1"/>
  <c r="J57" i="1"/>
  <c r="J51" i="1"/>
  <c r="J49" i="1"/>
  <c r="J39" i="1"/>
  <c r="J42" i="1" s="1"/>
  <c r="J40" i="1"/>
  <c r="A23" i="1"/>
  <c r="J63" i="1" l="1"/>
  <c r="G24" i="1"/>
  <c r="A27" i="1" s="1"/>
  <c r="A29" i="1" s="1"/>
  <c r="G29" i="1" s="1"/>
  <c r="G27" i="1" s="1"/>
  <c r="A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Radek-práce</author>
  </authors>
  <commentList>
    <comment ref="S6" authorId="0" shapeId="0" xr:uid="{928F23B7-E046-4379-B3F5-F2E0E8CD0D2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14E39FB-5399-4F09-B8B4-069456E07A6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<sst xmlns="http://schemas.openxmlformats.org/spreadsheetml/2006/main" count="866" uniqueCount="336">
  <si>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</si>
  <si>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</si>
  <si>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</si>
  <si>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</si>
  <si>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</si>
  <si>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</si>
  <si>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</si>
  <si>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</si>
  <si>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</si>
  <si>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</si>
  <si>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</si>
  <si>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</si>
  <si>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</si>
  <si>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</si>
  <si>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</si>
  <si>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</si>
  <si>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</si>
  <si>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</si>
  <si>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</si>
  <si>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</si>
  <si>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</si>
  <si>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</si>
  <si>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</si>
  <si>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</si>
  <si>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</si>
  <si>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</si>
  <si>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</si>
  <si>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</si>
  <si>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</si>
  <si>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</si>
  <si>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</si>
  <si>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</si>
  <si>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</si>
  <si>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</si>
  <si>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</si>
  <si>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</si>
  <si>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</si>
  <si>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</si>
  <si>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</si>
  <si>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</si>
  <si>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</si>
  <si>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</si>
  <si>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</si>
  <si>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SO-02</t>
  </si>
  <si>
    <t>SMB MČ Brno-Jundrov - pozink, změna rozsahu</t>
  </si>
  <si>
    <t>SMB MČ Brno-Jundrov</t>
  </si>
  <si>
    <t>Objekt:</t>
  </si>
  <si>
    <t>Rozpočet:</t>
  </si>
  <si>
    <t>V21002</t>
  </si>
  <si>
    <t>Oprava prostoru před BD Sosnová 15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</si>
  <si>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</si>
  <si>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</si>
  <si>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</si>
  <si>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</si>
  <si>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</si>
  <si>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</si>
  <si>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</si>
  <si>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</si>
  <si>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</si>
  <si>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</si>
  <si>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</si>
  <si>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</si>
  <si>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</si>
  <si>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</si>
  <si>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</si>
  <si>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62</t>
  </si>
  <si>
    <t>Úpravy povrchů vnější</t>
  </si>
  <si>
    <t>91</t>
  </si>
  <si>
    <t>Doplňující práce na komunikaci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</si>
  <si>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</si>
  <si>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</si>
  <si>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</si>
  <si>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</si>
  <si>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</si>
  <si>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</si>
  <si>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</si>
  <si>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</si>
  <si>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</si>
  <si>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</si>
  <si>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</si>
  <si>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</si>
  <si>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</si>
  <si>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</si>
  <si>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</si>
  <si>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</si>
  <si>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</si>
  <si>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</si>
  <si>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</si>
  <si>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</si>
  <si>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</si>
  <si>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</si>
  <si>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</si>
  <si>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</si>
  <si>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</si>
  <si>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</si>
  <si>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</si>
  <si>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</si>
  <si>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</si>
  <si>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</si>
  <si>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</si>
  <si>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</si>
  <si>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</si>
  <si>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</si>
  <si>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</si>
  <si>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</si>
  <si>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</si>
  <si>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</si>
  <si>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</si>
  <si>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</si>
  <si>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</si>
  <si>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</si>
  <si>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113106121R00</t>
  </si>
  <si>
    <t>Rozebrání dlažeb z betonových dlaždic na sucho</t>
  </si>
  <si>
    <t>m2</t>
  </si>
  <si>
    <t>RTS 21/ I</t>
  </si>
  <si>
    <t>Práce</t>
  </si>
  <si>
    <t>POL1_</t>
  </si>
  <si>
    <t>3,9*3,44</t>
  </si>
  <si>
    <t>VV</t>
  </si>
  <si>
    <t>3,7*1,34+1,2*8,4</t>
  </si>
  <si>
    <t>4,7*1,8+(1,8*2,4)/2</t>
  </si>
  <si>
    <t>113107527R00</t>
  </si>
  <si>
    <t>Odstranění podkladu pl. 50 m2,kam.drcené tl.27 cm</t>
  </si>
  <si>
    <t>Odkaz na mn. položky pořadí 1 : 39,07400</t>
  </si>
  <si>
    <t>113201111R00</t>
  </si>
  <si>
    <t>Vytrhání obrubníků chodníkových a parkových</t>
  </si>
  <si>
    <t>m</t>
  </si>
  <si>
    <t>3,9+2,9+2,2+5,04</t>
  </si>
  <si>
    <t>139601102R00</t>
  </si>
  <si>
    <t>Ruční výkop jam, rýh a šachet v hornině tř. 3</t>
  </si>
  <si>
    <t>m3</t>
  </si>
  <si>
    <t xml:space="preserve">odkop pro chodníky : </t>
  </si>
  <si>
    <t>Začátek provozního součtu</t>
  </si>
  <si>
    <t xml:space="preserve">  3,9*3,44</t>
  </si>
  <si>
    <t xml:space="preserve">  3,7*1,34+1,2*8,4</t>
  </si>
  <si>
    <t xml:space="preserve">  4,7*1,8+(1,8*2,4)/2</t>
  </si>
  <si>
    <t>Konec provozního součtu</t>
  </si>
  <si>
    <t>39,074*0,15</t>
  </si>
  <si>
    <t>obrubníky : (3,9+2,9+2,2+5,04)*0,2*0,35</t>
  </si>
  <si>
    <t>výkop pro drenáž : (3,7+5)*0,6*1</t>
  </si>
  <si>
    <t>vsak : 0,6*0,6*0,9</t>
  </si>
  <si>
    <t>schodiště : (1,8+0,3)*0,5*0,9*2</t>
  </si>
  <si>
    <t>(1,8+0,3+0,5)*(1,8*0,9)/2*0,3</t>
  </si>
  <si>
    <t>162701105R00</t>
  </si>
  <si>
    <t>Vodorovné přemístění výkopku z hor.1-4 do 10000 m</t>
  </si>
  <si>
    <t>Odkaz na mn. položky pořadí 6 : 13,33290</t>
  </si>
  <si>
    <t>162701109R00</t>
  </si>
  <si>
    <t>Příplatek k vod. přemístění hor.1-4 za další 1 km</t>
  </si>
  <si>
    <t>Odkaz na mn. položky pořadí 5 : 13,33290*15</t>
  </si>
  <si>
    <t>167101102R00</t>
  </si>
  <si>
    <t>Nakládání výkopku z hor.1-4 v množství nad 100 m3</t>
  </si>
  <si>
    <t>Odkaz na mn. položky pořadí 4 : 14,90970</t>
  </si>
  <si>
    <t xml:space="preserve">  schodiště : (1,8+0,3)*0,5*0,45*2</t>
  </si>
  <si>
    <t xml:space="preserve">  (1,8+0,3+0,5)*(1,8*0,9)/2*0,3</t>
  </si>
  <si>
    <t>-1,5768</t>
  </si>
  <si>
    <t>174101101R00</t>
  </si>
  <si>
    <t>Zásyp jam, rýh, šachet se zhutněním</t>
  </si>
  <si>
    <t>schodiště : (1,8+0,3)*0,5*0,45*2</t>
  </si>
  <si>
    <t>180402111R00</t>
  </si>
  <si>
    <t>Obnovení trávníku parkového, vetikutace, výsev, příp doplnění ornice vč. dodávky travní směsy</t>
  </si>
  <si>
    <t>Indiv</t>
  </si>
  <si>
    <t>(3,9+1,8+2,6)*1</t>
  </si>
  <si>
    <t>(5+5,04)*1</t>
  </si>
  <si>
    <t>199000002R00</t>
  </si>
  <si>
    <t>Poplatek za skládku horniny 1- 4</t>
  </si>
  <si>
    <t>Odkaz na mn. položky pořadí 7 : 13,33290</t>
  </si>
  <si>
    <t>583418004R</t>
  </si>
  <si>
    <t>Kamenivo drcené frakce  16/32 pro drenáž</t>
  </si>
  <si>
    <t>t</t>
  </si>
  <si>
    <t>SPCM</t>
  </si>
  <si>
    <t>Specifikace</t>
  </si>
  <si>
    <t>POL3_</t>
  </si>
  <si>
    <t xml:space="preserve">  výkop pro drenáž : (3,7+5)*0,6*1</t>
  </si>
  <si>
    <t xml:space="preserve">  vsak : 0,6*0,6*0,9</t>
  </si>
  <si>
    <t>5,544*1,8</t>
  </si>
  <si>
    <t>212753114R00</t>
  </si>
  <si>
    <t>Montáž ohebné dren. trubky do rýhy DN 100,bez lože vč. dodávky potrubí</t>
  </si>
  <si>
    <t>3,7+4,7</t>
  </si>
  <si>
    <t>215901101RT5</t>
  </si>
  <si>
    <t>Zhutnění podloží vibrační deskou</t>
  </si>
  <si>
    <t>216904112R00</t>
  </si>
  <si>
    <t>Očištění tlakovou vodou zdiva stěn a rubu kleneb</t>
  </si>
  <si>
    <t>3,7*1,4+5*1,4/2</t>
  </si>
  <si>
    <t>(3,7+5)*0,3</t>
  </si>
  <si>
    <t>(3,7+5)*0,4</t>
  </si>
  <si>
    <t>273321321R00</t>
  </si>
  <si>
    <t>Železobeton základových desek C 20/25</t>
  </si>
  <si>
    <t>1,8*1,8*0,15</t>
  </si>
  <si>
    <t>273362021R00</t>
  </si>
  <si>
    <t>Výztuž základových desek ze svařovaných sití KARI</t>
  </si>
  <si>
    <t>(1,8*1,8)*5,44*0,001*1,1</t>
  </si>
  <si>
    <t>274321321R00</t>
  </si>
  <si>
    <t xml:space="preserve">Železobeton základových pasů C 20/25 </t>
  </si>
  <si>
    <t>1,8*0,3*0,9*2</t>
  </si>
  <si>
    <t>274354111R00</t>
  </si>
  <si>
    <t>Bednění základových pasů zřízení</t>
  </si>
  <si>
    <t>1,8*0,9*2</t>
  </si>
  <si>
    <t>274354211R00</t>
  </si>
  <si>
    <t>Bednění základových pasů odstranění</t>
  </si>
  <si>
    <t>Odkaz na mn. položky pořadí 12 : 3,24000</t>
  </si>
  <si>
    <t>274361214R00</t>
  </si>
  <si>
    <t>Výztuž základových pasů do 12 mm z oceli 10505 (R)</t>
  </si>
  <si>
    <t xml:space="preserve">  1,8*0,3*0,9*2</t>
  </si>
  <si>
    <t>0,972*0,075</t>
  </si>
  <si>
    <t>311351105RT1</t>
  </si>
  <si>
    <t>Bednění nadzákladových zdí oboustranné - zřízení bednicí materiál prkna</t>
  </si>
  <si>
    <t>(1,8+0,3)*2*2,1</t>
  </si>
  <si>
    <t>311351106R00</t>
  </si>
  <si>
    <t>Bednění nadzákladových zdí oboustranné-odstranění</t>
  </si>
  <si>
    <t>Odkaz na mn. položky pořadí 15 : 8,82000</t>
  </si>
  <si>
    <t>311361821R00</t>
  </si>
  <si>
    <t>Výztuž nadzáklad. zdí z betonářské oceli 10505 (R)</t>
  </si>
  <si>
    <t xml:space="preserve">  1,8*0,3*2,1</t>
  </si>
  <si>
    <t>1,134*0,15</t>
  </si>
  <si>
    <t>341321510R00</t>
  </si>
  <si>
    <t>Beton nosných stěn železový C 20/25</t>
  </si>
  <si>
    <t>1,8*0,3*2,1</t>
  </si>
  <si>
    <t>434121425R00</t>
  </si>
  <si>
    <t>Osazení želbet. stupňů na desku, broušených do betonu</t>
  </si>
  <si>
    <t>18*0,6</t>
  </si>
  <si>
    <t>593723023R</t>
  </si>
  <si>
    <t>Stupeň schodišťový SPV 60 600/350/150 nat tryskaný</t>
  </si>
  <si>
    <t>kus</t>
  </si>
  <si>
    <t>564831111RT2</t>
  </si>
  <si>
    <t>Podklad ze štěrkodrti po zhutnění tloušťky 10 cm štěrkodrť frakce 8-16 mm</t>
  </si>
  <si>
    <t>POL1_1</t>
  </si>
  <si>
    <t>Odkaz na mn. položky pořadí 23 : 38,17400</t>
  </si>
  <si>
    <t>564871111RT2</t>
  </si>
  <si>
    <t>Podklad ze štěrkodrti po zhutnění tloušťky 25 cm štěrkodrť frakce 16-32 mm</t>
  </si>
  <si>
    <t>596215021R00</t>
  </si>
  <si>
    <t>Kladení zámkové dlažby tl. 6 cm do drtě tl. 4 cm</t>
  </si>
  <si>
    <t>4,4*1,8+(1,5*2,4)/2</t>
  </si>
  <si>
    <t>5924511900R</t>
  </si>
  <si>
    <t>Dlažba GRITO IIII 20x20x6 cm přírodní tryskaný šedý</t>
  </si>
  <si>
    <t xml:space="preserve">  4,4*1,8+(1,5*2,4)/2</t>
  </si>
  <si>
    <t>38,174*1,05</t>
  </si>
  <si>
    <t>622474110R00</t>
  </si>
  <si>
    <t>Reprofilace beton.povrchů sanační maltou</t>
  </si>
  <si>
    <t>Stávající opěrná zeď : 3,7*1,4+5*1,4/2</t>
  </si>
  <si>
    <t>nová zídka : (1,14+0,5)/2*1,8</t>
  </si>
  <si>
    <t>622904121R00</t>
  </si>
  <si>
    <t>Ruční čištění ocelovým kartáčem</t>
  </si>
  <si>
    <t>622411904R00</t>
  </si>
  <si>
    <t xml:space="preserve">Penetrace podkladů </t>
  </si>
  <si>
    <t>Vlastní</t>
  </si>
  <si>
    <t>Odkaz na mn. položky pořadí 25 : 16,24600</t>
  </si>
  <si>
    <t>917812111RT5</t>
  </si>
  <si>
    <t>Osazení stojat. obrub. bet. bez opěry,lože z kamen včetně obrubníku ABO 100/10/25</t>
  </si>
  <si>
    <t>3,9+2,651+2,2+5,04</t>
  </si>
  <si>
    <t>961055111R00</t>
  </si>
  <si>
    <t>Bourání základů železobetonových</t>
  </si>
  <si>
    <t>(1,8+1,5)*0,3*0,9</t>
  </si>
  <si>
    <t>1,8*1,5*0,25</t>
  </si>
  <si>
    <t>962052211R00</t>
  </si>
  <si>
    <t>Bourání zdiva železobetonového nadzákladového</t>
  </si>
  <si>
    <t>1,5*0,3*0,9</t>
  </si>
  <si>
    <t>963042819R00</t>
  </si>
  <si>
    <t>Bourání schodišťových stupňů betonových</t>
  </si>
  <si>
    <t>1,8*5</t>
  </si>
  <si>
    <t>970051130R00</t>
  </si>
  <si>
    <t>Vrtání jádrové do ŽB do D 130 mm</t>
  </si>
  <si>
    <t>0,3</t>
  </si>
  <si>
    <t>976071111R00</t>
  </si>
  <si>
    <t>Vybourání kovových zábradlí a nájezdů pro kočárky vč. zákl. patek</t>
  </si>
  <si>
    <t>2,2+1,5+3,9</t>
  </si>
  <si>
    <t>1,8*2</t>
  </si>
  <si>
    <t>999281145R00</t>
  </si>
  <si>
    <t>Přesun hmot pro opravy a údržbu do v. 6 m, nošením</t>
  </si>
  <si>
    <t>Přesun hmot</t>
  </si>
  <si>
    <t>POL7_</t>
  </si>
  <si>
    <t>711191272RT2</t>
  </si>
  <si>
    <t>Izolace proti zem.vlhkosti,ochran.textilie včetně dodávky textílie 300 g/m2-ochrana dren. vrstvy</t>
  </si>
  <si>
    <t xml:space="preserve">  (3,7+4,7)*1,2</t>
  </si>
  <si>
    <t xml:space="preserve">  (3,7+4,7)*0,6*2</t>
  </si>
  <si>
    <t xml:space="preserve">  vsak : 0,6*0,6*6</t>
  </si>
  <si>
    <t>22,32*1,1</t>
  </si>
  <si>
    <t>711823121RT5</t>
  </si>
  <si>
    <t>Montáž nopové fólie svisle včetně dodávky fólie DEKDREN N8</t>
  </si>
  <si>
    <t>(3,7+4,7)*1,2</t>
  </si>
  <si>
    <t>711823129RT5</t>
  </si>
  <si>
    <t xml:space="preserve">Montáž ukončovací lišty k nopové fólii včetně dodávky lišty DEKDREN </t>
  </si>
  <si>
    <t>998711201R00</t>
  </si>
  <si>
    <t>Přesun hmot pro izolace proti vodě, výšky do 6 m</t>
  </si>
  <si>
    <t>721132475T2</t>
  </si>
  <si>
    <t>Vpusť dešťová litinová vč. kanal. potrubí, napojení na drenáž. potrubí a vyústění přes opěr. zdivo</t>
  </si>
  <si>
    <t>kpl</t>
  </si>
  <si>
    <t>721228164T1</t>
  </si>
  <si>
    <t>Úprava poklopu kanalizační šachty v chodníku</t>
  </si>
  <si>
    <t>998721201R00</t>
  </si>
  <si>
    <t>Přesun hmot pro vnitřní kanalizaci, výšky do 6 m</t>
  </si>
  <si>
    <t>767 - Z</t>
  </si>
  <si>
    <t>D+M Pozinkovaná pro odvodnění za opěrnou stěnou pol.6 viz. výpis výrobků</t>
  </si>
  <si>
    <t>ks</t>
  </si>
  <si>
    <t>767 - Z1</t>
  </si>
  <si>
    <t xml:space="preserve">D+M Pozinkované zábradlí viz. výpis výrobků </t>
  </si>
  <si>
    <t>767 - Z10</t>
  </si>
  <si>
    <t>D+M Pozinkované kolejnice pro kočárky viz. výpis výrobků</t>
  </si>
  <si>
    <t>767 - Z11</t>
  </si>
  <si>
    <t>D+M Pozinkované zábradlí viz. výpis výrobků vč. zákl patek</t>
  </si>
  <si>
    <t>767 - Z2</t>
  </si>
  <si>
    <t>D+M Pozinkované madlo viz. výpis výrobků</t>
  </si>
  <si>
    <t>767 - Z3</t>
  </si>
  <si>
    <t>998767203R00</t>
  </si>
  <si>
    <t>Přesun hmot pro zámečnické konstr., výšky do 24 m</t>
  </si>
  <si>
    <t>979087112R00</t>
  </si>
  <si>
    <t xml:space="preserve">Nakládání suti na dopravní prostředky </t>
  </si>
  <si>
    <t>RTS 20/ I</t>
  </si>
  <si>
    <t>Přesun suti</t>
  </si>
  <si>
    <t>POL8_</t>
  </si>
  <si>
    <t>979011211R00</t>
  </si>
  <si>
    <t>Svislá doprava suti a vybour. hmot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</si>
  <si>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</si>
  <si>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</si>
  <si>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</si>
  <si>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</si>
  <si>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</si>
  <si>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</si>
  <si>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</si>
  <si>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</si>
  <si>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979999999R00</t>
  </si>
  <si>
    <t>Poplatek za skládku 10 % příměsí - DUFONEV Brno</t>
  </si>
  <si>
    <t>005111021R</t>
  </si>
  <si>
    <t>Vytyčení inženýrských sítí</t>
  </si>
  <si>
    <t>Soubor</t>
  </si>
  <si>
    <t>VRN</t>
  </si>
  <si>
    <t>POL99_8</t>
  </si>
  <si>
    <t>005121020R</t>
  </si>
  <si>
    <t>Zábor</t>
  </si>
  <si>
    <t>005121 R</t>
  </si>
  <si>
    <t>Zařízení staveniště, WC</t>
  </si>
  <si>
    <t>05</t>
  </si>
  <si>
    <t>Mimostaveništní doprava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</si>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</sst>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sheetProtection algorithmName="SHA-512" hashValue="UJrSWNqmKhtkrc4BrO/MzasrV7Amf5uUc5hQAf56dWPDAEC5OwiE30penrZsrxgcKLG1yn8IbKe1gYlUXZXL5g==" saltValue="6gYpuOSKmITJsu+Cof4hkg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24</v>
      </c>
      <c r="C2" s="113"/>
      <c r="D2" s="114" t="s">
        <v>48</v>
      </c>
      <c r="E2" s="115" t="s">
        <v>49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46</v>
      </c>
      <c r="C3" s="113"/>
      <c r="D3" s="119" t="s">
        <v>43</v>
      </c>
      <c r="E3" s="120" t="s">
        <v>45</v>
      </c>
      <c r="F3" s="121"/>
      <c r="G3" s="121"/>
      <c r="H3" s="121"/>
      <c r="I3" s="121"/>
      <c r="J3" s="122"/>
    </row>
    <row r="4" spans="1:15" ht="23.25" customHeight="1" x14ac:dyDescent="0.2">
      <c r="A4" s="111">
        <v>1378</v>
      </c>
      <c r="B4" s="123" t="s">
        <v>47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SUMIF(F49:F62,A16,I49:I62)+SUMIF(F49:F62,"PSU",I49:I62)</f>
        <v>0</v>
      </c>
      <c r="J16" s="85"/>
    </row>
    <row r="17" spans="1:10" ht="23.25" customHeight="1" x14ac:dyDescent="0.2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SUMIF(F49:F62,A17,I49:I62)</f>
        <v>0</v>
      </c>
      <c r="J17" s="85"/>
    </row>
    <row r="18" spans="1:10" ht="23.25" customHeight="1" x14ac:dyDescent="0.2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SUMIF(F49:F62,A18,I49:I62)</f>
        <v>0</v>
      </c>
      <c r="J18" s="85"/>
    </row>
    <row r="19" spans="1:10" ht="23.25" customHeight="1" x14ac:dyDescent="0.2">
      <c r="A19" s="196" t="s">
        <v>82</v>
      </c>
      <c r="B19" s="38" t="s">
        <v>29</v>
      </c>
      <c r="C19" s="62"/>
      <c r="D19" s="63"/>
      <c r="E19" s="83"/>
      <c r="F19" s="84"/>
      <c r="G19" s="83"/>
      <c r="H19" s="84"/>
      <c r="I19" s="83">
        <f>SUMIF(F49:F62,A19,I49:I62)</f>
        <v>0</v>
      </c>
      <c r="J19" s="85"/>
    </row>
    <row r="20" spans="1:10" ht="23.25" customHeight="1" x14ac:dyDescent="0.2">
      <c r="A20" s="196" t="s">
        <v>83</v>
      </c>
      <c r="B20" s="38" t="s">
        <v>30</v>
      </c>
      <c r="C20" s="62"/>
      <c r="D20" s="63"/>
      <c r="E20" s="83"/>
      <c r="F20" s="84"/>
      <c r="G20" s="83"/>
      <c r="H20" s="84"/>
      <c r="I20" s="83">
        <f>SUMIF(F49:F62,A20,I49:I62)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6" t="s">
        <v>25</v>
      </c>
      <c r="C28" s="167"/>
      <c r="D28" s="167"/>
      <c r="E28" s="168"/>
      <c r="F28" s="169"/>
      <c r="G28" s="170">
        <f>ZakladDPHSniVypocet+ZakladDPHZaklVypocet</f>
        <v>0</v>
      </c>
      <c r="H28" s="170"/>
      <c r="I28" s="170"/>
      <c r="J28" s="171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6" t="s">
        <v>37</v>
      </c>
      <c r="C29" s="172"/>
      <c r="D29" s="172"/>
      <c r="E29" s="172"/>
      <c r="F29" s="173"/>
      <c r="G29" s="174">
        <f>IF(A29&gt;50, ROUNDUP(A27, 0), ROUNDDOWN(A27, 0))</f>
        <v>0</v>
      </c>
      <c r="H29" s="174"/>
      <c r="I29" s="174"/>
      <c r="J29" s="175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8" t="s">
        <v>17</v>
      </c>
      <c r="C37" s="139"/>
      <c r="D37" s="139"/>
      <c r="E37" s="139"/>
      <c r="F37" s="140"/>
      <c r="G37" s="140"/>
      <c r="H37" s="140"/>
      <c r="I37" s="140"/>
      <c r="J37" s="141"/>
    </row>
    <row r="38" spans="1:10" ht="25.5" hidden="1" customHeight="1" x14ac:dyDescent="0.2">
      <c r="A38" s="137" t="s">
        <v>39</v>
      </c>
      <c r="B38" s="142" t="s">
        <v>18</v>
      </c>
      <c r="C38" s="143" t="s">
        <v>6</v>
      </c>
      <c r="D38" s="143"/>
      <c r="E38" s="143"/>
      <c r="F38" s="144" t="str">
        <f>B23</f>
        <v>Základ pro sníženou DPH</v>
      </c>
      <c r="G38" s="144" t="str">
        <f>B25</f>
        <v>Základ pro základní DPH</v>
      </c>
      <c r="H38" s="145" t="s">
        <v>19</v>
      </c>
      <c r="I38" s="145" t="s">
        <v>1</v>
      </c>
      <c r="J38" s="146" t="s">
        <v>0</v>
      </c>
    </row>
    <row r="39" spans="1:10" ht="25.5" hidden="1" customHeight="1" x14ac:dyDescent="0.2">
      <c r="A39" s="137">
        <v>1</v>
      </c>
      <c r="B39" s="147" t="s">
        <v>50</v>
      </c>
      <c r="C39" s="148"/>
      <c r="D39" s="148"/>
      <c r="E39" s="148"/>
      <c r="F39" s="149">
        <f>'SO-02 SO-02 Pol'!AE182</f>
        <v>0</v>
      </c>
      <c r="G39" s="150">
        <f>'SO-02 SO-02 Pol'!AF182</f>
        <v>0</v>
      </c>
      <c r="H39" s="151">
        <f>(F39*SazbaDPH1/100)+(G39*SazbaDPH2/100)</f>
        <v>0</v>
      </c>
      <c r="I39" s="151">
        <f>F39+G39+H39</f>
        <v>0</v>
      </c>
      <c r="J39" s="152" t="str">
        <f>IF(CenaCelkemVypocet=0,"",I39/CenaCelkemVypocet*100)</f>
        <v/>
      </c>
    </row>
    <row r="40" spans="1:10" ht="25.5" hidden="1" customHeight="1" x14ac:dyDescent="0.2">
      <c r="A40" s="137">
        <v>2</v>
      </c>
      <c r="B40" s="153" t="s">
        <v>43</v>
      </c>
      <c r="C40" s="154" t="s">
        <v>45</v>
      </c>
      <c r="D40" s="154"/>
      <c r="E40" s="154"/>
      <c r="F40" s="155">
        <f>'SO-02 SO-02 Pol'!AE182</f>
        <v>0</v>
      </c>
      <c r="G40" s="156">
        <f>'SO-02 SO-02 Pol'!AF182</f>
        <v>0</v>
      </c>
      <c r="H40" s="156">
        <f>(F40*SazbaDPH1/100)+(G40*SazbaDPH2/100)</f>
        <v>0</v>
      </c>
      <c r="I40" s="156">
        <f>F40+G40+H40</f>
        <v>0</v>
      </c>
      <c r="J40" s="157" t="str">
        <f>IF(CenaCelkemVypocet=0,"",I40/CenaCelkemVypocet*100)</f>
        <v/>
      </c>
    </row>
    <row r="41" spans="1:10" ht="25.5" hidden="1" customHeight="1" x14ac:dyDescent="0.2">
      <c r="A41" s="137">
        <v>3</v>
      </c>
      <c r="B41" s="158" t="s">
        <v>43</v>
      </c>
      <c r="C41" s="148" t="s">
        <v>44</v>
      </c>
      <c r="D41" s="148"/>
      <c r="E41" s="148"/>
      <c r="F41" s="159">
        <f>'SO-02 SO-02 Pol'!AE182</f>
        <v>0</v>
      </c>
      <c r="G41" s="151">
        <f>'SO-02 SO-02 Pol'!AF182</f>
        <v>0</v>
      </c>
      <c r="H41" s="151">
        <f>(F41*SazbaDPH1/100)+(G41*SazbaDPH2/100)</f>
        <v>0</v>
      </c>
      <c r="I41" s="151">
        <f>F41+G41+H41</f>
        <v>0</v>
      </c>
      <c r="J41" s="152" t="str">
        <f>IF(CenaCelkemVypocet=0,"",I41/CenaCelkemVypocet*100)</f>
        <v/>
      </c>
    </row>
    <row r="42" spans="1:10" ht="25.5" hidden="1" customHeight="1" x14ac:dyDescent="0.2">
      <c r="A42" s="137"/>
      <c r="B42" s="160" t="s">
        <v>51</v>
      </c>
      <c r="C42" s="161"/>
      <c r="D42" s="161"/>
      <c r="E42" s="162"/>
      <c r="F42" s="163">
        <f>SUMIF(A39:A41,"=1",F39:F41)</f>
        <v>0</v>
      </c>
      <c r="G42" s="164">
        <f>SUMIF(A39:A41,"=1",G39:G41)</f>
        <v>0</v>
      </c>
      <c r="H42" s="164">
        <f>SUMIF(A39:A41,"=1",H39:H41)</f>
        <v>0</v>
      </c>
      <c r="I42" s="164">
        <f>SUMIF(A39:A41,"=1",I39:I41)</f>
        <v>0</v>
      </c>
      <c r="J42" s="165">
        <f>SUMIF(A39:A41,"=1",J39:J41)</f>
        <v>0</v>
      </c>
    </row>
    <row r="46" spans="1:10" ht="15.75" x14ac:dyDescent="0.25">
      <c r="B46" s="176" t="s">
        <v>53</v>
      </c>
    </row>
    <row r="48" spans="1:10" ht="25.5" customHeight="1" x14ac:dyDescent="0.2">
      <c r="A48" s="178"/>
      <c r="B48" s="181" t="s">
        <v>18</v>
      </c>
      <c r="C48" s="181" t="s">
        <v>6</v>
      </c>
      <c r="D48" s="182"/>
      <c r="E48" s="182"/>
      <c r="F48" s="183" t="s">
        <v>54</v>
      </c>
      <c r="G48" s="183"/>
      <c r="H48" s="183"/>
      <c r="I48" s="183" t="s">
        <v>31</v>
      </c>
      <c r="J48" s="183" t="s">
        <v>0</v>
      </c>
    </row>
    <row r="49" spans="1:10" ht="36.75" customHeight="1" x14ac:dyDescent="0.2">
      <c r="A49" s="179"/>
      <c r="B49" s="184" t="s">
        <v>55</v>
      </c>
      <c r="C49" s="185" t="s">
        <v>56</v>
      </c>
      <c r="D49" s="186"/>
      <c r="E49" s="186"/>
      <c r="F49" s="192" t="s">
        <v>26</v>
      </c>
      <c r="G49" s="193"/>
      <c r="H49" s="193"/>
      <c r="I49" s="193">
        <f>'SO-02 SO-02 Pol'!G8</f>
        <v>0</v>
      </c>
      <c r="J49" s="190" t="str">
        <f>IF(I63=0,"",I49/I63*100)</f>
        <v/>
      </c>
    </row>
    <row r="50" spans="1:10" ht="36.75" customHeight="1" x14ac:dyDescent="0.2">
      <c r="A50" s="179"/>
      <c r="B50" s="184" t="s">
        <v>57</v>
      </c>
      <c r="C50" s="185" t="s">
        <v>58</v>
      </c>
      <c r="D50" s="186"/>
      <c r="E50" s="186"/>
      <c r="F50" s="192" t="s">
        <v>26</v>
      </c>
      <c r="G50" s="193"/>
      <c r="H50" s="193"/>
      <c r="I50" s="193">
        <f>'SO-02 SO-02 Pol'!G57</f>
        <v>0</v>
      </c>
      <c r="J50" s="190" t="str">
        <f>IF(I63=0,"",I50/I63*100)</f>
        <v/>
      </c>
    </row>
    <row r="51" spans="1:10" ht="36.75" customHeight="1" x14ac:dyDescent="0.2">
      <c r="A51" s="179"/>
      <c r="B51" s="184" t="s">
        <v>59</v>
      </c>
      <c r="C51" s="185" t="s">
        <v>60</v>
      </c>
      <c r="D51" s="186"/>
      <c r="E51" s="186"/>
      <c r="F51" s="192" t="s">
        <v>26</v>
      </c>
      <c r="G51" s="193"/>
      <c r="H51" s="193"/>
      <c r="I51" s="193">
        <f>'SO-02 SO-02 Pol'!G81</f>
        <v>0</v>
      </c>
      <c r="J51" s="190" t="str">
        <f>IF(I63=0,"",I51/I63*100)</f>
        <v/>
      </c>
    </row>
    <row r="52" spans="1:10" ht="36.75" customHeight="1" x14ac:dyDescent="0.2">
      <c r="A52" s="179"/>
      <c r="B52" s="184" t="s">
        <v>61</v>
      </c>
      <c r="C52" s="185" t="s">
        <v>62</v>
      </c>
      <c r="D52" s="186"/>
      <c r="E52" s="186"/>
      <c r="F52" s="192" t="s">
        <v>26</v>
      </c>
      <c r="G52" s="193"/>
      <c r="H52" s="193"/>
      <c r="I52" s="193">
        <f>'SO-02 SO-02 Pol'!G93</f>
        <v>0</v>
      </c>
      <c r="J52" s="190" t="str">
        <f>IF(I63=0,"",I52/I63*100)</f>
        <v/>
      </c>
    </row>
    <row r="53" spans="1:10" ht="36.75" customHeight="1" x14ac:dyDescent="0.2">
      <c r="A53" s="179"/>
      <c r="B53" s="184" t="s">
        <v>63</v>
      </c>
      <c r="C53" s="185" t="s">
        <v>64</v>
      </c>
      <c r="D53" s="186"/>
      <c r="E53" s="186"/>
      <c r="F53" s="192" t="s">
        <v>26</v>
      </c>
      <c r="G53" s="193"/>
      <c r="H53" s="193"/>
      <c r="I53" s="193">
        <f>'SO-02 SO-02 Pol'!G97</f>
        <v>0</v>
      </c>
      <c r="J53" s="190" t="str">
        <f>IF(I63=0,"",I53/I63*100)</f>
        <v/>
      </c>
    </row>
    <row r="54" spans="1:10" ht="36.75" customHeight="1" x14ac:dyDescent="0.2">
      <c r="A54" s="179"/>
      <c r="B54" s="184" t="s">
        <v>65</v>
      </c>
      <c r="C54" s="185" t="s">
        <v>66</v>
      </c>
      <c r="D54" s="186"/>
      <c r="E54" s="186"/>
      <c r="F54" s="192" t="s">
        <v>26</v>
      </c>
      <c r="G54" s="193"/>
      <c r="H54" s="193"/>
      <c r="I54" s="193">
        <f>'SO-02 SO-02 Pol'!G113</f>
        <v>0</v>
      </c>
      <c r="J54" s="190" t="str">
        <f>IF(I63=0,"",I54/I63*100)</f>
        <v/>
      </c>
    </row>
    <row r="55" spans="1:10" ht="36.75" customHeight="1" x14ac:dyDescent="0.2">
      <c r="A55" s="179"/>
      <c r="B55" s="184" t="s">
        <v>67</v>
      </c>
      <c r="C55" s="185" t="s">
        <v>68</v>
      </c>
      <c r="D55" s="186"/>
      <c r="E55" s="186"/>
      <c r="F55" s="192" t="s">
        <v>26</v>
      </c>
      <c r="G55" s="193"/>
      <c r="H55" s="193"/>
      <c r="I55" s="193">
        <f>'SO-02 SO-02 Pol'!G125</f>
        <v>0</v>
      </c>
      <c r="J55" s="190" t="str">
        <f>IF(I63=0,"",I55/I63*100)</f>
        <v/>
      </c>
    </row>
    <row r="56" spans="1:10" ht="36.75" customHeight="1" x14ac:dyDescent="0.2">
      <c r="A56" s="179"/>
      <c r="B56" s="184" t="s">
        <v>69</v>
      </c>
      <c r="C56" s="185" t="s">
        <v>70</v>
      </c>
      <c r="D56" s="186"/>
      <c r="E56" s="186"/>
      <c r="F56" s="192" t="s">
        <v>26</v>
      </c>
      <c r="G56" s="193"/>
      <c r="H56" s="193"/>
      <c r="I56" s="193">
        <f>'SO-02 SO-02 Pol'!G128</f>
        <v>0</v>
      </c>
      <c r="J56" s="190" t="str">
        <f>IF(I63=0,"",I56/I63*100)</f>
        <v/>
      </c>
    </row>
    <row r="57" spans="1:10" ht="36.75" customHeight="1" x14ac:dyDescent="0.2">
      <c r="A57" s="179"/>
      <c r="B57" s="184" t="s">
        <v>71</v>
      </c>
      <c r="C57" s="185" t="s">
        <v>72</v>
      </c>
      <c r="D57" s="186"/>
      <c r="E57" s="186"/>
      <c r="F57" s="192" t="s">
        <v>26</v>
      </c>
      <c r="G57" s="193"/>
      <c r="H57" s="193"/>
      <c r="I57" s="193">
        <f>'SO-02 SO-02 Pol'!G141</f>
        <v>0</v>
      </c>
      <c r="J57" s="190" t="str">
        <f>IF(I63=0,"",I57/I63*100)</f>
        <v/>
      </c>
    </row>
    <row r="58" spans="1:10" ht="36.75" customHeight="1" x14ac:dyDescent="0.2">
      <c r="A58" s="179"/>
      <c r="B58" s="184" t="s">
        <v>73</v>
      </c>
      <c r="C58" s="185" t="s">
        <v>74</v>
      </c>
      <c r="D58" s="186"/>
      <c r="E58" s="186"/>
      <c r="F58" s="192" t="s">
        <v>27</v>
      </c>
      <c r="G58" s="193"/>
      <c r="H58" s="193"/>
      <c r="I58" s="193">
        <f>'SO-02 SO-02 Pol'!G143</f>
        <v>0</v>
      </c>
      <c r="J58" s="190" t="str">
        <f>IF(I63=0,"",I58/I63*100)</f>
        <v/>
      </c>
    </row>
    <row r="59" spans="1:10" ht="36.75" customHeight="1" x14ac:dyDescent="0.2">
      <c r="A59" s="179"/>
      <c r="B59" s="184" t="s">
        <v>75</v>
      </c>
      <c r="C59" s="185" t="s">
        <v>76</v>
      </c>
      <c r="D59" s="186"/>
      <c r="E59" s="186"/>
      <c r="F59" s="192" t="s">
        <v>27</v>
      </c>
      <c r="G59" s="193"/>
      <c r="H59" s="193"/>
      <c r="I59" s="193">
        <f>'SO-02 SO-02 Pol'!G156</f>
        <v>0</v>
      </c>
      <c r="J59" s="190" t="str">
        <f>IF(I63=0,"",I59/I63*100)</f>
        <v/>
      </c>
    </row>
    <row r="60" spans="1:10" ht="36.75" customHeight="1" x14ac:dyDescent="0.2">
      <c r="A60" s="179"/>
      <c r="B60" s="184" t="s">
        <v>77</v>
      </c>
      <c r="C60" s="185" t="s">
        <v>78</v>
      </c>
      <c r="D60" s="186"/>
      <c r="E60" s="186"/>
      <c r="F60" s="192" t="s">
        <v>27</v>
      </c>
      <c r="G60" s="193"/>
      <c r="H60" s="193"/>
      <c r="I60" s="193">
        <f>'SO-02 SO-02 Pol'!G160</f>
        <v>0</v>
      </c>
      <c r="J60" s="190" t="str">
        <f>IF(I63=0,"",I60/I63*100)</f>
        <v/>
      </c>
    </row>
    <row r="61" spans="1:10" ht="36.75" customHeight="1" x14ac:dyDescent="0.2">
      <c r="A61" s="179"/>
      <c r="B61" s="184" t="s">
        <v>79</v>
      </c>
      <c r="C61" s="185" t="s">
        <v>80</v>
      </c>
      <c r="D61" s="186"/>
      <c r="E61" s="186"/>
      <c r="F61" s="192" t="s">
        <v>81</v>
      </c>
      <c r="G61" s="193"/>
      <c r="H61" s="193"/>
      <c r="I61" s="193">
        <f>'SO-02 SO-02 Pol'!G168</f>
        <v>0</v>
      </c>
      <c r="J61" s="190" t="str">
        <f>IF(I63=0,"",I61/I63*100)</f>
        <v/>
      </c>
    </row>
    <row r="62" spans="1:10" ht="36.75" customHeight="1" x14ac:dyDescent="0.2">
      <c r="A62" s="179"/>
      <c r="B62" s="184" t="s">
        <v>82</v>
      </c>
      <c r="C62" s="185" t="s">
        <v>29</v>
      </c>
      <c r="D62" s="186"/>
      <c r="E62" s="186"/>
      <c r="F62" s="192" t="s">
        <v>82</v>
      </c>
      <c r="G62" s="193"/>
      <c r="H62" s="193"/>
      <c r="I62" s="193">
        <f>'SO-02 SO-02 Pol'!G176</f>
        <v>0</v>
      </c>
      <c r="J62" s="190" t="str">
        <f>IF(I63=0,"",I62/I63*100)</f>
        <v/>
      </c>
    </row>
    <row r="63" spans="1:10" ht="25.5" customHeight="1" x14ac:dyDescent="0.2">
      <c r="A63" s="180"/>
      <c r="B63" s="187" t="s">
        <v>1</v>
      </c>
      <c r="C63" s="188"/>
      <c r="D63" s="189"/>
      <c r="E63" s="189"/>
      <c r="F63" s="194"/>
      <c r="G63" s="195"/>
      <c r="H63" s="195"/>
      <c r="I63" s="195">
        <f>SUM(I49:I62)</f>
        <v>0</v>
      </c>
      <c r="J63" s="191">
        <f>SUM(J49:J62)</f>
        <v>0</v>
      </c>
    </row>
    <row r="64" spans="1:10" x14ac:dyDescent="0.2">
      <c r="F64" s="135"/>
      <c r="G64" s="135"/>
      <c r="H64" s="135"/>
      <c r="I64" s="135"/>
      <c r="J64" s="136"/>
    </row>
    <row r="65" spans="6:10" x14ac:dyDescent="0.2">
      <c r="F65" s="135"/>
      <c r="G65" s="135"/>
      <c r="H65" s="135"/>
      <c r="I65" s="135"/>
      <c r="J65" s="136"/>
    </row>
    <row r="66" spans="6:10" x14ac:dyDescent="0.2">
      <c r="F66" s="135"/>
      <c r="G66" s="135"/>
      <c r="H66" s="135"/>
      <c r="I66" s="135"/>
      <c r="J66" s="136"/>
    </row>
  </sheetData>
  <sheetProtection algorithmName="SHA-512" hashValue="CJuRTFyeHkWn1hQzg7s1wE7RYRlTFj0rvVAdiMS90zSmmYOhgYDAxE1I3t4In/8JYS2lPUCrn8PtW1zdDVBq5A==" saltValue="6APQsTVFImawx0reT6xf0Q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C60:E60"/>
    <mergeCell ref="C61:E61"/>
    <mergeCell ref="C62:E62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QtiX/V8kesJgNi28OL928LWUp4aSWDrO4+aiKmfZvAOPQ4TH+MHIgoe+SASPhlT0BGH2jvxgm/e21vOwh1GJeA==" saltValue="RW23GHxgrzMDbJbWURExbA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0588E-7D13-42B0-8EBD-328A59518B25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7" customWidth="1"/>
    <col min="3" max="3" width="38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7" t="s">
        <v>7</v>
      </c>
      <c r="B1" s="197"/>
      <c r="C1" s="197"/>
      <c r="D1" s="197"/>
      <c r="E1" s="197"/>
      <c r="F1" s="197"/>
      <c r="G1" s="197"/>
      <c r="AG1" t="s">
        <v>84</v>
      </c>
    </row>
    <row r="2" spans="1:60" ht="24.95" customHeight="1" x14ac:dyDescent="0.2">
      <c r="A2" s="198" t="s">
        <v>8</v>
      </c>
      <c r="B2" s="49" t="s">
        <v>48</v>
      </c>
      <c r="C2" s="201" t="s">
        <v>49</v>
      </c>
      <c r="D2" s="199"/>
      <c r="E2" s="199"/>
      <c r="F2" s="199"/>
      <c r="G2" s="200"/>
      <c r="AG2" t="s">
        <v>85</v>
      </c>
    </row>
    <row r="3" spans="1:60" ht="24.95" customHeight="1" x14ac:dyDescent="0.2">
      <c r="A3" s="198" t="s">
        <v>9</v>
      </c>
      <c r="B3" s="49" t="s">
        <v>43</v>
      </c>
      <c r="C3" s="201" t="s">
        <v>45</v>
      </c>
      <c r="D3" s="199"/>
      <c r="E3" s="199"/>
      <c r="F3" s="199"/>
      <c r="G3" s="200"/>
      <c r="AC3" s="177" t="s">
        <v>85</v>
      </c>
      <c r="AG3" t="s">
        <v>86</v>
      </c>
    </row>
    <row r="4" spans="1:60" ht="24.95" customHeight="1" x14ac:dyDescent="0.2">
      <c r="A4" s="202" t="s">
        <v>10</v>
      </c>
      <c r="B4" s="203" t="s">
        <v>43</v>
      </c>
      <c r="C4" s="204" t="s">
        <v>44</v>
      </c>
      <c r="D4" s="205"/>
      <c r="E4" s="205"/>
      <c r="F4" s="205"/>
      <c r="G4" s="206"/>
      <c r="AG4" t="s">
        <v>87</v>
      </c>
    </row>
    <row r="5" spans="1:60" x14ac:dyDescent="0.2">
      <c r="D5" s="10"/>
    </row>
    <row r="6" spans="1:60" ht="38.25" x14ac:dyDescent="0.2">
      <c r="A6" s="208" t="s">
        <v>88</v>
      </c>
      <c r="B6" s="210" t="s">
        <v>89</v>
      </c>
      <c r="C6" s="210" t="s">
        <v>90</v>
      </c>
      <c r="D6" s="209" t="s">
        <v>91</v>
      </c>
      <c r="E6" s="208" t="s">
        <v>92</v>
      </c>
      <c r="F6" s="207" t="s">
        <v>93</v>
      </c>
      <c r="G6" s="208" t="s">
        <v>31</v>
      </c>
      <c r="H6" s="211" t="s">
        <v>32</v>
      </c>
      <c r="I6" s="211" t="s">
        <v>94</v>
      </c>
      <c r="J6" s="211" t="s">
        <v>33</v>
      </c>
      <c r="K6" s="211" t="s">
        <v>95</v>
      </c>
      <c r="L6" s="211" t="s">
        <v>96</v>
      </c>
      <c r="M6" s="211" t="s">
        <v>97</v>
      </c>
      <c r="N6" s="211" t="s">
        <v>98</v>
      </c>
      <c r="O6" s="211" t="s">
        <v>99</v>
      </c>
      <c r="P6" s="211" t="s">
        <v>100</v>
      </c>
      <c r="Q6" s="211" t="s">
        <v>101</v>
      </c>
      <c r="R6" s="211" t="s">
        <v>102</v>
      </c>
      <c r="S6" s="211" t="s">
        <v>103</v>
      </c>
      <c r="T6" s="211" t="s">
        <v>104</v>
      </c>
      <c r="U6" s="211" t="s">
        <v>105</v>
      </c>
      <c r="V6" s="211" t="s">
        <v>106</v>
      </c>
      <c r="W6" s="211" t="s">
        <v>107</v>
      </c>
      <c r="X6" s="211" t="s">
        <v>108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</row>
    <row r="8" spans="1:60" x14ac:dyDescent="0.2">
      <c r="A8" s="239" t="s">
        <v>109</v>
      </c>
      <c r="B8" s="240" t="s">
        <v>55</v>
      </c>
      <c r="C8" s="259" t="s">
        <v>56</v>
      </c>
      <c r="D8" s="241"/>
      <c r="E8" s="242"/>
      <c r="F8" s="243"/>
      <c r="G8" s="244">
        <f>SUMIF(AG9:AG56,"&lt;&gt;NOR",G9:G56)</f>
        <v>0</v>
      </c>
      <c r="H8" s="238"/>
      <c r="I8" s="238">
        <f>SUM(I9:I56)</f>
        <v>0</v>
      </c>
      <c r="J8" s="238"/>
      <c r="K8" s="238">
        <f>SUM(K9:K56)</f>
        <v>0</v>
      </c>
      <c r="L8" s="238"/>
      <c r="M8" s="238">
        <f>SUM(M9:M56)</f>
        <v>0</v>
      </c>
      <c r="N8" s="238"/>
      <c r="O8" s="238">
        <f>SUM(O9:O56)</f>
        <v>9.98</v>
      </c>
      <c r="P8" s="238"/>
      <c r="Q8" s="238">
        <f>SUM(Q9:Q56)</f>
        <v>31.69</v>
      </c>
      <c r="R8" s="238"/>
      <c r="S8" s="238"/>
      <c r="T8" s="238"/>
      <c r="U8" s="238"/>
      <c r="V8" s="238">
        <f>SUM(V9:V56)</f>
        <v>100.4</v>
      </c>
      <c r="W8" s="238"/>
      <c r="X8" s="238"/>
      <c r="AG8" t="s">
        <v>110</v>
      </c>
    </row>
    <row r="9" spans="1:60" outlineLevel="1" x14ac:dyDescent="0.2">
      <c r="A9" s="245">
        <v>1</v>
      </c>
      <c r="B9" s="246" t="s">
        <v>111</v>
      </c>
      <c r="C9" s="260" t="s">
        <v>112</v>
      </c>
      <c r="D9" s="247" t="s">
        <v>113</v>
      </c>
      <c r="E9" s="248">
        <v>39.073999999999998</v>
      </c>
      <c r="F9" s="249"/>
      <c r="G9" s="250">
        <f>ROUND(E9*F9,2)</f>
        <v>0</v>
      </c>
      <c r="H9" s="233"/>
      <c r="I9" s="232">
        <f>ROUND(E9*H9,2)</f>
        <v>0</v>
      </c>
      <c r="J9" s="233"/>
      <c r="K9" s="232">
        <f>ROUND(E9*J9,2)</f>
        <v>0</v>
      </c>
      <c r="L9" s="232">
        <v>21</v>
      </c>
      <c r="M9" s="232">
        <f>G9*(1+L9/100)</f>
        <v>0</v>
      </c>
      <c r="N9" s="232">
        <v>0</v>
      </c>
      <c r="O9" s="232">
        <f>ROUND(E9*N9,2)</f>
        <v>0</v>
      </c>
      <c r="P9" s="232">
        <v>0.13800000000000001</v>
      </c>
      <c r="Q9" s="232">
        <f>ROUND(E9*P9,2)</f>
        <v>5.39</v>
      </c>
      <c r="R9" s="232"/>
      <c r="S9" s="232" t="s">
        <v>114</v>
      </c>
      <c r="T9" s="232" t="s">
        <v>114</v>
      </c>
      <c r="U9" s="232">
        <v>0.16</v>
      </c>
      <c r="V9" s="232">
        <f>ROUND(E9*U9,2)</f>
        <v>6.25</v>
      </c>
      <c r="W9" s="232"/>
      <c r="X9" s="232" t="s">
        <v>115</v>
      </c>
      <c r="Y9" s="212"/>
      <c r="Z9" s="212"/>
      <c r="AA9" s="212"/>
      <c r="AB9" s="212"/>
      <c r="AC9" s="212"/>
      <c r="AD9" s="212"/>
      <c r="AE9" s="212"/>
      <c r="AF9" s="212"/>
      <c r="AG9" s="212" t="s">
        <v>116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29"/>
      <c r="B10" s="230"/>
      <c r="C10" s="261" t="s">
        <v>117</v>
      </c>
      <c r="D10" s="234"/>
      <c r="E10" s="235">
        <v>13.416</v>
      </c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12"/>
      <c r="Z10" s="212"/>
      <c r="AA10" s="212"/>
      <c r="AB10" s="212"/>
      <c r="AC10" s="212"/>
      <c r="AD10" s="212"/>
      <c r="AE10" s="212"/>
      <c r="AF10" s="212"/>
      <c r="AG10" s="212" t="s">
        <v>118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29"/>
      <c r="B11" s="230"/>
      <c r="C11" s="261" t="s">
        <v>119</v>
      </c>
      <c r="D11" s="234"/>
      <c r="E11" s="235">
        <v>15.038</v>
      </c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12"/>
      <c r="Z11" s="212"/>
      <c r="AA11" s="212"/>
      <c r="AB11" s="212"/>
      <c r="AC11" s="212"/>
      <c r="AD11" s="212"/>
      <c r="AE11" s="212"/>
      <c r="AF11" s="212"/>
      <c r="AG11" s="212" t="s">
        <v>118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">
      <c r="A12" s="229"/>
      <c r="B12" s="230"/>
      <c r="C12" s="261" t="s">
        <v>120</v>
      </c>
      <c r="D12" s="234"/>
      <c r="E12" s="235">
        <v>10.62</v>
      </c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12"/>
      <c r="Z12" s="212"/>
      <c r="AA12" s="212"/>
      <c r="AB12" s="212"/>
      <c r="AC12" s="212"/>
      <c r="AD12" s="212"/>
      <c r="AE12" s="212"/>
      <c r="AF12" s="212"/>
      <c r="AG12" s="212" t="s">
        <v>118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 x14ac:dyDescent="0.2">
      <c r="A13" s="245">
        <v>2</v>
      </c>
      <c r="B13" s="246" t="s">
        <v>121</v>
      </c>
      <c r="C13" s="260" t="s">
        <v>122</v>
      </c>
      <c r="D13" s="247" t="s">
        <v>113</v>
      </c>
      <c r="E13" s="248">
        <v>39.073999999999998</v>
      </c>
      <c r="F13" s="249"/>
      <c r="G13" s="250">
        <f>ROUND(E13*F13,2)</f>
        <v>0</v>
      </c>
      <c r="H13" s="233"/>
      <c r="I13" s="232">
        <f>ROUND(E13*H13,2)</f>
        <v>0</v>
      </c>
      <c r="J13" s="233"/>
      <c r="K13" s="232">
        <f>ROUND(E13*J13,2)</f>
        <v>0</v>
      </c>
      <c r="L13" s="232">
        <v>21</v>
      </c>
      <c r="M13" s="232">
        <f>G13*(1+L13/100)</f>
        <v>0</v>
      </c>
      <c r="N13" s="232">
        <v>0</v>
      </c>
      <c r="O13" s="232">
        <f>ROUND(E13*N13,2)</f>
        <v>0</v>
      </c>
      <c r="P13" s="232">
        <v>0.59399999999999997</v>
      </c>
      <c r="Q13" s="232">
        <f>ROUND(E13*P13,2)</f>
        <v>23.21</v>
      </c>
      <c r="R13" s="232"/>
      <c r="S13" s="232" t="s">
        <v>114</v>
      </c>
      <c r="T13" s="232" t="s">
        <v>114</v>
      </c>
      <c r="U13" s="232">
        <v>0.92669999999999997</v>
      </c>
      <c r="V13" s="232">
        <f>ROUND(E13*U13,2)</f>
        <v>36.21</v>
      </c>
      <c r="W13" s="232"/>
      <c r="X13" s="232" t="s">
        <v>115</v>
      </c>
      <c r="Y13" s="212"/>
      <c r="Z13" s="212"/>
      <c r="AA13" s="212"/>
      <c r="AB13" s="212"/>
      <c r="AC13" s="212"/>
      <c r="AD13" s="212"/>
      <c r="AE13" s="212"/>
      <c r="AF13" s="212"/>
      <c r="AG13" s="212" t="s">
        <v>116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1" x14ac:dyDescent="0.2">
      <c r="A14" s="229"/>
      <c r="B14" s="230"/>
      <c r="C14" s="261" t="s">
        <v>123</v>
      </c>
      <c r="D14" s="234"/>
      <c r="E14" s="235">
        <v>39.073999999999998</v>
      </c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12"/>
      <c r="Z14" s="212"/>
      <c r="AA14" s="212"/>
      <c r="AB14" s="212"/>
      <c r="AC14" s="212"/>
      <c r="AD14" s="212"/>
      <c r="AE14" s="212"/>
      <c r="AF14" s="212"/>
      <c r="AG14" s="212" t="s">
        <v>118</v>
      </c>
      <c r="AH14" s="212">
        <v>5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45">
        <v>3</v>
      </c>
      <c r="B15" s="246" t="s">
        <v>124</v>
      </c>
      <c r="C15" s="260" t="s">
        <v>125</v>
      </c>
      <c r="D15" s="247" t="s">
        <v>126</v>
      </c>
      <c r="E15" s="248">
        <v>14.04</v>
      </c>
      <c r="F15" s="249"/>
      <c r="G15" s="250">
        <f>ROUND(E15*F15,2)</f>
        <v>0</v>
      </c>
      <c r="H15" s="233"/>
      <c r="I15" s="232">
        <f>ROUND(E15*H15,2)</f>
        <v>0</v>
      </c>
      <c r="J15" s="233"/>
      <c r="K15" s="232">
        <f>ROUND(E15*J15,2)</f>
        <v>0</v>
      </c>
      <c r="L15" s="232">
        <v>21</v>
      </c>
      <c r="M15" s="232">
        <f>G15*(1+L15/100)</f>
        <v>0</v>
      </c>
      <c r="N15" s="232">
        <v>0</v>
      </c>
      <c r="O15" s="232">
        <f>ROUND(E15*N15,2)</f>
        <v>0</v>
      </c>
      <c r="P15" s="232">
        <v>0.22</v>
      </c>
      <c r="Q15" s="232">
        <f>ROUND(E15*P15,2)</f>
        <v>3.09</v>
      </c>
      <c r="R15" s="232"/>
      <c r="S15" s="232" t="s">
        <v>114</v>
      </c>
      <c r="T15" s="232" t="s">
        <v>114</v>
      </c>
      <c r="U15" s="232">
        <v>0.14000000000000001</v>
      </c>
      <c r="V15" s="232">
        <f>ROUND(E15*U15,2)</f>
        <v>1.97</v>
      </c>
      <c r="W15" s="232"/>
      <c r="X15" s="232" t="s">
        <v>115</v>
      </c>
      <c r="Y15" s="212"/>
      <c r="Z15" s="212"/>
      <c r="AA15" s="212"/>
      <c r="AB15" s="212"/>
      <c r="AC15" s="212"/>
      <c r="AD15" s="212"/>
      <c r="AE15" s="212"/>
      <c r="AF15" s="212"/>
      <c r="AG15" s="212" t="s">
        <v>116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29"/>
      <c r="B16" s="230"/>
      <c r="C16" s="261" t="s">
        <v>127</v>
      </c>
      <c r="D16" s="234"/>
      <c r="E16" s="235">
        <v>14.04</v>
      </c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12"/>
      <c r="Z16" s="212"/>
      <c r="AA16" s="212"/>
      <c r="AB16" s="212"/>
      <c r="AC16" s="212"/>
      <c r="AD16" s="212"/>
      <c r="AE16" s="212"/>
      <c r="AF16" s="212"/>
      <c r="AG16" s="212" t="s">
        <v>118</v>
      </c>
      <c r="AH16" s="212">
        <v>0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45">
        <v>4</v>
      </c>
      <c r="B17" s="246" t="s">
        <v>128</v>
      </c>
      <c r="C17" s="260" t="s">
        <v>129</v>
      </c>
      <c r="D17" s="247" t="s">
        <v>130</v>
      </c>
      <c r="E17" s="248">
        <v>14.909700000000001</v>
      </c>
      <c r="F17" s="249"/>
      <c r="G17" s="250">
        <f>ROUND(E17*F17,2)</f>
        <v>0</v>
      </c>
      <c r="H17" s="233"/>
      <c r="I17" s="232">
        <f>ROUND(E17*H17,2)</f>
        <v>0</v>
      </c>
      <c r="J17" s="233"/>
      <c r="K17" s="232">
        <f>ROUND(E17*J17,2)</f>
        <v>0</v>
      </c>
      <c r="L17" s="232">
        <v>21</v>
      </c>
      <c r="M17" s="232">
        <f>G17*(1+L17/100)</f>
        <v>0</v>
      </c>
      <c r="N17" s="232">
        <v>0</v>
      </c>
      <c r="O17" s="232">
        <f>ROUND(E17*N17,2)</f>
        <v>0</v>
      </c>
      <c r="P17" s="232">
        <v>0</v>
      </c>
      <c r="Q17" s="232">
        <f>ROUND(E17*P17,2)</f>
        <v>0</v>
      </c>
      <c r="R17" s="232"/>
      <c r="S17" s="232" t="s">
        <v>114</v>
      </c>
      <c r="T17" s="232" t="s">
        <v>114</v>
      </c>
      <c r="U17" s="232">
        <v>3.53</v>
      </c>
      <c r="V17" s="232">
        <f>ROUND(E17*U17,2)</f>
        <v>52.63</v>
      </c>
      <c r="W17" s="232"/>
      <c r="X17" s="232" t="s">
        <v>115</v>
      </c>
      <c r="Y17" s="212"/>
      <c r="Z17" s="212"/>
      <c r="AA17" s="212"/>
      <c r="AB17" s="212"/>
      <c r="AC17" s="212"/>
      <c r="AD17" s="212"/>
      <c r="AE17" s="212"/>
      <c r="AF17" s="212"/>
      <c r="AG17" s="212" t="s">
        <v>116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2">
      <c r="A18" s="229"/>
      <c r="B18" s="230"/>
      <c r="C18" s="261" t="s">
        <v>131</v>
      </c>
      <c r="D18" s="234"/>
      <c r="E18" s="235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12"/>
      <c r="Z18" s="212"/>
      <c r="AA18" s="212"/>
      <c r="AB18" s="212"/>
      <c r="AC18" s="212"/>
      <c r="AD18" s="212"/>
      <c r="AE18" s="212"/>
      <c r="AF18" s="212"/>
      <c r="AG18" s="212" t="s">
        <v>118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 x14ac:dyDescent="0.2">
      <c r="A19" s="229"/>
      <c r="B19" s="230"/>
      <c r="C19" s="262" t="s">
        <v>132</v>
      </c>
      <c r="D19" s="236"/>
      <c r="E19" s="237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12"/>
      <c r="Z19" s="212"/>
      <c r="AA19" s="212"/>
      <c r="AB19" s="212"/>
      <c r="AC19" s="212"/>
      <c r="AD19" s="212"/>
      <c r="AE19" s="212"/>
      <c r="AF19" s="212"/>
      <c r="AG19" s="212" t="s">
        <v>118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29"/>
      <c r="B20" s="230"/>
      <c r="C20" s="263" t="s">
        <v>133</v>
      </c>
      <c r="D20" s="236"/>
      <c r="E20" s="237">
        <v>13.416</v>
      </c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12"/>
      <c r="Z20" s="212"/>
      <c r="AA20" s="212"/>
      <c r="AB20" s="212"/>
      <c r="AC20" s="212"/>
      <c r="AD20" s="212"/>
      <c r="AE20" s="212"/>
      <c r="AF20" s="212"/>
      <c r="AG20" s="212" t="s">
        <v>118</v>
      </c>
      <c r="AH20" s="212">
        <v>2</v>
      </c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 x14ac:dyDescent="0.2">
      <c r="A21" s="229"/>
      <c r="B21" s="230"/>
      <c r="C21" s="263" t="s">
        <v>134</v>
      </c>
      <c r="D21" s="236"/>
      <c r="E21" s="237">
        <v>15.038</v>
      </c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12"/>
      <c r="Z21" s="212"/>
      <c r="AA21" s="212"/>
      <c r="AB21" s="212"/>
      <c r="AC21" s="212"/>
      <c r="AD21" s="212"/>
      <c r="AE21" s="212"/>
      <c r="AF21" s="212"/>
      <c r="AG21" s="212" t="s">
        <v>118</v>
      </c>
      <c r="AH21" s="212">
        <v>2</v>
      </c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1" x14ac:dyDescent="0.2">
      <c r="A22" s="229"/>
      <c r="B22" s="230"/>
      <c r="C22" s="263" t="s">
        <v>135</v>
      </c>
      <c r="D22" s="236"/>
      <c r="E22" s="237">
        <v>10.62</v>
      </c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12"/>
      <c r="Z22" s="212"/>
      <c r="AA22" s="212"/>
      <c r="AB22" s="212"/>
      <c r="AC22" s="212"/>
      <c r="AD22" s="212"/>
      <c r="AE22" s="212"/>
      <c r="AF22" s="212"/>
      <c r="AG22" s="212" t="s">
        <v>118</v>
      </c>
      <c r="AH22" s="212">
        <v>2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29"/>
      <c r="B23" s="230"/>
      <c r="C23" s="262" t="s">
        <v>136</v>
      </c>
      <c r="D23" s="236"/>
      <c r="E23" s="237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12"/>
      <c r="Z23" s="212"/>
      <c r="AA23" s="212"/>
      <c r="AB23" s="212"/>
      <c r="AC23" s="212"/>
      <c r="AD23" s="212"/>
      <c r="AE23" s="212"/>
      <c r="AF23" s="212"/>
      <c r="AG23" s="212" t="s">
        <v>118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2">
      <c r="A24" s="229"/>
      <c r="B24" s="230"/>
      <c r="C24" s="261" t="s">
        <v>137</v>
      </c>
      <c r="D24" s="234"/>
      <c r="E24" s="235">
        <v>5.8611000000000004</v>
      </c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12"/>
      <c r="Z24" s="212"/>
      <c r="AA24" s="212"/>
      <c r="AB24" s="212"/>
      <c r="AC24" s="212"/>
      <c r="AD24" s="212"/>
      <c r="AE24" s="212"/>
      <c r="AF24" s="212"/>
      <c r="AG24" s="212" t="s">
        <v>118</v>
      </c>
      <c r="AH24" s="212">
        <v>0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1" x14ac:dyDescent="0.2">
      <c r="A25" s="229"/>
      <c r="B25" s="230"/>
      <c r="C25" s="261" t="s">
        <v>138</v>
      </c>
      <c r="D25" s="234"/>
      <c r="E25" s="235">
        <v>0.98280000000000001</v>
      </c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12"/>
      <c r="Z25" s="212"/>
      <c r="AA25" s="212"/>
      <c r="AB25" s="212"/>
      <c r="AC25" s="212"/>
      <c r="AD25" s="212"/>
      <c r="AE25" s="212"/>
      <c r="AF25" s="212"/>
      <c r="AG25" s="212" t="s">
        <v>118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">
      <c r="A26" s="229"/>
      <c r="B26" s="230"/>
      <c r="C26" s="261" t="s">
        <v>139</v>
      </c>
      <c r="D26" s="234"/>
      <c r="E26" s="235">
        <v>5.22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12"/>
      <c r="Z26" s="212"/>
      <c r="AA26" s="212"/>
      <c r="AB26" s="212"/>
      <c r="AC26" s="212"/>
      <c r="AD26" s="212"/>
      <c r="AE26" s="212"/>
      <c r="AF26" s="212"/>
      <c r="AG26" s="212" t="s">
        <v>118</v>
      </c>
      <c r="AH26" s="212">
        <v>0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1" x14ac:dyDescent="0.2">
      <c r="A27" s="229"/>
      <c r="B27" s="230"/>
      <c r="C27" s="261" t="s">
        <v>140</v>
      </c>
      <c r="D27" s="234"/>
      <c r="E27" s="235">
        <v>0.32400000000000001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12"/>
      <c r="Z27" s="212"/>
      <c r="AA27" s="212"/>
      <c r="AB27" s="212"/>
      <c r="AC27" s="212"/>
      <c r="AD27" s="212"/>
      <c r="AE27" s="212"/>
      <c r="AF27" s="212"/>
      <c r="AG27" s="212" t="s">
        <v>118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1" x14ac:dyDescent="0.2">
      <c r="A28" s="229"/>
      <c r="B28" s="230"/>
      <c r="C28" s="261" t="s">
        <v>141</v>
      </c>
      <c r="D28" s="234"/>
      <c r="E28" s="235">
        <v>1.89</v>
      </c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12"/>
      <c r="Z28" s="212"/>
      <c r="AA28" s="212"/>
      <c r="AB28" s="212"/>
      <c r="AC28" s="212"/>
      <c r="AD28" s="212"/>
      <c r="AE28" s="212"/>
      <c r="AF28" s="212"/>
      <c r="AG28" s="212" t="s">
        <v>118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1" x14ac:dyDescent="0.2">
      <c r="A29" s="229"/>
      <c r="B29" s="230"/>
      <c r="C29" s="261" t="s">
        <v>142</v>
      </c>
      <c r="D29" s="234"/>
      <c r="E29" s="235">
        <v>0.63180000000000003</v>
      </c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12"/>
      <c r="Z29" s="212"/>
      <c r="AA29" s="212"/>
      <c r="AB29" s="212"/>
      <c r="AC29" s="212"/>
      <c r="AD29" s="212"/>
      <c r="AE29" s="212"/>
      <c r="AF29" s="212"/>
      <c r="AG29" s="212" t="s">
        <v>118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ht="22.5" outlineLevel="1" x14ac:dyDescent="0.2">
      <c r="A30" s="245">
        <v>5</v>
      </c>
      <c r="B30" s="246" t="s">
        <v>143</v>
      </c>
      <c r="C30" s="260" t="s">
        <v>144</v>
      </c>
      <c r="D30" s="247" t="s">
        <v>130</v>
      </c>
      <c r="E30" s="248">
        <v>13.3329</v>
      </c>
      <c r="F30" s="249"/>
      <c r="G30" s="250">
        <f>ROUND(E30*F30,2)</f>
        <v>0</v>
      </c>
      <c r="H30" s="233"/>
      <c r="I30" s="232">
        <f>ROUND(E30*H30,2)</f>
        <v>0</v>
      </c>
      <c r="J30" s="233"/>
      <c r="K30" s="232">
        <f>ROUND(E30*J30,2)</f>
        <v>0</v>
      </c>
      <c r="L30" s="232">
        <v>21</v>
      </c>
      <c r="M30" s="232">
        <f>G30*(1+L30/100)</f>
        <v>0</v>
      </c>
      <c r="N30" s="232">
        <v>0</v>
      </c>
      <c r="O30" s="232">
        <f>ROUND(E30*N30,2)</f>
        <v>0</v>
      </c>
      <c r="P30" s="232">
        <v>0</v>
      </c>
      <c r="Q30" s="232">
        <f>ROUND(E30*P30,2)</f>
        <v>0</v>
      </c>
      <c r="R30" s="232"/>
      <c r="S30" s="232" t="s">
        <v>114</v>
      </c>
      <c r="T30" s="232" t="s">
        <v>114</v>
      </c>
      <c r="U30" s="232">
        <v>1.0999999999999999E-2</v>
      </c>
      <c r="V30" s="232">
        <f>ROUND(E30*U30,2)</f>
        <v>0.15</v>
      </c>
      <c r="W30" s="232"/>
      <c r="X30" s="232" t="s">
        <v>115</v>
      </c>
      <c r="Y30" s="212"/>
      <c r="Z30" s="212"/>
      <c r="AA30" s="212"/>
      <c r="AB30" s="212"/>
      <c r="AC30" s="212"/>
      <c r="AD30" s="212"/>
      <c r="AE30" s="212"/>
      <c r="AF30" s="212"/>
      <c r="AG30" s="212" t="s">
        <v>116</v>
      </c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">
      <c r="A31" s="229"/>
      <c r="B31" s="230"/>
      <c r="C31" s="261" t="s">
        <v>145</v>
      </c>
      <c r="D31" s="234"/>
      <c r="E31" s="235">
        <v>13.3329</v>
      </c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12"/>
      <c r="Z31" s="212"/>
      <c r="AA31" s="212"/>
      <c r="AB31" s="212"/>
      <c r="AC31" s="212"/>
      <c r="AD31" s="212"/>
      <c r="AE31" s="212"/>
      <c r="AF31" s="212"/>
      <c r="AG31" s="212" t="s">
        <v>118</v>
      </c>
      <c r="AH31" s="212">
        <v>5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 x14ac:dyDescent="0.2">
      <c r="A32" s="245">
        <v>6</v>
      </c>
      <c r="B32" s="246" t="s">
        <v>146</v>
      </c>
      <c r="C32" s="260" t="s">
        <v>147</v>
      </c>
      <c r="D32" s="247" t="s">
        <v>130</v>
      </c>
      <c r="E32" s="248">
        <v>199.99350000000001</v>
      </c>
      <c r="F32" s="249"/>
      <c r="G32" s="250">
        <f>ROUND(E32*F32,2)</f>
        <v>0</v>
      </c>
      <c r="H32" s="233"/>
      <c r="I32" s="232">
        <f>ROUND(E32*H32,2)</f>
        <v>0</v>
      </c>
      <c r="J32" s="233"/>
      <c r="K32" s="232">
        <f>ROUND(E32*J32,2)</f>
        <v>0</v>
      </c>
      <c r="L32" s="232">
        <v>21</v>
      </c>
      <c r="M32" s="232">
        <f>G32*(1+L32/100)</f>
        <v>0</v>
      </c>
      <c r="N32" s="232">
        <v>0</v>
      </c>
      <c r="O32" s="232">
        <f>ROUND(E32*N32,2)</f>
        <v>0</v>
      </c>
      <c r="P32" s="232">
        <v>0</v>
      </c>
      <c r="Q32" s="232">
        <f>ROUND(E32*P32,2)</f>
        <v>0</v>
      </c>
      <c r="R32" s="232"/>
      <c r="S32" s="232" t="s">
        <v>114</v>
      </c>
      <c r="T32" s="232" t="s">
        <v>114</v>
      </c>
      <c r="U32" s="232">
        <v>0</v>
      </c>
      <c r="V32" s="232">
        <f>ROUND(E32*U32,2)</f>
        <v>0</v>
      </c>
      <c r="W32" s="232"/>
      <c r="X32" s="232" t="s">
        <v>115</v>
      </c>
      <c r="Y32" s="212"/>
      <c r="Z32" s="212"/>
      <c r="AA32" s="212"/>
      <c r="AB32" s="212"/>
      <c r="AC32" s="212"/>
      <c r="AD32" s="212"/>
      <c r="AE32" s="212"/>
      <c r="AF32" s="212"/>
      <c r="AG32" s="212" t="s">
        <v>116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1" x14ac:dyDescent="0.2">
      <c r="A33" s="229"/>
      <c r="B33" s="230"/>
      <c r="C33" s="261" t="s">
        <v>148</v>
      </c>
      <c r="D33" s="234"/>
      <c r="E33" s="235">
        <v>199.99350000000001</v>
      </c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12"/>
      <c r="Z33" s="212"/>
      <c r="AA33" s="212"/>
      <c r="AB33" s="212"/>
      <c r="AC33" s="212"/>
      <c r="AD33" s="212"/>
      <c r="AE33" s="212"/>
      <c r="AF33" s="212"/>
      <c r="AG33" s="212" t="s">
        <v>118</v>
      </c>
      <c r="AH33" s="212">
        <v>5</v>
      </c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 x14ac:dyDescent="0.2">
      <c r="A34" s="245">
        <v>7</v>
      </c>
      <c r="B34" s="246" t="s">
        <v>149</v>
      </c>
      <c r="C34" s="260" t="s">
        <v>150</v>
      </c>
      <c r="D34" s="247" t="s">
        <v>130</v>
      </c>
      <c r="E34" s="248">
        <v>13.3329</v>
      </c>
      <c r="F34" s="249"/>
      <c r="G34" s="250">
        <f>ROUND(E34*F34,2)</f>
        <v>0</v>
      </c>
      <c r="H34" s="233"/>
      <c r="I34" s="232">
        <f>ROUND(E34*H34,2)</f>
        <v>0</v>
      </c>
      <c r="J34" s="233"/>
      <c r="K34" s="232">
        <f>ROUND(E34*J34,2)</f>
        <v>0</v>
      </c>
      <c r="L34" s="232">
        <v>21</v>
      </c>
      <c r="M34" s="232">
        <f>G34*(1+L34/100)</f>
        <v>0</v>
      </c>
      <c r="N34" s="232">
        <v>0</v>
      </c>
      <c r="O34" s="232">
        <f>ROUND(E34*N34,2)</f>
        <v>0</v>
      </c>
      <c r="P34" s="232">
        <v>0</v>
      </c>
      <c r="Q34" s="232">
        <f>ROUND(E34*P34,2)</f>
        <v>0</v>
      </c>
      <c r="R34" s="232"/>
      <c r="S34" s="232" t="s">
        <v>114</v>
      </c>
      <c r="T34" s="232" t="s">
        <v>114</v>
      </c>
      <c r="U34" s="232">
        <v>0.05</v>
      </c>
      <c r="V34" s="232">
        <f>ROUND(E34*U34,2)</f>
        <v>0.67</v>
      </c>
      <c r="W34" s="232"/>
      <c r="X34" s="232" t="s">
        <v>115</v>
      </c>
      <c r="Y34" s="212"/>
      <c r="Z34" s="212"/>
      <c r="AA34" s="212"/>
      <c r="AB34" s="212"/>
      <c r="AC34" s="212"/>
      <c r="AD34" s="212"/>
      <c r="AE34" s="212"/>
      <c r="AF34" s="212"/>
      <c r="AG34" s="212" t="s">
        <v>116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 x14ac:dyDescent="0.2">
      <c r="A35" s="229"/>
      <c r="B35" s="230"/>
      <c r="C35" s="261" t="s">
        <v>151</v>
      </c>
      <c r="D35" s="234"/>
      <c r="E35" s="235">
        <v>14.909700000000001</v>
      </c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12"/>
      <c r="Z35" s="212"/>
      <c r="AA35" s="212"/>
      <c r="AB35" s="212"/>
      <c r="AC35" s="212"/>
      <c r="AD35" s="212"/>
      <c r="AE35" s="212"/>
      <c r="AF35" s="212"/>
      <c r="AG35" s="212" t="s">
        <v>118</v>
      </c>
      <c r="AH35" s="212">
        <v>5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29"/>
      <c r="B36" s="230"/>
      <c r="C36" s="262" t="s">
        <v>132</v>
      </c>
      <c r="D36" s="236"/>
      <c r="E36" s="237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12"/>
      <c r="Z36" s="212"/>
      <c r="AA36" s="212"/>
      <c r="AB36" s="212"/>
      <c r="AC36" s="212"/>
      <c r="AD36" s="212"/>
      <c r="AE36" s="212"/>
      <c r="AF36" s="212"/>
      <c r="AG36" s="212" t="s">
        <v>118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">
      <c r="A37" s="229"/>
      <c r="B37" s="230"/>
      <c r="C37" s="263" t="s">
        <v>152</v>
      </c>
      <c r="D37" s="236"/>
      <c r="E37" s="237">
        <v>0.94499999999999995</v>
      </c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12"/>
      <c r="Z37" s="212"/>
      <c r="AA37" s="212"/>
      <c r="AB37" s="212"/>
      <c r="AC37" s="212"/>
      <c r="AD37" s="212"/>
      <c r="AE37" s="212"/>
      <c r="AF37" s="212"/>
      <c r="AG37" s="212" t="s">
        <v>118</v>
      </c>
      <c r="AH37" s="212">
        <v>2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">
      <c r="A38" s="229"/>
      <c r="B38" s="230"/>
      <c r="C38" s="263" t="s">
        <v>153</v>
      </c>
      <c r="D38" s="236"/>
      <c r="E38" s="237">
        <v>0.63180000000000003</v>
      </c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12"/>
      <c r="Z38" s="212"/>
      <c r="AA38" s="212"/>
      <c r="AB38" s="212"/>
      <c r="AC38" s="212"/>
      <c r="AD38" s="212"/>
      <c r="AE38" s="212"/>
      <c r="AF38" s="212"/>
      <c r="AG38" s="212" t="s">
        <v>118</v>
      </c>
      <c r="AH38" s="212">
        <v>2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">
      <c r="A39" s="229"/>
      <c r="B39" s="230"/>
      <c r="C39" s="262" t="s">
        <v>136</v>
      </c>
      <c r="D39" s="236"/>
      <c r="E39" s="237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12"/>
      <c r="Z39" s="212"/>
      <c r="AA39" s="212"/>
      <c r="AB39" s="212"/>
      <c r="AC39" s="212"/>
      <c r="AD39" s="212"/>
      <c r="AE39" s="212"/>
      <c r="AF39" s="212"/>
      <c r="AG39" s="212" t="s">
        <v>118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29"/>
      <c r="B40" s="230"/>
      <c r="C40" s="261" t="s">
        <v>154</v>
      </c>
      <c r="D40" s="234"/>
      <c r="E40" s="235">
        <v>-1.5768</v>
      </c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12"/>
      <c r="Z40" s="212"/>
      <c r="AA40" s="212"/>
      <c r="AB40" s="212"/>
      <c r="AC40" s="212"/>
      <c r="AD40" s="212"/>
      <c r="AE40" s="212"/>
      <c r="AF40" s="212"/>
      <c r="AG40" s="212" t="s">
        <v>118</v>
      </c>
      <c r="AH40" s="212">
        <v>0</v>
      </c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 x14ac:dyDescent="0.2">
      <c r="A41" s="245">
        <v>8</v>
      </c>
      <c r="B41" s="246" t="s">
        <v>155</v>
      </c>
      <c r="C41" s="260" t="s">
        <v>156</v>
      </c>
      <c r="D41" s="247" t="s">
        <v>130</v>
      </c>
      <c r="E41" s="248">
        <v>7.1208</v>
      </c>
      <c r="F41" s="249"/>
      <c r="G41" s="250">
        <f>ROUND(E41*F41,2)</f>
        <v>0</v>
      </c>
      <c r="H41" s="233"/>
      <c r="I41" s="232">
        <f>ROUND(E41*H41,2)</f>
        <v>0</v>
      </c>
      <c r="J41" s="233"/>
      <c r="K41" s="232">
        <f>ROUND(E41*J41,2)</f>
        <v>0</v>
      </c>
      <c r="L41" s="232">
        <v>21</v>
      </c>
      <c r="M41" s="232">
        <f>G41*(1+L41/100)</f>
        <v>0</v>
      </c>
      <c r="N41" s="232">
        <v>0</v>
      </c>
      <c r="O41" s="232">
        <f>ROUND(E41*N41,2)</f>
        <v>0</v>
      </c>
      <c r="P41" s="232">
        <v>0</v>
      </c>
      <c r="Q41" s="232">
        <f>ROUND(E41*P41,2)</f>
        <v>0</v>
      </c>
      <c r="R41" s="232"/>
      <c r="S41" s="232" t="s">
        <v>114</v>
      </c>
      <c r="T41" s="232" t="s">
        <v>114</v>
      </c>
      <c r="U41" s="232">
        <v>0.2</v>
      </c>
      <c r="V41" s="232">
        <f>ROUND(E41*U41,2)</f>
        <v>1.42</v>
      </c>
      <c r="W41" s="232"/>
      <c r="X41" s="232" t="s">
        <v>115</v>
      </c>
      <c r="Y41" s="212"/>
      <c r="Z41" s="212"/>
      <c r="AA41" s="212"/>
      <c r="AB41" s="212"/>
      <c r="AC41" s="212"/>
      <c r="AD41" s="212"/>
      <c r="AE41" s="212"/>
      <c r="AF41" s="212"/>
      <c r="AG41" s="212" t="s">
        <v>116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2">
      <c r="A42" s="229"/>
      <c r="B42" s="230"/>
      <c r="C42" s="261" t="s">
        <v>139</v>
      </c>
      <c r="D42" s="234"/>
      <c r="E42" s="235">
        <v>5.22</v>
      </c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12"/>
      <c r="Z42" s="212"/>
      <c r="AA42" s="212"/>
      <c r="AB42" s="212"/>
      <c r="AC42" s="212"/>
      <c r="AD42" s="212"/>
      <c r="AE42" s="212"/>
      <c r="AF42" s="212"/>
      <c r="AG42" s="212" t="s">
        <v>118</v>
      </c>
      <c r="AH42" s="212">
        <v>0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">
      <c r="A43" s="229"/>
      <c r="B43" s="230"/>
      <c r="C43" s="261" t="s">
        <v>140</v>
      </c>
      <c r="D43" s="234"/>
      <c r="E43" s="235">
        <v>0.32400000000000001</v>
      </c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12"/>
      <c r="Z43" s="212"/>
      <c r="AA43" s="212"/>
      <c r="AB43" s="212"/>
      <c r="AC43" s="212"/>
      <c r="AD43" s="212"/>
      <c r="AE43" s="212"/>
      <c r="AF43" s="212"/>
      <c r="AG43" s="212" t="s">
        <v>118</v>
      </c>
      <c r="AH43" s="212">
        <v>0</v>
      </c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1" x14ac:dyDescent="0.2">
      <c r="A44" s="229"/>
      <c r="B44" s="230"/>
      <c r="C44" s="261" t="s">
        <v>157</v>
      </c>
      <c r="D44" s="234"/>
      <c r="E44" s="235">
        <v>0.94499999999999995</v>
      </c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12"/>
      <c r="Z44" s="212"/>
      <c r="AA44" s="212"/>
      <c r="AB44" s="212"/>
      <c r="AC44" s="212"/>
      <c r="AD44" s="212"/>
      <c r="AE44" s="212"/>
      <c r="AF44" s="212"/>
      <c r="AG44" s="212" t="s">
        <v>118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2">
      <c r="A45" s="229"/>
      <c r="B45" s="230"/>
      <c r="C45" s="261" t="s">
        <v>142</v>
      </c>
      <c r="D45" s="234"/>
      <c r="E45" s="235">
        <v>0.63180000000000003</v>
      </c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12"/>
      <c r="Z45" s="212"/>
      <c r="AA45" s="212"/>
      <c r="AB45" s="212"/>
      <c r="AC45" s="212"/>
      <c r="AD45" s="212"/>
      <c r="AE45" s="212"/>
      <c r="AF45" s="212"/>
      <c r="AG45" s="212" t="s">
        <v>118</v>
      </c>
      <c r="AH45" s="212">
        <v>0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ht="22.5" outlineLevel="1" x14ac:dyDescent="0.2">
      <c r="A46" s="245">
        <v>9</v>
      </c>
      <c r="B46" s="246" t="s">
        <v>158</v>
      </c>
      <c r="C46" s="260" t="s">
        <v>159</v>
      </c>
      <c r="D46" s="247" t="s">
        <v>113</v>
      </c>
      <c r="E46" s="248">
        <v>18.34</v>
      </c>
      <c r="F46" s="249"/>
      <c r="G46" s="250">
        <f>ROUND(E46*F46,2)</f>
        <v>0</v>
      </c>
      <c r="H46" s="233"/>
      <c r="I46" s="232">
        <f>ROUND(E46*H46,2)</f>
        <v>0</v>
      </c>
      <c r="J46" s="233"/>
      <c r="K46" s="232">
        <f>ROUND(E46*J46,2)</f>
        <v>0</v>
      </c>
      <c r="L46" s="232">
        <v>21</v>
      </c>
      <c r="M46" s="232">
        <f>G46*(1+L46/100)</f>
        <v>0</v>
      </c>
      <c r="N46" s="232">
        <v>0</v>
      </c>
      <c r="O46" s="232">
        <f>ROUND(E46*N46,2)</f>
        <v>0</v>
      </c>
      <c r="P46" s="232">
        <v>0</v>
      </c>
      <c r="Q46" s="232">
        <f>ROUND(E46*P46,2)</f>
        <v>0</v>
      </c>
      <c r="R46" s="232"/>
      <c r="S46" s="232" t="s">
        <v>114</v>
      </c>
      <c r="T46" s="232" t="s">
        <v>160</v>
      </c>
      <c r="U46" s="232">
        <v>0.06</v>
      </c>
      <c r="V46" s="232">
        <f>ROUND(E46*U46,2)</f>
        <v>1.1000000000000001</v>
      </c>
      <c r="W46" s="232"/>
      <c r="X46" s="232" t="s">
        <v>115</v>
      </c>
      <c r="Y46" s="212"/>
      <c r="Z46" s="212"/>
      <c r="AA46" s="212"/>
      <c r="AB46" s="212"/>
      <c r="AC46" s="212"/>
      <c r="AD46" s="212"/>
      <c r="AE46" s="212"/>
      <c r="AF46" s="212"/>
      <c r="AG46" s="212" t="s">
        <v>116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1" x14ac:dyDescent="0.2">
      <c r="A47" s="229"/>
      <c r="B47" s="230"/>
      <c r="C47" s="261" t="s">
        <v>161</v>
      </c>
      <c r="D47" s="234"/>
      <c r="E47" s="235">
        <v>8.3000000000000007</v>
      </c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12"/>
      <c r="Z47" s="212"/>
      <c r="AA47" s="212"/>
      <c r="AB47" s="212"/>
      <c r="AC47" s="212"/>
      <c r="AD47" s="212"/>
      <c r="AE47" s="212"/>
      <c r="AF47" s="212"/>
      <c r="AG47" s="212" t="s">
        <v>118</v>
      </c>
      <c r="AH47" s="212">
        <v>0</v>
      </c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1" x14ac:dyDescent="0.2">
      <c r="A48" s="229"/>
      <c r="B48" s="230"/>
      <c r="C48" s="261" t="s">
        <v>162</v>
      </c>
      <c r="D48" s="234"/>
      <c r="E48" s="235">
        <v>10.039999999999999</v>
      </c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12"/>
      <c r="Z48" s="212"/>
      <c r="AA48" s="212"/>
      <c r="AB48" s="212"/>
      <c r="AC48" s="212"/>
      <c r="AD48" s="212"/>
      <c r="AE48" s="212"/>
      <c r="AF48" s="212"/>
      <c r="AG48" s="212" t="s">
        <v>118</v>
      </c>
      <c r="AH48" s="212">
        <v>0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1" x14ac:dyDescent="0.2">
      <c r="A49" s="245">
        <v>10</v>
      </c>
      <c r="B49" s="246" t="s">
        <v>163</v>
      </c>
      <c r="C49" s="260" t="s">
        <v>164</v>
      </c>
      <c r="D49" s="247" t="s">
        <v>130</v>
      </c>
      <c r="E49" s="248">
        <v>13.3329</v>
      </c>
      <c r="F49" s="249"/>
      <c r="G49" s="250">
        <f>ROUND(E49*F49,2)</f>
        <v>0</v>
      </c>
      <c r="H49" s="233"/>
      <c r="I49" s="232">
        <f>ROUND(E49*H49,2)</f>
        <v>0</v>
      </c>
      <c r="J49" s="233"/>
      <c r="K49" s="232">
        <f>ROUND(E49*J49,2)</f>
        <v>0</v>
      </c>
      <c r="L49" s="232">
        <v>21</v>
      </c>
      <c r="M49" s="232">
        <f>G49*(1+L49/100)</f>
        <v>0</v>
      </c>
      <c r="N49" s="232">
        <v>0</v>
      </c>
      <c r="O49" s="232">
        <f>ROUND(E49*N49,2)</f>
        <v>0</v>
      </c>
      <c r="P49" s="232">
        <v>0</v>
      </c>
      <c r="Q49" s="232">
        <f>ROUND(E49*P49,2)</f>
        <v>0</v>
      </c>
      <c r="R49" s="232"/>
      <c r="S49" s="232" t="s">
        <v>114</v>
      </c>
      <c r="T49" s="232" t="s">
        <v>160</v>
      </c>
      <c r="U49" s="232">
        <v>0</v>
      </c>
      <c r="V49" s="232">
        <f>ROUND(E49*U49,2)</f>
        <v>0</v>
      </c>
      <c r="W49" s="232"/>
      <c r="X49" s="232" t="s">
        <v>115</v>
      </c>
      <c r="Y49" s="212"/>
      <c r="Z49" s="212"/>
      <c r="AA49" s="212"/>
      <c r="AB49" s="212"/>
      <c r="AC49" s="212"/>
      <c r="AD49" s="212"/>
      <c r="AE49" s="212"/>
      <c r="AF49" s="212"/>
      <c r="AG49" s="212" t="s">
        <v>116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1" x14ac:dyDescent="0.2">
      <c r="A50" s="229"/>
      <c r="B50" s="230"/>
      <c r="C50" s="261" t="s">
        <v>165</v>
      </c>
      <c r="D50" s="234"/>
      <c r="E50" s="235">
        <v>13.3329</v>
      </c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12"/>
      <c r="Z50" s="212"/>
      <c r="AA50" s="212"/>
      <c r="AB50" s="212"/>
      <c r="AC50" s="212"/>
      <c r="AD50" s="212"/>
      <c r="AE50" s="212"/>
      <c r="AF50" s="212"/>
      <c r="AG50" s="212" t="s">
        <v>118</v>
      </c>
      <c r="AH50" s="212">
        <v>5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 x14ac:dyDescent="0.2">
      <c r="A51" s="245">
        <v>11</v>
      </c>
      <c r="B51" s="246" t="s">
        <v>166</v>
      </c>
      <c r="C51" s="260" t="s">
        <v>167</v>
      </c>
      <c r="D51" s="247" t="s">
        <v>168</v>
      </c>
      <c r="E51" s="248">
        <v>9.9792000000000005</v>
      </c>
      <c r="F51" s="249"/>
      <c r="G51" s="250">
        <f>ROUND(E51*F51,2)</f>
        <v>0</v>
      </c>
      <c r="H51" s="233"/>
      <c r="I51" s="232">
        <f>ROUND(E51*H51,2)</f>
        <v>0</v>
      </c>
      <c r="J51" s="233"/>
      <c r="K51" s="232">
        <f>ROUND(E51*J51,2)</f>
        <v>0</v>
      </c>
      <c r="L51" s="232">
        <v>21</v>
      </c>
      <c r="M51" s="232">
        <f>G51*(1+L51/100)</f>
        <v>0</v>
      </c>
      <c r="N51" s="232">
        <v>1</v>
      </c>
      <c r="O51" s="232">
        <f>ROUND(E51*N51,2)</f>
        <v>9.98</v>
      </c>
      <c r="P51" s="232">
        <v>0</v>
      </c>
      <c r="Q51" s="232">
        <f>ROUND(E51*P51,2)</f>
        <v>0</v>
      </c>
      <c r="R51" s="232" t="s">
        <v>169</v>
      </c>
      <c r="S51" s="232" t="s">
        <v>114</v>
      </c>
      <c r="T51" s="232" t="s">
        <v>114</v>
      </c>
      <c r="U51" s="232">
        <v>0</v>
      </c>
      <c r="V51" s="232">
        <f>ROUND(E51*U51,2)</f>
        <v>0</v>
      </c>
      <c r="W51" s="232"/>
      <c r="X51" s="232" t="s">
        <v>170</v>
      </c>
      <c r="Y51" s="212"/>
      <c r="Z51" s="212"/>
      <c r="AA51" s="212"/>
      <c r="AB51" s="212"/>
      <c r="AC51" s="212"/>
      <c r="AD51" s="212"/>
      <c r="AE51" s="212"/>
      <c r="AF51" s="212"/>
      <c r="AG51" s="212" t="s">
        <v>171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1" x14ac:dyDescent="0.2">
      <c r="A52" s="229"/>
      <c r="B52" s="230"/>
      <c r="C52" s="262" t="s">
        <v>132</v>
      </c>
      <c r="D52" s="236"/>
      <c r="E52" s="237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12"/>
      <c r="Z52" s="212"/>
      <c r="AA52" s="212"/>
      <c r="AB52" s="212"/>
      <c r="AC52" s="212"/>
      <c r="AD52" s="212"/>
      <c r="AE52" s="212"/>
      <c r="AF52" s="212"/>
      <c r="AG52" s="212" t="s">
        <v>118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1" x14ac:dyDescent="0.2">
      <c r="A53" s="229"/>
      <c r="B53" s="230"/>
      <c r="C53" s="263" t="s">
        <v>172</v>
      </c>
      <c r="D53" s="236"/>
      <c r="E53" s="237">
        <v>5.22</v>
      </c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12"/>
      <c r="Z53" s="212"/>
      <c r="AA53" s="212"/>
      <c r="AB53" s="212"/>
      <c r="AC53" s="212"/>
      <c r="AD53" s="212"/>
      <c r="AE53" s="212"/>
      <c r="AF53" s="212"/>
      <c r="AG53" s="212" t="s">
        <v>118</v>
      </c>
      <c r="AH53" s="212">
        <v>2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1" x14ac:dyDescent="0.2">
      <c r="A54" s="229"/>
      <c r="B54" s="230"/>
      <c r="C54" s="263" t="s">
        <v>173</v>
      </c>
      <c r="D54" s="236"/>
      <c r="E54" s="237">
        <v>0.32400000000000001</v>
      </c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12"/>
      <c r="Z54" s="212"/>
      <c r="AA54" s="212"/>
      <c r="AB54" s="212"/>
      <c r="AC54" s="212"/>
      <c r="AD54" s="212"/>
      <c r="AE54" s="212"/>
      <c r="AF54" s="212"/>
      <c r="AG54" s="212" t="s">
        <v>118</v>
      </c>
      <c r="AH54" s="212">
        <v>2</v>
      </c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1" x14ac:dyDescent="0.2">
      <c r="A55" s="229"/>
      <c r="B55" s="230"/>
      <c r="C55" s="262" t="s">
        <v>136</v>
      </c>
      <c r="D55" s="236"/>
      <c r="E55" s="237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12"/>
      <c r="Z55" s="212"/>
      <c r="AA55" s="212"/>
      <c r="AB55" s="212"/>
      <c r="AC55" s="212"/>
      <c r="AD55" s="212"/>
      <c r="AE55" s="212"/>
      <c r="AF55" s="212"/>
      <c r="AG55" s="212" t="s">
        <v>118</v>
      </c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1" x14ac:dyDescent="0.2">
      <c r="A56" s="229"/>
      <c r="B56" s="230"/>
      <c r="C56" s="261" t="s">
        <v>174</v>
      </c>
      <c r="D56" s="234"/>
      <c r="E56" s="235">
        <v>9.9792000000000005</v>
      </c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12"/>
      <c r="Z56" s="212"/>
      <c r="AA56" s="212"/>
      <c r="AB56" s="212"/>
      <c r="AC56" s="212"/>
      <c r="AD56" s="212"/>
      <c r="AE56" s="212"/>
      <c r="AF56" s="212"/>
      <c r="AG56" s="212" t="s">
        <v>118</v>
      </c>
      <c r="AH56" s="212">
        <v>0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x14ac:dyDescent="0.2">
      <c r="A57" s="239" t="s">
        <v>109</v>
      </c>
      <c r="B57" s="240" t="s">
        <v>57</v>
      </c>
      <c r="C57" s="259" t="s">
        <v>58</v>
      </c>
      <c r="D57" s="241"/>
      <c r="E57" s="242"/>
      <c r="F57" s="243"/>
      <c r="G57" s="244">
        <f>SUMIF(AG58:AG80,"&lt;&gt;NOR",G58:G80)</f>
        <v>0</v>
      </c>
      <c r="H57" s="238"/>
      <c r="I57" s="238">
        <f>SUM(I58:I80)</f>
        <v>0</v>
      </c>
      <c r="J57" s="238"/>
      <c r="K57" s="238">
        <f>SUM(K58:K80)</f>
        <v>0</v>
      </c>
      <c r="L57" s="238"/>
      <c r="M57" s="238">
        <f>SUM(M58:M80)</f>
        <v>0</v>
      </c>
      <c r="N57" s="238"/>
      <c r="O57" s="238">
        <f>SUM(O58:O80)</f>
        <v>3.77</v>
      </c>
      <c r="P57" s="238"/>
      <c r="Q57" s="238">
        <f>SUM(Q58:Q80)</f>
        <v>0</v>
      </c>
      <c r="R57" s="238"/>
      <c r="S57" s="238"/>
      <c r="T57" s="238"/>
      <c r="U57" s="238"/>
      <c r="V57" s="238">
        <f>SUM(V58:V80)</f>
        <v>17.580000000000002</v>
      </c>
      <c r="W57" s="238"/>
      <c r="X57" s="238"/>
      <c r="AG57" t="s">
        <v>110</v>
      </c>
    </row>
    <row r="58" spans="1:60" ht="22.5" outlineLevel="1" x14ac:dyDescent="0.2">
      <c r="A58" s="245">
        <v>12</v>
      </c>
      <c r="B58" s="246" t="s">
        <v>175</v>
      </c>
      <c r="C58" s="260" t="s">
        <v>176</v>
      </c>
      <c r="D58" s="247" t="s">
        <v>126</v>
      </c>
      <c r="E58" s="248">
        <v>8.4</v>
      </c>
      <c r="F58" s="249"/>
      <c r="G58" s="250">
        <f>ROUND(E58*F58,2)</f>
        <v>0</v>
      </c>
      <c r="H58" s="233"/>
      <c r="I58" s="232">
        <f>ROUND(E58*H58,2)</f>
        <v>0</v>
      </c>
      <c r="J58" s="233"/>
      <c r="K58" s="232">
        <f>ROUND(E58*J58,2)</f>
        <v>0</v>
      </c>
      <c r="L58" s="232">
        <v>21</v>
      </c>
      <c r="M58" s="232">
        <f>G58*(1+L58/100)</f>
        <v>0</v>
      </c>
      <c r="N58" s="232">
        <v>0</v>
      </c>
      <c r="O58" s="232">
        <f>ROUND(E58*N58,2)</f>
        <v>0</v>
      </c>
      <c r="P58" s="232">
        <v>0</v>
      </c>
      <c r="Q58" s="232">
        <f>ROUND(E58*P58,2)</f>
        <v>0</v>
      </c>
      <c r="R58" s="232"/>
      <c r="S58" s="232" t="s">
        <v>114</v>
      </c>
      <c r="T58" s="232" t="s">
        <v>160</v>
      </c>
      <c r="U58" s="232">
        <v>5.5E-2</v>
      </c>
      <c r="V58" s="232">
        <f>ROUND(E58*U58,2)</f>
        <v>0.46</v>
      </c>
      <c r="W58" s="232"/>
      <c r="X58" s="232" t="s">
        <v>115</v>
      </c>
      <c r="Y58" s="212"/>
      <c r="Z58" s="212"/>
      <c r="AA58" s="212"/>
      <c r="AB58" s="212"/>
      <c r="AC58" s="212"/>
      <c r="AD58" s="212"/>
      <c r="AE58" s="212"/>
      <c r="AF58" s="212"/>
      <c r="AG58" s="212" t="s">
        <v>116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1" x14ac:dyDescent="0.2">
      <c r="A59" s="229"/>
      <c r="B59" s="230"/>
      <c r="C59" s="261" t="s">
        <v>177</v>
      </c>
      <c r="D59" s="234"/>
      <c r="E59" s="235">
        <v>8.4</v>
      </c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  <c r="X59" s="232"/>
      <c r="Y59" s="212"/>
      <c r="Z59" s="212"/>
      <c r="AA59" s="212"/>
      <c r="AB59" s="212"/>
      <c r="AC59" s="212"/>
      <c r="AD59" s="212"/>
      <c r="AE59" s="212"/>
      <c r="AF59" s="212"/>
      <c r="AG59" s="212" t="s">
        <v>118</v>
      </c>
      <c r="AH59" s="212">
        <v>0</v>
      </c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1" x14ac:dyDescent="0.2">
      <c r="A60" s="245">
        <v>13</v>
      </c>
      <c r="B60" s="246" t="s">
        <v>178</v>
      </c>
      <c r="C60" s="260" t="s">
        <v>179</v>
      </c>
      <c r="D60" s="247" t="s">
        <v>113</v>
      </c>
      <c r="E60" s="248">
        <v>39.073999999999998</v>
      </c>
      <c r="F60" s="249"/>
      <c r="G60" s="250">
        <f>ROUND(E60*F60,2)</f>
        <v>0</v>
      </c>
      <c r="H60" s="233"/>
      <c r="I60" s="232">
        <f>ROUND(E60*H60,2)</f>
        <v>0</v>
      </c>
      <c r="J60" s="233"/>
      <c r="K60" s="232">
        <f>ROUND(E60*J60,2)</f>
        <v>0</v>
      </c>
      <c r="L60" s="232">
        <v>21</v>
      </c>
      <c r="M60" s="232">
        <f>G60*(1+L60/100)</f>
        <v>0</v>
      </c>
      <c r="N60" s="232">
        <v>0</v>
      </c>
      <c r="O60" s="232">
        <f>ROUND(E60*N60,2)</f>
        <v>0</v>
      </c>
      <c r="P60" s="232">
        <v>0</v>
      </c>
      <c r="Q60" s="232">
        <f>ROUND(E60*P60,2)</f>
        <v>0</v>
      </c>
      <c r="R60" s="232"/>
      <c r="S60" s="232" t="s">
        <v>114</v>
      </c>
      <c r="T60" s="232" t="s">
        <v>114</v>
      </c>
      <c r="U60" s="232">
        <v>0.15</v>
      </c>
      <c r="V60" s="232">
        <f>ROUND(E60*U60,2)</f>
        <v>5.86</v>
      </c>
      <c r="W60" s="232"/>
      <c r="X60" s="232" t="s">
        <v>115</v>
      </c>
      <c r="Y60" s="212"/>
      <c r="Z60" s="212"/>
      <c r="AA60" s="212"/>
      <c r="AB60" s="212"/>
      <c r="AC60" s="212"/>
      <c r="AD60" s="212"/>
      <c r="AE60" s="212"/>
      <c r="AF60" s="212"/>
      <c r="AG60" s="212" t="s">
        <v>116</v>
      </c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1" x14ac:dyDescent="0.2">
      <c r="A61" s="229"/>
      <c r="B61" s="230"/>
      <c r="C61" s="261" t="s">
        <v>123</v>
      </c>
      <c r="D61" s="234"/>
      <c r="E61" s="235">
        <v>39.073999999999998</v>
      </c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12"/>
      <c r="Z61" s="212"/>
      <c r="AA61" s="212"/>
      <c r="AB61" s="212"/>
      <c r="AC61" s="212"/>
      <c r="AD61" s="212"/>
      <c r="AE61" s="212"/>
      <c r="AF61" s="212"/>
      <c r="AG61" s="212" t="s">
        <v>118</v>
      </c>
      <c r="AH61" s="212">
        <v>5</v>
      </c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1" x14ac:dyDescent="0.2">
      <c r="A62" s="245">
        <v>14</v>
      </c>
      <c r="B62" s="246" t="s">
        <v>180</v>
      </c>
      <c r="C62" s="260" t="s">
        <v>181</v>
      </c>
      <c r="D62" s="247" t="s">
        <v>113</v>
      </c>
      <c r="E62" s="248">
        <v>14.77</v>
      </c>
      <c r="F62" s="249"/>
      <c r="G62" s="250">
        <f>ROUND(E62*F62,2)</f>
        <v>0</v>
      </c>
      <c r="H62" s="233"/>
      <c r="I62" s="232">
        <f>ROUND(E62*H62,2)</f>
        <v>0</v>
      </c>
      <c r="J62" s="233"/>
      <c r="K62" s="232">
        <f>ROUND(E62*J62,2)</f>
        <v>0</v>
      </c>
      <c r="L62" s="232">
        <v>21</v>
      </c>
      <c r="M62" s="232">
        <f>G62*(1+L62/100)</f>
        <v>0</v>
      </c>
      <c r="N62" s="232">
        <v>2.0000000000000002E-5</v>
      </c>
      <c r="O62" s="232">
        <f>ROUND(E62*N62,2)</f>
        <v>0</v>
      </c>
      <c r="P62" s="232">
        <v>0</v>
      </c>
      <c r="Q62" s="232">
        <f>ROUND(E62*P62,2)</f>
        <v>0</v>
      </c>
      <c r="R62" s="232"/>
      <c r="S62" s="232" t="s">
        <v>114</v>
      </c>
      <c r="T62" s="232" t="s">
        <v>114</v>
      </c>
      <c r="U62" s="232">
        <v>0.32</v>
      </c>
      <c r="V62" s="232">
        <f>ROUND(E62*U62,2)</f>
        <v>4.7300000000000004</v>
      </c>
      <c r="W62" s="232"/>
      <c r="X62" s="232" t="s">
        <v>115</v>
      </c>
      <c r="Y62" s="212"/>
      <c r="Z62" s="212"/>
      <c r="AA62" s="212"/>
      <c r="AB62" s="212"/>
      <c r="AC62" s="212"/>
      <c r="AD62" s="212"/>
      <c r="AE62" s="212"/>
      <c r="AF62" s="212"/>
      <c r="AG62" s="212" t="s">
        <v>116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1" x14ac:dyDescent="0.2">
      <c r="A63" s="229"/>
      <c r="B63" s="230"/>
      <c r="C63" s="261" t="s">
        <v>182</v>
      </c>
      <c r="D63" s="234"/>
      <c r="E63" s="235">
        <v>8.68</v>
      </c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12"/>
      <c r="Z63" s="212"/>
      <c r="AA63" s="212"/>
      <c r="AB63" s="212"/>
      <c r="AC63" s="212"/>
      <c r="AD63" s="212"/>
      <c r="AE63" s="212"/>
      <c r="AF63" s="212"/>
      <c r="AG63" s="212" t="s">
        <v>118</v>
      </c>
      <c r="AH63" s="212">
        <v>0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 x14ac:dyDescent="0.2">
      <c r="A64" s="229"/>
      <c r="B64" s="230"/>
      <c r="C64" s="261" t="s">
        <v>183</v>
      </c>
      <c r="D64" s="234"/>
      <c r="E64" s="235">
        <v>2.61</v>
      </c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12"/>
      <c r="Z64" s="212"/>
      <c r="AA64" s="212"/>
      <c r="AB64" s="212"/>
      <c r="AC64" s="212"/>
      <c r="AD64" s="212"/>
      <c r="AE64" s="212"/>
      <c r="AF64" s="212"/>
      <c r="AG64" s="212" t="s">
        <v>118</v>
      </c>
      <c r="AH64" s="212">
        <v>0</v>
      </c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1" x14ac:dyDescent="0.2">
      <c r="A65" s="229"/>
      <c r="B65" s="230"/>
      <c r="C65" s="261" t="s">
        <v>184</v>
      </c>
      <c r="D65" s="234"/>
      <c r="E65" s="235">
        <v>3.48</v>
      </c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12"/>
      <c r="Z65" s="212"/>
      <c r="AA65" s="212"/>
      <c r="AB65" s="212"/>
      <c r="AC65" s="212"/>
      <c r="AD65" s="212"/>
      <c r="AE65" s="212"/>
      <c r="AF65" s="212"/>
      <c r="AG65" s="212" t="s">
        <v>118</v>
      </c>
      <c r="AH65" s="212">
        <v>0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1" x14ac:dyDescent="0.2">
      <c r="A66" s="245">
        <v>15</v>
      </c>
      <c r="B66" s="246" t="s">
        <v>185</v>
      </c>
      <c r="C66" s="260" t="s">
        <v>186</v>
      </c>
      <c r="D66" s="247" t="s">
        <v>130</v>
      </c>
      <c r="E66" s="248">
        <v>0.48599999999999999</v>
      </c>
      <c r="F66" s="249"/>
      <c r="G66" s="250">
        <f>ROUND(E66*F66,2)</f>
        <v>0</v>
      </c>
      <c r="H66" s="233"/>
      <c r="I66" s="232">
        <f>ROUND(E66*H66,2)</f>
        <v>0</v>
      </c>
      <c r="J66" s="233"/>
      <c r="K66" s="232">
        <f>ROUND(E66*J66,2)</f>
        <v>0</v>
      </c>
      <c r="L66" s="232">
        <v>21</v>
      </c>
      <c r="M66" s="232">
        <f>G66*(1+L66/100)</f>
        <v>0</v>
      </c>
      <c r="N66" s="232">
        <v>2.5249999999999999</v>
      </c>
      <c r="O66" s="232">
        <f>ROUND(E66*N66,2)</f>
        <v>1.23</v>
      </c>
      <c r="P66" s="232">
        <v>0</v>
      </c>
      <c r="Q66" s="232">
        <f>ROUND(E66*P66,2)</f>
        <v>0</v>
      </c>
      <c r="R66" s="232"/>
      <c r="S66" s="232" t="s">
        <v>114</v>
      </c>
      <c r="T66" s="232" t="s">
        <v>114</v>
      </c>
      <c r="U66" s="232">
        <v>0.48</v>
      </c>
      <c r="V66" s="232">
        <f>ROUND(E66*U66,2)</f>
        <v>0.23</v>
      </c>
      <c r="W66" s="232"/>
      <c r="X66" s="232" t="s">
        <v>115</v>
      </c>
      <c r="Y66" s="212"/>
      <c r="Z66" s="212"/>
      <c r="AA66" s="212"/>
      <c r="AB66" s="212"/>
      <c r="AC66" s="212"/>
      <c r="AD66" s="212"/>
      <c r="AE66" s="212"/>
      <c r="AF66" s="212"/>
      <c r="AG66" s="212" t="s">
        <v>116</v>
      </c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1" x14ac:dyDescent="0.2">
      <c r="A67" s="229"/>
      <c r="B67" s="230"/>
      <c r="C67" s="261" t="s">
        <v>187</v>
      </c>
      <c r="D67" s="234"/>
      <c r="E67" s="235">
        <v>0.48599999999999999</v>
      </c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12"/>
      <c r="Z67" s="212"/>
      <c r="AA67" s="212"/>
      <c r="AB67" s="212"/>
      <c r="AC67" s="212"/>
      <c r="AD67" s="212"/>
      <c r="AE67" s="212"/>
      <c r="AF67" s="212"/>
      <c r="AG67" s="212" t="s">
        <v>118</v>
      </c>
      <c r="AH67" s="212">
        <v>0</v>
      </c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ht="22.5" outlineLevel="1" x14ac:dyDescent="0.2">
      <c r="A68" s="245">
        <v>16</v>
      </c>
      <c r="B68" s="246" t="s">
        <v>188</v>
      </c>
      <c r="C68" s="260" t="s">
        <v>189</v>
      </c>
      <c r="D68" s="247" t="s">
        <v>168</v>
      </c>
      <c r="E68" s="248">
        <v>1.9390000000000001E-2</v>
      </c>
      <c r="F68" s="249"/>
      <c r="G68" s="250">
        <f>ROUND(E68*F68,2)</f>
        <v>0</v>
      </c>
      <c r="H68" s="233"/>
      <c r="I68" s="232">
        <f>ROUND(E68*H68,2)</f>
        <v>0</v>
      </c>
      <c r="J68" s="233"/>
      <c r="K68" s="232">
        <f>ROUND(E68*J68,2)</f>
        <v>0</v>
      </c>
      <c r="L68" s="232">
        <v>21</v>
      </c>
      <c r="M68" s="232">
        <f>G68*(1+L68/100)</f>
        <v>0</v>
      </c>
      <c r="N68" s="232">
        <v>1.0570200000000001</v>
      </c>
      <c r="O68" s="232">
        <f>ROUND(E68*N68,2)</f>
        <v>0.02</v>
      </c>
      <c r="P68" s="232">
        <v>0</v>
      </c>
      <c r="Q68" s="232">
        <f>ROUND(E68*P68,2)</f>
        <v>0</v>
      </c>
      <c r="R68" s="232"/>
      <c r="S68" s="232" t="s">
        <v>114</v>
      </c>
      <c r="T68" s="232" t="s">
        <v>114</v>
      </c>
      <c r="U68" s="232">
        <v>15.23</v>
      </c>
      <c r="V68" s="232">
        <f>ROUND(E68*U68,2)</f>
        <v>0.3</v>
      </c>
      <c r="W68" s="232"/>
      <c r="X68" s="232" t="s">
        <v>115</v>
      </c>
      <c r="Y68" s="212"/>
      <c r="Z68" s="212"/>
      <c r="AA68" s="212"/>
      <c r="AB68" s="212"/>
      <c r="AC68" s="212"/>
      <c r="AD68" s="212"/>
      <c r="AE68" s="212"/>
      <c r="AF68" s="212"/>
      <c r="AG68" s="212" t="s">
        <v>116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1" x14ac:dyDescent="0.2">
      <c r="A69" s="229"/>
      <c r="B69" s="230"/>
      <c r="C69" s="261" t="s">
        <v>190</v>
      </c>
      <c r="D69" s="234"/>
      <c r="E69" s="235">
        <v>1.9390000000000001E-2</v>
      </c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12"/>
      <c r="Z69" s="212"/>
      <c r="AA69" s="212"/>
      <c r="AB69" s="212"/>
      <c r="AC69" s="212"/>
      <c r="AD69" s="212"/>
      <c r="AE69" s="212"/>
      <c r="AF69" s="212"/>
      <c r="AG69" s="212" t="s">
        <v>118</v>
      </c>
      <c r="AH69" s="212">
        <v>0</v>
      </c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1" x14ac:dyDescent="0.2">
      <c r="A70" s="245">
        <v>17</v>
      </c>
      <c r="B70" s="246" t="s">
        <v>191</v>
      </c>
      <c r="C70" s="260" t="s">
        <v>192</v>
      </c>
      <c r="D70" s="247" t="s">
        <v>130</v>
      </c>
      <c r="E70" s="248">
        <v>0.97199999999999998</v>
      </c>
      <c r="F70" s="249"/>
      <c r="G70" s="250">
        <f>ROUND(E70*F70,2)</f>
        <v>0</v>
      </c>
      <c r="H70" s="233"/>
      <c r="I70" s="232">
        <f>ROUND(E70*H70,2)</f>
        <v>0</v>
      </c>
      <c r="J70" s="233"/>
      <c r="K70" s="232">
        <f>ROUND(E70*J70,2)</f>
        <v>0</v>
      </c>
      <c r="L70" s="232">
        <v>21</v>
      </c>
      <c r="M70" s="232">
        <f>G70*(1+L70/100)</f>
        <v>0</v>
      </c>
      <c r="N70" s="232">
        <v>2.5249999999999999</v>
      </c>
      <c r="O70" s="232">
        <f>ROUND(E70*N70,2)</f>
        <v>2.4500000000000002</v>
      </c>
      <c r="P70" s="232">
        <v>0</v>
      </c>
      <c r="Q70" s="232">
        <f>ROUND(E70*P70,2)</f>
        <v>0</v>
      </c>
      <c r="R70" s="232"/>
      <c r="S70" s="232" t="s">
        <v>114</v>
      </c>
      <c r="T70" s="232" t="s">
        <v>114</v>
      </c>
      <c r="U70" s="232">
        <v>0.48</v>
      </c>
      <c r="V70" s="232">
        <f>ROUND(E70*U70,2)</f>
        <v>0.47</v>
      </c>
      <c r="W70" s="232"/>
      <c r="X70" s="232" t="s">
        <v>115</v>
      </c>
      <c r="Y70" s="212"/>
      <c r="Z70" s="212"/>
      <c r="AA70" s="212"/>
      <c r="AB70" s="212"/>
      <c r="AC70" s="212"/>
      <c r="AD70" s="212"/>
      <c r="AE70" s="212"/>
      <c r="AF70" s="212"/>
      <c r="AG70" s="212" t="s">
        <v>116</v>
      </c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1" x14ac:dyDescent="0.2">
      <c r="A71" s="229"/>
      <c r="B71" s="230"/>
      <c r="C71" s="261" t="s">
        <v>193</v>
      </c>
      <c r="D71" s="234"/>
      <c r="E71" s="235">
        <v>0.97199999999999998</v>
      </c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12"/>
      <c r="Z71" s="212"/>
      <c r="AA71" s="212"/>
      <c r="AB71" s="212"/>
      <c r="AC71" s="212"/>
      <c r="AD71" s="212"/>
      <c r="AE71" s="212"/>
      <c r="AF71" s="212"/>
      <c r="AG71" s="212" t="s">
        <v>118</v>
      </c>
      <c r="AH71" s="212">
        <v>0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1" x14ac:dyDescent="0.2">
      <c r="A72" s="245">
        <v>18</v>
      </c>
      <c r="B72" s="246" t="s">
        <v>194</v>
      </c>
      <c r="C72" s="260" t="s">
        <v>195</v>
      </c>
      <c r="D72" s="247" t="s">
        <v>113</v>
      </c>
      <c r="E72" s="248">
        <v>3.24</v>
      </c>
      <c r="F72" s="249"/>
      <c r="G72" s="250">
        <f>ROUND(E72*F72,2)</f>
        <v>0</v>
      </c>
      <c r="H72" s="233"/>
      <c r="I72" s="232">
        <f>ROUND(E72*H72,2)</f>
        <v>0</v>
      </c>
      <c r="J72" s="233"/>
      <c r="K72" s="232">
        <f>ROUND(E72*J72,2)</f>
        <v>0</v>
      </c>
      <c r="L72" s="232">
        <v>21</v>
      </c>
      <c r="M72" s="232">
        <f>G72*(1+L72/100)</f>
        <v>0</v>
      </c>
      <c r="N72" s="232">
        <v>2.0000000000000001E-4</v>
      </c>
      <c r="O72" s="232">
        <f>ROUND(E72*N72,2)</f>
        <v>0</v>
      </c>
      <c r="P72" s="232">
        <v>0</v>
      </c>
      <c r="Q72" s="232">
        <f>ROUND(E72*P72,2)</f>
        <v>0</v>
      </c>
      <c r="R72" s="232"/>
      <c r="S72" s="232" t="s">
        <v>114</v>
      </c>
      <c r="T72" s="232" t="s">
        <v>114</v>
      </c>
      <c r="U72" s="232">
        <v>0.45</v>
      </c>
      <c r="V72" s="232">
        <f>ROUND(E72*U72,2)</f>
        <v>1.46</v>
      </c>
      <c r="W72" s="232"/>
      <c r="X72" s="232" t="s">
        <v>115</v>
      </c>
      <c r="Y72" s="212"/>
      <c r="Z72" s="212"/>
      <c r="AA72" s="212"/>
      <c r="AB72" s="212"/>
      <c r="AC72" s="212"/>
      <c r="AD72" s="212"/>
      <c r="AE72" s="212"/>
      <c r="AF72" s="212"/>
      <c r="AG72" s="212" t="s">
        <v>116</v>
      </c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1" x14ac:dyDescent="0.2">
      <c r="A73" s="229"/>
      <c r="B73" s="230"/>
      <c r="C73" s="261" t="s">
        <v>196</v>
      </c>
      <c r="D73" s="234"/>
      <c r="E73" s="235">
        <v>3.24</v>
      </c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12"/>
      <c r="Z73" s="212"/>
      <c r="AA73" s="212"/>
      <c r="AB73" s="212"/>
      <c r="AC73" s="212"/>
      <c r="AD73" s="212"/>
      <c r="AE73" s="212"/>
      <c r="AF73" s="212"/>
      <c r="AG73" s="212" t="s">
        <v>118</v>
      </c>
      <c r="AH73" s="212">
        <v>0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1" x14ac:dyDescent="0.2">
      <c r="A74" s="245">
        <v>19</v>
      </c>
      <c r="B74" s="246" t="s">
        <v>197</v>
      </c>
      <c r="C74" s="260" t="s">
        <v>198</v>
      </c>
      <c r="D74" s="247" t="s">
        <v>113</v>
      </c>
      <c r="E74" s="248">
        <v>3.24</v>
      </c>
      <c r="F74" s="249"/>
      <c r="G74" s="250">
        <f>ROUND(E74*F74,2)</f>
        <v>0</v>
      </c>
      <c r="H74" s="233"/>
      <c r="I74" s="232">
        <f>ROUND(E74*H74,2)</f>
        <v>0</v>
      </c>
      <c r="J74" s="233"/>
      <c r="K74" s="232">
        <f>ROUND(E74*J74,2)</f>
        <v>0</v>
      </c>
      <c r="L74" s="232">
        <v>21</v>
      </c>
      <c r="M74" s="232">
        <f>G74*(1+L74/100)</f>
        <v>0</v>
      </c>
      <c r="N74" s="232">
        <v>0</v>
      </c>
      <c r="O74" s="232">
        <f>ROUND(E74*N74,2)</f>
        <v>0</v>
      </c>
      <c r="P74" s="232">
        <v>0</v>
      </c>
      <c r="Q74" s="232">
        <f>ROUND(E74*P74,2)</f>
        <v>0</v>
      </c>
      <c r="R74" s="232"/>
      <c r="S74" s="232" t="s">
        <v>114</v>
      </c>
      <c r="T74" s="232" t="s">
        <v>114</v>
      </c>
      <c r="U74" s="232">
        <v>0.32</v>
      </c>
      <c r="V74" s="232">
        <f>ROUND(E74*U74,2)</f>
        <v>1.04</v>
      </c>
      <c r="W74" s="232"/>
      <c r="X74" s="232" t="s">
        <v>115</v>
      </c>
      <c r="Y74" s="212"/>
      <c r="Z74" s="212"/>
      <c r="AA74" s="212"/>
      <c r="AB74" s="212"/>
      <c r="AC74" s="212"/>
      <c r="AD74" s="212"/>
      <c r="AE74" s="212"/>
      <c r="AF74" s="212"/>
      <c r="AG74" s="212" t="s">
        <v>116</v>
      </c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1" x14ac:dyDescent="0.2">
      <c r="A75" s="229"/>
      <c r="B75" s="230"/>
      <c r="C75" s="261" t="s">
        <v>199</v>
      </c>
      <c r="D75" s="234"/>
      <c r="E75" s="235">
        <v>3.24</v>
      </c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12"/>
      <c r="Z75" s="212"/>
      <c r="AA75" s="212"/>
      <c r="AB75" s="212"/>
      <c r="AC75" s="212"/>
      <c r="AD75" s="212"/>
      <c r="AE75" s="212"/>
      <c r="AF75" s="212"/>
      <c r="AG75" s="212" t="s">
        <v>118</v>
      </c>
      <c r="AH75" s="212">
        <v>5</v>
      </c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ht="22.5" outlineLevel="1" x14ac:dyDescent="0.2">
      <c r="A76" s="245">
        <v>20</v>
      </c>
      <c r="B76" s="246" t="s">
        <v>200</v>
      </c>
      <c r="C76" s="260" t="s">
        <v>201</v>
      </c>
      <c r="D76" s="247" t="s">
        <v>168</v>
      </c>
      <c r="E76" s="248">
        <v>7.2900000000000006E-2</v>
      </c>
      <c r="F76" s="249"/>
      <c r="G76" s="250">
        <f>ROUND(E76*F76,2)</f>
        <v>0</v>
      </c>
      <c r="H76" s="233"/>
      <c r="I76" s="232">
        <f>ROUND(E76*H76,2)</f>
        <v>0</v>
      </c>
      <c r="J76" s="233"/>
      <c r="K76" s="232">
        <f>ROUND(E76*J76,2)</f>
        <v>0</v>
      </c>
      <c r="L76" s="232">
        <v>21</v>
      </c>
      <c r="M76" s="232">
        <f>G76*(1+L76/100)</f>
        <v>0</v>
      </c>
      <c r="N76" s="232">
        <v>1.00349</v>
      </c>
      <c r="O76" s="232">
        <f>ROUND(E76*N76,2)</f>
        <v>7.0000000000000007E-2</v>
      </c>
      <c r="P76" s="232">
        <v>0</v>
      </c>
      <c r="Q76" s="232">
        <f>ROUND(E76*P76,2)</f>
        <v>0</v>
      </c>
      <c r="R76" s="232"/>
      <c r="S76" s="232" t="s">
        <v>114</v>
      </c>
      <c r="T76" s="232" t="s">
        <v>114</v>
      </c>
      <c r="U76" s="232">
        <v>41.496000000000002</v>
      </c>
      <c r="V76" s="232">
        <f>ROUND(E76*U76,2)</f>
        <v>3.03</v>
      </c>
      <c r="W76" s="232"/>
      <c r="X76" s="232" t="s">
        <v>115</v>
      </c>
      <c r="Y76" s="212"/>
      <c r="Z76" s="212"/>
      <c r="AA76" s="212"/>
      <c r="AB76" s="212"/>
      <c r="AC76" s="212"/>
      <c r="AD76" s="212"/>
      <c r="AE76" s="212"/>
      <c r="AF76" s="212"/>
      <c r="AG76" s="212" t="s">
        <v>116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1" x14ac:dyDescent="0.2">
      <c r="A77" s="229"/>
      <c r="B77" s="230"/>
      <c r="C77" s="262" t="s">
        <v>132</v>
      </c>
      <c r="D77" s="236"/>
      <c r="E77" s="237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12"/>
      <c r="Z77" s="212"/>
      <c r="AA77" s="212"/>
      <c r="AB77" s="212"/>
      <c r="AC77" s="212"/>
      <c r="AD77" s="212"/>
      <c r="AE77" s="212"/>
      <c r="AF77" s="212"/>
      <c r="AG77" s="212" t="s">
        <v>118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1" x14ac:dyDescent="0.2">
      <c r="A78" s="229"/>
      <c r="B78" s="230"/>
      <c r="C78" s="263" t="s">
        <v>202</v>
      </c>
      <c r="D78" s="236"/>
      <c r="E78" s="237">
        <v>0.97199999999999998</v>
      </c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12"/>
      <c r="Z78" s="212"/>
      <c r="AA78" s="212"/>
      <c r="AB78" s="212"/>
      <c r="AC78" s="212"/>
      <c r="AD78" s="212"/>
      <c r="AE78" s="212"/>
      <c r="AF78" s="212"/>
      <c r="AG78" s="212" t="s">
        <v>118</v>
      </c>
      <c r="AH78" s="212">
        <v>2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1" x14ac:dyDescent="0.2">
      <c r="A79" s="229"/>
      <c r="B79" s="230"/>
      <c r="C79" s="262" t="s">
        <v>136</v>
      </c>
      <c r="D79" s="236"/>
      <c r="E79" s="237"/>
      <c r="F79" s="232"/>
      <c r="G79" s="232"/>
      <c r="H79" s="232"/>
      <c r="I79" s="232"/>
      <c r="J79" s="232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12"/>
      <c r="Z79" s="212"/>
      <c r="AA79" s="212"/>
      <c r="AB79" s="212"/>
      <c r="AC79" s="212"/>
      <c r="AD79" s="212"/>
      <c r="AE79" s="212"/>
      <c r="AF79" s="212"/>
      <c r="AG79" s="212" t="s">
        <v>118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1" x14ac:dyDescent="0.2">
      <c r="A80" s="229"/>
      <c r="B80" s="230"/>
      <c r="C80" s="261" t="s">
        <v>203</v>
      </c>
      <c r="D80" s="234"/>
      <c r="E80" s="235">
        <v>7.2900000000000006E-2</v>
      </c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12"/>
      <c r="Z80" s="212"/>
      <c r="AA80" s="212"/>
      <c r="AB80" s="212"/>
      <c r="AC80" s="212"/>
      <c r="AD80" s="212"/>
      <c r="AE80" s="212"/>
      <c r="AF80" s="212"/>
      <c r="AG80" s="212" t="s">
        <v>118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x14ac:dyDescent="0.2">
      <c r="A81" s="239" t="s">
        <v>109</v>
      </c>
      <c r="B81" s="240" t="s">
        <v>59</v>
      </c>
      <c r="C81" s="259" t="s">
        <v>60</v>
      </c>
      <c r="D81" s="241"/>
      <c r="E81" s="242"/>
      <c r="F81" s="243"/>
      <c r="G81" s="244">
        <f>SUMIF(AG82:AG92,"&lt;&gt;NOR",G82:G92)</f>
        <v>0</v>
      </c>
      <c r="H81" s="238"/>
      <c r="I81" s="238">
        <f>SUM(I82:I92)</f>
        <v>0</v>
      </c>
      <c r="J81" s="238"/>
      <c r="K81" s="238">
        <f>SUM(K82:K92)</f>
        <v>0</v>
      </c>
      <c r="L81" s="238"/>
      <c r="M81" s="238">
        <f>SUM(M82:M92)</f>
        <v>0</v>
      </c>
      <c r="N81" s="238"/>
      <c r="O81" s="238">
        <f>SUM(O82:O92)</f>
        <v>3.37</v>
      </c>
      <c r="P81" s="238"/>
      <c r="Q81" s="238">
        <f>SUM(Q82:Q92)</f>
        <v>0</v>
      </c>
      <c r="R81" s="238"/>
      <c r="S81" s="238"/>
      <c r="T81" s="238"/>
      <c r="U81" s="238"/>
      <c r="V81" s="238">
        <f>SUM(V82:V92)</f>
        <v>15.809999999999999</v>
      </c>
      <c r="W81" s="238"/>
      <c r="X81" s="238"/>
      <c r="AG81" t="s">
        <v>110</v>
      </c>
    </row>
    <row r="82" spans="1:60" ht="22.5" outlineLevel="1" x14ac:dyDescent="0.2">
      <c r="A82" s="245">
        <v>21</v>
      </c>
      <c r="B82" s="246" t="s">
        <v>204</v>
      </c>
      <c r="C82" s="260" t="s">
        <v>205</v>
      </c>
      <c r="D82" s="247" t="s">
        <v>113</v>
      </c>
      <c r="E82" s="248">
        <v>8.82</v>
      </c>
      <c r="F82" s="249"/>
      <c r="G82" s="250">
        <f>ROUND(E82*F82,2)</f>
        <v>0</v>
      </c>
      <c r="H82" s="233"/>
      <c r="I82" s="232">
        <f>ROUND(E82*H82,2)</f>
        <v>0</v>
      </c>
      <c r="J82" s="233"/>
      <c r="K82" s="232">
        <f>ROUND(E82*J82,2)</f>
        <v>0</v>
      </c>
      <c r="L82" s="232">
        <v>21</v>
      </c>
      <c r="M82" s="232">
        <f>G82*(1+L82/100)</f>
        <v>0</v>
      </c>
      <c r="N82" s="232">
        <v>3.7179999999999998E-2</v>
      </c>
      <c r="O82" s="232">
        <f>ROUND(E82*N82,2)</f>
        <v>0.33</v>
      </c>
      <c r="P82" s="232">
        <v>0</v>
      </c>
      <c r="Q82" s="232">
        <f>ROUND(E82*P82,2)</f>
        <v>0</v>
      </c>
      <c r="R82" s="232"/>
      <c r="S82" s="232" t="s">
        <v>114</v>
      </c>
      <c r="T82" s="232" t="s">
        <v>114</v>
      </c>
      <c r="U82" s="232">
        <v>0.78</v>
      </c>
      <c r="V82" s="232">
        <f>ROUND(E82*U82,2)</f>
        <v>6.88</v>
      </c>
      <c r="W82" s="232"/>
      <c r="X82" s="232" t="s">
        <v>115</v>
      </c>
      <c r="Y82" s="212"/>
      <c r="Z82" s="212"/>
      <c r="AA82" s="212"/>
      <c r="AB82" s="212"/>
      <c r="AC82" s="212"/>
      <c r="AD82" s="212"/>
      <c r="AE82" s="212"/>
      <c r="AF82" s="212"/>
      <c r="AG82" s="212" t="s">
        <v>116</v>
      </c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1" x14ac:dyDescent="0.2">
      <c r="A83" s="229"/>
      <c r="B83" s="230"/>
      <c r="C83" s="261" t="s">
        <v>206</v>
      </c>
      <c r="D83" s="234"/>
      <c r="E83" s="235">
        <v>8.82</v>
      </c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12"/>
      <c r="Z83" s="212"/>
      <c r="AA83" s="212"/>
      <c r="AB83" s="212"/>
      <c r="AC83" s="212"/>
      <c r="AD83" s="212"/>
      <c r="AE83" s="212"/>
      <c r="AF83" s="212"/>
      <c r="AG83" s="212" t="s">
        <v>118</v>
      </c>
      <c r="AH83" s="212">
        <v>0</v>
      </c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ht="22.5" outlineLevel="1" x14ac:dyDescent="0.2">
      <c r="A84" s="245">
        <v>22</v>
      </c>
      <c r="B84" s="246" t="s">
        <v>207</v>
      </c>
      <c r="C84" s="260" t="s">
        <v>208</v>
      </c>
      <c r="D84" s="247" t="s">
        <v>113</v>
      </c>
      <c r="E84" s="248">
        <v>8.82</v>
      </c>
      <c r="F84" s="249"/>
      <c r="G84" s="250">
        <f>ROUND(E84*F84,2)</f>
        <v>0</v>
      </c>
      <c r="H84" s="233"/>
      <c r="I84" s="232">
        <f>ROUND(E84*H84,2)</f>
        <v>0</v>
      </c>
      <c r="J84" s="233"/>
      <c r="K84" s="232">
        <f>ROUND(E84*J84,2)</f>
        <v>0</v>
      </c>
      <c r="L84" s="232">
        <v>21</v>
      </c>
      <c r="M84" s="232">
        <f>G84*(1+L84/100)</f>
        <v>0</v>
      </c>
      <c r="N84" s="232">
        <v>0</v>
      </c>
      <c r="O84" s="232">
        <f>ROUND(E84*N84,2)</f>
        <v>0</v>
      </c>
      <c r="P84" s="232">
        <v>0</v>
      </c>
      <c r="Q84" s="232">
        <f>ROUND(E84*P84,2)</f>
        <v>0</v>
      </c>
      <c r="R84" s="232"/>
      <c r="S84" s="232" t="s">
        <v>114</v>
      </c>
      <c r="T84" s="232" t="s">
        <v>114</v>
      </c>
      <c r="U84" s="232">
        <v>0.35</v>
      </c>
      <c r="V84" s="232">
        <f>ROUND(E84*U84,2)</f>
        <v>3.09</v>
      </c>
      <c r="W84" s="232"/>
      <c r="X84" s="232" t="s">
        <v>115</v>
      </c>
      <c r="Y84" s="212"/>
      <c r="Z84" s="212"/>
      <c r="AA84" s="212"/>
      <c r="AB84" s="212"/>
      <c r="AC84" s="212"/>
      <c r="AD84" s="212"/>
      <c r="AE84" s="212"/>
      <c r="AF84" s="212"/>
      <c r="AG84" s="212" t="s">
        <v>116</v>
      </c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1" x14ac:dyDescent="0.2">
      <c r="A85" s="229"/>
      <c r="B85" s="230"/>
      <c r="C85" s="261" t="s">
        <v>209</v>
      </c>
      <c r="D85" s="234"/>
      <c r="E85" s="235">
        <v>8.82</v>
      </c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12"/>
      <c r="Z85" s="212"/>
      <c r="AA85" s="212"/>
      <c r="AB85" s="212"/>
      <c r="AC85" s="212"/>
      <c r="AD85" s="212"/>
      <c r="AE85" s="212"/>
      <c r="AF85" s="212"/>
      <c r="AG85" s="212" t="s">
        <v>118</v>
      </c>
      <c r="AH85" s="212">
        <v>5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1" x14ac:dyDescent="0.2">
      <c r="A86" s="245">
        <v>23</v>
      </c>
      <c r="B86" s="246" t="s">
        <v>210</v>
      </c>
      <c r="C86" s="260" t="s">
        <v>211</v>
      </c>
      <c r="D86" s="247" t="s">
        <v>168</v>
      </c>
      <c r="E86" s="248">
        <v>0.1701</v>
      </c>
      <c r="F86" s="249"/>
      <c r="G86" s="250">
        <f>ROUND(E86*F86,2)</f>
        <v>0</v>
      </c>
      <c r="H86" s="233"/>
      <c r="I86" s="232">
        <f>ROUND(E86*H86,2)</f>
        <v>0</v>
      </c>
      <c r="J86" s="233"/>
      <c r="K86" s="232">
        <f>ROUND(E86*J86,2)</f>
        <v>0</v>
      </c>
      <c r="L86" s="232">
        <v>21</v>
      </c>
      <c r="M86" s="232">
        <f>G86*(1+L86/100)</f>
        <v>0</v>
      </c>
      <c r="N86" s="232">
        <v>1.0202899999999999</v>
      </c>
      <c r="O86" s="232">
        <f>ROUND(E86*N86,2)</f>
        <v>0.17</v>
      </c>
      <c r="P86" s="232">
        <v>0</v>
      </c>
      <c r="Q86" s="232">
        <f>ROUND(E86*P86,2)</f>
        <v>0</v>
      </c>
      <c r="R86" s="232"/>
      <c r="S86" s="232" t="s">
        <v>114</v>
      </c>
      <c r="T86" s="232" t="s">
        <v>114</v>
      </c>
      <c r="U86" s="232">
        <v>25.271000000000001</v>
      </c>
      <c r="V86" s="232">
        <f>ROUND(E86*U86,2)</f>
        <v>4.3</v>
      </c>
      <c r="W86" s="232"/>
      <c r="X86" s="232" t="s">
        <v>115</v>
      </c>
      <c r="Y86" s="212"/>
      <c r="Z86" s="212"/>
      <c r="AA86" s="212"/>
      <c r="AB86" s="212"/>
      <c r="AC86" s="212"/>
      <c r="AD86" s="212"/>
      <c r="AE86" s="212"/>
      <c r="AF86" s="212"/>
      <c r="AG86" s="212" t="s">
        <v>116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1" x14ac:dyDescent="0.2">
      <c r="A87" s="229"/>
      <c r="B87" s="230"/>
      <c r="C87" s="262" t="s">
        <v>132</v>
      </c>
      <c r="D87" s="236"/>
      <c r="E87" s="237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12"/>
      <c r="Z87" s="212"/>
      <c r="AA87" s="212"/>
      <c r="AB87" s="212"/>
      <c r="AC87" s="212"/>
      <c r="AD87" s="212"/>
      <c r="AE87" s="212"/>
      <c r="AF87" s="212"/>
      <c r="AG87" s="212" t="s">
        <v>118</v>
      </c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1" x14ac:dyDescent="0.2">
      <c r="A88" s="229"/>
      <c r="B88" s="230"/>
      <c r="C88" s="263" t="s">
        <v>212</v>
      </c>
      <c r="D88" s="236"/>
      <c r="E88" s="237">
        <v>1.1339999999999999</v>
      </c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12"/>
      <c r="Z88" s="212"/>
      <c r="AA88" s="212"/>
      <c r="AB88" s="212"/>
      <c r="AC88" s="212"/>
      <c r="AD88" s="212"/>
      <c r="AE88" s="212"/>
      <c r="AF88" s="212"/>
      <c r="AG88" s="212" t="s">
        <v>118</v>
      </c>
      <c r="AH88" s="212">
        <v>2</v>
      </c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1" x14ac:dyDescent="0.2">
      <c r="A89" s="229"/>
      <c r="B89" s="230"/>
      <c r="C89" s="262" t="s">
        <v>136</v>
      </c>
      <c r="D89" s="236"/>
      <c r="E89" s="237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12"/>
      <c r="Z89" s="212"/>
      <c r="AA89" s="212"/>
      <c r="AB89" s="212"/>
      <c r="AC89" s="212"/>
      <c r="AD89" s="212"/>
      <c r="AE89" s="212"/>
      <c r="AF89" s="212"/>
      <c r="AG89" s="212" t="s">
        <v>118</v>
      </c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1" x14ac:dyDescent="0.2">
      <c r="A90" s="229"/>
      <c r="B90" s="230"/>
      <c r="C90" s="261" t="s">
        <v>213</v>
      </c>
      <c r="D90" s="234"/>
      <c r="E90" s="235">
        <v>0.1701</v>
      </c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12"/>
      <c r="Z90" s="212"/>
      <c r="AA90" s="212"/>
      <c r="AB90" s="212"/>
      <c r="AC90" s="212"/>
      <c r="AD90" s="212"/>
      <c r="AE90" s="212"/>
      <c r="AF90" s="212"/>
      <c r="AG90" s="212" t="s">
        <v>118</v>
      </c>
      <c r="AH90" s="212">
        <v>0</v>
      </c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1" x14ac:dyDescent="0.2">
      <c r="A91" s="245">
        <v>24</v>
      </c>
      <c r="B91" s="246" t="s">
        <v>214</v>
      </c>
      <c r="C91" s="260" t="s">
        <v>215</v>
      </c>
      <c r="D91" s="247" t="s">
        <v>130</v>
      </c>
      <c r="E91" s="248">
        <v>1.1339999999999999</v>
      </c>
      <c r="F91" s="249"/>
      <c r="G91" s="250">
        <f>ROUND(E91*F91,2)</f>
        <v>0</v>
      </c>
      <c r="H91" s="233"/>
      <c r="I91" s="232">
        <f>ROUND(E91*H91,2)</f>
        <v>0</v>
      </c>
      <c r="J91" s="233"/>
      <c r="K91" s="232">
        <f>ROUND(E91*J91,2)</f>
        <v>0</v>
      </c>
      <c r="L91" s="232">
        <v>21</v>
      </c>
      <c r="M91" s="232">
        <f>G91*(1+L91/100)</f>
        <v>0</v>
      </c>
      <c r="N91" s="232">
        <v>2.5280900000000002</v>
      </c>
      <c r="O91" s="232">
        <f>ROUND(E91*N91,2)</f>
        <v>2.87</v>
      </c>
      <c r="P91" s="232">
        <v>0</v>
      </c>
      <c r="Q91" s="232">
        <f>ROUND(E91*P91,2)</f>
        <v>0</v>
      </c>
      <c r="R91" s="232"/>
      <c r="S91" s="232" t="s">
        <v>114</v>
      </c>
      <c r="T91" s="232" t="s">
        <v>114</v>
      </c>
      <c r="U91" s="232">
        <v>1.3560000000000001</v>
      </c>
      <c r="V91" s="232">
        <f>ROUND(E91*U91,2)</f>
        <v>1.54</v>
      </c>
      <c r="W91" s="232"/>
      <c r="X91" s="232" t="s">
        <v>115</v>
      </c>
      <c r="Y91" s="212"/>
      <c r="Z91" s="212"/>
      <c r="AA91" s="212"/>
      <c r="AB91" s="212"/>
      <c r="AC91" s="212"/>
      <c r="AD91" s="212"/>
      <c r="AE91" s="212"/>
      <c r="AF91" s="212"/>
      <c r="AG91" s="212" t="s">
        <v>116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 x14ac:dyDescent="0.2">
      <c r="A92" s="229"/>
      <c r="B92" s="230"/>
      <c r="C92" s="261" t="s">
        <v>216</v>
      </c>
      <c r="D92" s="234"/>
      <c r="E92" s="235">
        <v>1.1339999999999999</v>
      </c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12"/>
      <c r="Z92" s="212"/>
      <c r="AA92" s="212"/>
      <c r="AB92" s="212"/>
      <c r="AC92" s="212"/>
      <c r="AD92" s="212"/>
      <c r="AE92" s="212"/>
      <c r="AF92" s="212"/>
      <c r="AG92" s="212" t="s">
        <v>118</v>
      </c>
      <c r="AH92" s="212">
        <v>0</v>
      </c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x14ac:dyDescent="0.2">
      <c r="A93" s="239" t="s">
        <v>109</v>
      </c>
      <c r="B93" s="240" t="s">
        <v>61</v>
      </c>
      <c r="C93" s="259" t="s">
        <v>62</v>
      </c>
      <c r="D93" s="241"/>
      <c r="E93" s="242"/>
      <c r="F93" s="243"/>
      <c r="G93" s="244">
        <f>SUMIF(AG94:AG96,"&lt;&gt;NOR",G94:G96)</f>
        <v>0</v>
      </c>
      <c r="H93" s="238"/>
      <c r="I93" s="238">
        <f>SUM(I94:I96)</f>
        <v>0</v>
      </c>
      <c r="J93" s="238"/>
      <c r="K93" s="238">
        <f>SUM(K94:K96)</f>
        <v>0</v>
      </c>
      <c r="L93" s="238"/>
      <c r="M93" s="238">
        <f>SUM(M94:M96)</f>
        <v>0</v>
      </c>
      <c r="N93" s="238"/>
      <c r="O93" s="238">
        <f>SUM(O94:O96)</f>
        <v>2.2599999999999998</v>
      </c>
      <c r="P93" s="238"/>
      <c r="Q93" s="238">
        <f>SUM(Q94:Q96)</f>
        <v>0</v>
      </c>
      <c r="R93" s="238"/>
      <c r="S93" s="238"/>
      <c r="T93" s="238"/>
      <c r="U93" s="238"/>
      <c r="V93" s="238">
        <f>SUM(V94:V96)</f>
        <v>14.57</v>
      </c>
      <c r="W93" s="238"/>
      <c r="X93" s="238"/>
      <c r="AG93" t="s">
        <v>110</v>
      </c>
    </row>
    <row r="94" spans="1:60" ht="22.5" outlineLevel="1" x14ac:dyDescent="0.2">
      <c r="A94" s="245">
        <v>25</v>
      </c>
      <c r="B94" s="246" t="s">
        <v>217</v>
      </c>
      <c r="C94" s="260" t="s">
        <v>218</v>
      </c>
      <c r="D94" s="247" t="s">
        <v>126</v>
      </c>
      <c r="E94" s="248">
        <v>10.8</v>
      </c>
      <c r="F94" s="249"/>
      <c r="G94" s="250">
        <f>ROUND(E94*F94,2)</f>
        <v>0</v>
      </c>
      <c r="H94" s="233"/>
      <c r="I94" s="232">
        <f>ROUND(E94*H94,2)</f>
        <v>0</v>
      </c>
      <c r="J94" s="233"/>
      <c r="K94" s="232">
        <f>ROUND(E94*J94,2)</f>
        <v>0</v>
      </c>
      <c r="L94" s="232">
        <v>21</v>
      </c>
      <c r="M94" s="232">
        <f>G94*(1+L94/100)</f>
        <v>0</v>
      </c>
      <c r="N94" s="232">
        <v>3.4610000000000002E-2</v>
      </c>
      <c r="O94" s="232">
        <f>ROUND(E94*N94,2)</f>
        <v>0.37</v>
      </c>
      <c r="P94" s="232">
        <v>0</v>
      </c>
      <c r="Q94" s="232">
        <f>ROUND(E94*P94,2)</f>
        <v>0</v>
      </c>
      <c r="R94" s="232"/>
      <c r="S94" s="232" t="s">
        <v>114</v>
      </c>
      <c r="T94" s="232" t="s">
        <v>160</v>
      </c>
      <c r="U94" s="232">
        <v>1.349</v>
      </c>
      <c r="V94" s="232">
        <f>ROUND(E94*U94,2)</f>
        <v>14.57</v>
      </c>
      <c r="W94" s="232"/>
      <c r="X94" s="232" t="s">
        <v>115</v>
      </c>
      <c r="Y94" s="212"/>
      <c r="Z94" s="212"/>
      <c r="AA94" s="212"/>
      <c r="AB94" s="212"/>
      <c r="AC94" s="212"/>
      <c r="AD94" s="212"/>
      <c r="AE94" s="212"/>
      <c r="AF94" s="212"/>
      <c r="AG94" s="212" t="s">
        <v>116</v>
      </c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1" x14ac:dyDescent="0.2">
      <c r="A95" s="229"/>
      <c r="B95" s="230"/>
      <c r="C95" s="261" t="s">
        <v>219</v>
      </c>
      <c r="D95" s="234"/>
      <c r="E95" s="235">
        <v>10.8</v>
      </c>
      <c r="F95" s="232"/>
      <c r="G95" s="232"/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12"/>
      <c r="Z95" s="212"/>
      <c r="AA95" s="212"/>
      <c r="AB95" s="212"/>
      <c r="AC95" s="212"/>
      <c r="AD95" s="212"/>
      <c r="AE95" s="212"/>
      <c r="AF95" s="212"/>
      <c r="AG95" s="212" t="s">
        <v>118</v>
      </c>
      <c r="AH95" s="212">
        <v>0</v>
      </c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ht="22.5" outlineLevel="1" x14ac:dyDescent="0.2">
      <c r="A96" s="251">
        <v>26</v>
      </c>
      <c r="B96" s="252" t="s">
        <v>220</v>
      </c>
      <c r="C96" s="264" t="s">
        <v>221</v>
      </c>
      <c r="D96" s="253" t="s">
        <v>222</v>
      </c>
      <c r="E96" s="254">
        <v>18</v>
      </c>
      <c r="F96" s="255"/>
      <c r="G96" s="256">
        <f>ROUND(E96*F96,2)</f>
        <v>0</v>
      </c>
      <c r="H96" s="233"/>
      <c r="I96" s="232">
        <f>ROUND(E96*H96,2)</f>
        <v>0</v>
      </c>
      <c r="J96" s="233"/>
      <c r="K96" s="232">
        <f>ROUND(E96*J96,2)</f>
        <v>0</v>
      </c>
      <c r="L96" s="232">
        <v>21</v>
      </c>
      <c r="M96" s="232">
        <f>G96*(1+L96/100)</f>
        <v>0</v>
      </c>
      <c r="N96" s="232">
        <v>0.105</v>
      </c>
      <c r="O96" s="232">
        <f>ROUND(E96*N96,2)</f>
        <v>1.89</v>
      </c>
      <c r="P96" s="232">
        <v>0</v>
      </c>
      <c r="Q96" s="232">
        <f>ROUND(E96*P96,2)</f>
        <v>0</v>
      </c>
      <c r="R96" s="232" t="s">
        <v>169</v>
      </c>
      <c r="S96" s="232" t="s">
        <v>114</v>
      </c>
      <c r="T96" s="232" t="s">
        <v>160</v>
      </c>
      <c r="U96" s="232">
        <v>0</v>
      </c>
      <c r="V96" s="232">
        <f>ROUND(E96*U96,2)</f>
        <v>0</v>
      </c>
      <c r="W96" s="232"/>
      <c r="X96" s="232" t="s">
        <v>170</v>
      </c>
      <c r="Y96" s="212"/>
      <c r="Z96" s="212"/>
      <c r="AA96" s="212"/>
      <c r="AB96" s="212"/>
      <c r="AC96" s="212"/>
      <c r="AD96" s="212"/>
      <c r="AE96" s="212"/>
      <c r="AF96" s="212"/>
      <c r="AG96" s="212" t="s">
        <v>171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x14ac:dyDescent="0.2">
      <c r="A97" s="239" t="s">
        <v>109</v>
      </c>
      <c r="B97" s="240" t="s">
        <v>63</v>
      </c>
      <c r="C97" s="259" t="s">
        <v>64</v>
      </c>
      <c r="D97" s="241"/>
      <c r="E97" s="242"/>
      <c r="F97" s="243"/>
      <c r="G97" s="244">
        <f>SUMIF(AG98:AG112,"&lt;&gt;NOR",G98:G112)</f>
        <v>0</v>
      </c>
      <c r="H97" s="238"/>
      <c r="I97" s="238">
        <f>SUM(I98:I112)</f>
        <v>0</v>
      </c>
      <c r="J97" s="238"/>
      <c r="K97" s="238">
        <f>SUM(K98:K112)</f>
        <v>0</v>
      </c>
      <c r="L97" s="238"/>
      <c r="M97" s="238">
        <f>SUM(M98:M112)</f>
        <v>0</v>
      </c>
      <c r="N97" s="238"/>
      <c r="O97" s="238">
        <f>SUM(O98:O112)</f>
        <v>40.1</v>
      </c>
      <c r="P97" s="238"/>
      <c r="Q97" s="238">
        <f>SUM(Q98:Q112)</f>
        <v>0</v>
      </c>
      <c r="R97" s="238"/>
      <c r="S97" s="238"/>
      <c r="T97" s="238"/>
      <c r="U97" s="238"/>
      <c r="V97" s="238">
        <f>SUM(V98:V112)</f>
        <v>19.16</v>
      </c>
      <c r="W97" s="238"/>
      <c r="X97" s="238"/>
      <c r="AG97" t="s">
        <v>110</v>
      </c>
    </row>
    <row r="98" spans="1:60" ht="22.5" outlineLevel="1" x14ac:dyDescent="0.2">
      <c r="A98" s="245">
        <v>27</v>
      </c>
      <c r="B98" s="246" t="s">
        <v>223</v>
      </c>
      <c r="C98" s="260" t="s">
        <v>224</v>
      </c>
      <c r="D98" s="247" t="s">
        <v>113</v>
      </c>
      <c r="E98" s="248">
        <v>38.173999999999999</v>
      </c>
      <c r="F98" s="249"/>
      <c r="G98" s="250">
        <f>ROUND(E98*F98,2)</f>
        <v>0</v>
      </c>
      <c r="H98" s="233"/>
      <c r="I98" s="232">
        <f>ROUND(E98*H98,2)</f>
        <v>0</v>
      </c>
      <c r="J98" s="233"/>
      <c r="K98" s="232">
        <f>ROUND(E98*J98,2)</f>
        <v>0</v>
      </c>
      <c r="L98" s="232">
        <v>21</v>
      </c>
      <c r="M98" s="232">
        <f>G98*(1+L98/100)</f>
        <v>0</v>
      </c>
      <c r="N98" s="232">
        <v>0.28799999999999998</v>
      </c>
      <c r="O98" s="232">
        <f>ROUND(E98*N98,2)</f>
        <v>10.99</v>
      </c>
      <c r="P98" s="232">
        <v>0</v>
      </c>
      <c r="Q98" s="232">
        <f>ROUND(E98*P98,2)</f>
        <v>0</v>
      </c>
      <c r="R98" s="232"/>
      <c r="S98" s="232" t="s">
        <v>114</v>
      </c>
      <c r="T98" s="232" t="s">
        <v>160</v>
      </c>
      <c r="U98" s="232">
        <v>2.3E-2</v>
      </c>
      <c r="V98" s="232">
        <f>ROUND(E98*U98,2)</f>
        <v>0.88</v>
      </c>
      <c r="W98" s="232"/>
      <c r="X98" s="232" t="s">
        <v>115</v>
      </c>
      <c r="Y98" s="212"/>
      <c r="Z98" s="212"/>
      <c r="AA98" s="212"/>
      <c r="AB98" s="212"/>
      <c r="AC98" s="212"/>
      <c r="AD98" s="212"/>
      <c r="AE98" s="212"/>
      <c r="AF98" s="212"/>
      <c r="AG98" s="212" t="s">
        <v>225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1" x14ac:dyDescent="0.2">
      <c r="A99" s="229"/>
      <c r="B99" s="230"/>
      <c r="C99" s="261" t="s">
        <v>226</v>
      </c>
      <c r="D99" s="234"/>
      <c r="E99" s="235">
        <v>38.173999999999999</v>
      </c>
      <c r="F99" s="232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12"/>
      <c r="Z99" s="212"/>
      <c r="AA99" s="212"/>
      <c r="AB99" s="212"/>
      <c r="AC99" s="212"/>
      <c r="AD99" s="212"/>
      <c r="AE99" s="212"/>
      <c r="AF99" s="212"/>
      <c r="AG99" s="212" t="s">
        <v>118</v>
      </c>
      <c r="AH99" s="212">
        <v>5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ht="22.5" outlineLevel="1" x14ac:dyDescent="0.2">
      <c r="A100" s="245">
        <v>28</v>
      </c>
      <c r="B100" s="246" t="s">
        <v>227</v>
      </c>
      <c r="C100" s="260" t="s">
        <v>228</v>
      </c>
      <c r="D100" s="247" t="s">
        <v>113</v>
      </c>
      <c r="E100" s="248">
        <v>38.173999999999999</v>
      </c>
      <c r="F100" s="249"/>
      <c r="G100" s="250">
        <f>ROUND(E100*F100,2)</f>
        <v>0</v>
      </c>
      <c r="H100" s="233"/>
      <c r="I100" s="232">
        <f>ROUND(E100*H100,2)</f>
        <v>0</v>
      </c>
      <c r="J100" s="233"/>
      <c r="K100" s="232">
        <f>ROUND(E100*J100,2)</f>
        <v>0</v>
      </c>
      <c r="L100" s="232">
        <v>21</v>
      </c>
      <c r="M100" s="232">
        <f>G100*(1+L100/100)</f>
        <v>0</v>
      </c>
      <c r="N100" s="232">
        <v>0.55125000000000002</v>
      </c>
      <c r="O100" s="232">
        <f>ROUND(E100*N100,2)</f>
        <v>21.04</v>
      </c>
      <c r="P100" s="232">
        <v>0</v>
      </c>
      <c r="Q100" s="232">
        <f>ROUND(E100*P100,2)</f>
        <v>0</v>
      </c>
      <c r="R100" s="232"/>
      <c r="S100" s="232" t="s">
        <v>114</v>
      </c>
      <c r="T100" s="232" t="s">
        <v>160</v>
      </c>
      <c r="U100" s="232">
        <v>2.7E-2</v>
      </c>
      <c r="V100" s="232">
        <f>ROUND(E100*U100,2)</f>
        <v>1.03</v>
      </c>
      <c r="W100" s="232"/>
      <c r="X100" s="232" t="s">
        <v>115</v>
      </c>
      <c r="Y100" s="212"/>
      <c r="Z100" s="212"/>
      <c r="AA100" s="212"/>
      <c r="AB100" s="212"/>
      <c r="AC100" s="212"/>
      <c r="AD100" s="212"/>
      <c r="AE100" s="212"/>
      <c r="AF100" s="212"/>
      <c r="AG100" s="212" t="s">
        <v>225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1" x14ac:dyDescent="0.2">
      <c r="A101" s="229"/>
      <c r="B101" s="230"/>
      <c r="C101" s="261" t="s">
        <v>226</v>
      </c>
      <c r="D101" s="234"/>
      <c r="E101" s="235">
        <v>38.173999999999999</v>
      </c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12"/>
      <c r="Z101" s="212"/>
      <c r="AA101" s="212"/>
      <c r="AB101" s="212"/>
      <c r="AC101" s="212"/>
      <c r="AD101" s="212"/>
      <c r="AE101" s="212"/>
      <c r="AF101" s="212"/>
      <c r="AG101" s="212" t="s">
        <v>118</v>
      </c>
      <c r="AH101" s="212">
        <v>5</v>
      </c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1" x14ac:dyDescent="0.2">
      <c r="A102" s="245">
        <v>29</v>
      </c>
      <c r="B102" s="246" t="s">
        <v>229</v>
      </c>
      <c r="C102" s="260" t="s">
        <v>230</v>
      </c>
      <c r="D102" s="247" t="s">
        <v>113</v>
      </c>
      <c r="E102" s="248">
        <v>38.173999999999999</v>
      </c>
      <c r="F102" s="249"/>
      <c r="G102" s="250">
        <f>ROUND(E102*F102,2)</f>
        <v>0</v>
      </c>
      <c r="H102" s="233"/>
      <c r="I102" s="232">
        <f>ROUND(E102*H102,2)</f>
        <v>0</v>
      </c>
      <c r="J102" s="233"/>
      <c r="K102" s="232">
        <f>ROUND(E102*J102,2)</f>
        <v>0</v>
      </c>
      <c r="L102" s="232">
        <v>21</v>
      </c>
      <c r="M102" s="232">
        <f>G102*(1+L102/100)</f>
        <v>0</v>
      </c>
      <c r="N102" s="232">
        <v>7.3899999999999993E-2</v>
      </c>
      <c r="O102" s="232">
        <f>ROUND(E102*N102,2)</f>
        <v>2.82</v>
      </c>
      <c r="P102" s="232">
        <v>0</v>
      </c>
      <c r="Q102" s="232">
        <f>ROUND(E102*P102,2)</f>
        <v>0</v>
      </c>
      <c r="R102" s="232"/>
      <c r="S102" s="232" t="s">
        <v>114</v>
      </c>
      <c r="T102" s="232" t="s">
        <v>114</v>
      </c>
      <c r="U102" s="232">
        <v>0.45200000000000001</v>
      </c>
      <c r="V102" s="232">
        <f>ROUND(E102*U102,2)</f>
        <v>17.25</v>
      </c>
      <c r="W102" s="232"/>
      <c r="X102" s="232" t="s">
        <v>115</v>
      </c>
      <c r="Y102" s="212"/>
      <c r="Z102" s="212"/>
      <c r="AA102" s="212"/>
      <c r="AB102" s="212"/>
      <c r="AC102" s="212"/>
      <c r="AD102" s="212"/>
      <c r="AE102" s="212"/>
      <c r="AF102" s="212"/>
      <c r="AG102" s="212" t="s">
        <v>225</v>
      </c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1" x14ac:dyDescent="0.2">
      <c r="A103" s="229"/>
      <c r="B103" s="230"/>
      <c r="C103" s="261" t="s">
        <v>117</v>
      </c>
      <c r="D103" s="234"/>
      <c r="E103" s="235">
        <v>13.416</v>
      </c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12"/>
      <c r="Z103" s="212"/>
      <c r="AA103" s="212"/>
      <c r="AB103" s="212"/>
      <c r="AC103" s="212"/>
      <c r="AD103" s="212"/>
      <c r="AE103" s="212"/>
      <c r="AF103" s="212"/>
      <c r="AG103" s="212" t="s">
        <v>118</v>
      </c>
      <c r="AH103" s="212">
        <v>0</v>
      </c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1" x14ac:dyDescent="0.2">
      <c r="A104" s="229"/>
      <c r="B104" s="230"/>
      <c r="C104" s="261" t="s">
        <v>119</v>
      </c>
      <c r="D104" s="234"/>
      <c r="E104" s="235">
        <v>15.038</v>
      </c>
      <c r="F104" s="232"/>
      <c r="G104" s="232"/>
      <c r="H104" s="232"/>
      <c r="I104" s="232"/>
      <c r="J104" s="232"/>
      <c r="K104" s="232"/>
      <c r="L104" s="232"/>
      <c r="M104" s="232"/>
      <c r="N104" s="232"/>
      <c r="O104" s="232"/>
      <c r="P104" s="232"/>
      <c r="Q104" s="232"/>
      <c r="R104" s="232"/>
      <c r="S104" s="232"/>
      <c r="T104" s="232"/>
      <c r="U104" s="232"/>
      <c r="V104" s="232"/>
      <c r="W104" s="232"/>
      <c r="X104" s="232"/>
      <c r="Y104" s="212"/>
      <c r="Z104" s="212"/>
      <c r="AA104" s="212"/>
      <c r="AB104" s="212"/>
      <c r="AC104" s="212"/>
      <c r="AD104" s="212"/>
      <c r="AE104" s="212"/>
      <c r="AF104" s="212"/>
      <c r="AG104" s="212" t="s">
        <v>118</v>
      </c>
      <c r="AH104" s="212">
        <v>0</v>
      </c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1" x14ac:dyDescent="0.2">
      <c r="A105" s="229"/>
      <c r="B105" s="230"/>
      <c r="C105" s="261" t="s">
        <v>231</v>
      </c>
      <c r="D105" s="234"/>
      <c r="E105" s="235">
        <v>9.7200000000000006</v>
      </c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12"/>
      <c r="Z105" s="212"/>
      <c r="AA105" s="212"/>
      <c r="AB105" s="212"/>
      <c r="AC105" s="212"/>
      <c r="AD105" s="212"/>
      <c r="AE105" s="212"/>
      <c r="AF105" s="212"/>
      <c r="AG105" s="212" t="s">
        <v>118</v>
      </c>
      <c r="AH105" s="212">
        <v>0</v>
      </c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1" x14ac:dyDescent="0.2">
      <c r="A106" s="245">
        <v>30</v>
      </c>
      <c r="B106" s="246" t="s">
        <v>232</v>
      </c>
      <c r="C106" s="260" t="s">
        <v>233</v>
      </c>
      <c r="D106" s="247" t="s">
        <v>113</v>
      </c>
      <c r="E106" s="248">
        <v>40.082700000000003</v>
      </c>
      <c r="F106" s="249"/>
      <c r="G106" s="250">
        <f>ROUND(E106*F106,2)</f>
        <v>0</v>
      </c>
      <c r="H106" s="233"/>
      <c r="I106" s="232">
        <f>ROUND(E106*H106,2)</f>
        <v>0</v>
      </c>
      <c r="J106" s="233"/>
      <c r="K106" s="232">
        <f>ROUND(E106*J106,2)</f>
        <v>0</v>
      </c>
      <c r="L106" s="232">
        <v>21</v>
      </c>
      <c r="M106" s="232">
        <f>G106*(1+L106/100)</f>
        <v>0</v>
      </c>
      <c r="N106" s="232">
        <v>0.13100000000000001</v>
      </c>
      <c r="O106" s="232">
        <f>ROUND(E106*N106,2)</f>
        <v>5.25</v>
      </c>
      <c r="P106" s="232">
        <v>0</v>
      </c>
      <c r="Q106" s="232">
        <f>ROUND(E106*P106,2)</f>
        <v>0</v>
      </c>
      <c r="R106" s="232" t="s">
        <v>169</v>
      </c>
      <c r="S106" s="232" t="s">
        <v>114</v>
      </c>
      <c r="T106" s="232" t="s">
        <v>160</v>
      </c>
      <c r="U106" s="232">
        <v>0</v>
      </c>
      <c r="V106" s="232">
        <f>ROUND(E106*U106,2)</f>
        <v>0</v>
      </c>
      <c r="W106" s="232"/>
      <c r="X106" s="232" t="s">
        <v>170</v>
      </c>
      <c r="Y106" s="212"/>
      <c r="Z106" s="212"/>
      <c r="AA106" s="212"/>
      <c r="AB106" s="212"/>
      <c r="AC106" s="212"/>
      <c r="AD106" s="212"/>
      <c r="AE106" s="212"/>
      <c r="AF106" s="212"/>
      <c r="AG106" s="212" t="s">
        <v>171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1" x14ac:dyDescent="0.2">
      <c r="A107" s="229"/>
      <c r="B107" s="230"/>
      <c r="C107" s="262" t="s">
        <v>132</v>
      </c>
      <c r="D107" s="236"/>
      <c r="E107" s="237"/>
      <c r="F107" s="232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12"/>
      <c r="Z107" s="212"/>
      <c r="AA107" s="212"/>
      <c r="AB107" s="212"/>
      <c r="AC107" s="212"/>
      <c r="AD107" s="212"/>
      <c r="AE107" s="212"/>
      <c r="AF107" s="212"/>
      <c r="AG107" s="212" t="s">
        <v>118</v>
      </c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1" x14ac:dyDescent="0.2">
      <c r="A108" s="229"/>
      <c r="B108" s="230"/>
      <c r="C108" s="263" t="s">
        <v>133</v>
      </c>
      <c r="D108" s="236"/>
      <c r="E108" s="237">
        <v>13.416</v>
      </c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2"/>
      <c r="Y108" s="212"/>
      <c r="Z108" s="212"/>
      <c r="AA108" s="212"/>
      <c r="AB108" s="212"/>
      <c r="AC108" s="212"/>
      <c r="AD108" s="212"/>
      <c r="AE108" s="212"/>
      <c r="AF108" s="212"/>
      <c r="AG108" s="212" t="s">
        <v>118</v>
      </c>
      <c r="AH108" s="212">
        <v>2</v>
      </c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1" x14ac:dyDescent="0.2">
      <c r="A109" s="229"/>
      <c r="B109" s="230"/>
      <c r="C109" s="263" t="s">
        <v>134</v>
      </c>
      <c r="D109" s="236"/>
      <c r="E109" s="237">
        <v>15.038</v>
      </c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2"/>
      <c r="Y109" s="212"/>
      <c r="Z109" s="212"/>
      <c r="AA109" s="212"/>
      <c r="AB109" s="212"/>
      <c r="AC109" s="212"/>
      <c r="AD109" s="212"/>
      <c r="AE109" s="212"/>
      <c r="AF109" s="212"/>
      <c r="AG109" s="212" t="s">
        <v>118</v>
      </c>
      <c r="AH109" s="212">
        <v>2</v>
      </c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1" x14ac:dyDescent="0.2">
      <c r="A110" s="229"/>
      <c r="B110" s="230"/>
      <c r="C110" s="263" t="s">
        <v>234</v>
      </c>
      <c r="D110" s="236"/>
      <c r="E110" s="237">
        <v>9.7200000000000006</v>
      </c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12"/>
      <c r="Z110" s="212"/>
      <c r="AA110" s="212"/>
      <c r="AB110" s="212"/>
      <c r="AC110" s="212"/>
      <c r="AD110" s="212"/>
      <c r="AE110" s="212"/>
      <c r="AF110" s="212"/>
      <c r="AG110" s="212" t="s">
        <v>118</v>
      </c>
      <c r="AH110" s="212">
        <v>2</v>
      </c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1" x14ac:dyDescent="0.2">
      <c r="A111" s="229"/>
      <c r="B111" s="230"/>
      <c r="C111" s="262" t="s">
        <v>136</v>
      </c>
      <c r="D111" s="236"/>
      <c r="E111" s="237"/>
      <c r="F111" s="232"/>
      <c r="G111" s="232"/>
      <c r="H111" s="232"/>
      <c r="I111" s="232"/>
      <c r="J111" s="232"/>
      <c r="K111" s="232"/>
      <c r="L111" s="232"/>
      <c r="M111" s="232"/>
      <c r="N111" s="232"/>
      <c r="O111" s="232"/>
      <c r="P111" s="232"/>
      <c r="Q111" s="232"/>
      <c r="R111" s="232"/>
      <c r="S111" s="232"/>
      <c r="T111" s="232"/>
      <c r="U111" s="232"/>
      <c r="V111" s="232"/>
      <c r="W111" s="232"/>
      <c r="X111" s="232"/>
      <c r="Y111" s="212"/>
      <c r="Z111" s="212"/>
      <c r="AA111" s="212"/>
      <c r="AB111" s="212"/>
      <c r="AC111" s="212"/>
      <c r="AD111" s="212"/>
      <c r="AE111" s="212"/>
      <c r="AF111" s="212"/>
      <c r="AG111" s="212" t="s">
        <v>118</v>
      </c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1" x14ac:dyDescent="0.2">
      <c r="A112" s="229"/>
      <c r="B112" s="230"/>
      <c r="C112" s="261" t="s">
        <v>235</v>
      </c>
      <c r="D112" s="234"/>
      <c r="E112" s="235">
        <v>40.082700000000003</v>
      </c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232"/>
      <c r="S112" s="232"/>
      <c r="T112" s="232"/>
      <c r="U112" s="232"/>
      <c r="V112" s="232"/>
      <c r="W112" s="232"/>
      <c r="X112" s="232"/>
      <c r="Y112" s="212"/>
      <c r="Z112" s="212"/>
      <c r="AA112" s="212"/>
      <c r="AB112" s="212"/>
      <c r="AC112" s="212"/>
      <c r="AD112" s="212"/>
      <c r="AE112" s="212"/>
      <c r="AF112" s="212"/>
      <c r="AG112" s="212" t="s">
        <v>118</v>
      </c>
      <c r="AH112" s="212">
        <v>0</v>
      </c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x14ac:dyDescent="0.2">
      <c r="A113" s="239" t="s">
        <v>109</v>
      </c>
      <c r="B113" s="240" t="s">
        <v>65</v>
      </c>
      <c r="C113" s="259" t="s">
        <v>66</v>
      </c>
      <c r="D113" s="241"/>
      <c r="E113" s="242"/>
      <c r="F113" s="243"/>
      <c r="G113" s="244">
        <f>SUMIF(AG114:AG124,"&lt;&gt;NOR",G114:G124)</f>
        <v>0</v>
      </c>
      <c r="H113" s="238"/>
      <c r="I113" s="238">
        <f>SUM(I114:I124)</f>
        <v>0</v>
      </c>
      <c r="J113" s="238"/>
      <c r="K113" s="238">
        <f>SUM(K114:K124)</f>
        <v>0</v>
      </c>
      <c r="L113" s="238"/>
      <c r="M113" s="238">
        <f>SUM(M114:M124)</f>
        <v>0</v>
      </c>
      <c r="N113" s="238"/>
      <c r="O113" s="238">
        <f>SUM(O114:O124)</f>
        <v>0.32</v>
      </c>
      <c r="P113" s="238"/>
      <c r="Q113" s="238">
        <f>SUM(Q114:Q124)</f>
        <v>0</v>
      </c>
      <c r="R113" s="238"/>
      <c r="S113" s="238"/>
      <c r="T113" s="238"/>
      <c r="U113" s="238"/>
      <c r="V113" s="238">
        <f>SUM(V114:V124)</f>
        <v>14.309999999999999</v>
      </c>
      <c r="W113" s="238"/>
      <c r="X113" s="238"/>
      <c r="AG113" t="s">
        <v>110</v>
      </c>
    </row>
    <row r="114" spans="1:60" outlineLevel="1" x14ac:dyDescent="0.2">
      <c r="A114" s="245">
        <v>31</v>
      </c>
      <c r="B114" s="246" t="s">
        <v>236</v>
      </c>
      <c r="C114" s="260" t="s">
        <v>237</v>
      </c>
      <c r="D114" s="247" t="s">
        <v>113</v>
      </c>
      <c r="E114" s="248">
        <v>16.245999999999999</v>
      </c>
      <c r="F114" s="249"/>
      <c r="G114" s="250">
        <f>ROUND(E114*F114,2)</f>
        <v>0</v>
      </c>
      <c r="H114" s="233"/>
      <c r="I114" s="232">
        <f>ROUND(E114*H114,2)</f>
        <v>0</v>
      </c>
      <c r="J114" s="233"/>
      <c r="K114" s="232">
        <f>ROUND(E114*J114,2)</f>
        <v>0</v>
      </c>
      <c r="L114" s="232">
        <v>21</v>
      </c>
      <c r="M114" s="232">
        <f>G114*(1+L114/100)</f>
        <v>0</v>
      </c>
      <c r="N114" s="232">
        <v>1.9429999999999999E-2</v>
      </c>
      <c r="O114" s="232">
        <f>ROUND(E114*N114,2)</f>
        <v>0.32</v>
      </c>
      <c r="P114" s="232">
        <v>0</v>
      </c>
      <c r="Q114" s="232">
        <f>ROUND(E114*P114,2)</f>
        <v>0</v>
      </c>
      <c r="R114" s="232"/>
      <c r="S114" s="232" t="s">
        <v>114</v>
      </c>
      <c r="T114" s="232" t="s">
        <v>114</v>
      </c>
      <c r="U114" s="232">
        <v>0.4</v>
      </c>
      <c r="V114" s="232">
        <f>ROUND(E114*U114,2)</f>
        <v>6.5</v>
      </c>
      <c r="W114" s="232"/>
      <c r="X114" s="232" t="s">
        <v>115</v>
      </c>
      <c r="Y114" s="212"/>
      <c r="Z114" s="212"/>
      <c r="AA114" s="212"/>
      <c r="AB114" s="212"/>
      <c r="AC114" s="212"/>
      <c r="AD114" s="212"/>
      <c r="AE114" s="212"/>
      <c r="AF114" s="212"/>
      <c r="AG114" s="212" t="s">
        <v>116</v>
      </c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1" x14ac:dyDescent="0.2">
      <c r="A115" s="229"/>
      <c r="B115" s="230"/>
      <c r="C115" s="261" t="s">
        <v>238</v>
      </c>
      <c r="D115" s="234"/>
      <c r="E115" s="235">
        <v>8.68</v>
      </c>
      <c r="F115" s="232"/>
      <c r="G115" s="232"/>
      <c r="H115" s="232"/>
      <c r="I115" s="232"/>
      <c r="J115" s="232"/>
      <c r="K115" s="232"/>
      <c r="L115" s="232"/>
      <c r="M115" s="232"/>
      <c r="N115" s="232"/>
      <c r="O115" s="232"/>
      <c r="P115" s="232"/>
      <c r="Q115" s="232"/>
      <c r="R115" s="232"/>
      <c r="S115" s="232"/>
      <c r="T115" s="232"/>
      <c r="U115" s="232"/>
      <c r="V115" s="232"/>
      <c r="W115" s="232"/>
      <c r="X115" s="232"/>
      <c r="Y115" s="212"/>
      <c r="Z115" s="212"/>
      <c r="AA115" s="212"/>
      <c r="AB115" s="212"/>
      <c r="AC115" s="212"/>
      <c r="AD115" s="212"/>
      <c r="AE115" s="212"/>
      <c r="AF115" s="212"/>
      <c r="AG115" s="212" t="s">
        <v>118</v>
      </c>
      <c r="AH115" s="212">
        <v>0</v>
      </c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1" x14ac:dyDescent="0.2">
      <c r="A116" s="229"/>
      <c r="B116" s="230"/>
      <c r="C116" s="261" t="s">
        <v>183</v>
      </c>
      <c r="D116" s="234"/>
      <c r="E116" s="235">
        <v>2.61</v>
      </c>
      <c r="F116" s="232"/>
      <c r="G116" s="232"/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12"/>
      <c r="Z116" s="212"/>
      <c r="AA116" s="212"/>
      <c r="AB116" s="212"/>
      <c r="AC116" s="212"/>
      <c r="AD116" s="212"/>
      <c r="AE116" s="212"/>
      <c r="AF116" s="212"/>
      <c r="AG116" s="212" t="s">
        <v>118</v>
      </c>
      <c r="AH116" s="212">
        <v>0</v>
      </c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1" x14ac:dyDescent="0.2">
      <c r="A117" s="229"/>
      <c r="B117" s="230"/>
      <c r="C117" s="261" t="s">
        <v>184</v>
      </c>
      <c r="D117" s="234"/>
      <c r="E117" s="235">
        <v>3.48</v>
      </c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12"/>
      <c r="Z117" s="212"/>
      <c r="AA117" s="212"/>
      <c r="AB117" s="212"/>
      <c r="AC117" s="212"/>
      <c r="AD117" s="212"/>
      <c r="AE117" s="212"/>
      <c r="AF117" s="212"/>
      <c r="AG117" s="212" t="s">
        <v>118</v>
      </c>
      <c r="AH117" s="212">
        <v>0</v>
      </c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1" x14ac:dyDescent="0.2">
      <c r="A118" s="229"/>
      <c r="B118" s="230"/>
      <c r="C118" s="261" t="s">
        <v>239</v>
      </c>
      <c r="D118" s="234"/>
      <c r="E118" s="235">
        <v>1.476</v>
      </c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12"/>
      <c r="Z118" s="212"/>
      <c r="AA118" s="212"/>
      <c r="AB118" s="212"/>
      <c r="AC118" s="212"/>
      <c r="AD118" s="212"/>
      <c r="AE118" s="212"/>
      <c r="AF118" s="212"/>
      <c r="AG118" s="212" t="s">
        <v>118</v>
      </c>
      <c r="AH118" s="212">
        <v>0</v>
      </c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1" x14ac:dyDescent="0.2">
      <c r="A119" s="245">
        <v>32</v>
      </c>
      <c r="B119" s="246" t="s">
        <v>240</v>
      </c>
      <c r="C119" s="260" t="s">
        <v>241</v>
      </c>
      <c r="D119" s="247" t="s">
        <v>113</v>
      </c>
      <c r="E119" s="248">
        <v>14.77</v>
      </c>
      <c r="F119" s="249"/>
      <c r="G119" s="250">
        <f>ROUND(E119*F119,2)</f>
        <v>0</v>
      </c>
      <c r="H119" s="233"/>
      <c r="I119" s="232">
        <f>ROUND(E119*H119,2)</f>
        <v>0</v>
      </c>
      <c r="J119" s="233"/>
      <c r="K119" s="232">
        <f>ROUND(E119*J119,2)</f>
        <v>0</v>
      </c>
      <c r="L119" s="232">
        <v>21</v>
      </c>
      <c r="M119" s="232">
        <f>G119*(1+L119/100)</f>
        <v>0</v>
      </c>
      <c r="N119" s="232">
        <v>0</v>
      </c>
      <c r="O119" s="232">
        <f>ROUND(E119*N119,2)</f>
        <v>0</v>
      </c>
      <c r="P119" s="232">
        <v>0</v>
      </c>
      <c r="Q119" s="232">
        <f>ROUND(E119*P119,2)</f>
        <v>0</v>
      </c>
      <c r="R119" s="232"/>
      <c r="S119" s="232" t="s">
        <v>114</v>
      </c>
      <c r="T119" s="232" t="s">
        <v>114</v>
      </c>
      <c r="U119" s="232">
        <v>0.43</v>
      </c>
      <c r="V119" s="232">
        <f>ROUND(E119*U119,2)</f>
        <v>6.35</v>
      </c>
      <c r="W119" s="232"/>
      <c r="X119" s="232" t="s">
        <v>115</v>
      </c>
      <c r="Y119" s="212"/>
      <c r="Z119" s="212"/>
      <c r="AA119" s="212"/>
      <c r="AB119" s="212"/>
      <c r="AC119" s="212"/>
      <c r="AD119" s="212"/>
      <c r="AE119" s="212"/>
      <c r="AF119" s="212"/>
      <c r="AG119" s="212" t="s">
        <v>116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1" x14ac:dyDescent="0.2">
      <c r="A120" s="229"/>
      <c r="B120" s="230"/>
      <c r="C120" s="261" t="s">
        <v>182</v>
      </c>
      <c r="D120" s="234"/>
      <c r="E120" s="235">
        <v>8.68</v>
      </c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12"/>
      <c r="Z120" s="212"/>
      <c r="AA120" s="212"/>
      <c r="AB120" s="212"/>
      <c r="AC120" s="212"/>
      <c r="AD120" s="212"/>
      <c r="AE120" s="212"/>
      <c r="AF120" s="212"/>
      <c r="AG120" s="212" t="s">
        <v>118</v>
      </c>
      <c r="AH120" s="212">
        <v>0</v>
      </c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outlineLevel="1" x14ac:dyDescent="0.2">
      <c r="A121" s="229"/>
      <c r="B121" s="230"/>
      <c r="C121" s="261" t="s">
        <v>183</v>
      </c>
      <c r="D121" s="234"/>
      <c r="E121" s="235">
        <v>2.61</v>
      </c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12"/>
      <c r="Z121" s="212"/>
      <c r="AA121" s="212"/>
      <c r="AB121" s="212"/>
      <c r="AC121" s="212"/>
      <c r="AD121" s="212"/>
      <c r="AE121" s="212"/>
      <c r="AF121" s="212"/>
      <c r="AG121" s="212" t="s">
        <v>118</v>
      </c>
      <c r="AH121" s="212">
        <v>0</v>
      </c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1" x14ac:dyDescent="0.2">
      <c r="A122" s="229"/>
      <c r="B122" s="230"/>
      <c r="C122" s="261" t="s">
        <v>184</v>
      </c>
      <c r="D122" s="234"/>
      <c r="E122" s="235">
        <v>3.48</v>
      </c>
      <c r="F122" s="232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12"/>
      <c r="Z122" s="212"/>
      <c r="AA122" s="212"/>
      <c r="AB122" s="212"/>
      <c r="AC122" s="212"/>
      <c r="AD122" s="212"/>
      <c r="AE122" s="212"/>
      <c r="AF122" s="212"/>
      <c r="AG122" s="212" t="s">
        <v>118</v>
      </c>
      <c r="AH122" s="212">
        <v>0</v>
      </c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1" x14ac:dyDescent="0.2">
      <c r="A123" s="245">
        <v>33</v>
      </c>
      <c r="B123" s="246" t="s">
        <v>242</v>
      </c>
      <c r="C123" s="260" t="s">
        <v>243</v>
      </c>
      <c r="D123" s="247" t="s">
        <v>113</v>
      </c>
      <c r="E123" s="248">
        <v>16.245999999999999</v>
      </c>
      <c r="F123" s="249"/>
      <c r="G123" s="250">
        <f>ROUND(E123*F123,2)</f>
        <v>0</v>
      </c>
      <c r="H123" s="233"/>
      <c r="I123" s="232">
        <f>ROUND(E123*H123,2)</f>
        <v>0</v>
      </c>
      <c r="J123" s="233"/>
      <c r="K123" s="232">
        <f>ROUND(E123*J123,2)</f>
        <v>0</v>
      </c>
      <c r="L123" s="232">
        <v>21</v>
      </c>
      <c r="M123" s="232">
        <f>G123*(1+L123/100)</f>
        <v>0</v>
      </c>
      <c r="N123" s="232">
        <v>2.5999999999999998E-4</v>
      </c>
      <c r="O123" s="232">
        <f>ROUND(E123*N123,2)</f>
        <v>0</v>
      </c>
      <c r="P123" s="232">
        <v>0</v>
      </c>
      <c r="Q123" s="232">
        <f>ROUND(E123*P123,2)</f>
        <v>0</v>
      </c>
      <c r="R123" s="232"/>
      <c r="S123" s="232" t="s">
        <v>244</v>
      </c>
      <c r="T123" s="232" t="s">
        <v>160</v>
      </c>
      <c r="U123" s="232">
        <v>0.09</v>
      </c>
      <c r="V123" s="232">
        <f>ROUND(E123*U123,2)</f>
        <v>1.46</v>
      </c>
      <c r="W123" s="232"/>
      <c r="X123" s="232" t="s">
        <v>115</v>
      </c>
      <c r="Y123" s="212"/>
      <c r="Z123" s="212"/>
      <c r="AA123" s="212"/>
      <c r="AB123" s="212"/>
      <c r="AC123" s="212"/>
      <c r="AD123" s="212"/>
      <c r="AE123" s="212"/>
      <c r="AF123" s="212"/>
      <c r="AG123" s="212" t="s">
        <v>116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1" x14ac:dyDescent="0.2">
      <c r="A124" s="229"/>
      <c r="B124" s="230"/>
      <c r="C124" s="261" t="s">
        <v>245</v>
      </c>
      <c r="D124" s="234"/>
      <c r="E124" s="235">
        <v>16.245999999999999</v>
      </c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12"/>
      <c r="Z124" s="212"/>
      <c r="AA124" s="212"/>
      <c r="AB124" s="212"/>
      <c r="AC124" s="212"/>
      <c r="AD124" s="212"/>
      <c r="AE124" s="212"/>
      <c r="AF124" s="212"/>
      <c r="AG124" s="212" t="s">
        <v>118</v>
      </c>
      <c r="AH124" s="212">
        <v>5</v>
      </c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x14ac:dyDescent="0.2">
      <c r="A125" s="239" t="s">
        <v>109</v>
      </c>
      <c r="B125" s="240" t="s">
        <v>67</v>
      </c>
      <c r="C125" s="259" t="s">
        <v>68</v>
      </c>
      <c r="D125" s="241"/>
      <c r="E125" s="242"/>
      <c r="F125" s="243"/>
      <c r="G125" s="244">
        <f>SUMIF(AG126:AG127,"&lt;&gt;NOR",G126:G127)</f>
        <v>0</v>
      </c>
      <c r="H125" s="238"/>
      <c r="I125" s="238">
        <f>SUM(I126:I127)</f>
        <v>0</v>
      </c>
      <c r="J125" s="238"/>
      <c r="K125" s="238">
        <f>SUM(K126:K127)</f>
        <v>0</v>
      </c>
      <c r="L125" s="238"/>
      <c r="M125" s="238">
        <f>SUM(M126:M127)</f>
        <v>0</v>
      </c>
      <c r="N125" s="238"/>
      <c r="O125" s="238">
        <f>SUM(O126:O127)</f>
        <v>1.82</v>
      </c>
      <c r="P125" s="238"/>
      <c r="Q125" s="238">
        <f>SUM(Q126:Q127)</f>
        <v>0</v>
      </c>
      <c r="R125" s="238"/>
      <c r="S125" s="238"/>
      <c r="T125" s="238"/>
      <c r="U125" s="238"/>
      <c r="V125" s="238">
        <f>SUM(V126:V127)</f>
        <v>3.03</v>
      </c>
      <c r="W125" s="238"/>
      <c r="X125" s="238"/>
      <c r="AG125" t="s">
        <v>110</v>
      </c>
    </row>
    <row r="126" spans="1:60" ht="22.5" outlineLevel="1" x14ac:dyDescent="0.2">
      <c r="A126" s="245">
        <v>34</v>
      </c>
      <c r="B126" s="246" t="s">
        <v>246</v>
      </c>
      <c r="C126" s="260" t="s">
        <v>247</v>
      </c>
      <c r="D126" s="247" t="s">
        <v>126</v>
      </c>
      <c r="E126" s="248">
        <v>13.791</v>
      </c>
      <c r="F126" s="249"/>
      <c r="G126" s="250">
        <f>ROUND(E126*F126,2)</f>
        <v>0</v>
      </c>
      <c r="H126" s="233"/>
      <c r="I126" s="232">
        <f>ROUND(E126*H126,2)</f>
        <v>0</v>
      </c>
      <c r="J126" s="233"/>
      <c r="K126" s="232">
        <f>ROUND(E126*J126,2)</f>
        <v>0</v>
      </c>
      <c r="L126" s="232">
        <v>21</v>
      </c>
      <c r="M126" s="232">
        <f>G126*(1+L126/100)</f>
        <v>0</v>
      </c>
      <c r="N126" s="232">
        <v>0.13206000000000001</v>
      </c>
      <c r="O126" s="232">
        <f>ROUND(E126*N126,2)</f>
        <v>1.82</v>
      </c>
      <c r="P126" s="232">
        <v>0</v>
      </c>
      <c r="Q126" s="232">
        <f>ROUND(E126*P126,2)</f>
        <v>0</v>
      </c>
      <c r="R126" s="232"/>
      <c r="S126" s="232" t="s">
        <v>114</v>
      </c>
      <c r="T126" s="232" t="s">
        <v>114</v>
      </c>
      <c r="U126" s="232">
        <v>0.22</v>
      </c>
      <c r="V126" s="232">
        <f>ROUND(E126*U126,2)</f>
        <v>3.03</v>
      </c>
      <c r="W126" s="232"/>
      <c r="X126" s="232" t="s">
        <v>115</v>
      </c>
      <c r="Y126" s="212"/>
      <c r="Z126" s="212"/>
      <c r="AA126" s="212"/>
      <c r="AB126" s="212"/>
      <c r="AC126" s="212"/>
      <c r="AD126" s="212"/>
      <c r="AE126" s="212"/>
      <c r="AF126" s="212"/>
      <c r="AG126" s="212" t="s">
        <v>116</v>
      </c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1" x14ac:dyDescent="0.2">
      <c r="A127" s="229"/>
      <c r="B127" s="230"/>
      <c r="C127" s="261" t="s">
        <v>248</v>
      </c>
      <c r="D127" s="234"/>
      <c r="E127" s="235">
        <v>13.791</v>
      </c>
      <c r="F127" s="232"/>
      <c r="G127" s="232"/>
      <c r="H127" s="232"/>
      <c r="I127" s="232"/>
      <c r="J127" s="232"/>
      <c r="K127" s="232"/>
      <c r="L127" s="232"/>
      <c r="M127" s="232"/>
      <c r="N127" s="232"/>
      <c r="O127" s="232"/>
      <c r="P127" s="232"/>
      <c r="Q127" s="232"/>
      <c r="R127" s="232"/>
      <c r="S127" s="232"/>
      <c r="T127" s="232"/>
      <c r="U127" s="232"/>
      <c r="V127" s="232"/>
      <c r="W127" s="232"/>
      <c r="X127" s="232"/>
      <c r="Y127" s="212"/>
      <c r="Z127" s="212"/>
      <c r="AA127" s="212"/>
      <c r="AB127" s="212"/>
      <c r="AC127" s="212"/>
      <c r="AD127" s="212"/>
      <c r="AE127" s="212"/>
      <c r="AF127" s="212"/>
      <c r="AG127" s="212" t="s">
        <v>118</v>
      </c>
      <c r="AH127" s="212">
        <v>0</v>
      </c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x14ac:dyDescent="0.2">
      <c r="A128" s="239" t="s">
        <v>109</v>
      </c>
      <c r="B128" s="240" t="s">
        <v>69</v>
      </c>
      <c r="C128" s="259" t="s">
        <v>70</v>
      </c>
      <c r="D128" s="241"/>
      <c r="E128" s="242"/>
      <c r="F128" s="243"/>
      <c r="G128" s="244">
        <f>SUMIF(AG129:AG140,"&lt;&gt;NOR",G129:G140)</f>
        <v>0</v>
      </c>
      <c r="H128" s="238"/>
      <c r="I128" s="238">
        <f>SUM(I129:I140)</f>
        <v>0</v>
      </c>
      <c r="J128" s="238"/>
      <c r="K128" s="238">
        <f>SUM(K129:K140)</f>
        <v>0</v>
      </c>
      <c r="L128" s="238"/>
      <c r="M128" s="238">
        <f>SUM(M129:M140)</f>
        <v>0</v>
      </c>
      <c r="N128" s="238"/>
      <c r="O128" s="238">
        <f>SUM(O129:O140)</f>
        <v>0</v>
      </c>
      <c r="P128" s="238"/>
      <c r="Q128" s="238">
        <f>SUM(Q129:Q140)</f>
        <v>6.5299999999999994</v>
      </c>
      <c r="R128" s="238"/>
      <c r="S128" s="238"/>
      <c r="T128" s="238"/>
      <c r="U128" s="238"/>
      <c r="V128" s="238">
        <f>SUM(V129:V140)</f>
        <v>37.36</v>
      </c>
      <c r="W128" s="238"/>
      <c r="X128" s="238"/>
      <c r="AG128" t="s">
        <v>110</v>
      </c>
    </row>
    <row r="129" spans="1:60" outlineLevel="1" x14ac:dyDescent="0.2">
      <c r="A129" s="245">
        <v>35</v>
      </c>
      <c r="B129" s="246" t="s">
        <v>249</v>
      </c>
      <c r="C129" s="260" t="s">
        <v>250</v>
      </c>
      <c r="D129" s="247" t="s">
        <v>130</v>
      </c>
      <c r="E129" s="248">
        <v>1.5660000000000001</v>
      </c>
      <c r="F129" s="249"/>
      <c r="G129" s="250">
        <f>ROUND(E129*F129,2)</f>
        <v>0</v>
      </c>
      <c r="H129" s="233"/>
      <c r="I129" s="232">
        <f>ROUND(E129*H129,2)</f>
        <v>0</v>
      </c>
      <c r="J129" s="233"/>
      <c r="K129" s="232">
        <f>ROUND(E129*J129,2)</f>
        <v>0</v>
      </c>
      <c r="L129" s="232">
        <v>21</v>
      </c>
      <c r="M129" s="232">
        <f>G129*(1+L129/100)</f>
        <v>0</v>
      </c>
      <c r="N129" s="232">
        <v>0</v>
      </c>
      <c r="O129" s="232">
        <f>ROUND(E129*N129,2)</f>
        <v>0</v>
      </c>
      <c r="P129" s="232">
        <v>2.4</v>
      </c>
      <c r="Q129" s="232">
        <f>ROUND(E129*P129,2)</f>
        <v>3.76</v>
      </c>
      <c r="R129" s="232"/>
      <c r="S129" s="232" t="s">
        <v>114</v>
      </c>
      <c r="T129" s="232" t="s">
        <v>114</v>
      </c>
      <c r="U129" s="232">
        <v>13.3</v>
      </c>
      <c r="V129" s="232">
        <f>ROUND(E129*U129,2)</f>
        <v>20.83</v>
      </c>
      <c r="W129" s="232"/>
      <c r="X129" s="232" t="s">
        <v>115</v>
      </c>
      <c r="Y129" s="212"/>
      <c r="Z129" s="212"/>
      <c r="AA129" s="212"/>
      <c r="AB129" s="212"/>
      <c r="AC129" s="212"/>
      <c r="AD129" s="212"/>
      <c r="AE129" s="212"/>
      <c r="AF129" s="212"/>
      <c r="AG129" s="212" t="s">
        <v>116</v>
      </c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1" x14ac:dyDescent="0.2">
      <c r="A130" s="229"/>
      <c r="B130" s="230"/>
      <c r="C130" s="261" t="s">
        <v>251</v>
      </c>
      <c r="D130" s="234"/>
      <c r="E130" s="235">
        <v>0.89100000000000001</v>
      </c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2"/>
      <c r="X130" s="232"/>
      <c r="Y130" s="212"/>
      <c r="Z130" s="212"/>
      <c r="AA130" s="212"/>
      <c r="AB130" s="212"/>
      <c r="AC130" s="212"/>
      <c r="AD130" s="212"/>
      <c r="AE130" s="212"/>
      <c r="AF130" s="212"/>
      <c r="AG130" s="212" t="s">
        <v>118</v>
      </c>
      <c r="AH130" s="212">
        <v>0</v>
      </c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1" x14ac:dyDescent="0.2">
      <c r="A131" s="229"/>
      <c r="B131" s="230"/>
      <c r="C131" s="261" t="s">
        <v>252</v>
      </c>
      <c r="D131" s="234"/>
      <c r="E131" s="235">
        <v>0.67500000000000004</v>
      </c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  <c r="S131" s="232"/>
      <c r="T131" s="232"/>
      <c r="U131" s="232"/>
      <c r="V131" s="232"/>
      <c r="W131" s="232"/>
      <c r="X131" s="232"/>
      <c r="Y131" s="212"/>
      <c r="Z131" s="212"/>
      <c r="AA131" s="212"/>
      <c r="AB131" s="212"/>
      <c r="AC131" s="212"/>
      <c r="AD131" s="212"/>
      <c r="AE131" s="212"/>
      <c r="AF131" s="212"/>
      <c r="AG131" s="212" t="s">
        <v>118</v>
      </c>
      <c r="AH131" s="212">
        <v>0</v>
      </c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1" x14ac:dyDescent="0.2">
      <c r="A132" s="245">
        <v>36</v>
      </c>
      <c r="B132" s="246" t="s">
        <v>253</v>
      </c>
      <c r="C132" s="260" t="s">
        <v>254</v>
      </c>
      <c r="D132" s="247" t="s">
        <v>130</v>
      </c>
      <c r="E132" s="248">
        <v>0.40500000000000003</v>
      </c>
      <c r="F132" s="249"/>
      <c r="G132" s="250">
        <f>ROUND(E132*F132,2)</f>
        <v>0</v>
      </c>
      <c r="H132" s="233"/>
      <c r="I132" s="232">
        <f>ROUND(E132*H132,2)</f>
        <v>0</v>
      </c>
      <c r="J132" s="233"/>
      <c r="K132" s="232">
        <f>ROUND(E132*J132,2)</f>
        <v>0</v>
      </c>
      <c r="L132" s="232">
        <v>21</v>
      </c>
      <c r="M132" s="232">
        <f>G132*(1+L132/100)</f>
        <v>0</v>
      </c>
      <c r="N132" s="232">
        <v>1.47E-3</v>
      </c>
      <c r="O132" s="232">
        <f>ROUND(E132*N132,2)</f>
        <v>0</v>
      </c>
      <c r="P132" s="232">
        <v>2.4</v>
      </c>
      <c r="Q132" s="232">
        <f>ROUND(E132*P132,2)</f>
        <v>0.97</v>
      </c>
      <c r="R132" s="232"/>
      <c r="S132" s="232" t="s">
        <v>114</v>
      </c>
      <c r="T132" s="232" t="s">
        <v>114</v>
      </c>
      <c r="U132" s="232">
        <v>8.5</v>
      </c>
      <c r="V132" s="232">
        <f>ROUND(E132*U132,2)</f>
        <v>3.44</v>
      </c>
      <c r="W132" s="232"/>
      <c r="X132" s="232" t="s">
        <v>115</v>
      </c>
      <c r="Y132" s="212"/>
      <c r="Z132" s="212"/>
      <c r="AA132" s="212"/>
      <c r="AB132" s="212"/>
      <c r="AC132" s="212"/>
      <c r="AD132" s="212"/>
      <c r="AE132" s="212"/>
      <c r="AF132" s="212"/>
      <c r="AG132" s="212" t="s">
        <v>116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1" x14ac:dyDescent="0.2">
      <c r="A133" s="229"/>
      <c r="B133" s="230"/>
      <c r="C133" s="261" t="s">
        <v>255</v>
      </c>
      <c r="D133" s="234"/>
      <c r="E133" s="235">
        <v>0.40500000000000003</v>
      </c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12"/>
      <c r="Z133" s="212"/>
      <c r="AA133" s="212"/>
      <c r="AB133" s="212"/>
      <c r="AC133" s="212"/>
      <c r="AD133" s="212"/>
      <c r="AE133" s="212"/>
      <c r="AF133" s="212"/>
      <c r="AG133" s="212" t="s">
        <v>118</v>
      </c>
      <c r="AH133" s="212">
        <v>0</v>
      </c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1" x14ac:dyDescent="0.2">
      <c r="A134" s="245">
        <v>37</v>
      </c>
      <c r="B134" s="246" t="s">
        <v>256</v>
      </c>
      <c r="C134" s="260" t="s">
        <v>257</v>
      </c>
      <c r="D134" s="247" t="s">
        <v>126</v>
      </c>
      <c r="E134" s="248">
        <v>9</v>
      </c>
      <c r="F134" s="249"/>
      <c r="G134" s="250">
        <f>ROUND(E134*F134,2)</f>
        <v>0</v>
      </c>
      <c r="H134" s="233"/>
      <c r="I134" s="232">
        <f>ROUND(E134*H134,2)</f>
        <v>0</v>
      </c>
      <c r="J134" s="233"/>
      <c r="K134" s="232">
        <f>ROUND(E134*J134,2)</f>
        <v>0</v>
      </c>
      <c r="L134" s="232">
        <v>21</v>
      </c>
      <c r="M134" s="232">
        <f>G134*(1+L134/100)</f>
        <v>0</v>
      </c>
      <c r="N134" s="232">
        <v>0</v>
      </c>
      <c r="O134" s="232">
        <f>ROUND(E134*N134,2)</f>
        <v>0</v>
      </c>
      <c r="P134" s="232">
        <v>0.153</v>
      </c>
      <c r="Q134" s="232">
        <f>ROUND(E134*P134,2)</f>
        <v>1.38</v>
      </c>
      <c r="R134" s="232"/>
      <c r="S134" s="232" t="s">
        <v>114</v>
      </c>
      <c r="T134" s="232" t="s">
        <v>114</v>
      </c>
      <c r="U134" s="232">
        <v>0.64</v>
      </c>
      <c r="V134" s="232">
        <f>ROUND(E134*U134,2)</f>
        <v>5.76</v>
      </c>
      <c r="W134" s="232"/>
      <c r="X134" s="232" t="s">
        <v>115</v>
      </c>
      <c r="Y134" s="212"/>
      <c r="Z134" s="212"/>
      <c r="AA134" s="212"/>
      <c r="AB134" s="212"/>
      <c r="AC134" s="212"/>
      <c r="AD134" s="212"/>
      <c r="AE134" s="212"/>
      <c r="AF134" s="212"/>
      <c r="AG134" s="212" t="s">
        <v>116</v>
      </c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1" x14ac:dyDescent="0.2">
      <c r="A135" s="229"/>
      <c r="B135" s="230"/>
      <c r="C135" s="261" t="s">
        <v>258</v>
      </c>
      <c r="D135" s="234"/>
      <c r="E135" s="235">
        <v>9</v>
      </c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12"/>
      <c r="Z135" s="212"/>
      <c r="AA135" s="212"/>
      <c r="AB135" s="212"/>
      <c r="AC135" s="212"/>
      <c r="AD135" s="212"/>
      <c r="AE135" s="212"/>
      <c r="AF135" s="212"/>
      <c r="AG135" s="212" t="s">
        <v>118</v>
      </c>
      <c r="AH135" s="212">
        <v>0</v>
      </c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1" x14ac:dyDescent="0.2">
      <c r="A136" s="245">
        <v>38</v>
      </c>
      <c r="B136" s="246" t="s">
        <v>259</v>
      </c>
      <c r="C136" s="260" t="s">
        <v>260</v>
      </c>
      <c r="D136" s="247" t="s">
        <v>126</v>
      </c>
      <c r="E136" s="248">
        <v>0.3</v>
      </c>
      <c r="F136" s="249"/>
      <c r="G136" s="250">
        <f>ROUND(E136*F136,2)</f>
        <v>0</v>
      </c>
      <c r="H136" s="233"/>
      <c r="I136" s="232">
        <f>ROUND(E136*H136,2)</f>
        <v>0</v>
      </c>
      <c r="J136" s="233"/>
      <c r="K136" s="232">
        <f>ROUND(E136*J136,2)</f>
        <v>0</v>
      </c>
      <c r="L136" s="232">
        <v>21</v>
      </c>
      <c r="M136" s="232">
        <f>G136*(1+L136/100)</f>
        <v>0</v>
      </c>
      <c r="N136" s="232">
        <v>0</v>
      </c>
      <c r="O136" s="232">
        <f>ROUND(E136*N136,2)</f>
        <v>0</v>
      </c>
      <c r="P136" s="232">
        <v>3.3169999999999998E-2</v>
      </c>
      <c r="Q136" s="232">
        <f>ROUND(E136*P136,2)</f>
        <v>0.01</v>
      </c>
      <c r="R136" s="232"/>
      <c r="S136" s="232" t="s">
        <v>114</v>
      </c>
      <c r="T136" s="232" t="s">
        <v>114</v>
      </c>
      <c r="U136" s="232">
        <v>3.9</v>
      </c>
      <c r="V136" s="232">
        <f>ROUND(E136*U136,2)</f>
        <v>1.17</v>
      </c>
      <c r="W136" s="232"/>
      <c r="X136" s="232" t="s">
        <v>115</v>
      </c>
      <c r="Y136" s="212"/>
      <c r="Z136" s="212"/>
      <c r="AA136" s="212"/>
      <c r="AB136" s="212"/>
      <c r="AC136" s="212"/>
      <c r="AD136" s="212"/>
      <c r="AE136" s="212"/>
      <c r="AF136" s="212"/>
      <c r="AG136" s="212" t="s">
        <v>116</v>
      </c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1" x14ac:dyDescent="0.2">
      <c r="A137" s="229"/>
      <c r="B137" s="230"/>
      <c r="C137" s="261" t="s">
        <v>261</v>
      </c>
      <c r="D137" s="234"/>
      <c r="E137" s="235">
        <v>0.3</v>
      </c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12"/>
      <c r="Z137" s="212"/>
      <c r="AA137" s="212"/>
      <c r="AB137" s="212"/>
      <c r="AC137" s="212"/>
      <c r="AD137" s="212"/>
      <c r="AE137" s="212"/>
      <c r="AF137" s="212"/>
      <c r="AG137" s="212" t="s">
        <v>118</v>
      </c>
      <c r="AH137" s="212">
        <v>0</v>
      </c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ht="22.5" outlineLevel="1" x14ac:dyDescent="0.2">
      <c r="A138" s="245">
        <v>39</v>
      </c>
      <c r="B138" s="246" t="s">
        <v>262</v>
      </c>
      <c r="C138" s="260" t="s">
        <v>263</v>
      </c>
      <c r="D138" s="247" t="s">
        <v>126</v>
      </c>
      <c r="E138" s="248">
        <v>11.2</v>
      </c>
      <c r="F138" s="249"/>
      <c r="G138" s="250">
        <f>ROUND(E138*F138,2)</f>
        <v>0</v>
      </c>
      <c r="H138" s="233"/>
      <c r="I138" s="232">
        <f>ROUND(E138*H138,2)</f>
        <v>0</v>
      </c>
      <c r="J138" s="233"/>
      <c r="K138" s="232">
        <f>ROUND(E138*J138,2)</f>
        <v>0</v>
      </c>
      <c r="L138" s="232">
        <v>21</v>
      </c>
      <c r="M138" s="232">
        <f>G138*(1+L138/100)</f>
        <v>0</v>
      </c>
      <c r="N138" s="232">
        <v>0</v>
      </c>
      <c r="O138" s="232">
        <f>ROUND(E138*N138,2)</f>
        <v>0</v>
      </c>
      <c r="P138" s="232">
        <v>3.6999999999999998E-2</v>
      </c>
      <c r="Q138" s="232">
        <f>ROUND(E138*P138,2)</f>
        <v>0.41</v>
      </c>
      <c r="R138" s="232"/>
      <c r="S138" s="232" t="s">
        <v>114</v>
      </c>
      <c r="T138" s="232" t="s">
        <v>114</v>
      </c>
      <c r="U138" s="232">
        <v>0.55000000000000004</v>
      </c>
      <c r="V138" s="232">
        <f>ROUND(E138*U138,2)</f>
        <v>6.16</v>
      </c>
      <c r="W138" s="232"/>
      <c r="X138" s="232" t="s">
        <v>115</v>
      </c>
      <c r="Y138" s="212"/>
      <c r="Z138" s="212"/>
      <c r="AA138" s="212"/>
      <c r="AB138" s="212"/>
      <c r="AC138" s="212"/>
      <c r="AD138" s="212"/>
      <c r="AE138" s="212"/>
      <c r="AF138" s="212"/>
      <c r="AG138" s="212" t="s">
        <v>116</v>
      </c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1" x14ac:dyDescent="0.2">
      <c r="A139" s="229"/>
      <c r="B139" s="230"/>
      <c r="C139" s="261" t="s">
        <v>264</v>
      </c>
      <c r="D139" s="234"/>
      <c r="E139" s="235">
        <v>7.6</v>
      </c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  <c r="W139" s="232"/>
      <c r="X139" s="232"/>
      <c r="Y139" s="212"/>
      <c r="Z139" s="212"/>
      <c r="AA139" s="212"/>
      <c r="AB139" s="212"/>
      <c r="AC139" s="212"/>
      <c r="AD139" s="212"/>
      <c r="AE139" s="212"/>
      <c r="AF139" s="212"/>
      <c r="AG139" s="212" t="s">
        <v>118</v>
      </c>
      <c r="AH139" s="212">
        <v>0</v>
      </c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1" x14ac:dyDescent="0.2">
      <c r="A140" s="229"/>
      <c r="B140" s="230"/>
      <c r="C140" s="261" t="s">
        <v>265</v>
      </c>
      <c r="D140" s="234"/>
      <c r="E140" s="235">
        <v>3.6</v>
      </c>
      <c r="F140" s="232"/>
      <c r="G140" s="232"/>
      <c r="H140" s="232"/>
      <c r="I140" s="232"/>
      <c r="J140" s="232"/>
      <c r="K140" s="232"/>
      <c r="L140" s="232"/>
      <c r="M140" s="232"/>
      <c r="N140" s="232"/>
      <c r="O140" s="232"/>
      <c r="P140" s="232"/>
      <c r="Q140" s="232"/>
      <c r="R140" s="232"/>
      <c r="S140" s="232"/>
      <c r="T140" s="232"/>
      <c r="U140" s="232"/>
      <c r="V140" s="232"/>
      <c r="W140" s="232"/>
      <c r="X140" s="232"/>
      <c r="Y140" s="212"/>
      <c r="Z140" s="212"/>
      <c r="AA140" s="212"/>
      <c r="AB140" s="212"/>
      <c r="AC140" s="212"/>
      <c r="AD140" s="212"/>
      <c r="AE140" s="212"/>
      <c r="AF140" s="212"/>
      <c r="AG140" s="212" t="s">
        <v>118</v>
      </c>
      <c r="AH140" s="212">
        <v>0</v>
      </c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x14ac:dyDescent="0.2">
      <c r="A141" s="239" t="s">
        <v>109</v>
      </c>
      <c r="B141" s="240" t="s">
        <v>71</v>
      </c>
      <c r="C141" s="259" t="s">
        <v>72</v>
      </c>
      <c r="D141" s="241"/>
      <c r="E141" s="242"/>
      <c r="F141" s="243"/>
      <c r="G141" s="244">
        <f>SUMIF(AG142:AG142,"&lt;&gt;NOR",G142:G142)</f>
        <v>0</v>
      </c>
      <c r="H141" s="238"/>
      <c r="I141" s="238">
        <f>SUM(I142:I142)</f>
        <v>0</v>
      </c>
      <c r="J141" s="238"/>
      <c r="K141" s="238">
        <f>SUM(K142:K142)</f>
        <v>0</v>
      </c>
      <c r="L141" s="238"/>
      <c r="M141" s="238">
        <f>SUM(M142:M142)</f>
        <v>0</v>
      </c>
      <c r="N141" s="238"/>
      <c r="O141" s="238">
        <f>SUM(O142:O142)</f>
        <v>0</v>
      </c>
      <c r="P141" s="238"/>
      <c r="Q141" s="238">
        <f>SUM(Q142:Q142)</f>
        <v>0</v>
      </c>
      <c r="R141" s="238"/>
      <c r="S141" s="238"/>
      <c r="T141" s="238"/>
      <c r="U141" s="238"/>
      <c r="V141" s="238">
        <f>SUM(V142:V142)</f>
        <v>129.44</v>
      </c>
      <c r="W141" s="238"/>
      <c r="X141" s="238"/>
      <c r="AG141" t="s">
        <v>110</v>
      </c>
    </row>
    <row r="142" spans="1:60" ht="22.5" outlineLevel="1" x14ac:dyDescent="0.2">
      <c r="A142" s="251">
        <v>40</v>
      </c>
      <c r="B142" s="252" t="s">
        <v>266</v>
      </c>
      <c r="C142" s="264" t="s">
        <v>267</v>
      </c>
      <c r="D142" s="253" t="s">
        <v>168</v>
      </c>
      <c r="E142" s="254">
        <v>61.638500000000001</v>
      </c>
      <c r="F142" s="255"/>
      <c r="G142" s="256">
        <f>ROUND(E142*F142,2)</f>
        <v>0</v>
      </c>
      <c r="H142" s="233"/>
      <c r="I142" s="232">
        <f>ROUND(E142*H142,2)</f>
        <v>0</v>
      </c>
      <c r="J142" s="233"/>
      <c r="K142" s="232">
        <f>ROUND(E142*J142,2)</f>
        <v>0</v>
      </c>
      <c r="L142" s="232">
        <v>21</v>
      </c>
      <c r="M142" s="232">
        <f>G142*(1+L142/100)</f>
        <v>0</v>
      </c>
      <c r="N142" s="232">
        <v>0</v>
      </c>
      <c r="O142" s="232">
        <f>ROUND(E142*N142,2)</f>
        <v>0</v>
      </c>
      <c r="P142" s="232">
        <v>0</v>
      </c>
      <c r="Q142" s="232">
        <f>ROUND(E142*P142,2)</f>
        <v>0</v>
      </c>
      <c r="R142" s="232"/>
      <c r="S142" s="232" t="s">
        <v>114</v>
      </c>
      <c r="T142" s="232" t="s">
        <v>160</v>
      </c>
      <c r="U142" s="232">
        <v>2.1</v>
      </c>
      <c r="V142" s="232">
        <f>ROUND(E142*U142,2)</f>
        <v>129.44</v>
      </c>
      <c r="W142" s="232"/>
      <c r="X142" s="232" t="s">
        <v>268</v>
      </c>
      <c r="Y142" s="212"/>
      <c r="Z142" s="212"/>
      <c r="AA142" s="212"/>
      <c r="AB142" s="212"/>
      <c r="AC142" s="212"/>
      <c r="AD142" s="212"/>
      <c r="AE142" s="212"/>
      <c r="AF142" s="212"/>
      <c r="AG142" s="212" t="s">
        <v>269</v>
      </c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x14ac:dyDescent="0.2">
      <c r="A143" s="239" t="s">
        <v>109</v>
      </c>
      <c r="B143" s="240" t="s">
        <v>73</v>
      </c>
      <c r="C143" s="259" t="s">
        <v>74</v>
      </c>
      <c r="D143" s="241"/>
      <c r="E143" s="242"/>
      <c r="F143" s="243"/>
      <c r="G143" s="244">
        <f>SUMIF(AG144:AG155,"&lt;&gt;NOR",G144:G155)</f>
        <v>0</v>
      </c>
      <c r="H143" s="238"/>
      <c r="I143" s="238">
        <f>SUM(I144:I155)</f>
        <v>0</v>
      </c>
      <c r="J143" s="238"/>
      <c r="K143" s="238">
        <f>SUM(K144:K155)</f>
        <v>0</v>
      </c>
      <c r="L143" s="238"/>
      <c r="M143" s="238">
        <f>SUM(M144:M155)</f>
        <v>0</v>
      </c>
      <c r="N143" s="238"/>
      <c r="O143" s="238">
        <f>SUM(O144:O155)</f>
        <v>0.02</v>
      </c>
      <c r="P143" s="238"/>
      <c r="Q143" s="238">
        <f>SUM(Q144:Q155)</f>
        <v>0</v>
      </c>
      <c r="R143" s="238"/>
      <c r="S143" s="238"/>
      <c r="T143" s="238"/>
      <c r="U143" s="238"/>
      <c r="V143" s="238">
        <f>SUM(V144:V155)</f>
        <v>5.89</v>
      </c>
      <c r="W143" s="238"/>
      <c r="X143" s="238"/>
      <c r="AG143" t="s">
        <v>110</v>
      </c>
    </row>
    <row r="144" spans="1:60" ht="22.5" outlineLevel="1" x14ac:dyDescent="0.2">
      <c r="A144" s="245">
        <v>41</v>
      </c>
      <c r="B144" s="246" t="s">
        <v>270</v>
      </c>
      <c r="C144" s="260" t="s">
        <v>271</v>
      </c>
      <c r="D144" s="247" t="s">
        <v>113</v>
      </c>
      <c r="E144" s="248">
        <v>24.552</v>
      </c>
      <c r="F144" s="249"/>
      <c r="G144" s="250">
        <f>ROUND(E144*F144,2)</f>
        <v>0</v>
      </c>
      <c r="H144" s="233"/>
      <c r="I144" s="232">
        <f>ROUND(E144*H144,2)</f>
        <v>0</v>
      </c>
      <c r="J144" s="233"/>
      <c r="K144" s="232">
        <f>ROUND(E144*J144,2)</f>
        <v>0</v>
      </c>
      <c r="L144" s="232">
        <v>21</v>
      </c>
      <c r="M144" s="232">
        <f>G144*(1+L144/100)</f>
        <v>0</v>
      </c>
      <c r="N144" s="232">
        <v>3.2000000000000003E-4</v>
      </c>
      <c r="O144" s="232">
        <f>ROUND(E144*N144,2)</f>
        <v>0.01</v>
      </c>
      <c r="P144" s="232">
        <v>0</v>
      </c>
      <c r="Q144" s="232">
        <f>ROUND(E144*P144,2)</f>
        <v>0</v>
      </c>
      <c r="R144" s="232"/>
      <c r="S144" s="232" t="s">
        <v>114</v>
      </c>
      <c r="T144" s="232" t="s">
        <v>114</v>
      </c>
      <c r="U144" s="232">
        <v>0.14000000000000001</v>
      </c>
      <c r="V144" s="232">
        <f>ROUND(E144*U144,2)</f>
        <v>3.44</v>
      </c>
      <c r="W144" s="232"/>
      <c r="X144" s="232" t="s">
        <v>115</v>
      </c>
      <c r="Y144" s="212"/>
      <c r="Z144" s="212"/>
      <c r="AA144" s="212"/>
      <c r="AB144" s="212"/>
      <c r="AC144" s="212"/>
      <c r="AD144" s="212"/>
      <c r="AE144" s="212"/>
      <c r="AF144" s="212"/>
      <c r="AG144" s="212" t="s">
        <v>116</v>
      </c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1" x14ac:dyDescent="0.2">
      <c r="A145" s="229"/>
      <c r="B145" s="230"/>
      <c r="C145" s="262" t="s">
        <v>132</v>
      </c>
      <c r="D145" s="236"/>
      <c r="E145" s="237"/>
      <c r="F145" s="232"/>
      <c r="G145" s="232"/>
      <c r="H145" s="232"/>
      <c r="I145" s="232"/>
      <c r="J145" s="232"/>
      <c r="K145" s="232"/>
      <c r="L145" s="232"/>
      <c r="M145" s="232"/>
      <c r="N145" s="232"/>
      <c r="O145" s="232"/>
      <c r="P145" s="232"/>
      <c r="Q145" s="232"/>
      <c r="R145" s="232"/>
      <c r="S145" s="232"/>
      <c r="T145" s="232"/>
      <c r="U145" s="232"/>
      <c r="V145" s="232"/>
      <c r="W145" s="232"/>
      <c r="X145" s="232"/>
      <c r="Y145" s="212"/>
      <c r="Z145" s="212"/>
      <c r="AA145" s="212"/>
      <c r="AB145" s="212"/>
      <c r="AC145" s="212"/>
      <c r="AD145" s="212"/>
      <c r="AE145" s="212"/>
      <c r="AF145" s="212"/>
      <c r="AG145" s="212" t="s">
        <v>118</v>
      </c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1" x14ac:dyDescent="0.2">
      <c r="A146" s="229"/>
      <c r="B146" s="230"/>
      <c r="C146" s="263" t="s">
        <v>272</v>
      </c>
      <c r="D146" s="236"/>
      <c r="E146" s="237">
        <v>10.08</v>
      </c>
      <c r="F146" s="232"/>
      <c r="G146" s="232"/>
      <c r="H146" s="232"/>
      <c r="I146" s="232"/>
      <c r="J146" s="232"/>
      <c r="K146" s="232"/>
      <c r="L146" s="232"/>
      <c r="M146" s="232"/>
      <c r="N146" s="232"/>
      <c r="O146" s="232"/>
      <c r="P146" s="232"/>
      <c r="Q146" s="232"/>
      <c r="R146" s="232"/>
      <c r="S146" s="232"/>
      <c r="T146" s="232"/>
      <c r="U146" s="232"/>
      <c r="V146" s="232"/>
      <c r="W146" s="232"/>
      <c r="X146" s="232"/>
      <c r="Y146" s="212"/>
      <c r="Z146" s="212"/>
      <c r="AA146" s="212"/>
      <c r="AB146" s="212"/>
      <c r="AC146" s="212"/>
      <c r="AD146" s="212"/>
      <c r="AE146" s="212"/>
      <c r="AF146" s="212"/>
      <c r="AG146" s="212" t="s">
        <v>118</v>
      </c>
      <c r="AH146" s="212">
        <v>2</v>
      </c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1" x14ac:dyDescent="0.2">
      <c r="A147" s="229"/>
      <c r="B147" s="230"/>
      <c r="C147" s="263" t="s">
        <v>273</v>
      </c>
      <c r="D147" s="236"/>
      <c r="E147" s="237">
        <v>10.08</v>
      </c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12"/>
      <c r="Z147" s="212"/>
      <c r="AA147" s="212"/>
      <c r="AB147" s="212"/>
      <c r="AC147" s="212"/>
      <c r="AD147" s="212"/>
      <c r="AE147" s="212"/>
      <c r="AF147" s="212"/>
      <c r="AG147" s="212" t="s">
        <v>118</v>
      </c>
      <c r="AH147" s="212">
        <v>2</v>
      </c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1" x14ac:dyDescent="0.2">
      <c r="A148" s="229"/>
      <c r="B148" s="230"/>
      <c r="C148" s="263" t="s">
        <v>274</v>
      </c>
      <c r="D148" s="236"/>
      <c r="E148" s="237">
        <v>2.16</v>
      </c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  <c r="W148" s="232"/>
      <c r="X148" s="232"/>
      <c r="Y148" s="212"/>
      <c r="Z148" s="212"/>
      <c r="AA148" s="212"/>
      <c r="AB148" s="212"/>
      <c r="AC148" s="212"/>
      <c r="AD148" s="212"/>
      <c r="AE148" s="212"/>
      <c r="AF148" s="212"/>
      <c r="AG148" s="212" t="s">
        <v>118</v>
      </c>
      <c r="AH148" s="212">
        <v>2</v>
      </c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1" x14ac:dyDescent="0.2">
      <c r="A149" s="229"/>
      <c r="B149" s="230"/>
      <c r="C149" s="262" t="s">
        <v>136</v>
      </c>
      <c r="D149" s="236"/>
      <c r="E149" s="237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12"/>
      <c r="Z149" s="212"/>
      <c r="AA149" s="212"/>
      <c r="AB149" s="212"/>
      <c r="AC149" s="212"/>
      <c r="AD149" s="212"/>
      <c r="AE149" s="212"/>
      <c r="AF149" s="212"/>
      <c r="AG149" s="212" t="s">
        <v>118</v>
      </c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1" x14ac:dyDescent="0.2">
      <c r="A150" s="229"/>
      <c r="B150" s="230"/>
      <c r="C150" s="261" t="s">
        <v>275</v>
      </c>
      <c r="D150" s="234"/>
      <c r="E150" s="235">
        <v>24.552</v>
      </c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2"/>
      <c r="U150" s="232"/>
      <c r="V150" s="232"/>
      <c r="W150" s="232"/>
      <c r="X150" s="232"/>
      <c r="Y150" s="212"/>
      <c r="Z150" s="212"/>
      <c r="AA150" s="212"/>
      <c r="AB150" s="212"/>
      <c r="AC150" s="212"/>
      <c r="AD150" s="212"/>
      <c r="AE150" s="212"/>
      <c r="AF150" s="212"/>
      <c r="AG150" s="212" t="s">
        <v>118</v>
      </c>
      <c r="AH150" s="212">
        <v>0</v>
      </c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ht="22.5" outlineLevel="1" x14ac:dyDescent="0.2">
      <c r="A151" s="245">
        <v>42</v>
      </c>
      <c r="B151" s="246" t="s">
        <v>276</v>
      </c>
      <c r="C151" s="260" t="s">
        <v>277</v>
      </c>
      <c r="D151" s="247" t="s">
        <v>113</v>
      </c>
      <c r="E151" s="248">
        <v>10.08</v>
      </c>
      <c r="F151" s="249"/>
      <c r="G151" s="250">
        <f>ROUND(E151*F151,2)</f>
        <v>0</v>
      </c>
      <c r="H151" s="233"/>
      <c r="I151" s="232">
        <f>ROUND(E151*H151,2)</f>
        <v>0</v>
      </c>
      <c r="J151" s="233"/>
      <c r="K151" s="232">
        <f>ROUND(E151*J151,2)</f>
        <v>0</v>
      </c>
      <c r="L151" s="232">
        <v>21</v>
      </c>
      <c r="M151" s="232">
        <f>G151*(1+L151/100)</f>
        <v>0</v>
      </c>
      <c r="N151" s="232">
        <v>6.3000000000000003E-4</v>
      </c>
      <c r="O151" s="232">
        <f>ROUND(E151*N151,2)</f>
        <v>0.01</v>
      </c>
      <c r="P151" s="232">
        <v>0</v>
      </c>
      <c r="Q151" s="232">
        <f>ROUND(E151*P151,2)</f>
        <v>0</v>
      </c>
      <c r="R151" s="232"/>
      <c r="S151" s="232" t="s">
        <v>114</v>
      </c>
      <c r="T151" s="232" t="s">
        <v>114</v>
      </c>
      <c r="U151" s="232">
        <v>0.16</v>
      </c>
      <c r="V151" s="232">
        <f>ROUND(E151*U151,2)</f>
        <v>1.61</v>
      </c>
      <c r="W151" s="232"/>
      <c r="X151" s="232" t="s">
        <v>115</v>
      </c>
      <c r="Y151" s="212"/>
      <c r="Z151" s="212"/>
      <c r="AA151" s="212"/>
      <c r="AB151" s="212"/>
      <c r="AC151" s="212"/>
      <c r="AD151" s="212"/>
      <c r="AE151" s="212"/>
      <c r="AF151" s="212"/>
      <c r="AG151" s="212" t="s">
        <v>116</v>
      </c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1" x14ac:dyDescent="0.2">
      <c r="A152" s="229"/>
      <c r="B152" s="230"/>
      <c r="C152" s="261" t="s">
        <v>278</v>
      </c>
      <c r="D152" s="234"/>
      <c r="E152" s="235">
        <v>10.08</v>
      </c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2"/>
      <c r="X152" s="232"/>
      <c r="Y152" s="212"/>
      <c r="Z152" s="212"/>
      <c r="AA152" s="212"/>
      <c r="AB152" s="212"/>
      <c r="AC152" s="212"/>
      <c r="AD152" s="212"/>
      <c r="AE152" s="212"/>
      <c r="AF152" s="212"/>
      <c r="AG152" s="212" t="s">
        <v>118</v>
      </c>
      <c r="AH152" s="212">
        <v>0</v>
      </c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ht="22.5" outlineLevel="1" x14ac:dyDescent="0.2">
      <c r="A153" s="245">
        <v>43</v>
      </c>
      <c r="B153" s="246" t="s">
        <v>279</v>
      </c>
      <c r="C153" s="260" t="s">
        <v>280</v>
      </c>
      <c r="D153" s="247" t="s">
        <v>126</v>
      </c>
      <c r="E153" s="248">
        <v>8.4</v>
      </c>
      <c r="F153" s="249"/>
      <c r="G153" s="250">
        <f>ROUND(E153*F153,2)</f>
        <v>0</v>
      </c>
      <c r="H153" s="233"/>
      <c r="I153" s="232">
        <f>ROUND(E153*H153,2)</f>
        <v>0</v>
      </c>
      <c r="J153" s="233"/>
      <c r="K153" s="232">
        <f>ROUND(E153*J153,2)</f>
        <v>0</v>
      </c>
      <c r="L153" s="232">
        <v>21</v>
      </c>
      <c r="M153" s="232">
        <f>G153*(1+L153/100)</f>
        <v>0</v>
      </c>
      <c r="N153" s="232">
        <v>3.3E-4</v>
      </c>
      <c r="O153" s="232">
        <f>ROUND(E153*N153,2)</f>
        <v>0</v>
      </c>
      <c r="P153" s="232">
        <v>0</v>
      </c>
      <c r="Q153" s="232">
        <f>ROUND(E153*P153,2)</f>
        <v>0</v>
      </c>
      <c r="R153" s="232"/>
      <c r="S153" s="232" t="s">
        <v>114</v>
      </c>
      <c r="T153" s="232" t="s">
        <v>114</v>
      </c>
      <c r="U153" s="232">
        <v>0.1</v>
      </c>
      <c r="V153" s="232">
        <f>ROUND(E153*U153,2)</f>
        <v>0.84</v>
      </c>
      <c r="W153" s="232"/>
      <c r="X153" s="232" t="s">
        <v>115</v>
      </c>
      <c r="Y153" s="212"/>
      <c r="Z153" s="212"/>
      <c r="AA153" s="212"/>
      <c r="AB153" s="212"/>
      <c r="AC153" s="212"/>
      <c r="AD153" s="212"/>
      <c r="AE153" s="212"/>
      <c r="AF153" s="212"/>
      <c r="AG153" s="212" t="s">
        <v>116</v>
      </c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1" x14ac:dyDescent="0.2">
      <c r="A154" s="229"/>
      <c r="B154" s="230"/>
      <c r="C154" s="261" t="s">
        <v>177</v>
      </c>
      <c r="D154" s="234"/>
      <c r="E154" s="235">
        <v>8.4</v>
      </c>
      <c r="F154" s="232"/>
      <c r="G154" s="232"/>
      <c r="H154" s="232"/>
      <c r="I154" s="232"/>
      <c r="J154" s="232"/>
      <c r="K154" s="232"/>
      <c r="L154" s="232"/>
      <c r="M154" s="232"/>
      <c r="N154" s="232"/>
      <c r="O154" s="232"/>
      <c r="P154" s="232"/>
      <c r="Q154" s="232"/>
      <c r="R154" s="232"/>
      <c r="S154" s="232"/>
      <c r="T154" s="232"/>
      <c r="U154" s="232"/>
      <c r="V154" s="232"/>
      <c r="W154" s="232"/>
      <c r="X154" s="232"/>
      <c r="Y154" s="212"/>
      <c r="Z154" s="212"/>
      <c r="AA154" s="212"/>
      <c r="AB154" s="212"/>
      <c r="AC154" s="212"/>
      <c r="AD154" s="212"/>
      <c r="AE154" s="212"/>
      <c r="AF154" s="212"/>
      <c r="AG154" s="212" t="s">
        <v>118</v>
      </c>
      <c r="AH154" s="212">
        <v>0</v>
      </c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1" x14ac:dyDescent="0.2">
      <c r="A155" s="229">
        <v>44</v>
      </c>
      <c r="B155" s="230" t="s">
        <v>281</v>
      </c>
      <c r="C155" s="265" t="s">
        <v>282</v>
      </c>
      <c r="D155" s="231" t="s">
        <v>0</v>
      </c>
      <c r="E155" s="257"/>
      <c r="F155" s="233"/>
      <c r="G155" s="232">
        <f>ROUND(E155*F155,2)</f>
        <v>0</v>
      </c>
      <c r="H155" s="233"/>
      <c r="I155" s="232">
        <f>ROUND(E155*H155,2)</f>
        <v>0</v>
      </c>
      <c r="J155" s="233"/>
      <c r="K155" s="232">
        <f>ROUND(E155*J155,2)</f>
        <v>0</v>
      </c>
      <c r="L155" s="232">
        <v>21</v>
      </c>
      <c r="M155" s="232">
        <f>G155*(1+L155/100)</f>
        <v>0</v>
      </c>
      <c r="N155" s="232">
        <v>0</v>
      </c>
      <c r="O155" s="232">
        <f>ROUND(E155*N155,2)</f>
        <v>0</v>
      </c>
      <c r="P155" s="232">
        <v>0</v>
      </c>
      <c r="Q155" s="232">
        <f>ROUND(E155*P155,2)</f>
        <v>0</v>
      </c>
      <c r="R155" s="232"/>
      <c r="S155" s="232" t="s">
        <v>114</v>
      </c>
      <c r="T155" s="232" t="s">
        <v>114</v>
      </c>
      <c r="U155" s="232">
        <v>0</v>
      </c>
      <c r="V155" s="232">
        <f>ROUND(E155*U155,2)</f>
        <v>0</v>
      </c>
      <c r="W155" s="232"/>
      <c r="X155" s="232" t="s">
        <v>268</v>
      </c>
      <c r="Y155" s="212"/>
      <c r="Z155" s="212"/>
      <c r="AA155" s="212"/>
      <c r="AB155" s="212"/>
      <c r="AC155" s="212"/>
      <c r="AD155" s="212"/>
      <c r="AE155" s="212"/>
      <c r="AF155" s="212"/>
      <c r="AG155" s="212" t="s">
        <v>269</v>
      </c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x14ac:dyDescent="0.2">
      <c r="A156" s="239" t="s">
        <v>109</v>
      </c>
      <c r="B156" s="240" t="s">
        <v>75</v>
      </c>
      <c r="C156" s="259" t="s">
        <v>76</v>
      </c>
      <c r="D156" s="241"/>
      <c r="E156" s="242"/>
      <c r="F156" s="243"/>
      <c r="G156" s="244">
        <f>SUMIF(AG157:AG159,"&lt;&gt;NOR",G157:G159)</f>
        <v>0</v>
      </c>
      <c r="H156" s="238"/>
      <c r="I156" s="238">
        <f>SUM(I157:I159)</f>
        <v>0</v>
      </c>
      <c r="J156" s="238"/>
      <c r="K156" s="238">
        <f>SUM(K157:K159)</f>
        <v>0</v>
      </c>
      <c r="L156" s="238"/>
      <c r="M156" s="238">
        <f>SUM(M157:M159)</f>
        <v>0</v>
      </c>
      <c r="N156" s="238"/>
      <c r="O156" s="238">
        <f>SUM(O157:O159)</f>
        <v>0</v>
      </c>
      <c r="P156" s="238"/>
      <c r="Q156" s="238">
        <f>SUM(Q157:Q159)</f>
        <v>0</v>
      </c>
      <c r="R156" s="238"/>
      <c r="S156" s="238"/>
      <c r="T156" s="238"/>
      <c r="U156" s="238"/>
      <c r="V156" s="238">
        <f>SUM(V157:V159)</f>
        <v>0.3</v>
      </c>
      <c r="W156" s="238"/>
      <c r="X156" s="238"/>
      <c r="AG156" t="s">
        <v>110</v>
      </c>
    </row>
    <row r="157" spans="1:60" ht="22.5" outlineLevel="1" x14ac:dyDescent="0.2">
      <c r="A157" s="251">
        <v>45</v>
      </c>
      <c r="B157" s="252" t="s">
        <v>283</v>
      </c>
      <c r="C157" s="264" t="s">
        <v>284</v>
      </c>
      <c r="D157" s="253" t="s">
        <v>285</v>
      </c>
      <c r="E157" s="254">
        <v>1</v>
      </c>
      <c r="F157" s="255"/>
      <c r="G157" s="256">
        <f>ROUND(E157*F157,2)</f>
        <v>0</v>
      </c>
      <c r="H157" s="233"/>
      <c r="I157" s="232">
        <f>ROUND(E157*H157,2)</f>
        <v>0</v>
      </c>
      <c r="J157" s="233"/>
      <c r="K157" s="232">
        <f>ROUND(E157*J157,2)</f>
        <v>0</v>
      </c>
      <c r="L157" s="232">
        <v>21</v>
      </c>
      <c r="M157" s="232">
        <f>G157*(1+L157/100)</f>
        <v>0</v>
      </c>
      <c r="N157" s="232">
        <v>1.5499999999999999E-3</v>
      </c>
      <c r="O157" s="232">
        <f>ROUND(E157*N157,2)</f>
        <v>0</v>
      </c>
      <c r="P157" s="232">
        <v>0</v>
      </c>
      <c r="Q157" s="232">
        <f>ROUND(E157*P157,2)</f>
        <v>0</v>
      </c>
      <c r="R157" s="232"/>
      <c r="S157" s="232" t="s">
        <v>244</v>
      </c>
      <c r="T157" s="232" t="s">
        <v>160</v>
      </c>
      <c r="U157" s="232">
        <v>0.15</v>
      </c>
      <c r="V157" s="232">
        <f>ROUND(E157*U157,2)</f>
        <v>0.15</v>
      </c>
      <c r="W157" s="232"/>
      <c r="X157" s="232" t="s">
        <v>115</v>
      </c>
      <c r="Y157" s="212"/>
      <c r="Z157" s="212"/>
      <c r="AA157" s="212"/>
      <c r="AB157" s="212"/>
      <c r="AC157" s="212"/>
      <c r="AD157" s="212"/>
      <c r="AE157" s="212"/>
      <c r="AF157" s="212"/>
      <c r="AG157" s="212" t="s">
        <v>116</v>
      </c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1" x14ac:dyDescent="0.2">
      <c r="A158" s="245">
        <v>46</v>
      </c>
      <c r="B158" s="246" t="s">
        <v>286</v>
      </c>
      <c r="C158" s="260" t="s">
        <v>287</v>
      </c>
      <c r="D158" s="247" t="s">
        <v>285</v>
      </c>
      <c r="E158" s="248">
        <v>1</v>
      </c>
      <c r="F158" s="249"/>
      <c r="G158" s="250">
        <f>ROUND(E158*F158,2)</f>
        <v>0</v>
      </c>
      <c r="H158" s="233"/>
      <c r="I158" s="232">
        <f>ROUND(E158*H158,2)</f>
        <v>0</v>
      </c>
      <c r="J158" s="233"/>
      <c r="K158" s="232">
        <f>ROUND(E158*J158,2)</f>
        <v>0</v>
      </c>
      <c r="L158" s="232">
        <v>21</v>
      </c>
      <c r="M158" s="232">
        <f>G158*(1+L158/100)</f>
        <v>0</v>
      </c>
      <c r="N158" s="232">
        <v>1.5499999999999999E-3</v>
      </c>
      <c r="O158" s="232">
        <f>ROUND(E158*N158,2)</f>
        <v>0</v>
      </c>
      <c r="P158" s="232">
        <v>0</v>
      </c>
      <c r="Q158" s="232">
        <f>ROUND(E158*P158,2)</f>
        <v>0</v>
      </c>
      <c r="R158" s="232"/>
      <c r="S158" s="232" t="s">
        <v>244</v>
      </c>
      <c r="T158" s="232" t="s">
        <v>160</v>
      </c>
      <c r="U158" s="232">
        <v>0.15</v>
      </c>
      <c r="V158" s="232">
        <f>ROUND(E158*U158,2)</f>
        <v>0.15</v>
      </c>
      <c r="W158" s="232"/>
      <c r="X158" s="232" t="s">
        <v>115</v>
      </c>
      <c r="Y158" s="212"/>
      <c r="Z158" s="212"/>
      <c r="AA158" s="212"/>
      <c r="AB158" s="212"/>
      <c r="AC158" s="212"/>
      <c r="AD158" s="212"/>
      <c r="AE158" s="212"/>
      <c r="AF158" s="212"/>
      <c r="AG158" s="212" t="s">
        <v>116</v>
      </c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1" x14ac:dyDescent="0.2">
      <c r="A159" s="229">
        <v>47</v>
      </c>
      <c r="B159" s="230" t="s">
        <v>288</v>
      </c>
      <c r="C159" s="265" t="s">
        <v>289</v>
      </c>
      <c r="D159" s="231" t="s">
        <v>0</v>
      </c>
      <c r="E159" s="257"/>
      <c r="F159" s="233"/>
      <c r="G159" s="232">
        <f>ROUND(E159*F159,2)</f>
        <v>0</v>
      </c>
      <c r="H159" s="233"/>
      <c r="I159" s="232">
        <f>ROUND(E159*H159,2)</f>
        <v>0</v>
      </c>
      <c r="J159" s="233"/>
      <c r="K159" s="232">
        <f>ROUND(E159*J159,2)</f>
        <v>0</v>
      </c>
      <c r="L159" s="232">
        <v>21</v>
      </c>
      <c r="M159" s="232">
        <f>G159*(1+L159/100)</f>
        <v>0</v>
      </c>
      <c r="N159" s="232">
        <v>0</v>
      </c>
      <c r="O159" s="232">
        <f>ROUND(E159*N159,2)</f>
        <v>0</v>
      </c>
      <c r="P159" s="232">
        <v>0</v>
      </c>
      <c r="Q159" s="232">
        <f>ROUND(E159*P159,2)</f>
        <v>0</v>
      </c>
      <c r="R159" s="232"/>
      <c r="S159" s="232" t="s">
        <v>114</v>
      </c>
      <c r="T159" s="232" t="s">
        <v>114</v>
      </c>
      <c r="U159" s="232">
        <v>0</v>
      </c>
      <c r="V159" s="232">
        <f>ROUND(E159*U159,2)</f>
        <v>0</v>
      </c>
      <c r="W159" s="232"/>
      <c r="X159" s="232" t="s">
        <v>268</v>
      </c>
      <c r="Y159" s="212"/>
      <c r="Z159" s="212"/>
      <c r="AA159" s="212"/>
      <c r="AB159" s="212"/>
      <c r="AC159" s="212"/>
      <c r="AD159" s="212"/>
      <c r="AE159" s="212"/>
      <c r="AF159" s="212"/>
      <c r="AG159" s="212" t="s">
        <v>269</v>
      </c>
      <c r="AH159" s="212"/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x14ac:dyDescent="0.2">
      <c r="A160" s="239" t="s">
        <v>109</v>
      </c>
      <c r="B160" s="240" t="s">
        <v>77</v>
      </c>
      <c r="C160" s="259" t="s">
        <v>78</v>
      </c>
      <c r="D160" s="241"/>
      <c r="E160" s="242"/>
      <c r="F160" s="243"/>
      <c r="G160" s="244">
        <f>SUMIF(AG161:AG167,"&lt;&gt;NOR",G161:G167)</f>
        <v>0</v>
      </c>
      <c r="H160" s="238"/>
      <c r="I160" s="238">
        <f>SUM(I161:I167)</f>
        <v>0</v>
      </c>
      <c r="J160" s="238"/>
      <c r="K160" s="238">
        <f>SUM(K161:K167)</f>
        <v>0</v>
      </c>
      <c r="L160" s="238"/>
      <c r="M160" s="238">
        <f>SUM(M161:M167)</f>
        <v>0</v>
      </c>
      <c r="N160" s="238"/>
      <c r="O160" s="238">
        <f>SUM(O161:O167)</f>
        <v>0</v>
      </c>
      <c r="P160" s="238"/>
      <c r="Q160" s="238">
        <f>SUM(Q161:Q167)</f>
        <v>0</v>
      </c>
      <c r="R160" s="238"/>
      <c r="S160" s="238"/>
      <c r="T160" s="238"/>
      <c r="U160" s="238"/>
      <c r="V160" s="238">
        <f>SUM(V161:V167)</f>
        <v>0</v>
      </c>
      <c r="W160" s="238"/>
      <c r="X160" s="238"/>
      <c r="AG160" t="s">
        <v>110</v>
      </c>
    </row>
    <row r="161" spans="1:60" ht="22.5" outlineLevel="1" x14ac:dyDescent="0.2">
      <c r="A161" s="251">
        <v>48</v>
      </c>
      <c r="B161" s="252" t="s">
        <v>290</v>
      </c>
      <c r="C161" s="264" t="s">
        <v>291</v>
      </c>
      <c r="D161" s="253" t="s">
        <v>292</v>
      </c>
      <c r="E161" s="254">
        <v>1</v>
      </c>
      <c r="F161" s="255"/>
      <c r="G161" s="256">
        <f>ROUND(E161*F161,2)</f>
        <v>0</v>
      </c>
      <c r="H161" s="233"/>
      <c r="I161" s="232">
        <f>ROUND(E161*H161,2)</f>
        <v>0</v>
      </c>
      <c r="J161" s="233"/>
      <c r="K161" s="232">
        <f>ROUND(E161*J161,2)</f>
        <v>0</v>
      </c>
      <c r="L161" s="232">
        <v>21</v>
      </c>
      <c r="M161" s="232">
        <f>G161*(1+L161/100)</f>
        <v>0</v>
      </c>
      <c r="N161" s="232">
        <v>0</v>
      </c>
      <c r="O161" s="232">
        <f>ROUND(E161*N161,2)</f>
        <v>0</v>
      </c>
      <c r="P161" s="232">
        <v>0</v>
      </c>
      <c r="Q161" s="232">
        <f>ROUND(E161*P161,2)</f>
        <v>0</v>
      </c>
      <c r="R161" s="232"/>
      <c r="S161" s="232" t="s">
        <v>244</v>
      </c>
      <c r="T161" s="232" t="s">
        <v>160</v>
      </c>
      <c r="U161" s="232">
        <v>0</v>
      </c>
      <c r="V161" s="232">
        <f>ROUND(E161*U161,2)</f>
        <v>0</v>
      </c>
      <c r="W161" s="232"/>
      <c r="X161" s="232" t="s">
        <v>115</v>
      </c>
      <c r="Y161" s="212"/>
      <c r="Z161" s="212"/>
      <c r="AA161" s="212"/>
      <c r="AB161" s="212"/>
      <c r="AC161" s="212"/>
      <c r="AD161" s="212"/>
      <c r="AE161" s="212"/>
      <c r="AF161" s="212"/>
      <c r="AG161" s="212" t="s">
        <v>116</v>
      </c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1" x14ac:dyDescent="0.2">
      <c r="A162" s="251">
        <v>49</v>
      </c>
      <c r="B162" s="252" t="s">
        <v>293</v>
      </c>
      <c r="C162" s="264" t="s">
        <v>294</v>
      </c>
      <c r="D162" s="253" t="s">
        <v>292</v>
      </c>
      <c r="E162" s="254">
        <v>2</v>
      </c>
      <c r="F162" s="255"/>
      <c r="G162" s="256">
        <f>ROUND(E162*F162,2)</f>
        <v>0</v>
      </c>
      <c r="H162" s="233"/>
      <c r="I162" s="232">
        <f>ROUND(E162*H162,2)</f>
        <v>0</v>
      </c>
      <c r="J162" s="233"/>
      <c r="K162" s="232">
        <f>ROUND(E162*J162,2)</f>
        <v>0</v>
      </c>
      <c r="L162" s="232">
        <v>21</v>
      </c>
      <c r="M162" s="232">
        <f>G162*(1+L162/100)</f>
        <v>0</v>
      </c>
      <c r="N162" s="232">
        <v>0</v>
      </c>
      <c r="O162" s="232">
        <f>ROUND(E162*N162,2)</f>
        <v>0</v>
      </c>
      <c r="P162" s="232">
        <v>0</v>
      </c>
      <c r="Q162" s="232">
        <f>ROUND(E162*P162,2)</f>
        <v>0</v>
      </c>
      <c r="R162" s="232"/>
      <c r="S162" s="232" t="s">
        <v>244</v>
      </c>
      <c r="T162" s="232" t="s">
        <v>160</v>
      </c>
      <c r="U162" s="232">
        <v>0</v>
      </c>
      <c r="V162" s="232">
        <f>ROUND(E162*U162,2)</f>
        <v>0</v>
      </c>
      <c r="W162" s="232"/>
      <c r="X162" s="232" t="s">
        <v>115</v>
      </c>
      <c r="Y162" s="212"/>
      <c r="Z162" s="212"/>
      <c r="AA162" s="212"/>
      <c r="AB162" s="212"/>
      <c r="AC162" s="212"/>
      <c r="AD162" s="212"/>
      <c r="AE162" s="212"/>
      <c r="AF162" s="212"/>
      <c r="AG162" s="212" t="s">
        <v>116</v>
      </c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ht="22.5" outlineLevel="1" x14ac:dyDescent="0.2">
      <c r="A163" s="251">
        <v>50</v>
      </c>
      <c r="B163" s="252" t="s">
        <v>295</v>
      </c>
      <c r="C163" s="264" t="s">
        <v>296</v>
      </c>
      <c r="D163" s="253" t="s">
        <v>292</v>
      </c>
      <c r="E163" s="254">
        <v>1</v>
      </c>
      <c r="F163" s="255"/>
      <c r="G163" s="256">
        <f>ROUND(E163*F163,2)</f>
        <v>0</v>
      </c>
      <c r="H163" s="233"/>
      <c r="I163" s="232">
        <f>ROUND(E163*H163,2)</f>
        <v>0</v>
      </c>
      <c r="J163" s="233"/>
      <c r="K163" s="232">
        <f>ROUND(E163*J163,2)</f>
        <v>0</v>
      </c>
      <c r="L163" s="232">
        <v>21</v>
      </c>
      <c r="M163" s="232">
        <f>G163*(1+L163/100)</f>
        <v>0</v>
      </c>
      <c r="N163" s="232">
        <v>0</v>
      </c>
      <c r="O163" s="232">
        <f>ROUND(E163*N163,2)</f>
        <v>0</v>
      </c>
      <c r="P163" s="232">
        <v>0</v>
      </c>
      <c r="Q163" s="232">
        <f>ROUND(E163*P163,2)</f>
        <v>0</v>
      </c>
      <c r="R163" s="232"/>
      <c r="S163" s="232" t="s">
        <v>244</v>
      </c>
      <c r="T163" s="232" t="s">
        <v>160</v>
      </c>
      <c r="U163" s="232">
        <v>0</v>
      </c>
      <c r="V163" s="232">
        <f>ROUND(E163*U163,2)</f>
        <v>0</v>
      </c>
      <c r="W163" s="232"/>
      <c r="X163" s="232" t="s">
        <v>115</v>
      </c>
      <c r="Y163" s="212"/>
      <c r="Z163" s="212"/>
      <c r="AA163" s="212"/>
      <c r="AB163" s="212"/>
      <c r="AC163" s="212"/>
      <c r="AD163" s="212"/>
      <c r="AE163" s="212"/>
      <c r="AF163" s="212"/>
      <c r="AG163" s="212" t="s">
        <v>116</v>
      </c>
      <c r="AH163" s="212"/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ht="22.5" outlineLevel="1" x14ac:dyDescent="0.2">
      <c r="A164" s="251">
        <v>51</v>
      </c>
      <c r="B164" s="252" t="s">
        <v>297</v>
      </c>
      <c r="C164" s="264" t="s">
        <v>298</v>
      </c>
      <c r="D164" s="253" t="s">
        <v>292</v>
      </c>
      <c r="E164" s="254">
        <v>1</v>
      </c>
      <c r="F164" s="255"/>
      <c r="G164" s="256">
        <f>ROUND(E164*F164,2)</f>
        <v>0</v>
      </c>
      <c r="H164" s="233"/>
      <c r="I164" s="232">
        <f>ROUND(E164*H164,2)</f>
        <v>0</v>
      </c>
      <c r="J164" s="233"/>
      <c r="K164" s="232">
        <f>ROUND(E164*J164,2)</f>
        <v>0</v>
      </c>
      <c r="L164" s="232">
        <v>21</v>
      </c>
      <c r="M164" s="232">
        <f>G164*(1+L164/100)</f>
        <v>0</v>
      </c>
      <c r="N164" s="232">
        <v>0</v>
      </c>
      <c r="O164" s="232">
        <f>ROUND(E164*N164,2)</f>
        <v>0</v>
      </c>
      <c r="P164" s="232">
        <v>0</v>
      </c>
      <c r="Q164" s="232">
        <f>ROUND(E164*P164,2)</f>
        <v>0</v>
      </c>
      <c r="R164" s="232"/>
      <c r="S164" s="232" t="s">
        <v>244</v>
      </c>
      <c r="T164" s="232" t="s">
        <v>160</v>
      </c>
      <c r="U164" s="232">
        <v>0</v>
      </c>
      <c r="V164" s="232">
        <f>ROUND(E164*U164,2)</f>
        <v>0</v>
      </c>
      <c r="W164" s="232"/>
      <c r="X164" s="232" t="s">
        <v>115</v>
      </c>
      <c r="Y164" s="212"/>
      <c r="Z164" s="212"/>
      <c r="AA164" s="212"/>
      <c r="AB164" s="212"/>
      <c r="AC164" s="212"/>
      <c r="AD164" s="212"/>
      <c r="AE164" s="212"/>
      <c r="AF164" s="212"/>
      <c r="AG164" s="212" t="s">
        <v>116</v>
      </c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1" x14ac:dyDescent="0.2">
      <c r="A165" s="251">
        <v>52</v>
      </c>
      <c r="B165" s="252" t="s">
        <v>299</v>
      </c>
      <c r="C165" s="264" t="s">
        <v>300</v>
      </c>
      <c r="D165" s="253" t="s">
        <v>292</v>
      </c>
      <c r="E165" s="254">
        <v>1</v>
      </c>
      <c r="F165" s="255"/>
      <c r="G165" s="256">
        <f>ROUND(E165*F165,2)</f>
        <v>0</v>
      </c>
      <c r="H165" s="233"/>
      <c r="I165" s="232">
        <f>ROUND(E165*H165,2)</f>
        <v>0</v>
      </c>
      <c r="J165" s="233"/>
      <c r="K165" s="232">
        <f>ROUND(E165*J165,2)</f>
        <v>0</v>
      </c>
      <c r="L165" s="232">
        <v>21</v>
      </c>
      <c r="M165" s="232">
        <f>G165*(1+L165/100)</f>
        <v>0</v>
      </c>
      <c r="N165" s="232">
        <v>0</v>
      </c>
      <c r="O165" s="232">
        <f>ROUND(E165*N165,2)</f>
        <v>0</v>
      </c>
      <c r="P165" s="232">
        <v>0</v>
      </c>
      <c r="Q165" s="232">
        <f>ROUND(E165*P165,2)</f>
        <v>0</v>
      </c>
      <c r="R165" s="232"/>
      <c r="S165" s="232" t="s">
        <v>244</v>
      </c>
      <c r="T165" s="232" t="s">
        <v>160</v>
      </c>
      <c r="U165" s="232">
        <v>0</v>
      </c>
      <c r="V165" s="232">
        <f>ROUND(E165*U165,2)</f>
        <v>0</v>
      </c>
      <c r="W165" s="232"/>
      <c r="X165" s="232" t="s">
        <v>115</v>
      </c>
      <c r="Y165" s="212"/>
      <c r="Z165" s="212"/>
      <c r="AA165" s="212"/>
      <c r="AB165" s="212"/>
      <c r="AC165" s="212"/>
      <c r="AD165" s="212"/>
      <c r="AE165" s="212"/>
      <c r="AF165" s="212"/>
      <c r="AG165" s="212" t="s">
        <v>116</v>
      </c>
      <c r="AH165" s="212"/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outlineLevel="1" x14ac:dyDescent="0.2">
      <c r="A166" s="245">
        <v>53</v>
      </c>
      <c r="B166" s="246" t="s">
        <v>301</v>
      </c>
      <c r="C166" s="260" t="s">
        <v>300</v>
      </c>
      <c r="D166" s="247" t="s">
        <v>292</v>
      </c>
      <c r="E166" s="248">
        <v>1</v>
      </c>
      <c r="F166" s="249"/>
      <c r="G166" s="250">
        <f>ROUND(E166*F166,2)</f>
        <v>0</v>
      </c>
      <c r="H166" s="233"/>
      <c r="I166" s="232">
        <f>ROUND(E166*H166,2)</f>
        <v>0</v>
      </c>
      <c r="J166" s="233"/>
      <c r="K166" s="232">
        <f>ROUND(E166*J166,2)</f>
        <v>0</v>
      </c>
      <c r="L166" s="232">
        <v>21</v>
      </c>
      <c r="M166" s="232">
        <f>G166*(1+L166/100)</f>
        <v>0</v>
      </c>
      <c r="N166" s="232">
        <v>0</v>
      </c>
      <c r="O166" s="232">
        <f>ROUND(E166*N166,2)</f>
        <v>0</v>
      </c>
      <c r="P166" s="232">
        <v>0</v>
      </c>
      <c r="Q166" s="232">
        <f>ROUND(E166*P166,2)</f>
        <v>0</v>
      </c>
      <c r="R166" s="232"/>
      <c r="S166" s="232" t="s">
        <v>244</v>
      </c>
      <c r="T166" s="232" t="s">
        <v>160</v>
      </c>
      <c r="U166" s="232">
        <v>0</v>
      </c>
      <c r="V166" s="232">
        <f>ROUND(E166*U166,2)</f>
        <v>0</v>
      </c>
      <c r="W166" s="232"/>
      <c r="X166" s="232" t="s">
        <v>115</v>
      </c>
      <c r="Y166" s="212"/>
      <c r="Z166" s="212"/>
      <c r="AA166" s="212"/>
      <c r="AB166" s="212"/>
      <c r="AC166" s="212"/>
      <c r="AD166" s="212"/>
      <c r="AE166" s="212"/>
      <c r="AF166" s="212"/>
      <c r="AG166" s="212" t="s">
        <v>116</v>
      </c>
      <c r="AH166" s="212"/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1" x14ac:dyDescent="0.2">
      <c r="A167" s="229">
        <v>54</v>
      </c>
      <c r="B167" s="230" t="s">
        <v>302</v>
      </c>
      <c r="C167" s="265" t="s">
        <v>303</v>
      </c>
      <c r="D167" s="231" t="s">
        <v>0</v>
      </c>
      <c r="E167" s="257"/>
      <c r="F167" s="233"/>
      <c r="G167" s="232">
        <f>ROUND(E167*F167,2)</f>
        <v>0</v>
      </c>
      <c r="H167" s="233"/>
      <c r="I167" s="232">
        <f>ROUND(E167*H167,2)</f>
        <v>0</v>
      </c>
      <c r="J167" s="233"/>
      <c r="K167" s="232">
        <f>ROUND(E167*J167,2)</f>
        <v>0</v>
      </c>
      <c r="L167" s="232">
        <v>21</v>
      </c>
      <c r="M167" s="232">
        <f>G167*(1+L167/100)</f>
        <v>0</v>
      </c>
      <c r="N167" s="232">
        <v>0</v>
      </c>
      <c r="O167" s="232">
        <f>ROUND(E167*N167,2)</f>
        <v>0</v>
      </c>
      <c r="P167" s="232">
        <v>0</v>
      </c>
      <c r="Q167" s="232">
        <f>ROUND(E167*P167,2)</f>
        <v>0</v>
      </c>
      <c r="R167" s="232"/>
      <c r="S167" s="232" t="s">
        <v>114</v>
      </c>
      <c r="T167" s="232" t="s">
        <v>114</v>
      </c>
      <c r="U167" s="232">
        <v>0</v>
      </c>
      <c r="V167" s="232">
        <f>ROUND(E167*U167,2)</f>
        <v>0</v>
      </c>
      <c r="W167" s="232"/>
      <c r="X167" s="232" t="s">
        <v>268</v>
      </c>
      <c r="Y167" s="212"/>
      <c r="Z167" s="212"/>
      <c r="AA167" s="212"/>
      <c r="AB167" s="212"/>
      <c r="AC167" s="212"/>
      <c r="AD167" s="212"/>
      <c r="AE167" s="212"/>
      <c r="AF167" s="212"/>
      <c r="AG167" s="212" t="s">
        <v>269</v>
      </c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x14ac:dyDescent="0.2">
      <c r="A168" s="239" t="s">
        <v>109</v>
      </c>
      <c r="B168" s="240" t="s">
        <v>79</v>
      </c>
      <c r="C168" s="259" t="s">
        <v>80</v>
      </c>
      <c r="D168" s="241"/>
      <c r="E168" s="242"/>
      <c r="F168" s="243"/>
      <c r="G168" s="244">
        <f>SUMIF(AG169:AG175,"&lt;&gt;NOR",G169:G175)</f>
        <v>0</v>
      </c>
      <c r="H168" s="238"/>
      <c r="I168" s="238">
        <f>SUM(I169:I175)</f>
        <v>0</v>
      </c>
      <c r="J168" s="238"/>
      <c r="K168" s="238">
        <f>SUM(K169:K175)</f>
        <v>0</v>
      </c>
      <c r="L168" s="238"/>
      <c r="M168" s="238">
        <f>SUM(M169:M175)</f>
        <v>0</v>
      </c>
      <c r="N168" s="238"/>
      <c r="O168" s="238">
        <f>SUM(O169:O175)</f>
        <v>0</v>
      </c>
      <c r="P168" s="238"/>
      <c r="Q168" s="238">
        <f>SUM(Q169:Q175)</f>
        <v>0</v>
      </c>
      <c r="R168" s="238"/>
      <c r="S168" s="238"/>
      <c r="T168" s="238"/>
      <c r="U168" s="238"/>
      <c r="V168" s="238">
        <f>SUM(V169:V175)</f>
        <v>145.68</v>
      </c>
      <c r="W168" s="238"/>
      <c r="X168" s="238"/>
      <c r="AG168" t="s">
        <v>110</v>
      </c>
    </row>
    <row r="169" spans="1:60" outlineLevel="1" x14ac:dyDescent="0.2">
      <c r="A169" s="251">
        <v>55</v>
      </c>
      <c r="B169" s="252" t="s">
        <v>304</v>
      </c>
      <c r="C169" s="264" t="s">
        <v>305</v>
      </c>
      <c r="D169" s="253" t="s">
        <v>168</v>
      </c>
      <c r="E169" s="254">
        <v>38.222720000000002</v>
      </c>
      <c r="F169" s="255"/>
      <c r="G169" s="256">
        <f>ROUND(E169*F169,2)</f>
        <v>0</v>
      </c>
      <c r="H169" s="233"/>
      <c r="I169" s="232">
        <f>ROUND(E169*H169,2)</f>
        <v>0</v>
      </c>
      <c r="J169" s="233"/>
      <c r="K169" s="232">
        <f>ROUND(E169*J169,2)</f>
        <v>0</v>
      </c>
      <c r="L169" s="232">
        <v>21</v>
      </c>
      <c r="M169" s="232">
        <f>G169*(1+L169/100)</f>
        <v>0</v>
      </c>
      <c r="N169" s="232">
        <v>0</v>
      </c>
      <c r="O169" s="232">
        <f>ROUND(E169*N169,2)</f>
        <v>0</v>
      </c>
      <c r="P169" s="232">
        <v>0</v>
      </c>
      <c r="Q169" s="232">
        <f>ROUND(E169*P169,2)</f>
        <v>0</v>
      </c>
      <c r="R169" s="232"/>
      <c r="S169" s="232" t="s">
        <v>114</v>
      </c>
      <c r="T169" s="232" t="s">
        <v>306</v>
      </c>
      <c r="U169" s="232">
        <v>0.16</v>
      </c>
      <c r="V169" s="232">
        <f>ROUND(E169*U169,2)</f>
        <v>6.12</v>
      </c>
      <c r="W169" s="232"/>
      <c r="X169" s="232" t="s">
        <v>307</v>
      </c>
      <c r="Y169" s="212"/>
      <c r="Z169" s="212"/>
      <c r="AA169" s="212"/>
      <c r="AB169" s="212"/>
      <c r="AC169" s="212"/>
      <c r="AD169" s="212"/>
      <c r="AE169" s="212"/>
      <c r="AF169" s="212"/>
      <c r="AG169" s="212" t="s">
        <v>308</v>
      </c>
      <c r="AH169" s="212"/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1" x14ac:dyDescent="0.2">
      <c r="A170" s="251">
        <v>56</v>
      </c>
      <c r="B170" s="252" t="s">
        <v>309</v>
      </c>
      <c r="C170" s="264" t="s">
        <v>310</v>
      </c>
      <c r="D170" s="253" t="s">
        <v>168</v>
      </c>
      <c r="E170" s="254">
        <v>38.222720000000002</v>
      </c>
      <c r="F170" s="255"/>
      <c r="G170" s="256">
        <f>ROUND(E170*F170,2)</f>
        <v>0</v>
      </c>
      <c r="H170" s="233"/>
      <c r="I170" s="232">
        <f>ROUND(E170*H170,2)</f>
        <v>0</v>
      </c>
      <c r="J170" s="233"/>
      <c r="K170" s="232">
        <f>ROUND(E170*J170,2)</f>
        <v>0</v>
      </c>
      <c r="L170" s="232">
        <v>21</v>
      </c>
      <c r="M170" s="232">
        <f>G170*(1+L170/100)</f>
        <v>0</v>
      </c>
      <c r="N170" s="232">
        <v>0</v>
      </c>
      <c r="O170" s="232">
        <f>ROUND(E170*N170,2)</f>
        <v>0</v>
      </c>
      <c r="P170" s="232">
        <v>0</v>
      </c>
      <c r="Q170" s="232">
        <f>ROUND(E170*P170,2)</f>
        <v>0</v>
      </c>
      <c r="R170" s="232"/>
      <c r="S170" s="232" t="s">
        <v>114</v>
      </c>
      <c r="T170" s="232" t="s">
        <v>114</v>
      </c>
      <c r="U170" s="232">
        <v>2.0089999999999999</v>
      </c>
      <c r="V170" s="232">
        <f>ROUND(E170*U170,2)</f>
        <v>76.790000000000006</v>
      </c>
      <c r="W170" s="232"/>
      <c r="X170" s="232" t="s">
        <v>307</v>
      </c>
      <c r="Y170" s="212"/>
      <c r="Z170" s="212"/>
      <c r="AA170" s="212"/>
      <c r="AB170" s="212"/>
      <c r="AC170" s="212"/>
      <c r="AD170" s="212"/>
      <c r="AE170" s="212"/>
      <c r="AF170" s="212"/>
      <c r="AG170" s="212" t="s">
        <v>308</v>
      </c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1" x14ac:dyDescent="0.2">
      <c r="A171" s="251">
        <v>57</v>
      </c>
      <c r="B171" s="252" t="s">
        <v>311</v>
      </c>
      <c r="C171" s="264" t="s">
        <v>312</v>
      </c>
      <c r="D171" s="253" t="s">
        <v>168</v>
      </c>
      <c r="E171" s="254">
        <v>38.222720000000002</v>
      </c>
      <c r="F171" s="255"/>
      <c r="G171" s="256">
        <f>ROUND(E171*F171,2)</f>
        <v>0</v>
      </c>
      <c r="H171" s="233"/>
      <c r="I171" s="232">
        <f>ROUND(E171*H171,2)</f>
        <v>0</v>
      </c>
      <c r="J171" s="233"/>
      <c r="K171" s="232">
        <f>ROUND(E171*J171,2)</f>
        <v>0</v>
      </c>
      <c r="L171" s="232">
        <v>21</v>
      </c>
      <c r="M171" s="232">
        <f>G171*(1+L171/100)</f>
        <v>0</v>
      </c>
      <c r="N171" s="232">
        <v>0</v>
      </c>
      <c r="O171" s="232">
        <f>ROUND(E171*N171,2)</f>
        <v>0</v>
      </c>
      <c r="P171" s="232">
        <v>0</v>
      </c>
      <c r="Q171" s="232">
        <f>ROUND(E171*P171,2)</f>
        <v>0</v>
      </c>
      <c r="R171" s="232"/>
      <c r="S171" s="232" t="s">
        <v>114</v>
      </c>
      <c r="T171" s="232" t="s">
        <v>306</v>
      </c>
      <c r="U171" s="232">
        <v>0.49</v>
      </c>
      <c r="V171" s="232">
        <f>ROUND(E171*U171,2)</f>
        <v>18.73</v>
      </c>
      <c r="W171" s="232"/>
      <c r="X171" s="232" t="s">
        <v>307</v>
      </c>
      <c r="Y171" s="212"/>
      <c r="Z171" s="212"/>
      <c r="AA171" s="212"/>
      <c r="AB171" s="212"/>
      <c r="AC171" s="212"/>
      <c r="AD171" s="212"/>
      <c r="AE171" s="212"/>
      <c r="AF171" s="212"/>
      <c r="AG171" s="212" t="s">
        <v>308</v>
      </c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1" x14ac:dyDescent="0.2">
      <c r="A172" s="251">
        <v>58</v>
      </c>
      <c r="B172" s="252" t="s">
        <v>313</v>
      </c>
      <c r="C172" s="264" t="s">
        <v>314</v>
      </c>
      <c r="D172" s="253" t="s">
        <v>168</v>
      </c>
      <c r="E172" s="254">
        <v>38.222720000000002</v>
      </c>
      <c r="F172" s="255"/>
      <c r="G172" s="256">
        <f>ROUND(E172*F172,2)</f>
        <v>0</v>
      </c>
      <c r="H172" s="233"/>
      <c r="I172" s="232">
        <f>ROUND(E172*H172,2)</f>
        <v>0</v>
      </c>
      <c r="J172" s="233"/>
      <c r="K172" s="232">
        <f>ROUND(E172*J172,2)</f>
        <v>0</v>
      </c>
      <c r="L172" s="232">
        <v>21</v>
      </c>
      <c r="M172" s="232">
        <f>G172*(1+L172/100)</f>
        <v>0</v>
      </c>
      <c r="N172" s="232">
        <v>0</v>
      </c>
      <c r="O172" s="232">
        <f>ROUND(E172*N172,2)</f>
        <v>0</v>
      </c>
      <c r="P172" s="232">
        <v>0</v>
      </c>
      <c r="Q172" s="232">
        <f>ROUND(E172*P172,2)</f>
        <v>0</v>
      </c>
      <c r="R172" s="232"/>
      <c r="S172" s="232" t="s">
        <v>114</v>
      </c>
      <c r="T172" s="232" t="s">
        <v>306</v>
      </c>
      <c r="U172" s="232">
        <v>0</v>
      </c>
      <c r="V172" s="232">
        <f>ROUND(E172*U172,2)</f>
        <v>0</v>
      </c>
      <c r="W172" s="232"/>
      <c r="X172" s="232" t="s">
        <v>307</v>
      </c>
      <c r="Y172" s="212"/>
      <c r="Z172" s="212"/>
      <c r="AA172" s="212"/>
      <c r="AB172" s="212"/>
      <c r="AC172" s="212"/>
      <c r="AD172" s="212"/>
      <c r="AE172" s="212"/>
      <c r="AF172" s="212"/>
      <c r="AG172" s="212" t="s">
        <v>308</v>
      </c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1" x14ac:dyDescent="0.2">
      <c r="A173" s="251">
        <v>59</v>
      </c>
      <c r="B173" s="252" t="s">
        <v>315</v>
      </c>
      <c r="C173" s="264" t="s">
        <v>316</v>
      </c>
      <c r="D173" s="253" t="s">
        <v>168</v>
      </c>
      <c r="E173" s="254">
        <v>38.222720000000002</v>
      </c>
      <c r="F173" s="255"/>
      <c r="G173" s="256">
        <f>ROUND(E173*F173,2)</f>
        <v>0</v>
      </c>
      <c r="H173" s="233"/>
      <c r="I173" s="232">
        <f>ROUND(E173*H173,2)</f>
        <v>0</v>
      </c>
      <c r="J173" s="233"/>
      <c r="K173" s="232">
        <f>ROUND(E173*J173,2)</f>
        <v>0</v>
      </c>
      <c r="L173" s="232">
        <v>21</v>
      </c>
      <c r="M173" s="232">
        <f>G173*(1+L173/100)</f>
        <v>0</v>
      </c>
      <c r="N173" s="232">
        <v>0</v>
      </c>
      <c r="O173" s="232">
        <f>ROUND(E173*N173,2)</f>
        <v>0</v>
      </c>
      <c r="P173" s="232">
        <v>0</v>
      </c>
      <c r="Q173" s="232">
        <f>ROUND(E173*P173,2)</f>
        <v>0</v>
      </c>
      <c r="R173" s="232"/>
      <c r="S173" s="232" t="s">
        <v>114</v>
      </c>
      <c r="T173" s="232" t="s">
        <v>114</v>
      </c>
      <c r="U173" s="232">
        <v>0.94199999999999995</v>
      </c>
      <c r="V173" s="232">
        <f>ROUND(E173*U173,2)</f>
        <v>36.01</v>
      </c>
      <c r="W173" s="232"/>
      <c r="X173" s="232" t="s">
        <v>307</v>
      </c>
      <c r="Y173" s="212"/>
      <c r="Z173" s="212"/>
      <c r="AA173" s="212"/>
      <c r="AB173" s="212"/>
      <c r="AC173" s="212"/>
      <c r="AD173" s="212"/>
      <c r="AE173" s="212"/>
      <c r="AF173" s="212"/>
      <c r="AG173" s="212" t="s">
        <v>308</v>
      </c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1" x14ac:dyDescent="0.2">
      <c r="A174" s="251">
        <v>60</v>
      </c>
      <c r="B174" s="252" t="s">
        <v>317</v>
      </c>
      <c r="C174" s="264" t="s">
        <v>318</v>
      </c>
      <c r="D174" s="253" t="s">
        <v>168</v>
      </c>
      <c r="E174" s="254">
        <v>76.445440000000005</v>
      </c>
      <c r="F174" s="255"/>
      <c r="G174" s="256">
        <f>ROUND(E174*F174,2)</f>
        <v>0</v>
      </c>
      <c r="H174" s="233"/>
      <c r="I174" s="232">
        <f>ROUND(E174*H174,2)</f>
        <v>0</v>
      </c>
      <c r="J174" s="233"/>
      <c r="K174" s="232">
        <f>ROUND(E174*J174,2)</f>
        <v>0</v>
      </c>
      <c r="L174" s="232">
        <v>21</v>
      </c>
      <c r="M174" s="232">
        <f>G174*(1+L174/100)</f>
        <v>0</v>
      </c>
      <c r="N174" s="232">
        <v>0</v>
      </c>
      <c r="O174" s="232">
        <f>ROUND(E174*N174,2)</f>
        <v>0</v>
      </c>
      <c r="P174" s="232">
        <v>0</v>
      </c>
      <c r="Q174" s="232">
        <f>ROUND(E174*P174,2)</f>
        <v>0</v>
      </c>
      <c r="R174" s="232"/>
      <c r="S174" s="232" t="s">
        <v>114</v>
      </c>
      <c r="T174" s="232" t="s">
        <v>114</v>
      </c>
      <c r="U174" s="232">
        <v>0.105</v>
      </c>
      <c r="V174" s="232">
        <f>ROUND(E174*U174,2)</f>
        <v>8.0299999999999994</v>
      </c>
      <c r="W174" s="232"/>
      <c r="X174" s="232" t="s">
        <v>307</v>
      </c>
      <c r="Y174" s="212"/>
      <c r="Z174" s="212"/>
      <c r="AA174" s="212"/>
      <c r="AB174" s="212"/>
      <c r="AC174" s="212"/>
      <c r="AD174" s="212"/>
      <c r="AE174" s="212"/>
      <c r="AF174" s="212"/>
      <c r="AG174" s="212" t="s">
        <v>308</v>
      </c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outlineLevel="1" x14ac:dyDescent="0.2">
      <c r="A175" s="251">
        <v>61</v>
      </c>
      <c r="B175" s="252" t="s">
        <v>319</v>
      </c>
      <c r="C175" s="264" t="s">
        <v>320</v>
      </c>
      <c r="D175" s="253" t="s">
        <v>168</v>
      </c>
      <c r="E175" s="254">
        <v>38.222720000000002</v>
      </c>
      <c r="F175" s="255"/>
      <c r="G175" s="256">
        <f>ROUND(E175*F175,2)</f>
        <v>0</v>
      </c>
      <c r="H175" s="233"/>
      <c r="I175" s="232">
        <f>ROUND(E175*H175,2)</f>
        <v>0</v>
      </c>
      <c r="J175" s="233"/>
      <c r="K175" s="232">
        <f>ROUND(E175*J175,2)</f>
        <v>0</v>
      </c>
      <c r="L175" s="232">
        <v>21</v>
      </c>
      <c r="M175" s="232">
        <f>G175*(1+L175/100)</f>
        <v>0</v>
      </c>
      <c r="N175" s="232">
        <v>0</v>
      </c>
      <c r="O175" s="232">
        <f>ROUND(E175*N175,2)</f>
        <v>0</v>
      </c>
      <c r="P175" s="232">
        <v>0</v>
      </c>
      <c r="Q175" s="232">
        <f>ROUND(E175*P175,2)</f>
        <v>0</v>
      </c>
      <c r="R175" s="232"/>
      <c r="S175" s="232" t="s">
        <v>114</v>
      </c>
      <c r="T175" s="232" t="s">
        <v>114</v>
      </c>
      <c r="U175" s="232">
        <v>0</v>
      </c>
      <c r="V175" s="232">
        <f>ROUND(E175*U175,2)</f>
        <v>0</v>
      </c>
      <c r="W175" s="232"/>
      <c r="X175" s="232" t="s">
        <v>307</v>
      </c>
      <c r="Y175" s="212"/>
      <c r="Z175" s="212"/>
      <c r="AA175" s="212"/>
      <c r="AB175" s="212"/>
      <c r="AC175" s="212"/>
      <c r="AD175" s="212"/>
      <c r="AE175" s="212"/>
      <c r="AF175" s="212"/>
      <c r="AG175" s="212" t="s">
        <v>308</v>
      </c>
      <c r="AH175" s="212"/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x14ac:dyDescent="0.2">
      <c r="A176" s="239" t="s">
        <v>109</v>
      </c>
      <c r="B176" s="240" t="s">
        <v>82</v>
      </c>
      <c r="C176" s="259" t="s">
        <v>29</v>
      </c>
      <c r="D176" s="241"/>
      <c r="E176" s="242"/>
      <c r="F176" s="243"/>
      <c r="G176" s="244">
        <f>SUMIF(AG177:AG180,"&lt;&gt;NOR",G177:G180)</f>
        <v>0</v>
      </c>
      <c r="H176" s="238"/>
      <c r="I176" s="238">
        <f>SUM(I177:I180)</f>
        <v>0</v>
      </c>
      <c r="J176" s="238"/>
      <c r="K176" s="238">
        <f>SUM(K177:K180)</f>
        <v>0</v>
      </c>
      <c r="L176" s="238"/>
      <c r="M176" s="238">
        <f>SUM(M177:M180)</f>
        <v>0</v>
      </c>
      <c r="N176" s="238"/>
      <c r="O176" s="238">
        <f>SUM(O177:O180)</f>
        <v>0</v>
      </c>
      <c r="P176" s="238"/>
      <c r="Q176" s="238">
        <f>SUM(Q177:Q180)</f>
        <v>0</v>
      </c>
      <c r="R176" s="238"/>
      <c r="S176" s="238"/>
      <c r="T176" s="238"/>
      <c r="U176" s="238"/>
      <c r="V176" s="238">
        <f>SUM(V177:V180)</f>
        <v>0</v>
      </c>
      <c r="W176" s="238"/>
      <c r="X176" s="238"/>
      <c r="AG176" t="s">
        <v>110</v>
      </c>
    </row>
    <row r="177" spans="1:60" outlineLevel="1" x14ac:dyDescent="0.2">
      <c r="A177" s="251">
        <v>62</v>
      </c>
      <c r="B177" s="252" t="s">
        <v>321</v>
      </c>
      <c r="C177" s="264" t="s">
        <v>322</v>
      </c>
      <c r="D177" s="253" t="s">
        <v>323</v>
      </c>
      <c r="E177" s="254">
        <v>1</v>
      </c>
      <c r="F177" s="255"/>
      <c r="G177" s="256">
        <f>ROUND(E177*F177,2)</f>
        <v>0</v>
      </c>
      <c r="H177" s="233"/>
      <c r="I177" s="232">
        <f>ROUND(E177*H177,2)</f>
        <v>0</v>
      </c>
      <c r="J177" s="233"/>
      <c r="K177" s="232">
        <f>ROUND(E177*J177,2)</f>
        <v>0</v>
      </c>
      <c r="L177" s="232">
        <v>21</v>
      </c>
      <c r="M177" s="232">
        <f>G177*(1+L177/100)</f>
        <v>0</v>
      </c>
      <c r="N177" s="232">
        <v>0</v>
      </c>
      <c r="O177" s="232">
        <f>ROUND(E177*N177,2)</f>
        <v>0</v>
      </c>
      <c r="P177" s="232">
        <v>0</v>
      </c>
      <c r="Q177" s="232">
        <f>ROUND(E177*P177,2)</f>
        <v>0</v>
      </c>
      <c r="R177" s="232"/>
      <c r="S177" s="232" t="s">
        <v>114</v>
      </c>
      <c r="T177" s="232" t="s">
        <v>160</v>
      </c>
      <c r="U177" s="232">
        <v>0</v>
      </c>
      <c r="V177" s="232">
        <f>ROUND(E177*U177,2)</f>
        <v>0</v>
      </c>
      <c r="W177" s="232"/>
      <c r="X177" s="232" t="s">
        <v>324</v>
      </c>
      <c r="Y177" s="212"/>
      <c r="Z177" s="212"/>
      <c r="AA177" s="212"/>
      <c r="AB177" s="212"/>
      <c r="AC177" s="212"/>
      <c r="AD177" s="212"/>
      <c r="AE177" s="212"/>
      <c r="AF177" s="212"/>
      <c r="AG177" s="212" t="s">
        <v>325</v>
      </c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outlineLevel="1" x14ac:dyDescent="0.2">
      <c r="A178" s="251">
        <v>63</v>
      </c>
      <c r="B178" s="252" t="s">
        <v>326</v>
      </c>
      <c r="C178" s="264" t="s">
        <v>327</v>
      </c>
      <c r="D178" s="253" t="s">
        <v>323</v>
      </c>
      <c r="E178" s="254">
        <v>1</v>
      </c>
      <c r="F178" s="255"/>
      <c r="G178" s="256">
        <f>ROUND(E178*F178,2)</f>
        <v>0</v>
      </c>
      <c r="H178" s="233"/>
      <c r="I178" s="232">
        <f>ROUND(E178*H178,2)</f>
        <v>0</v>
      </c>
      <c r="J178" s="233"/>
      <c r="K178" s="232">
        <f>ROUND(E178*J178,2)</f>
        <v>0</v>
      </c>
      <c r="L178" s="232">
        <v>21</v>
      </c>
      <c r="M178" s="232">
        <f>G178*(1+L178/100)</f>
        <v>0</v>
      </c>
      <c r="N178" s="232">
        <v>0</v>
      </c>
      <c r="O178" s="232">
        <f>ROUND(E178*N178,2)</f>
        <v>0</v>
      </c>
      <c r="P178" s="232">
        <v>0</v>
      </c>
      <c r="Q178" s="232">
        <f>ROUND(E178*P178,2)</f>
        <v>0</v>
      </c>
      <c r="R178" s="232"/>
      <c r="S178" s="232" t="s">
        <v>114</v>
      </c>
      <c r="T178" s="232" t="s">
        <v>160</v>
      </c>
      <c r="U178" s="232">
        <v>0</v>
      </c>
      <c r="V178" s="232">
        <f>ROUND(E178*U178,2)</f>
        <v>0</v>
      </c>
      <c r="W178" s="232"/>
      <c r="X178" s="232" t="s">
        <v>324</v>
      </c>
      <c r="Y178" s="212"/>
      <c r="Z178" s="212"/>
      <c r="AA178" s="212"/>
      <c r="AB178" s="212"/>
      <c r="AC178" s="212"/>
      <c r="AD178" s="212"/>
      <c r="AE178" s="212"/>
      <c r="AF178" s="212"/>
      <c r="AG178" s="212" t="s">
        <v>325</v>
      </c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1" x14ac:dyDescent="0.2">
      <c r="A179" s="251">
        <v>64</v>
      </c>
      <c r="B179" s="252" t="s">
        <v>328</v>
      </c>
      <c r="C179" s="264" t="s">
        <v>329</v>
      </c>
      <c r="D179" s="253" t="s">
        <v>285</v>
      </c>
      <c r="E179" s="254">
        <v>1</v>
      </c>
      <c r="F179" s="255"/>
      <c r="G179" s="256">
        <f>ROUND(E179*F179,2)</f>
        <v>0</v>
      </c>
      <c r="H179" s="233"/>
      <c r="I179" s="232">
        <f>ROUND(E179*H179,2)</f>
        <v>0</v>
      </c>
      <c r="J179" s="233"/>
      <c r="K179" s="232">
        <f>ROUND(E179*J179,2)</f>
        <v>0</v>
      </c>
      <c r="L179" s="232">
        <v>21</v>
      </c>
      <c r="M179" s="232">
        <f>G179*(1+L179/100)</f>
        <v>0</v>
      </c>
      <c r="N179" s="232">
        <v>0</v>
      </c>
      <c r="O179" s="232">
        <f>ROUND(E179*N179,2)</f>
        <v>0</v>
      </c>
      <c r="P179" s="232">
        <v>0</v>
      </c>
      <c r="Q179" s="232">
        <f>ROUND(E179*P179,2)</f>
        <v>0</v>
      </c>
      <c r="R179" s="232"/>
      <c r="S179" s="232" t="s">
        <v>114</v>
      </c>
      <c r="T179" s="232" t="s">
        <v>160</v>
      </c>
      <c r="U179" s="232">
        <v>0</v>
      </c>
      <c r="V179" s="232">
        <f>ROUND(E179*U179,2)</f>
        <v>0</v>
      </c>
      <c r="W179" s="232"/>
      <c r="X179" s="232" t="s">
        <v>324</v>
      </c>
      <c r="Y179" s="212"/>
      <c r="Z179" s="212"/>
      <c r="AA179" s="212"/>
      <c r="AB179" s="212"/>
      <c r="AC179" s="212"/>
      <c r="AD179" s="212"/>
      <c r="AE179" s="212"/>
      <c r="AF179" s="212"/>
      <c r="AG179" s="212" t="s">
        <v>325</v>
      </c>
      <c r="AH179" s="212"/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1" x14ac:dyDescent="0.2">
      <c r="A180" s="245">
        <v>65</v>
      </c>
      <c r="B180" s="246" t="s">
        <v>330</v>
      </c>
      <c r="C180" s="260" t="s">
        <v>331</v>
      </c>
      <c r="D180" s="247" t="s">
        <v>285</v>
      </c>
      <c r="E180" s="248">
        <v>1</v>
      </c>
      <c r="F180" s="249"/>
      <c r="G180" s="250">
        <f>ROUND(E180*F180,2)</f>
        <v>0</v>
      </c>
      <c r="H180" s="233"/>
      <c r="I180" s="232">
        <f>ROUND(E180*H180,2)</f>
        <v>0</v>
      </c>
      <c r="J180" s="233"/>
      <c r="K180" s="232">
        <f>ROUND(E180*J180,2)</f>
        <v>0</v>
      </c>
      <c r="L180" s="232">
        <v>21</v>
      </c>
      <c r="M180" s="232">
        <f>G180*(1+L180/100)</f>
        <v>0</v>
      </c>
      <c r="N180" s="232">
        <v>0</v>
      </c>
      <c r="O180" s="232">
        <f>ROUND(E180*N180,2)</f>
        <v>0</v>
      </c>
      <c r="P180" s="232">
        <v>0</v>
      </c>
      <c r="Q180" s="232">
        <f>ROUND(E180*P180,2)</f>
        <v>0</v>
      </c>
      <c r="R180" s="232"/>
      <c r="S180" s="232" t="s">
        <v>244</v>
      </c>
      <c r="T180" s="232" t="s">
        <v>160</v>
      </c>
      <c r="U180" s="232">
        <v>0</v>
      </c>
      <c r="V180" s="232">
        <f>ROUND(E180*U180,2)</f>
        <v>0</v>
      </c>
      <c r="W180" s="232"/>
      <c r="X180" s="232" t="s">
        <v>324</v>
      </c>
      <c r="Y180" s="212"/>
      <c r="Z180" s="212"/>
      <c r="AA180" s="212"/>
      <c r="AB180" s="212"/>
      <c r="AC180" s="212"/>
      <c r="AD180" s="212"/>
      <c r="AE180" s="212"/>
      <c r="AF180" s="212"/>
      <c r="AG180" s="212" t="s">
        <v>325</v>
      </c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x14ac:dyDescent="0.2">
      <c r="A181" s="3"/>
      <c r="B181" s="4"/>
      <c r="C181" s="266"/>
      <c r="D181" s="6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AE181">
        <v>15</v>
      </c>
      <c r="AF181">
        <v>21</v>
      </c>
      <c r="AG181" t="s">
        <v>96</v>
      </c>
    </row>
    <row r="182" spans="1:60" x14ac:dyDescent="0.2">
      <c r="A182" s="215"/>
      <c r="B182" s="216" t="s">
        <v>31</v>
      </c>
      <c r="C182" s="267"/>
      <c r="D182" s="217"/>
      <c r="E182" s="218"/>
      <c r="F182" s="218"/>
      <c r="G182" s="258">
        <f>G8+G57+G81+G93+G97+G113+G125+G128+G141+G143+G156+G160+G168+G176</f>
        <v>0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AE182">
        <f>SUMIF(L7:L180,AE181,G7:G180)</f>
        <v>0</v>
      </c>
      <c r="AF182">
        <f>SUMIF(L7:L180,AF181,G7:G180)</f>
        <v>0</v>
      </c>
      <c r="AG182" t="s">
        <v>332</v>
      </c>
    </row>
    <row r="183" spans="1:60" x14ac:dyDescent="0.2">
      <c r="A183" s="3"/>
      <c r="B183" s="4"/>
      <c r="C183" s="266"/>
      <c r="D183" s="6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60" x14ac:dyDescent="0.2">
      <c r="A184" s="3"/>
      <c r="B184" s="4"/>
      <c r="C184" s="266"/>
      <c r="D184" s="6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60" x14ac:dyDescent="0.2">
      <c r="A185" s="219" t="s">
        <v>333</v>
      </c>
      <c r="B185" s="219"/>
      <c r="C185" s="268"/>
      <c r="D185" s="6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60" x14ac:dyDescent="0.2">
      <c r="A186" s="220"/>
      <c r="B186" s="221"/>
      <c r="C186" s="269"/>
      <c r="D186" s="221"/>
      <c r="E186" s="221"/>
      <c r="F186" s="221"/>
      <c r="G186" s="22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AG186" t="s">
        <v>334</v>
      </c>
    </row>
    <row r="187" spans="1:60" x14ac:dyDescent="0.2">
      <c r="A187" s="223"/>
      <c r="B187" s="224"/>
      <c r="C187" s="270"/>
      <c r="D187" s="224"/>
      <c r="E187" s="224"/>
      <c r="F187" s="224"/>
      <c r="G187" s="225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60" x14ac:dyDescent="0.2">
      <c r="A188" s="223"/>
      <c r="B188" s="224"/>
      <c r="C188" s="270"/>
      <c r="D188" s="224"/>
      <c r="E188" s="224"/>
      <c r="F188" s="224"/>
      <c r="G188" s="225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60" x14ac:dyDescent="0.2">
      <c r="A189" s="223"/>
      <c r="B189" s="224"/>
      <c r="C189" s="270"/>
      <c r="D189" s="224"/>
      <c r="E189" s="224"/>
      <c r="F189" s="224"/>
      <c r="G189" s="22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60" x14ac:dyDescent="0.2">
      <c r="A190" s="226"/>
      <c r="B190" s="227"/>
      <c r="C190" s="271"/>
      <c r="D190" s="227"/>
      <c r="E190" s="227"/>
      <c r="F190" s="227"/>
      <c r="G190" s="228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60" x14ac:dyDescent="0.2">
      <c r="A191" s="3"/>
      <c r="B191" s="4"/>
      <c r="C191" s="266"/>
      <c r="D191" s="6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60" x14ac:dyDescent="0.2">
      <c r="C192" s="272"/>
      <c r="D192" s="10"/>
      <c r="AG192" t="s">
        <v>335</v>
      </c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jyiwlQnUiEIRt2K/MvpSb0We7ofMFHmFC3/MMzpeLHvW4FRKw6p2hiVfSdRH+ZMDtZQmPUOdEFNAaArw+ajl0g==" saltValue="2n9PCAISWKG0NhW1HC55DQ==" spinCount="100000" sheet="1"/>
  <mergeCells count="6">
    <mergeCell ref="A1:G1"/>
    <mergeCell ref="C2:G2"/>
    <mergeCell ref="C3:G3"/>
    <mergeCell ref="C4:G4"/>
    <mergeCell ref="A185:C185"/>
    <mergeCell ref="A186:G19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SO-02 SO-02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'SO-02 SO-02 Pol'!Názvy_tisku</vt:lpstr>
      <vt:lpstr>oadresa</vt:lpstr>
      <vt:lpstr>Stavba!Objednatel</vt:lpstr>
      <vt:lpstr>Stavba!Objekt</vt:lpstr>
      <vt:lpstr>'SO-02 SO-02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2019-03-19T12:27:02Z</cp:lastPrinted>
  <dcterms:created xsi:type="dcterms:W3CDTF">2009-04-08T07:15:50Z</dcterms:created>
  <dcterms:modified xsi:type="dcterms:W3CDTF">2021-06-29T06:28:23Z</dcterms:modified>
</cp:coreProperties>
</file>