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sbrnocz-my.sharepoint.com/personal/radek_cernohorsky_ps-brno_cz/Documents/Plocha/"/>
    </mc:Choice>
  </mc:AlternateContent>
  <xr:revisionPtr revIDLastSave="116" documentId="8_{B4B4D3D5-7E29-4FF4-B186-4176DE0C1D72}" xr6:coauthVersionLast="47" xr6:coauthVersionMax="47" xr10:uidLastSave="{A4220F20-659A-4982-9035-756FDF4EE462}"/>
  <bookViews>
    <workbookView xWindow="-120" yWindow="-120" windowWidth="29040" windowHeight="15840" xr2:uid="{00000000-000D-0000-FFFF-FFFF00000000}"/>
  </bookViews>
  <sheets>
    <sheet name="Stavba" sheetId="1" r:id="rId1"/>
    <sheet name="VzorPolozky" sheetId="10" state="hidden" r:id="rId2"/>
    <sheet name="SO01.1 SO 01.11 Pol" sheetId="12" r:id="rId3"/>
    <sheet name="SO01.1 SO 01.12 Pol" sheetId="13" r:id="rId4"/>
    <sheet name="SO01.1 SO 01.13 Pol" sheetId="14" r:id="rId5"/>
    <sheet name="SO01.2 SO 01.21 Pol" sheetId="15" r:id="rId6"/>
    <sheet name="SO01.2 SO 01.22 Pol" sheetId="16" r:id="rId7"/>
    <sheet name="SO01.2 SO 01.23 Pol" sheetId="17" r:id="rId8"/>
    <sheet name="SO02 SO 02.1 Pol" sheetId="18" r:id="rId9"/>
    <sheet name="SO02 SO 02.2 Pol" sheetId="19" r:id="rId10"/>
    <sheet name="SO02 SO 02.3 Pol" sheetId="20" r:id="rId11"/>
    <sheet name="SO02 SO 02.4 Pol" sheetId="21" r:id="rId12"/>
    <sheet name="SO03 SO 03 Pol" sheetId="22" r:id="rId13"/>
    <sheet name="VRN VRN 01 Naklady" sheetId="23" r:id="rId14"/>
  </sheets>
  <externalReferences>
    <externalReference r:id="rId15"/>
  </externalReferences>
  <definedNames>
    <definedName name="CelkemDPHVypocet" localSheetId="0">Stavba!$H$57</definedName>
    <definedName name="CenaCelkem">Stavba!$G$29</definedName>
    <definedName name="CenaCelkemBezDPH">Stavba!$G$28</definedName>
    <definedName name="CenaCelkemVypocet" localSheetId="0">Stavba!$I$57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'SO01.1 SO 01.11 Pol'!$1:$7</definedName>
    <definedName name="_xlnm.Print_Titles" localSheetId="3">'SO01.1 SO 01.12 Pol'!$1:$7</definedName>
    <definedName name="_xlnm.Print_Titles" localSheetId="4">'SO01.1 SO 01.13 Pol'!$1:$7</definedName>
    <definedName name="_xlnm.Print_Titles" localSheetId="5">'SO01.2 SO 01.21 Pol'!$1:$7</definedName>
    <definedName name="_xlnm.Print_Titles" localSheetId="6">'SO01.2 SO 01.22 Pol'!$1:$7</definedName>
    <definedName name="_xlnm.Print_Titles" localSheetId="7">'SO01.2 SO 01.23 Pol'!$1:$7</definedName>
    <definedName name="_xlnm.Print_Titles" localSheetId="8">'SO02 SO 02.1 Pol'!$1:$7</definedName>
    <definedName name="_xlnm.Print_Titles" localSheetId="9">'SO02 SO 02.2 Pol'!$1:$7</definedName>
    <definedName name="_xlnm.Print_Titles" localSheetId="10">'SO02 SO 02.3 Pol'!$1:$7</definedName>
    <definedName name="_xlnm.Print_Titles" localSheetId="11">'SO02 SO 02.4 Pol'!$1:$7</definedName>
    <definedName name="_xlnm.Print_Titles" localSheetId="12">'SO03 SO 03 Pol'!$1:$7</definedName>
    <definedName name="_xlnm.Print_Titles" localSheetId="13">'VRN VRN 01 Naklady'!$1:$7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'SO01.1 SO 01.11 Pol'!$A$1:$X$107</definedName>
    <definedName name="_xlnm.Print_Area" localSheetId="3">'SO01.1 SO 01.12 Pol'!$A$1:$X$308</definedName>
    <definedName name="_xlnm.Print_Area" localSheetId="4">'SO01.1 SO 01.13 Pol'!$A$1:$X$45</definedName>
    <definedName name="_xlnm.Print_Area" localSheetId="5">'SO01.2 SO 01.21 Pol'!$A$1:$X$188</definedName>
    <definedName name="_xlnm.Print_Area" localSheetId="6">'SO01.2 SO 01.22 Pol'!$A$1:$X$73</definedName>
    <definedName name="_xlnm.Print_Area" localSheetId="7">'SO01.2 SO 01.23 Pol'!$A$1:$X$31</definedName>
    <definedName name="_xlnm.Print_Area" localSheetId="8">'SO02 SO 02.1 Pol'!$A$1:$X$154</definedName>
    <definedName name="_xlnm.Print_Area" localSheetId="9">'SO02 SO 02.2 Pol'!$A$1:$X$143</definedName>
    <definedName name="_xlnm.Print_Area" localSheetId="10">'SO02 SO 02.3 Pol'!$A$1:$X$95</definedName>
    <definedName name="_xlnm.Print_Area" localSheetId="11">'SO02 SO 02.4 Pol'!$A$1:$X$208</definedName>
    <definedName name="_xlnm.Print_Area" localSheetId="12">'SO03 SO 03 Pol'!$A$1:$X$52</definedName>
    <definedName name="_xlnm.Print_Area" localSheetId="0">Stavba!$A$1:$J$122</definedName>
    <definedName name="_xlnm.Print_Area" localSheetId="13">'VRN VRN 01 Naklady'!$A$1:$X$34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Stavba!$F$57</definedName>
    <definedName name="ZakladDPHZakl">Stavba!$G$25</definedName>
    <definedName name="ZakladDPHZaklVypocet" localSheetId="0">Stavba!$G$57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23" l="1"/>
  <c r="M9" i="23" s="1"/>
  <c r="I9" i="23"/>
  <c r="K9" i="23"/>
  <c r="O9" i="23"/>
  <c r="Q9" i="23"/>
  <c r="Q8" i="23" s="1"/>
  <c r="U9" i="23"/>
  <c r="G10" i="23"/>
  <c r="G8" i="23" s="1"/>
  <c r="I10" i="23"/>
  <c r="K10" i="23"/>
  <c r="O10" i="23"/>
  <c r="Q10" i="23"/>
  <c r="U10" i="23"/>
  <c r="G11" i="23"/>
  <c r="M11" i="23" s="1"/>
  <c r="I11" i="23"/>
  <c r="K11" i="23"/>
  <c r="O11" i="23"/>
  <c r="Q11" i="23"/>
  <c r="U11" i="23"/>
  <c r="G12" i="23"/>
  <c r="M12" i="23" s="1"/>
  <c r="I12" i="23"/>
  <c r="K12" i="23"/>
  <c r="O12" i="23"/>
  <c r="Q12" i="23"/>
  <c r="U12" i="23"/>
  <c r="G13" i="23"/>
  <c r="I13" i="23"/>
  <c r="K13" i="23"/>
  <c r="M13" i="23"/>
  <c r="O13" i="23"/>
  <c r="Q13" i="23"/>
  <c r="U13" i="23"/>
  <c r="G14" i="23"/>
  <c r="M14" i="23" s="1"/>
  <c r="I14" i="23"/>
  <c r="K14" i="23"/>
  <c r="O14" i="23"/>
  <c r="Q14" i="23"/>
  <c r="U14" i="23"/>
  <c r="G15" i="23"/>
  <c r="I15" i="23"/>
  <c r="K15" i="23"/>
  <c r="M15" i="23"/>
  <c r="O15" i="23"/>
  <c r="Q15" i="23"/>
  <c r="U15" i="23"/>
  <c r="G17" i="23"/>
  <c r="M17" i="23" s="1"/>
  <c r="I17" i="23"/>
  <c r="K17" i="23"/>
  <c r="O17" i="23"/>
  <c r="Q17" i="23"/>
  <c r="U17" i="23"/>
  <c r="G18" i="23"/>
  <c r="M18" i="23" s="1"/>
  <c r="I18" i="23"/>
  <c r="K18" i="23"/>
  <c r="O18" i="23"/>
  <c r="Q18" i="23"/>
  <c r="U18" i="23"/>
  <c r="G19" i="23"/>
  <c r="M19" i="23" s="1"/>
  <c r="I19" i="23"/>
  <c r="K19" i="23"/>
  <c r="O19" i="23"/>
  <c r="Q19" i="23"/>
  <c r="U19" i="23"/>
  <c r="G20" i="23"/>
  <c r="M20" i="23" s="1"/>
  <c r="I20" i="23"/>
  <c r="K20" i="23"/>
  <c r="O20" i="23"/>
  <c r="Q20" i="23"/>
  <c r="U20" i="23"/>
  <c r="G21" i="23"/>
  <c r="M21" i="23" s="1"/>
  <c r="I21" i="23"/>
  <c r="K21" i="23"/>
  <c r="O21" i="23"/>
  <c r="Q21" i="23"/>
  <c r="U21" i="23"/>
  <c r="G22" i="23"/>
  <c r="M22" i="23" s="1"/>
  <c r="I22" i="23"/>
  <c r="K22" i="23"/>
  <c r="O22" i="23"/>
  <c r="Q22" i="23"/>
  <c r="U22" i="23"/>
  <c r="G23" i="23"/>
  <c r="I23" i="23"/>
  <c r="K23" i="23"/>
  <c r="M23" i="23"/>
  <c r="O23" i="23"/>
  <c r="Q23" i="23"/>
  <c r="U23" i="23"/>
  <c r="AD25" i="23"/>
  <c r="F56" i="1" s="1"/>
  <c r="G9" i="22"/>
  <c r="M9" i="22" s="1"/>
  <c r="I9" i="22"/>
  <c r="K9" i="22"/>
  <c r="O9" i="22"/>
  <c r="Q9" i="22"/>
  <c r="U9" i="22"/>
  <c r="G12" i="22"/>
  <c r="I12" i="22"/>
  <c r="K12" i="22"/>
  <c r="O12" i="22"/>
  <c r="Q12" i="22"/>
  <c r="U12" i="22"/>
  <c r="G15" i="22"/>
  <c r="M15" i="22" s="1"/>
  <c r="I15" i="22"/>
  <c r="K15" i="22"/>
  <c r="O15" i="22"/>
  <c r="Q15" i="22"/>
  <c r="U15" i="22"/>
  <c r="G18" i="22"/>
  <c r="M18" i="22" s="1"/>
  <c r="I18" i="22"/>
  <c r="K18" i="22"/>
  <c r="O18" i="22"/>
  <c r="Q18" i="22"/>
  <c r="U18" i="22"/>
  <c r="G20" i="22"/>
  <c r="M20" i="22" s="1"/>
  <c r="I20" i="22"/>
  <c r="K20" i="22"/>
  <c r="O20" i="22"/>
  <c r="Q20" i="22"/>
  <c r="U20" i="22"/>
  <c r="G21" i="22"/>
  <c r="M21" i="22" s="1"/>
  <c r="I21" i="22"/>
  <c r="K21" i="22"/>
  <c r="O21" i="22"/>
  <c r="Q21" i="22"/>
  <c r="U21" i="22"/>
  <c r="G23" i="22"/>
  <c r="I23" i="22"/>
  <c r="K23" i="22"/>
  <c r="M23" i="22"/>
  <c r="O23" i="22"/>
  <c r="Q23" i="22"/>
  <c r="U23" i="22"/>
  <c r="G24" i="22"/>
  <c r="M24" i="22" s="1"/>
  <c r="I24" i="22"/>
  <c r="K24" i="22"/>
  <c r="O24" i="22"/>
  <c r="Q24" i="22"/>
  <c r="U24" i="22"/>
  <c r="G26" i="22"/>
  <c r="M26" i="22" s="1"/>
  <c r="I26" i="22"/>
  <c r="K26" i="22"/>
  <c r="O26" i="22"/>
  <c r="Q26" i="22"/>
  <c r="U26" i="22"/>
  <c r="G27" i="22"/>
  <c r="M27" i="22" s="1"/>
  <c r="I27" i="22"/>
  <c r="K27" i="22"/>
  <c r="O27" i="22"/>
  <c r="Q27" i="22"/>
  <c r="U27" i="22"/>
  <c r="G35" i="22"/>
  <c r="I35" i="22"/>
  <c r="K35" i="22"/>
  <c r="M35" i="22"/>
  <c r="O35" i="22"/>
  <c r="Q35" i="22"/>
  <c r="U35" i="22"/>
  <c r="G36" i="22"/>
  <c r="I77" i="1" s="1"/>
  <c r="M36" i="22"/>
  <c r="O36" i="22"/>
  <c r="U36" i="22"/>
  <c r="G37" i="22"/>
  <c r="I37" i="22"/>
  <c r="I36" i="22" s="1"/>
  <c r="K37" i="22"/>
  <c r="K36" i="22" s="1"/>
  <c r="M37" i="22"/>
  <c r="O37" i="22"/>
  <c r="Q37" i="22"/>
  <c r="Q36" i="22" s="1"/>
  <c r="U37" i="22"/>
  <c r="G39" i="22"/>
  <c r="M39" i="22" s="1"/>
  <c r="I39" i="22"/>
  <c r="K39" i="22"/>
  <c r="O39" i="22"/>
  <c r="Q39" i="22"/>
  <c r="U39" i="22"/>
  <c r="U38" i="22" s="1"/>
  <c r="G40" i="22"/>
  <c r="M40" i="22" s="1"/>
  <c r="I40" i="22"/>
  <c r="K40" i="22"/>
  <c r="O40" i="22"/>
  <c r="O38" i="22" s="1"/>
  <c r="Q40" i="22"/>
  <c r="U40" i="22"/>
  <c r="G41" i="22"/>
  <c r="M41" i="22" s="1"/>
  <c r="I41" i="22"/>
  <c r="K41" i="22"/>
  <c r="O41" i="22"/>
  <c r="Q41" i="22"/>
  <c r="U41" i="22"/>
  <c r="G42" i="22"/>
  <c r="M42" i="22" s="1"/>
  <c r="I42" i="22"/>
  <c r="K42" i="22"/>
  <c r="K38" i="22" s="1"/>
  <c r="O42" i="22"/>
  <c r="Q42" i="22"/>
  <c r="U42" i="22"/>
  <c r="AD44" i="22"/>
  <c r="F54" i="1" s="1"/>
  <c r="G9" i="21"/>
  <c r="M9" i="21" s="1"/>
  <c r="I9" i="21"/>
  <c r="K9" i="21"/>
  <c r="O9" i="21"/>
  <c r="Q9" i="21"/>
  <c r="U9" i="21"/>
  <c r="G10" i="21"/>
  <c r="G8" i="21" s="1"/>
  <c r="I88" i="1" s="1"/>
  <c r="I10" i="21"/>
  <c r="K10" i="21"/>
  <c r="O10" i="21"/>
  <c r="O8" i="21" s="1"/>
  <c r="Q10" i="21"/>
  <c r="U10" i="21"/>
  <c r="G11" i="21"/>
  <c r="I11" i="21"/>
  <c r="K11" i="21"/>
  <c r="M11" i="21"/>
  <c r="O11" i="21"/>
  <c r="Q11" i="21"/>
  <c r="U11" i="21"/>
  <c r="G12" i="21"/>
  <c r="M12" i="21" s="1"/>
  <c r="I12" i="21"/>
  <c r="K12" i="21"/>
  <c r="O12" i="21"/>
  <c r="Q12" i="21"/>
  <c r="U12" i="21"/>
  <c r="G13" i="21"/>
  <c r="M13" i="21" s="1"/>
  <c r="I13" i="21"/>
  <c r="K13" i="21"/>
  <c r="O13" i="21"/>
  <c r="Q13" i="21"/>
  <c r="U13" i="21"/>
  <c r="G14" i="21"/>
  <c r="M14" i="21" s="1"/>
  <c r="I14" i="21"/>
  <c r="K14" i="21"/>
  <c r="O14" i="21"/>
  <c r="Q14" i="21"/>
  <c r="U14" i="21"/>
  <c r="G15" i="21"/>
  <c r="M15" i="21" s="1"/>
  <c r="I15" i="21"/>
  <c r="K15" i="21"/>
  <c r="O15" i="21"/>
  <c r="Q15" i="21"/>
  <c r="U15" i="21"/>
  <c r="G16" i="21"/>
  <c r="M16" i="21" s="1"/>
  <c r="I16" i="21"/>
  <c r="K16" i="21"/>
  <c r="O16" i="21"/>
  <c r="Q16" i="21"/>
  <c r="U16" i="21"/>
  <c r="G17" i="21"/>
  <c r="M17" i="21" s="1"/>
  <c r="I17" i="21"/>
  <c r="K17" i="21"/>
  <c r="O17" i="21"/>
  <c r="Q17" i="21"/>
  <c r="U17" i="21"/>
  <c r="G18" i="21"/>
  <c r="M18" i="21" s="1"/>
  <c r="I18" i="21"/>
  <c r="K18" i="21"/>
  <c r="O18" i="21"/>
  <c r="Q18" i="21"/>
  <c r="U18" i="21"/>
  <c r="G19" i="21"/>
  <c r="I19" i="21"/>
  <c r="K19" i="21"/>
  <c r="M19" i="21"/>
  <c r="O19" i="21"/>
  <c r="Q19" i="21"/>
  <c r="U19" i="21"/>
  <c r="G20" i="21"/>
  <c r="M20" i="21" s="1"/>
  <c r="I20" i="21"/>
  <c r="K20" i="21"/>
  <c r="O20" i="21"/>
  <c r="Q20" i="21"/>
  <c r="U20" i="21"/>
  <c r="G21" i="21"/>
  <c r="M21" i="21" s="1"/>
  <c r="I21" i="21"/>
  <c r="K21" i="21"/>
  <c r="O21" i="21"/>
  <c r="Q21" i="21"/>
  <c r="U21" i="21"/>
  <c r="G23" i="21"/>
  <c r="I23" i="21"/>
  <c r="K23" i="21"/>
  <c r="M23" i="21"/>
  <c r="O23" i="21"/>
  <c r="Q23" i="21"/>
  <c r="U23" i="21"/>
  <c r="G24" i="21"/>
  <c r="M24" i="21" s="1"/>
  <c r="I24" i="21"/>
  <c r="K24" i="21"/>
  <c r="O24" i="21"/>
  <c r="Q24" i="21"/>
  <c r="U24" i="21"/>
  <c r="G25" i="21"/>
  <c r="I25" i="21"/>
  <c r="K25" i="21"/>
  <c r="M25" i="21"/>
  <c r="O25" i="21"/>
  <c r="Q25" i="21"/>
  <c r="U25" i="21"/>
  <c r="G26" i="21"/>
  <c r="M26" i="21" s="1"/>
  <c r="I26" i="21"/>
  <c r="K26" i="21"/>
  <c r="O26" i="21"/>
  <c r="Q26" i="21"/>
  <c r="U26" i="21"/>
  <c r="G27" i="21"/>
  <c r="M27" i="21" s="1"/>
  <c r="I27" i="21"/>
  <c r="K27" i="21"/>
  <c r="O27" i="21"/>
  <c r="Q27" i="21"/>
  <c r="U27" i="21"/>
  <c r="G28" i="21"/>
  <c r="M28" i="21" s="1"/>
  <c r="I28" i="21"/>
  <c r="K28" i="21"/>
  <c r="O28" i="21"/>
  <c r="Q28" i="21"/>
  <c r="U28" i="21"/>
  <c r="G29" i="21"/>
  <c r="M29" i="21" s="1"/>
  <c r="I29" i="21"/>
  <c r="K29" i="21"/>
  <c r="O29" i="21"/>
  <c r="Q29" i="21"/>
  <c r="U29" i="21"/>
  <c r="G30" i="21"/>
  <c r="M30" i="21" s="1"/>
  <c r="I30" i="21"/>
  <c r="K30" i="21"/>
  <c r="O30" i="21"/>
  <c r="Q30" i="21"/>
  <c r="U30" i="21"/>
  <c r="G31" i="21"/>
  <c r="I31" i="21"/>
  <c r="K31" i="21"/>
  <c r="M31" i="21"/>
  <c r="O31" i="21"/>
  <c r="Q31" i="21"/>
  <c r="U31" i="21"/>
  <c r="G32" i="21"/>
  <c r="M32" i="21" s="1"/>
  <c r="I32" i="21"/>
  <c r="K32" i="21"/>
  <c r="O32" i="21"/>
  <c r="Q32" i="21"/>
  <c r="U32" i="21"/>
  <c r="G33" i="21"/>
  <c r="M33" i="21" s="1"/>
  <c r="I33" i="21"/>
  <c r="K33" i="21"/>
  <c r="O33" i="21"/>
  <c r="Q33" i="21"/>
  <c r="U33" i="21"/>
  <c r="G34" i="21"/>
  <c r="G22" i="21" s="1"/>
  <c r="I89" i="1" s="1"/>
  <c r="I34" i="21"/>
  <c r="K34" i="21"/>
  <c r="O34" i="21"/>
  <c r="Q34" i="21"/>
  <c r="U34" i="21"/>
  <c r="G35" i="21"/>
  <c r="M35" i="21" s="1"/>
  <c r="I35" i="21"/>
  <c r="K35" i="21"/>
  <c r="O35" i="21"/>
  <c r="Q35" i="21"/>
  <c r="U35" i="21"/>
  <c r="G37" i="21"/>
  <c r="I37" i="21"/>
  <c r="K37" i="21"/>
  <c r="M37" i="21"/>
  <c r="O37" i="21"/>
  <c r="Q37" i="21"/>
  <c r="U37" i="21"/>
  <c r="G38" i="21"/>
  <c r="M38" i="21" s="1"/>
  <c r="I38" i="21"/>
  <c r="K38" i="21"/>
  <c r="O38" i="21"/>
  <c r="Q38" i="21"/>
  <c r="U38" i="21"/>
  <c r="G39" i="21"/>
  <c r="I39" i="21"/>
  <c r="K39" i="21"/>
  <c r="M39" i="21"/>
  <c r="O39" i="21"/>
  <c r="Q39" i="21"/>
  <c r="U39" i="21"/>
  <c r="G40" i="21"/>
  <c r="I40" i="21"/>
  <c r="K40" i="21"/>
  <c r="O40" i="21"/>
  <c r="Q40" i="21"/>
  <c r="U40" i="21"/>
  <c r="G41" i="21"/>
  <c r="M41" i="21" s="1"/>
  <c r="I41" i="21"/>
  <c r="K41" i="21"/>
  <c r="O41" i="21"/>
  <c r="Q41" i="21"/>
  <c r="U41" i="21"/>
  <c r="G42" i="21"/>
  <c r="M42" i="21" s="1"/>
  <c r="I42" i="21"/>
  <c r="K42" i="21"/>
  <c r="O42" i="21"/>
  <c r="Q42" i="21"/>
  <c r="U42" i="21"/>
  <c r="G43" i="21"/>
  <c r="M43" i="21" s="1"/>
  <c r="I43" i="21"/>
  <c r="K43" i="21"/>
  <c r="O43" i="21"/>
  <c r="Q43" i="21"/>
  <c r="U43" i="21"/>
  <c r="G44" i="21"/>
  <c r="M44" i="21" s="1"/>
  <c r="I44" i="21"/>
  <c r="K44" i="21"/>
  <c r="O44" i="21"/>
  <c r="Q44" i="21"/>
  <c r="U44" i="21"/>
  <c r="G45" i="21"/>
  <c r="M45" i="21" s="1"/>
  <c r="I45" i="21"/>
  <c r="K45" i="21"/>
  <c r="O45" i="21"/>
  <c r="Q45" i="21"/>
  <c r="U45" i="21"/>
  <c r="G46" i="21"/>
  <c r="M46" i="21" s="1"/>
  <c r="I46" i="21"/>
  <c r="K46" i="21"/>
  <c r="O46" i="21"/>
  <c r="Q46" i="21"/>
  <c r="U46" i="21"/>
  <c r="G48" i="21"/>
  <c r="M48" i="21" s="1"/>
  <c r="I48" i="21"/>
  <c r="K48" i="21"/>
  <c r="O48" i="21"/>
  <c r="Q48" i="21"/>
  <c r="Q47" i="21" s="1"/>
  <c r="U48" i="21"/>
  <c r="G49" i="21"/>
  <c r="M49" i="21" s="1"/>
  <c r="I49" i="21"/>
  <c r="I47" i="21" s="1"/>
  <c r="K49" i="21"/>
  <c r="O49" i="21"/>
  <c r="Q49" i="21"/>
  <c r="U49" i="21"/>
  <c r="G50" i="21"/>
  <c r="I50" i="21"/>
  <c r="K50" i="21"/>
  <c r="M50" i="21"/>
  <c r="O50" i="21"/>
  <c r="Q50" i="21"/>
  <c r="U50" i="21"/>
  <c r="G51" i="21"/>
  <c r="M51" i="21" s="1"/>
  <c r="I51" i="21"/>
  <c r="K51" i="21"/>
  <c r="O51" i="21"/>
  <c r="Q51" i="21"/>
  <c r="U51" i="21"/>
  <c r="G52" i="21"/>
  <c r="M52" i="21" s="1"/>
  <c r="I52" i="21"/>
  <c r="K52" i="21"/>
  <c r="O52" i="21"/>
  <c r="Q52" i="21"/>
  <c r="U52" i="21"/>
  <c r="G53" i="21"/>
  <c r="M53" i="21" s="1"/>
  <c r="I53" i="21"/>
  <c r="K53" i="21"/>
  <c r="O53" i="21"/>
  <c r="Q53" i="21"/>
  <c r="U53" i="21"/>
  <c r="G54" i="21"/>
  <c r="M54" i="21" s="1"/>
  <c r="I54" i="21"/>
  <c r="K54" i="21"/>
  <c r="O54" i="21"/>
  <c r="Q54" i="21"/>
  <c r="U54" i="21"/>
  <c r="G55" i="21"/>
  <c r="M55" i="21" s="1"/>
  <c r="I55" i="21"/>
  <c r="K55" i="21"/>
  <c r="O55" i="21"/>
  <c r="Q55" i="21"/>
  <c r="U55" i="21"/>
  <c r="G56" i="21"/>
  <c r="M56" i="21" s="1"/>
  <c r="I56" i="21"/>
  <c r="K56" i="21"/>
  <c r="O56" i="21"/>
  <c r="Q56" i="21"/>
  <c r="U56" i="21"/>
  <c r="G58" i="21"/>
  <c r="M58" i="21" s="1"/>
  <c r="I58" i="21"/>
  <c r="K58" i="21"/>
  <c r="O58" i="21"/>
  <c r="Q58" i="21"/>
  <c r="U58" i="21"/>
  <c r="G59" i="21"/>
  <c r="I59" i="21"/>
  <c r="K59" i="21"/>
  <c r="M59" i="21"/>
  <c r="O59" i="21"/>
  <c r="Q59" i="21"/>
  <c r="U59" i="21"/>
  <c r="G60" i="21"/>
  <c r="M60" i="21" s="1"/>
  <c r="I60" i="21"/>
  <c r="K60" i="21"/>
  <c r="O60" i="21"/>
  <c r="Q60" i="21"/>
  <c r="U60" i="21"/>
  <c r="G61" i="21"/>
  <c r="M61" i="21" s="1"/>
  <c r="I61" i="21"/>
  <c r="K61" i="21"/>
  <c r="O61" i="21"/>
  <c r="Q61" i="21"/>
  <c r="U61" i="21"/>
  <c r="G62" i="21"/>
  <c r="I62" i="21"/>
  <c r="K62" i="21"/>
  <c r="M62" i="21"/>
  <c r="O62" i="21"/>
  <c r="Q62" i="21"/>
  <c r="U62" i="21"/>
  <c r="G63" i="21"/>
  <c r="I63" i="21"/>
  <c r="K63" i="21"/>
  <c r="M63" i="21"/>
  <c r="O63" i="21"/>
  <c r="Q63" i="21"/>
  <c r="U63" i="21"/>
  <c r="G64" i="21"/>
  <c r="M64" i="21" s="1"/>
  <c r="I64" i="21"/>
  <c r="K64" i="21"/>
  <c r="O64" i="21"/>
  <c r="Q64" i="21"/>
  <c r="U64" i="21"/>
  <c r="G65" i="21"/>
  <c r="M65" i="21" s="1"/>
  <c r="I65" i="21"/>
  <c r="K65" i="21"/>
  <c r="O65" i="21"/>
  <c r="Q65" i="21"/>
  <c r="U65" i="21"/>
  <c r="G66" i="21"/>
  <c r="M66" i="21" s="1"/>
  <c r="I66" i="21"/>
  <c r="K66" i="21"/>
  <c r="O66" i="21"/>
  <c r="Q66" i="21"/>
  <c r="U66" i="21"/>
  <c r="G67" i="21"/>
  <c r="M67" i="21" s="1"/>
  <c r="I67" i="21"/>
  <c r="K67" i="21"/>
  <c r="O67" i="21"/>
  <c r="Q67" i="21"/>
  <c r="U67" i="21"/>
  <c r="G69" i="21"/>
  <c r="I69" i="21"/>
  <c r="K69" i="21"/>
  <c r="K68" i="21" s="1"/>
  <c r="O69" i="21"/>
  <c r="Q69" i="21"/>
  <c r="U69" i="21"/>
  <c r="G70" i="21"/>
  <c r="M70" i="21" s="1"/>
  <c r="I70" i="21"/>
  <c r="K70" i="21"/>
  <c r="O70" i="21"/>
  <c r="Q70" i="21"/>
  <c r="U70" i="21"/>
  <c r="G71" i="21"/>
  <c r="M71" i="21" s="1"/>
  <c r="I71" i="21"/>
  <c r="K71" i="21"/>
  <c r="O71" i="21"/>
  <c r="Q71" i="21"/>
  <c r="U71" i="21"/>
  <c r="G72" i="21"/>
  <c r="I72" i="21"/>
  <c r="K72" i="21"/>
  <c r="M72" i="21"/>
  <c r="O72" i="21"/>
  <c r="Q72" i="21"/>
  <c r="U72" i="21"/>
  <c r="G73" i="21"/>
  <c r="M73" i="21" s="1"/>
  <c r="I73" i="21"/>
  <c r="K73" i="21"/>
  <c r="O73" i="21"/>
  <c r="Q73" i="21"/>
  <c r="U73" i="21"/>
  <c r="G74" i="21"/>
  <c r="I74" i="21"/>
  <c r="K74" i="21"/>
  <c r="M74" i="21"/>
  <c r="O74" i="21"/>
  <c r="Q74" i="21"/>
  <c r="U74" i="21"/>
  <c r="G75" i="21"/>
  <c r="M75" i="21" s="1"/>
  <c r="I75" i="21"/>
  <c r="K75" i="21"/>
  <c r="O75" i="21"/>
  <c r="Q75" i="21"/>
  <c r="U75" i="21"/>
  <c r="G76" i="21"/>
  <c r="M76" i="21" s="1"/>
  <c r="I76" i="21"/>
  <c r="K76" i="21"/>
  <c r="O76" i="21"/>
  <c r="Q76" i="21"/>
  <c r="U76" i="21"/>
  <c r="G77" i="21"/>
  <c r="M77" i="21" s="1"/>
  <c r="I77" i="21"/>
  <c r="K77" i="21"/>
  <c r="O77" i="21"/>
  <c r="Q77" i="21"/>
  <c r="U77" i="21"/>
  <c r="G79" i="21"/>
  <c r="I79" i="21"/>
  <c r="K79" i="21"/>
  <c r="M79" i="21"/>
  <c r="O79" i="21"/>
  <c r="Q79" i="21"/>
  <c r="U79" i="21"/>
  <c r="G80" i="21"/>
  <c r="M80" i="21" s="1"/>
  <c r="I80" i="21"/>
  <c r="K80" i="21"/>
  <c r="O80" i="21"/>
  <c r="Q80" i="21"/>
  <c r="U80" i="21"/>
  <c r="G81" i="21"/>
  <c r="M81" i="21" s="1"/>
  <c r="I81" i="21"/>
  <c r="K81" i="21"/>
  <c r="O81" i="21"/>
  <c r="Q81" i="21"/>
  <c r="U81" i="21"/>
  <c r="G82" i="21"/>
  <c r="I82" i="21"/>
  <c r="K82" i="21"/>
  <c r="O82" i="21"/>
  <c r="Q82" i="21"/>
  <c r="U82" i="21"/>
  <c r="G83" i="21"/>
  <c r="M83" i="21" s="1"/>
  <c r="I83" i="21"/>
  <c r="K83" i="21"/>
  <c r="O83" i="21"/>
  <c r="Q83" i="21"/>
  <c r="U83" i="21"/>
  <c r="G84" i="21"/>
  <c r="I84" i="21"/>
  <c r="K84" i="21"/>
  <c r="M84" i="21"/>
  <c r="O84" i="21"/>
  <c r="Q84" i="21"/>
  <c r="U84" i="21"/>
  <c r="G85" i="21"/>
  <c r="M85" i="21" s="1"/>
  <c r="I85" i="21"/>
  <c r="K85" i="21"/>
  <c r="O85" i="21"/>
  <c r="Q85" i="21"/>
  <c r="U85" i="21"/>
  <c r="G86" i="21"/>
  <c r="I86" i="21"/>
  <c r="K86" i="21"/>
  <c r="M86" i="21"/>
  <c r="O86" i="21"/>
  <c r="Q86" i="21"/>
  <c r="U86" i="21"/>
  <c r="G87" i="21"/>
  <c r="M87" i="21" s="1"/>
  <c r="I87" i="21"/>
  <c r="K87" i="21"/>
  <c r="O87" i="21"/>
  <c r="Q87" i="21"/>
  <c r="U87" i="21"/>
  <c r="G88" i="21"/>
  <c r="M88" i="21" s="1"/>
  <c r="I88" i="21"/>
  <c r="K88" i="21"/>
  <c r="O88" i="21"/>
  <c r="Q88" i="21"/>
  <c r="U88" i="21"/>
  <c r="G89" i="21"/>
  <c r="M89" i="21" s="1"/>
  <c r="I89" i="21"/>
  <c r="K89" i="21"/>
  <c r="O89" i="21"/>
  <c r="Q89" i="21"/>
  <c r="U89" i="21"/>
  <c r="G90" i="21"/>
  <c r="M90" i="21" s="1"/>
  <c r="I90" i="21"/>
  <c r="K90" i="21"/>
  <c r="O90" i="21"/>
  <c r="Q90" i="21"/>
  <c r="U90" i="21"/>
  <c r="G91" i="21"/>
  <c r="M91" i="21" s="1"/>
  <c r="I91" i="21"/>
  <c r="K91" i="21"/>
  <c r="O91" i="21"/>
  <c r="Q91" i="21"/>
  <c r="U91" i="21"/>
  <c r="G93" i="21"/>
  <c r="M93" i="21" s="1"/>
  <c r="I93" i="21"/>
  <c r="K93" i="21"/>
  <c r="O93" i="21"/>
  <c r="Q93" i="21"/>
  <c r="U93" i="21"/>
  <c r="G94" i="21"/>
  <c r="I94" i="21"/>
  <c r="K94" i="21"/>
  <c r="O94" i="21"/>
  <c r="Q94" i="21"/>
  <c r="U94" i="21"/>
  <c r="G95" i="21"/>
  <c r="M95" i="21" s="1"/>
  <c r="I95" i="21"/>
  <c r="K95" i="21"/>
  <c r="O95" i="21"/>
  <c r="Q95" i="21"/>
  <c r="U95" i="21"/>
  <c r="G96" i="21"/>
  <c r="I96" i="21"/>
  <c r="K96" i="21"/>
  <c r="M96" i="21"/>
  <c r="O96" i="21"/>
  <c r="Q96" i="21"/>
  <c r="U96" i="21"/>
  <c r="G97" i="21"/>
  <c r="M97" i="21" s="1"/>
  <c r="I97" i="21"/>
  <c r="K97" i="21"/>
  <c r="O97" i="21"/>
  <c r="Q97" i="21"/>
  <c r="U97" i="21"/>
  <c r="G98" i="21"/>
  <c r="I98" i="21"/>
  <c r="K98" i="21"/>
  <c r="M98" i="21"/>
  <c r="O98" i="21"/>
  <c r="Q98" i="21"/>
  <c r="U98" i="21"/>
  <c r="G99" i="21"/>
  <c r="M99" i="21" s="1"/>
  <c r="I99" i="21"/>
  <c r="K99" i="21"/>
  <c r="O99" i="21"/>
  <c r="Q99" i="21"/>
  <c r="U99" i="21"/>
  <c r="G100" i="21"/>
  <c r="M100" i="21" s="1"/>
  <c r="I100" i="21"/>
  <c r="K100" i="21"/>
  <c r="O100" i="21"/>
  <c r="Q100" i="21"/>
  <c r="U100" i="21"/>
  <c r="G101" i="21"/>
  <c r="M101" i="21" s="1"/>
  <c r="I101" i="21"/>
  <c r="K101" i="21"/>
  <c r="O101" i="21"/>
  <c r="Q101" i="21"/>
  <c r="U101" i="21"/>
  <c r="G102" i="21"/>
  <c r="M102" i="21" s="1"/>
  <c r="I102" i="21"/>
  <c r="K102" i="21"/>
  <c r="O102" i="21"/>
  <c r="Q102" i="21"/>
  <c r="U102" i="21"/>
  <c r="G103" i="21"/>
  <c r="M103" i="21" s="1"/>
  <c r="I103" i="21"/>
  <c r="K103" i="21"/>
  <c r="O103" i="21"/>
  <c r="Q103" i="21"/>
  <c r="U103" i="21"/>
  <c r="G104" i="21"/>
  <c r="M104" i="21" s="1"/>
  <c r="I104" i="21"/>
  <c r="K104" i="21"/>
  <c r="O104" i="21"/>
  <c r="Q104" i="21"/>
  <c r="U104" i="21"/>
  <c r="G105" i="21"/>
  <c r="M105" i="21" s="1"/>
  <c r="I105" i="21"/>
  <c r="K105" i="21"/>
  <c r="O105" i="21"/>
  <c r="Q105" i="21"/>
  <c r="U105" i="21"/>
  <c r="G107" i="21"/>
  <c r="G106" i="21" s="1"/>
  <c r="I96" i="1" s="1"/>
  <c r="I107" i="21"/>
  <c r="K107" i="21"/>
  <c r="O107" i="21"/>
  <c r="Q107" i="21"/>
  <c r="U107" i="21"/>
  <c r="G108" i="21"/>
  <c r="I108" i="21"/>
  <c r="K108" i="21"/>
  <c r="M108" i="21"/>
  <c r="O108" i="21"/>
  <c r="Q108" i="21"/>
  <c r="U108" i="21"/>
  <c r="G109" i="21"/>
  <c r="I109" i="21"/>
  <c r="K109" i="21"/>
  <c r="M109" i="21"/>
  <c r="O109" i="21"/>
  <c r="Q109" i="21"/>
  <c r="U109" i="21"/>
  <c r="G110" i="21"/>
  <c r="I110" i="21"/>
  <c r="K110" i="21"/>
  <c r="M110" i="21"/>
  <c r="O110" i="21"/>
  <c r="Q110" i="21"/>
  <c r="U110" i="21"/>
  <c r="G111" i="21"/>
  <c r="I111" i="21"/>
  <c r="K111" i="21"/>
  <c r="M111" i="21"/>
  <c r="O111" i="21"/>
  <c r="Q111" i="21"/>
  <c r="U111" i="21"/>
  <c r="G112" i="21"/>
  <c r="M112" i="21" s="1"/>
  <c r="I112" i="21"/>
  <c r="K112" i="21"/>
  <c r="O112" i="21"/>
  <c r="Q112" i="21"/>
  <c r="U112" i="21"/>
  <c r="G113" i="21"/>
  <c r="M113" i="21" s="1"/>
  <c r="I113" i="21"/>
  <c r="K113" i="21"/>
  <c r="O113" i="21"/>
  <c r="Q113" i="21"/>
  <c r="U113" i="21"/>
  <c r="G114" i="21"/>
  <c r="M114" i="21" s="1"/>
  <c r="I114" i="21"/>
  <c r="K114" i="21"/>
  <c r="O114" i="21"/>
  <c r="Q114" i="21"/>
  <c r="U114" i="21"/>
  <c r="G115" i="21"/>
  <c r="I115" i="21"/>
  <c r="K115" i="21"/>
  <c r="M115" i="21"/>
  <c r="O115" i="21"/>
  <c r="Q115" i="21"/>
  <c r="U115" i="21"/>
  <c r="G117" i="21"/>
  <c r="M117" i="21" s="1"/>
  <c r="I117" i="21"/>
  <c r="K117" i="21"/>
  <c r="O117" i="21"/>
  <c r="Q117" i="21"/>
  <c r="U117" i="21"/>
  <c r="G118" i="21"/>
  <c r="M118" i="21" s="1"/>
  <c r="I118" i="21"/>
  <c r="K118" i="21"/>
  <c r="K116" i="21" s="1"/>
  <c r="O118" i="21"/>
  <c r="Q118" i="21"/>
  <c r="U118" i="21"/>
  <c r="G119" i="21"/>
  <c r="I119" i="21"/>
  <c r="K119" i="21"/>
  <c r="M119" i="21"/>
  <c r="O119" i="21"/>
  <c r="Q119" i="21"/>
  <c r="U119" i="21"/>
  <c r="G120" i="21"/>
  <c r="I120" i="21"/>
  <c r="K120" i="21"/>
  <c r="M120" i="21"/>
  <c r="O120" i="21"/>
  <c r="Q120" i="21"/>
  <c r="U120" i="21"/>
  <c r="G121" i="21"/>
  <c r="I121" i="21"/>
  <c r="K121" i="21"/>
  <c r="M121" i="21"/>
  <c r="O121" i="21"/>
  <c r="Q121" i="21"/>
  <c r="U121" i="21"/>
  <c r="G122" i="21"/>
  <c r="M122" i="21" s="1"/>
  <c r="I122" i="21"/>
  <c r="K122" i="21"/>
  <c r="O122" i="21"/>
  <c r="Q122" i="21"/>
  <c r="U122" i="21"/>
  <c r="G123" i="21"/>
  <c r="I123" i="21"/>
  <c r="K123" i="21"/>
  <c r="M123" i="21"/>
  <c r="O123" i="21"/>
  <c r="Q123" i="21"/>
  <c r="U123" i="21"/>
  <c r="G124" i="21"/>
  <c r="M124" i="21" s="1"/>
  <c r="I124" i="21"/>
  <c r="K124" i="21"/>
  <c r="O124" i="21"/>
  <c r="Q124" i="21"/>
  <c r="U124" i="21"/>
  <c r="G125" i="21"/>
  <c r="I125" i="21"/>
  <c r="K125" i="21"/>
  <c r="M125" i="21"/>
  <c r="O125" i="21"/>
  <c r="Q125" i="21"/>
  <c r="U125" i="21"/>
  <c r="G127" i="21"/>
  <c r="I127" i="21"/>
  <c r="K127" i="21"/>
  <c r="M127" i="21"/>
  <c r="O127" i="21"/>
  <c r="O126" i="21" s="1"/>
  <c r="Q127" i="21"/>
  <c r="U127" i="21"/>
  <c r="G128" i="21"/>
  <c r="M128" i="21" s="1"/>
  <c r="I128" i="21"/>
  <c r="K128" i="21"/>
  <c r="O128" i="21"/>
  <c r="Q128" i="21"/>
  <c r="U128" i="21"/>
  <c r="G129" i="21"/>
  <c r="M129" i="21" s="1"/>
  <c r="I129" i="21"/>
  <c r="K129" i="21"/>
  <c r="O129" i="21"/>
  <c r="Q129" i="21"/>
  <c r="U129" i="21"/>
  <c r="G130" i="21"/>
  <c r="M130" i="21" s="1"/>
  <c r="I130" i="21"/>
  <c r="K130" i="21"/>
  <c r="O130" i="21"/>
  <c r="Q130" i="21"/>
  <c r="U130" i="21"/>
  <c r="G131" i="21"/>
  <c r="M131" i="21" s="1"/>
  <c r="I131" i="21"/>
  <c r="K131" i="21"/>
  <c r="O131" i="21"/>
  <c r="Q131" i="21"/>
  <c r="U131" i="21"/>
  <c r="G132" i="21"/>
  <c r="M132" i="21" s="1"/>
  <c r="I132" i="21"/>
  <c r="K132" i="21"/>
  <c r="O132" i="21"/>
  <c r="Q132" i="21"/>
  <c r="U132" i="21"/>
  <c r="G133" i="21"/>
  <c r="I133" i="21"/>
  <c r="K133" i="21"/>
  <c r="M133" i="21"/>
  <c r="O133" i="21"/>
  <c r="Q133" i="21"/>
  <c r="U133" i="21"/>
  <c r="G134" i="21"/>
  <c r="M134" i="21" s="1"/>
  <c r="I134" i="21"/>
  <c r="K134" i="21"/>
  <c r="O134" i="21"/>
  <c r="Q134" i="21"/>
  <c r="U134" i="21"/>
  <c r="G135" i="21"/>
  <c r="I135" i="21"/>
  <c r="K135" i="21"/>
  <c r="M135" i="21"/>
  <c r="O135" i="21"/>
  <c r="Q135" i="21"/>
  <c r="U135" i="21"/>
  <c r="G136" i="21"/>
  <c r="M136" i="21" s="1"/>
  <c r="I136" i="21"/>
  <c r="K136" i="21"/>
  <c r="O136" i="21"/>
  <c r="Q136" i="21"/>
  <c r="U136" i="21"/>
  <c r="G137" i="21"/>
  <c r="I137" i="21"/>
  <c r="K137" i="21"/>
  <c r="M137" i="21"/>
  <c r="O137" i="21"/>
  <c r="Q137" i="21"/>
  <c r="U137" i="21"/>
  <c r="G139" i="21"/>
  <c r="M139" i="21" s="1"/>
  <c r="I139" i="21"/>
  <c r="K139" i="21"/>
  <c r="O139" i="21"/>
  <c r="O138" i="21" s="1"/>
  <c r="Q139" i="21"/>
  <c r="U139" i="21"/>
  <c r="G140" i="21"/>
  <c r="M140" i="21" s="1"/>
  <c r="I140" i="21"/>
  <c r="K140" i="21"/>
  <c r="O140" i="21"/>
  <c r="Q140" i="21"/>
  <c r="U140" i="21"/>
  <c r="G141" i="21"/>
  <c r="I141" i="21"/>
  <c r="K141" i="21"/>
  <c r="M141" i="21"/>
  <c r="O141" i="21"/>
  <c r="Q141" i="21"/>
  <c r="U141" i="21"/>
  <c r="G142" i="21"/>
  <c r="M142" i="21" s="1"/>
  <c r="I142" i="21"/>
  <c r="K142" i="21"/>
  <c r="O142" i="21"/>
  <c r="Q142" i="21"/>
  <c r="U142" i="21"/>
  <c r="G143" i="21"/>
  <c r="I143" i="21"/>
  <c r="K143" i="21"/>
  <c r="M143" i="21"/>
  <c r="O143" i="21"/>
  <c r="Q143" i="21"/>
  <c r="U143" i="21"/>
  <c r="G144" i="21"/>
  <c r="I144" i="21"/>
  <c r="K144" i="21"/>
  <c r="M144" i="21"/>
  <c r="O144" i="21"/>
  <c r="Q144" i="21"/>
  <c r="U144" i="21"/>
  <c r="G145" i="21"/>
  <c r="I145" i="21"/>
  <c r="K145" i="21"/>
  <c r="M145" i="21"/>
  <c r="O145" i="21"/>
  <c r="Q145" i="21"/>
  <c r="U145" i="21"/>
  <c r="G146" i="21"/>
  <c r="I146" i="21"/>
  <c r="K146" i="21"/>
  <c r="M146" i="21"/>
  <c r="O146" i="21"/>
  <c r="Q146" i="21"/>
  <c r="U146" i="21"/>
  <c r="G147" i="21"/>
  <c r="I147" i="21"/>
  <c r="K147" i="21"/>
  <c r="M147" i="21"/>
  <c r="O147" i="21"/>
  <c r="Q147" i="21"/>
  <c r="U147" i="21"/>
  <c r="G148" i="21"/>
  <c r="M148" i="21" s="1"/>
  <c r="I148" i="21"/>
  <c r="K148" i="21"/>
  <c r="O148" i="21"/>
  <c r="Q148" i="21"/>
  <c r="U148" i="21"/>
  <c r="G149" i="21"/>
  <c r="M149" i="21" s="1"/>
  <c r="I149" i="21"/>
  <c r="K149" i="21"/>
  <c r="O149" i="21"/>
  <c r="Q149" i="21"/>
  <c r="U149" i="21"/>
  <c r="G151" i="21"/>
  <c r="M151" i="21" s="1"/>
  <c r="M150" i="21" s="1"/>
  <c r="I151" i="21"/>
  <c r="K151" i="21"/>
  <c r="O151" i="21"/>
  <c r="O150" i="21" s="1"/>
  <c r="Q151" i="21"/>
  <c r="U151" i="21"/>
  <c r="G152" i="21"/>
  <c r="M152" i="21" s="1"/>
  <c r="I152" i="21"/>
  <c r="K152" i="21"/>
  <c r="O152" i="21"/>
  <c r="Q152" i="21"/>
  <c r="U152" i="21"/>
  <c r="G153" i="21"/>
  <c r="I153" i="21"/>
  <c r="K153" i="21"/>
  <c r="M153" i="21"/>
  <c r="O153" i="21"/>
  <c r="Q153" i="21"/>
  <c r="U153" i="21"/>
  <c r="G154" i="21"/>
  <c r="M154" i="21" s="1"/>
  <c r="I154" i="21"/>
  <c r="K154" i="21"/>
  <c r="O154" i="21"/>
  <c r="Q154" i="21"/>
  <c r="U154" i="21"/>
  <c r="G155" i="21"/>
  <c r="I155" i="21"/>
  <c r="K155" i="21"/>
  <c r="M155" i="21"/>
  <c r="O155" i="21"/>
  <c r="Q155" i="21"/>
  <c r="U155" i="21"/>
  <c r="G156" i="21"/>
  <c r="M156" i="21" s="1"/>
  <c r="I156" i="21"/>
  <c r="K156" i="21"/>
  <c r="O156" i="21"/>
  <c r="Q156" i="21"/>
  <c r="U156" i="21"/>
  <c r="G157" i="21"/>
  <c r="M157" i="21" s="1"/>
  <c r="I157" i="21"/>
  <c r="K157" i="21"/>
  <c r="O157" i="21"/>
  <c r="Q157" i="21"/>
  <c r="U157" i="21"/>
  <c r="G158" i="21"/>
  <c r="I158" i="21"/>
  <c r="K158" i="21"/>
  <c r="M158" i="21"/>
  <c r="O158" i="21"/>
  <c r="Q158" i="21"/>
  <c r="U158" i="21"/>
  <c r="G160" i="21"/>
  <c r="I160" i="21"/>
  <c r="I159" i="21" s="1"/>
  <c r="K160" i="21"/>
  <c r="O160" i="21"/>
  <c r="Q160" i="21"/>
  <c r="U160" i="21"/>
  <c r="G161" i="21"/>
  <c r="I161" i="21"/>
  <c r="K161" i="21"/>
  <c r="M161" i="21"/>
  <c r="O161" i="21"/>
  <c r="Q161" i="21"/>
  <c r="U161" i="21"/>
  <c r="G162" i="21"/>
  <c r="M162" i="21" s="1"/>
  <c r="I162" i="21"/>
  <c r="K162" i="21"/>
  <c r="O162" i="21"/>
  <c r="Q162" i="21"/>
  <c r="U162" i="21"/>
  <c r="G163" i="21"/>
  <c r="I163" i="21"/>
  <c r="K163" i="21"/>
  <c r="M163" i="21"/>
  <c r="O163" i="21"/>
  <c r="Q163" i="21"/>
  <c r="U163" i="21"/>
  <c r="G164" i="21"/>
  <c r="M164" i="21" s="1"/>
  <c r="I164" i="21"/>
  <c r="K164" i="21"/>
  <c r="O164" i="21"/>
  <c r="Q164" i="21"/>
  <c r="U164" i="21"/>
  <c r="G165" i="21"/>
  <c r="M165" i="21" s="1"/>
  <c r="I165" i="21"/>
  <c r="K165" i="21"/>
  <c r="O165" i="21"/>
  <c r="Q165" i="21"/>
  <c r="U165" i="21"/>
  <c r="G166" i="21"/>
  <c r="M166" i="21" s="1"/>
  <c r="I166" i="21"/>
  <c r="K166" i="21"/>
  <c r="O166" i="21"/>
  <c r="Q166" i="21"/>
  <c r="U166" i="21"/>
  <c r="Q167" i="21"/>
  <c r="G168" i="21"/>
  <c r="M168" i="21" s="1"/>
  <c r="I168" i="21"/>
  <c r="K168" i="21"/>
  <c r="O168" i="21"/>
  <c r="Q168" i="21"/>
  <c r="U168" i="21"/>
  <c r="G169" i="21"/>
  <c r="M169" i="21" s="1"/>
  <c r="I169" i="21"/>
  <c r="K169" i="21"/>
  <c r="O169" i="21"/>
  <c r="Q169" i="21"/>
  <c r="U169" i="21"/>
  <c r="G170" i="21"/>
  <c r="M170" i="21" s="1"/>
  <c r="I170" i="21"/>
  <c r="K170" i="21"/>
  <c r="O170" i="21"/>
  <c r="Q170" i="21"/>
  <c r="U170" i="21"/>
  <c r="G171" i="21"/>
  <c r="I171" i="21"/>
  <c r="K171" i="21"/>
  <c r="M171" i="21"/>
  <c r="O171" i="21"/>
  <c r="Q171" i="21"/>
  <c r="U171" i="21"/>
  <c r="G172" i="21"/>
  <c r="I172" i="21"/>
  <c r="K172" i="21"/>
  <c r="O172" i="21"/>
  <c r="Q172" i="21"/>
  <c r="U172" i="21"/>
  <c r="G173" i="21"/>
  <c r="M173" i="21" s="1"/>
  <c r="I173" i="21"/>
  <c r="K173" i="21"/>
  <c r="O173" i="21"/>
  <c r="Q173" i="21"/>
  <c r="U173" i="21"/>
  <c r="G174" i="21"/>
  <c r="M174" i="21" s="1"/>
  <c r="I174" i="21"/>
  <c r="K174" i="21"/>
  <c r="O174" i="21"/>
  <c r="Q174" i="21"/>
  <c r="U174" i="21"/>
  <c r="G175" i="21"/>
  <c r="M175" i="21" s="1"/>
  <c r="I175" i="21"/>
  <c r="K175" i="21"/>
  <c r="O175" i="21"/>
  <c r="Q175" i="21"/>
  <c r="U175" i="21"/>
  <c r="G176" i="21"/>
  <c r="M176" i="21" s="1"/>
  <c r="I176" i="21"/>
  <c r="K176" i="21"/>
  <c r="O176" i="21"/>
  <c r="Q176" i="21"/>
  <c r="U176" i="21"/>
  <c r="G178" i="21"/>
  <c r="M178" i="21" s="1"/>
  <c r="I178" i="21"/>
  <c r="K178" i="21"/>
  <c r="O178" i="21"/>
  <c r="Q178" i="21"/>
  <c r="U178" i="21"/>
  <c r="G179" i="21"/>
  <c r="I179" i="21"/>
  <c r="K179" i="21"/>
  <c r="M179" i="21"/>
  <c r="O179" i="21"/>
  <c r="Q179" i="21"/>
  <c r="U179" i="21"/>
  <c r="G180" i="21"/>
  <c r="I180" i="21"/>
  <c r="K180" i="21"/>
  <c r="M180" i="21"/>
  <c r="O180" i="21"/>
  <c r="Q180" i="21"/>
  <c r="U180" i="21"/>
  <c r="G181" i="21"/>
  <c r="I181" i="21"/>
  <c r="K181" i="21"/>
  <c r="M181" i="21"/>
  <c r="O181" i="21"/>
  <c r="Q181" i="21"/>
  <c r="U181" i="21"/>
  <c r="G182" i="21"/>
  <c r="M182" i="21" s="1"/>
  <c r="I182" i="21"/>
  <c r="K182" i="21"/>
  <c r="O182" i="21"/>
  <c r="Q182" i="21"/>
  <c r="U182" i="21"/>
  <c r="G183" i="21"/>
  <c r="M183" i="21" s="1"/>
  <c r="I183" i="21"/>
  <c r="I177" i="21" s="1"/>
  <c r="K183" i="21"/>
  <c r="O183" i="21"/>
  <c r="Q183" i="21"/>
  <c r="U183" i="21"/>
  <c r="G184" i="21"/>
  <c r="M184" i="21" s="1"/>
  <c r="I184" i="21"/>
  <c r="K184" i="21"/>
  <c r="O184" i="21"/>
  <c r="Q184" i="21"/>
  <c r="U184" i="21"/>
  <c r="G185" i="21"/>
  <c r="M185" i="21" s="1"/>
  <c r="I185" i="21"/>
  <c r="K185" i="21"/>
  <c r="O185" i="21"/>
  <c r="Q185" i="21"/>
  <c r="U185" i="21"/>
  <c r="G186" i="21"/>
  <c r="M186" i="21" s="1"/>
  <c r="I186" i="21"/>
  <c r="K186" i="21"/>
  <c r="O186" i="21"/>
  <c r="Q186" i="21"/>
  <c r="U186" i="21"/>
  <c r="G188" i="21"/>
  <c r="M188" i="21" s="1"/>
  <c r="I188" i="21"/>
  <c r="K188" i="21"/>
  <c r="O188" i="21"/>
  <c r="Q188" i="21"/>
  <c r="U188" i="21"/>
  <c r="G189" i="21"/>
  <c r="I189" i="21"/>
  <c r="K189" i="21"/>
  <c r="M189" i="21"/>
  <c r="O189" i="21"/>
  <c r="Q189" i="21"/>
  <c r="U189" i="21"/>
  <c r="G190" i="21"/>
  <c r="M190" i="21" s="1"/>
  <c r="I190" i="21"/>
  <c r="K190" i="21"/>
  <c r="O190" i="21"/>
  <c r="Q190" i="21"/>
  <c r="Q187" i="21" s="1"/>
  <c r="U190" i="21"/>
  <c r="G191" i="21"/>
  <c r="M191" i="21" s="1"/>
  <c r="I191" i="21"/>
  <c r="K191" i="21"/>
  <c r="O191" i="21"/>
  <c r="Q191" i="21"/>
  <c r="U191" i="21"/>
  <c r="G192" i="21"/>
  <c r="M192" i="21" s="1"/>
  <c r="I192" i="21"/>
  <c r="K192" i="21"/>
  <c r="O192" i="21"/>
  <c r="Q192" i="21"/>
  <c r="U192" i="21"/>
  <c r="G193" i="21"/>
  <c r="M193" i="21" s="1"/>
  <c r="I193" i="21"/>
  <c r="K193" i="21"/>
  <c r="O193" i="21"/>
  <c r="Q193" i="21"/>
  <c r="U193" i="21"/>
  <c r="G194" i="21"/>
  <c r="M194" i="21" s="1"/>
  <c r="I194" i="21"/>
  <c r="K194" i="21"/>
  <c r="O194" i="21"/>
  <c r="Q194" i="21"/>
  <c r="U194" i="21"/>
  <c r="G195" i="21"/>
  <c r="I195" i="21"/>
  <c r="K195" i="21"/>
  <c r="M195" i="21"/>
  <c r="O195" i="21"/>
  <c r="Q195" i="21"/>
  <c r="U195" i="21"/>
  <c r="G196" i="21"/>
  <c r="M196" i="21" s="1"/>
  <c r="I196" i="21"/>
  <c r="K196" i="21"/>
  <c r="O196" i="21"/>
  <c r="Q196" i="21"/>
  <c r="U196" i="21"/>
  <c r="AD198" i="21"/>
  <c r="F52" i="1" s="1"/>
  <c r="G9" i="20"/>
  <c r="M9" i="20" s="1"/>
  <c r="I9" i="20"/>
  <c r="I8" i="20" s="1"/>
  <c r="K9" i="20"/>
  <c r="K8" i="20" s="1"/>
  <c r="O9" i="20"/>
  <c r="Q9" i="20"/>
  <c r="Q8" i="20" s="1"/>
  <c r="U9" i="20"/>
  <c r="G10" i="20"/>
  <c r="G8" i="20" s="1"/>
  <c r="I83" i="1" s="1"/>
  <c r="I10" i="20"/>
  <c r="K10" i="20"/>
  <c r="O10" i="20"/>
  <c r="Q10" i="20"/>
  <c r="U10" i="20"/>
  <c r="G12" i="20"/>
  <c r="M12" i="20" s="1"/>
  <c r="I12" i="20"/>
  <c r="K12" i="20"/>
  <c r="O12" i="20"/>
  <c r="O11" i="20" s="1"/>
  <c r="Q12" i="20"/>
  <c r="U12" i="20"/>
  <c r="G13" i="20"/>
  <c r="M13" i="20" s="1"/>
  <c r="I13" i="20"/>
  <c r="K13" i="20"/>
  <c r="O13" i="20"/>
  <c r="Q13" i="20"/>
  <c r="U13" i="20"/>
  <c r="G14" i="20"/>
  <c r="I14" i="20"/>
  <c r="K14" i="20"/>
  <c r="M14" i="20"/>
  <c r="O14" i="20"/>
  <c r="Q14" i="20"/>
  <c r="U14" i="20"/>
  <c r="G15" i="20"/>
  <c r="M15" i="20" s="1"/>
  <c r="I15" i="20"/>
  <c r="K15" i="20"/>
  <c r="O15" i="20"/>
  <c r="Q15" i="20"/>
  <c r="U15" i="20"/>
  <c r="G16" i="20"/>
  <c r="G11" i="20" s="1"/>
  <c r="I16" i="20"/>
  <c r="K16" i="20"/>
  <c r="O16" i="20"/>
  <c r="Q16" i="20"/>
  <c r="U16" i="20"/>
  <c r="G17" i="20"/>
  <c r="M17" i="20" s="1"/>
  <c r="I17" i="20"/>
  <c r="K17" i="20"/>
  <c r="O17" i="20"/>
  <c r="Q17" i="20"/>
  <c r="U17" i="20"/>
  <c r="G18" i="20"/>
  <c r="M18" i="20" s="1"/>
  <c r="I18" i="20"/>
  <c r="K18" i="20"/>
  <c r="O18" i="20"/>
  <c r="Q18" i="20"/>
  <c r="U18" i="20"/>
  <c r="G19" i="20"/>
  <c r="M19" i="20" s="1"/>
  <c r="I19" i="20"/>
  <c r="K19" i="20"/>
  <c r="O19" i="20"/>
  <c r="Q19" i="20"/>
  <c r="U19" i="20"/>
  <c r="G20" i="20"/>
  <c r="M20" i="20" s="1"/>
  <c r="I20" i="20"/>
  <c r="K20" i="20"/>
  <c r="O20" i="20"/>
  <c r="Q20" i="20"/>
  <c r="U20" i="20"/>
  <c r="G21" i="20"/>
  <c r="I21" i="20"/>
  <c r="K21" i="20"/>
  <c r="M21" i="20"/>
  <c r="O21" i="20"/>
  <c r="Q21" i="20"/>
  <c r="U21" i="20"/>
  <c r="G22" i="20"/>
  <c r="M22" i="20" s="1"/>
  <c r="I22" i="20"/>
  <c r="K22" i="20"/>
  <c r="O22" i="20"/>
  <c r="Q22" i="20"/>
  <c r="U22" i="20"/>
  <c r="G23" i="20"/>
  <c r="M23" i="20" s="1"/>
  <c r="I23" i="20"/>
  <c r="K23" i="20"/>
  <c r="O23" i="20"/>
  <c r="Q23" i="20"/>
  <c r="U23" i="20"/>
  <c r="G24" i="20"/>
  <c r="M24" i="20" s="1"/>
  <c r="I24" i="20"/>
  <c r="K24" i="20"/>
  <c r="O24" i="20"/>
  <c r="Q24" i="20"/>
  <c r="U24" i="20"/>
  <c r="G25" i="20"/>
  <c r="I25" i="20"/>
  <c r="K25" i="20"/>
  <c r="M25" i="20"/>
  <c r="O25" i="20"/>
  <c r="Q25" i="20"/>
  <c r="U25" i="20"/>
  <c r="G26" i="20"/>
  <c r="M26" i="20" s="1"/>
  <c r="I26" i="20"/>
  <c r="K26" i="20"/>
  <c r="O26" i="20"/>
  <c r="Q26" i="20"/>
  <c r="U26" i="20"/>
  <c r="G27" i="20"/>
  <c r="I27" i="20"/>
  <c r="K27" i="20"/>
  <c r="M27" i="20"/>
  <c r="O27" i="20"/>
  <c r="Q27" i="20"/>
  <c r="U27" i="20"/>
  <c r="G28" i="20"/>
  <c r="M28" i="20" s="1"/>
  <c r="I28" i="20"/>
  <c r="K28" i="20"/>
  <c r="O28" i="20"/>
  <c r="Q28" i="20"/>
  <c r="U28" i="20"/>
  <c r="G29" i="20"/>
  <c r="M29" i="20" s="1"/>
  <c r="I29" i="20"/>
  <c r="K29" i="20"/>
  <c r="O29" i="20"/>
  <c r="Q29" i="20"/>
  <c r="U29" i="20"/>
  <c r="G30" i="20"/>
  <c r="M30" i="20" s="1"/>
  <c r="I30" i="20"/>
  <c r="K30" i="20"/>
  <c r="O30" i="20"/>
  <c r="Q30" i="20"/>
  <c r="U30" i="20"/>
  <c r="G31" i="20"/>
  <c r="M31" i="20" s="1"/>
  <c r="I31" i="20"/>
  <c r="K31" i="20"/>
  <c r="O31" i="20"/>
  <c r="Q31" i="20"/>
  <c r="U31" i="20"/>
  <c r="G32" i="20"/>
  <c r="M32" i="20" s="1"/>
  <c r="I32" i="20"/>
  <c r="K32" i="20"/>
  <c r="O32" i="20"/>
  <c r="Q32" i="20"/>
  <c r="U32" i="20"/>
  <c r="G33" i="20"/>
  <c r="M33" i="20" s="1"/>
  <c r="I33" i="20"/>
  <c r="K33" i="20"/>
  <c r="O33" i="20"/>
  <c r="Q33" i="20"/>
  <c r="U33" i="20"/>
  <c r="G34" i="20"/>
  <c r="M34" i="20" s="1"/>
  <c r="I34" i="20"/>
  <c r="K34" i="20"/>
  <c r="O34" i="20"/>
  <c r="Q34" i="20"/>
  <c r="U34" i="20"/>
  <c r="G35" i="20"/>
  <c r="M35" i="20" s="1"/>
  <c r="I35" i="20"/>
  <c r="K35" i="20"/>
  <c r="O35" i="20"/>
  <c r="Q35" i="20"/>
  <c r="U35" i="20"/>
  <c r="G36" i="20"/>
  <c r="M36" i="20" s="1"/>
  <c r="I36" i="20"/>
  <c r="K36" i="20"/>
  <c r="O36" i="20"/>
  <c r="Q36" i="20"/>
  <c r="U36" i="20"/>
  <c r="G37" i="20"/>
  <c r="I37" i="20"/>
  <c r="K37" i="20"/>
  <c r="M37" i="20"/>
  <c r="O37" i="20"/>
  <c r="Q37" i="20"/>
  <c r="U37" i="20"/>
  <c r="G38" i="20"/>
  <c r="I38" i="20"/>
  <c r="K38" i="20"/>
  <c r="M38" i="20"/>
  <c r="O38" i="20"/>
  <c r="Q38" i="20"/>
  <c r="U38" i="20"/>
  <c r="G39" i="20"/>
  <c r="M39" i="20" s="1"/>
  <c r="I39" i="20"/>
  <c r="K39" i="20"/>
  <c r="O39" i="20"/>
  <c r="Q39" i="20"/>
  <c r="U39" i="20"/>
  <c r="G40" i="20"/>
  <c r="M40" i="20" s="1"/>
  <c r="I40" i="20"/>
  <c r="K40" i="20"/>
  <c r="O40" i="20"/>
  <c r="Q40" i="20"/>
  <c r="U40" i="20"/>
  <c r="G41" i="20"/>
  <c r="M41" i="20" s="1"/>
  <c r="I41" i="20"/>
  <c r="K41" i="20"/>
  <c r="O41" i="20"/>
  <c r="Q41" i="20"/>
  <c r="U41" i="20"/>
  <c r="G42" i="20"/>
  <c r="M42" i="20" s="1"/>
  <c r="I42" i="20"/>
  <c r="K42" i="20"/>
  <c r="O42" i="20"/>
  <c r="Q42" i="20"/>
  <c r="U42" i="20"/>
  <c r="G43" i="20"/>
  <c r="M43" i="20" s="1"/>
  <c r="I43" i="20"/>
  <c r="K43" i="20"/>
  <c r="O43" i="20"/>
  <c r="Q43" i="20"/>
  <c r="U43" i="20"/>
  <c r="G44" i="20"/>
  <c r="M44" i="20" s="1"/>
  <c r="I44" i="20"/>
  <c r="K44" i="20"/>
  <c r="O44" i="20"/>
  <c r="Q44" i="20"/>
  <c r="U44" i="20"/>
  <c r="G45" i="20"/>
  <c r="I45" i="20"/>
  <c r="K45" i="20"/>
  <c r="M45" i="20"/>
  <c r="O45" i="20"/>
  <c r="Q45" i="20"/>
  <c r="U45" i="20"/>
  <c r="G46" i="20"/>
  <c r="M46" i="20" s="1"/>
  <c r="I46" i="20"/>
  <c r="K46" i="20"/>
  <c r="O46" i="20"/>
  <c r="Q46" i="20"/>
  <c r="U46" i="20"/>
  <c r="G47" i="20"/>
  <c r="M47" i="20" s="1"/>
  <c r="I47" i="20"/>
  <c r="K47" i="20"/>
  <c r="O47" i="20"/>
  <c r="Q47" i="20"/>
  <c r="U47" i="20"/>
  <c r="G48" i="20"/>
  <c r="M48" i="20" s="1"/>
  <c r="I48" i="20"/>
  <c r="K48" i="20"/>
  <c r="O48" i="20"/>
  <c r="Q48" i="20"/>
  <c r="U48" i="20"/>
  <c r="G49" i="20"/>
  <c r="I49" i="20"/>
  <c r="K49" i="20"/>
  <c r="M49" i="20"/>
  <c r="O49" i="20"/>
  <c r="Q49" i="20"/>
  <c r="U49" i="20"/>
  <c r="G50" i="20"/>
  <c r="M50" i="20" s="1"/>
  <c r="I50" i="20"/>
  <c r="K50" i="20"/>
  <c r="O50" i="20"/>
  <c r="Q50" i="20"/>
  <c r="U50" i="20"/>
  <c r="G51" i="20"/>
  <c r="M51" i="20" s="1"/>
  <c r="I51" i="20"/>
  <c r="K51" i="20"/>
  <c r="O51" i="20"/>
  <c r="Q51" i="20"/>
  <c r="U51" i="20"/>
  <c r="G52" i="20"/>
  <c r="M52" i="20" s="1"/>
  <c r="I52" i="20"/>
  <c r="K52" i="20"/>
  <c r="O52" i="20"/>
  <c r="Q52" i="20"/>
  <c r="U52" i="20"/>
  <c r="G53" i="20"/>
  <c r="I53" i="20"/>
  <c r="K53" i="20"/>
  <c r="M53" i="20"/>
  <c r="O53" i="20"/>
  <c r="Q53" i="20"/>
  <c r="U53" i="20"/>
  <c r="G54" i="20"/>
  <c r="M54" i="20" s="1"/>
  <c r="I54" i="20"/>
  <c r="K54" i="20"/>
  <c r="O54" i="20"/>
  <c r="Q54" i="20"/>
  <c r="U54" i="20"/>
  <c r="G55" i="20"/>
  <c r="M55" i="20" s="1"/>
  <c r="I55" i="20"/>
  <c r="K55" i="20"/>
  <c r="O55" i="20"/>
  <c r="Q55" i="20"/>
  <c r="U55" i="20"/>
  <c r="G56" i="20"/>
  <c r="M56" i="20" s="1"/>
  <c r="I56" i="20"/>
  <c r="K56" i="20"/>
  <c r="O56" i="20"/>
  <c r="Q56" i="20"/>
  <c r="U56" i="20"/>
  <c r="G57" i="20"/>
  <c r="M57" i="20" s="1"/>
  <c r="I57" i="20"/>
  <c r="K57" i="20"/>
  <c r="O57" i="20"/>
  <c r="Q57" i="20"/>
  <c r="U57" i="20"/>
  <c r="G58" i="20"/>
  <c r="M58" i="20" s="1"/>
  <c r="I58" i="20"/>
  <c r="K58" i="20"/>
  <c r="O58" i="20"/>
  <c r="Q58" i="20"/>
  <c r="U58" i="20"/>
  <c r="G59" i="20"/>
  <c r="M59" i="20" s="1"/>
  <c r="I59" i="20"/>
  <c r="K59" i="20"/>
  <c r="O59" i="20"/>
  <c r="Q59" i="20"/>
  <c r="U59" i="20"/>
  <c r="G60" i="20"/>
  <c r="M60" i="20" s="1"/>
  <c r="I60" i="20"/>
  <c r="K60" i="20"/>
  <c r="O60" i="20"/>
  <c r="Q60" i="20"/>
  <c r="U60" i="20"/>
  <c r="G61" i="20"/>
  <c r="I61" i="20"/>
  <c r="K61" i="20"/>
  <c r="M61" i="20"/>
  <c r="O61" i="20"/>
  <c r="Q61" i="20"/>
  <c r="U61" i="20"/>
  <c r="G63" i="20"/>
  <c r="M63" i="20" s="1"/>
  <c r="I63" i="20"/>
  <c r="K63" i="20"/>
  <c r="O63" i="20"/>
  <c r="Q63" i="20"/>
  <c r="U63" i="20"/>
  <c r="G64" i="20"/>
  <c r="G62" i="20" s="1"/>
  <c r="I115" i="1" s="1"/>
  <c r="I64" i="20"/>
  <c r="K64" i="20"/>
  <c r="O64" i="20"/>
  <c r="Q64" i="20"/>
  <c r="U64" i="20"/>
  <c r="G65" i="20"/>
  <c r="I65" i="20"/>
  <c r="K65" i="20"/>
  <c r="M65" i="20"/>
  <c r="O65" i="20"/>
  <c r="Q65" i="20"/>
  <c r="U65" i="20"/>
  <c r="G66" i="20"/>
  <c r="M66" i="20" s="1"/>
  <c r="I66" i="20"/>
  <c r="K66" i="20"/>
  <c r="O66" i="20"/>
  <c r="Q66" i="20"/>
  <c r="U66" i="20"/>
  <c r="G67" i="20"/>
  <c r="M67" i="20" s="1"/>
  <c r="I67" i="20"/>
  <c r="K67" i="20"/>
  <c r="O67" i="20"/>
  <c r="Q67" i="20"/>
  <c r="U67" i="20"/>
  <c r="G68" i="20"/>
  <c r="M68" i="20" s="1"/>
  <c r="I68" i="20"/>
  <c r="K68" i="20"/>
  <c r="O68" i="20"/>
  <c r="Q68" i="20"/>
  <c r="U68" i="20"/>
  <c r="G69" i="20"/>
  <c r="M69" i="20" s="1"/>
  <c r="I69" i="20"/>
  <c r="K69" i="20"/>
  <c r="O69" i="20"/>
  <c r="Q69" i="20"/>
  <c r="U69" i="20"/>
  <c r="G70" i="20"/>
  <c r="M70" i="20" s="1"/>
  <c r="I70" i="20"/>
  <c r="K70" i="20"/>
  <c r="O70" i="20"/>
  <c r="Q70" i="20"/>
  <c r="U70" i="20"/>
  <c r="G71" i="20"/>
  <c r="M71" i="20" s="1"/>
  <c r="I71" i="20"/>
  <c r="K71" i="20"/>
  <c r="O71" i="20"/>
  <c r="Q71" i="20"/>
  <c r="U71" i="20"/>
  <c r="G72" i="20"/>
  <c r="M72" i="20" s="1"/>
  <c r="I72" i="20"/>
  <c r="K72" i="20"/>
  <c r="O72" i="20"/>
  <c r="Q72" i="20"/>
  <c r="U72" i="20"/>
  <c r="G73" i="20"/>
  <c r="M73" i="20" s="1"/>
  <c r="I73" i="20"/>
  <c r="K73" i="20"/>
  <c r="O73" i="20"/>
  <c r="Q73" i="20"/>
  <c r="U73" i="20"/>
  <c r="G74" i="20"/>
  <c r="I74" i="20"/>
  <c r="K74" i="20"/>
  <c r="M74" i="20"/>
  <c r="O74" i="20"/>
  <c r="Q74" i="20"/>
  <c r="U74" i="20"/>
  <c r="G75" i="20"/>
  <c r="M75" i="20" s="1"/>
  <c r="I75" i="20"/>
  <c r="K75" i="20"/>
  <c r="O75" i="20"/>
  <c r="Q75" i="20"/>
  <c r="U75" i="20"/>
  <c r="G76" i="20"/>
  <c r="M76" i="20" s="1"/>
  <c r="I76" i="20"/>
  <c r="K76" i="20"/>
  <c r="O76" i="20"/>
  <c r="Q76" i="20"/>
  <c r="U76" i="20"/>
  <c r="G77" i="20"/>
  <c r="I117" i="1" s="1"/>
  <c r="G78" i="20"/>
  <c r="M78" i="20" s="1"/>
  <c r="I78" i="20"/>
  <c r="K78" i="20"/>
  <c r="O78" i="20"/>
  <c r="Q78" i="20"/>
  <c r="Q77" i="20" s="1"/>
  <c r="U78" i="20"/>
  <c r="U77" i="20" s="1"/>
  <c r="G79" i="20"/>
  <c r="M79" i="20" s="1"/>
  <c r="M77" i="20" s="1"/>
  <c r="I79" i="20"/>
  <c r="I77" i="20" s="1"/>
  <c r="K79" i="20"/>
  <c r="O79" i="20"/>
  <c r="Q79" i="20"/>
  <c r="U79" i="20"/>
  <c r="G81" i="20"/>
  <c r="I81" i="20"/>
  <c r="K81" i="20"/>
  <c r="K80" i="20" s="1"/>
  <c r="M81" i="20"/>
  <c r="O81" i="20"/>
  <c r="Q81" i="20"/>
  <c r="U81" i="20"/>
  <c r="G82" i="20"/>
  <c r="G80" i="20" s="1"/>
  <c r="I82" i="20"/>
  <c r="K82" i="20"/>
  <c r="O82" i="20"/>
  <c r="Q82" i="20"/>
  <c r="U82" i="20"/>
  <c r="G83" i="20"/>
  <c r="I83" i="20"/>
  <c r="K83" i="20"/>
  <c r="M83" i="20"/>
  <c r="O83" i="20"/>
  <c r="Q83" i="20"/>
  <c r="U83" i="20"/>
  <c r="AD85" i="20"/>
  <c r="F51" i="1" s="1"/>
  <c r="G9" i="19"/>
  <c r="M9" i="19" s="1"/>
  <c r="I9" i="19"/>
  <c r="K9" i="19"/>
  <c r="O9" i="19"/>
  <c r="Q9" i="19"/>
  <c r="Q8" i="19" s="1"/>
  <c r="U9" i="19"/>
  <c r="G10" i="19"/>
  <c r="I10" i="19"/>
  <c r="K10" i="19"/>
  <c r="O10" i="19"/>
  <c r="Q10" i="19"/>
  <c r="U10" i="19"/>
  <c r="G11" i="19"/>
  <c r="M11" i="19" s="1"/>
  <c r="I11" i="19"/>
  <c r="K11" i="19"/>
  <c r="O11" i="19"/>
  <c r="Q11" i="19"/>
  <c r="U11" i="19"/>
  <c r="G12" i="19"/>
  <c r="M12" i="19" s="1"/>
  <c r="I12" i="19"/>
  <c r="K12" i="19"/>
  <c r="O12" i="19"/>
  <c r="Q12" i="19"/>
  <c r="U12" i="19"/>
  <c r="G13" i="19"/>
  <c r="I13" i="19"/>
  <c r="K13" i="19"/>
  <c r="M13" i="19"/>
  <c r="O13" i="19"/>
  <c r="Q13" i="19"/>
  <c r="U13" i="19"/>
  <c r="G14" i="19"/>
  <c r="M14" i="19" s="1"/>
  <c r="I14" i="19"/>
  <c r="K14" i="19"/>
  <c r="O14" i="19"/>
  <c r="Q14" i="19"/>
  <c r="U14" i="19"/>
  <c r="G15" i="19"/>
  <c r="M15" i="19" s="1"/>
  <c r="I15" i="19"/>
  <c r="K15" i="19"/>
  <c r="O15" i="19"/>
  <c r="Q15" i="19"/>
  <c r="U15" i="19"/>
  <c r="G16" i="19"/>
  <c r="I16" i="19"/>
  <c r="K16" i="19"/>
  <c r="O16" i="19"/>
  <c r="Q16" i="19"/>
  <c r="U16" i="19"/>
  <c r="G17" i="19"/>
  <c r="M17" i="19" s="1"/>
  <c r="I17" i="19"/>
  <c r="K17" i="19"/>
  <c r="O17" i="19"/>
  <c r="Q17" i="19"/>
  <c r="U17" i="19"/>
  <c r="G18" i="19"/>
  <c r="M18" i="19" s="1"/>
  <c r="I18" i="19"/>
  <c r="K18" i="19"/>
  <c r="O18" i="19"/>
  <c r="Q18" i="19"/>
  <c r="U18" i="19"/>
  <c r="G19" i="19"/>
  <c r="M19" i="19" s="1"/>
  <c r="I19" i="19"/>
  <c r="K19" i="19"/>
  <c r="O19" i="19"/>
  <c r="Q19" i="19"/>
  <c r="U19" i="19"/>
  <c r="G20" i="19"/>
  <c r="M20" i="19" s="1"/>
  <c r="I20" i="19"/>
  <c r="K20" i="19"/>
  <c r="O20" i="19"/>
  <c r="Q20" i="19"/>
  <c r="U20" i="19"/>
  <c r="G21" i="19"/>
  <c r="M21" i="19" s="1"/>
  <c r="I21" i="19"/>
  <c r="K21" i="19"/>
  <c r="O21" i="19"/>
  <c r="Q21" i="19"/>
  <c r="U21" i="19"/>
  <c r="G22" i="19"/>
  <c r="M22" i="19" s="1"/>
  <c r="I22" i="19"/>
  <c r="K22" i="19"/>
  <c r="O22" i="19"/>
  <c r="Q22" i="19"/>
  <c r="U22" i="19"/>
  <c r="G23" i="19"/>
  <c r="M23" i="19" s="1"/>
  <c r="I23" i="19"/>
  <c r="K23" i="19"/>
  <c r="O23" i="19"/>
  <c r="Q23" i="19"/>
  <c r="U23" i="19"/>
  <c r="G24" i="19"/>
  <c r="I24" i="19"/>
  <c r="K24" i="19"/>
  <c r="M24" i="19"/>
  <c r="O24" i="19"/>
  <c r="Q24" i="19"/>
  <c r="U24" i="19"/>
  <c r="G26" i="19"/>
  <c r="M26" i="19" s="1"/>
  <c r="I26" i="19"/>
  <c r="K26" i="19"/>
  <c r="O26" i="19"/>
  <c r="Q26" i="19"/>
  <c r="U26" i="19"/>
  <c r="G27" i="19"/>
  <c r="M27" i="19" s="1"/>
  <c r="I27" i="19"/>
  <c r="K27" i="19"/>
  <c r="O27" i="19"/>
  <c r="O25" i="19" s="1"/>
  <c r="Q27" i="19"/>
  <c r="U27" i="19"/>
  <c r="G28" i="19"/>
  <c r="M28" i="19" s="1"/>
  <c r="I28" i="19"/>
  <c r="K28" i="19"/>
  <c r="O28" i="19"/>
  <c r="Q28" i="19"/>
  <c r="U28" i="19"/>
  <c r="G29" i="19"/>
  <c r="M29" i="19" s="1"/>
  <c r="I29" i="19"/>
  <c r="K29" i="19"/>
  <c r="O29" i="19"/>
  <c r="Q29" i="19"/>
  <c r="U29" i="19"/>
  <c r="G30" i="19"/>
  <c r="M30" i="19" s="1"/>
  <c r="I30" i="19"/>
  <c r="K30" i="19"/>
  <c r="O30" i="19"/>
  <c r="Q30" i="19"/>
  <c r="U30" i="19"/>
  <c r="G31" i="19"/>
  <c r="M31" i="19" s="1"/>
  <c r="I31" i="19"/>
  <c r="K31" i="19"/>
  <c r="O31" i="19"/>
  <c r="Q31" i="19"/>
  <c r="U31" i="19"/>
  <c r="G32" i="19"/>
  <c r="M32" i="19" s="1"/>
  <c r="I32" i="19"/>
  <c r="K32" i="19"/>
  <c r="O32" i="19"/>
  <c r="Q32" i="19"/>
  <c r="U32" i="19"/>
  <c r="G33" i="19"/>
  <c r="M33" i="19" s="1"/>
  <c r="I33" i="19"/>
  <c r="K33" i="19"/>
  <c r="O33" i="19"/>
  <c r="Q33" i="19"/>
  <c r="U33" i="19"/>
  <c r="G34" i="19"/>
  <c r="M34" i="19" s="1"/>
  <c r="I34" i="19"/>
  <c r="K34" i="19"/>
  <c r="O34" i="19"/>
  <c r="Q34" i="19"/>
  <c r="U34" i="19"/>
  <c r="G35" i="19"/>
  <c r="I35" i="19"/>
  <c r="K35" i="19"/>
  <c r="M35" i="19"/>
  <c r="O35" i="19"/>
  <c r="Q35" i="19"/>
  <c r="U35" i="19"/>
  <c r="G36" i="19"/>
  <c r="I36" i="19"/>
  <c r="K36" i="19"/>
  <c r="M36" i="19"/>
  <c r="O36" i="19"/>
  <c r="Q36" i="19"/>
  <c r="U36" i="19"/>
  <c r="G37" i="19"/>
  <c r="M37" i="19" s="1"/>
  <c r="I37" i="19"/>
  <c r="K37" i="19"/>
  <c r="O37" i="19"/>
  <c r="Q37" i="19"/>
  <c r="U37" i="19"/>
  <c r="G38" i="19"/>
  <c r="M38" i="19" s="1"/>
  <c r="I38" i="19"/>
  <c r="K38" i="19"/>
  <c r="O38" i="19"/>
  <c r="Q38" i="19"/>
  <c r="U38" i="19"/>
  <c r="G39" i="19"/>
  <c r="M39" i="19" s="1"/>
  <c r="I39" i="19"/>
  <c r="K39" i="19"/>
  <c r="O39" i="19"/>
  <c r="Q39" i="19"/>
  <c r="U39" i="19"/>
  <c r="G40" i="19"/>
  <c r="M40" i="19" s="1"/>
  <c r="I40" i="19"/>
  <c r="K40" i="19"/>
  <c r="O40" i="19"/>
  <c r="Q40" i="19"/>
  <c r="U40" i="19"/>
  <c r="G41" i="19"/>
  <c r="M41" i="19" s="1"/>
  <c r="I41" i="19"/>
  <c r="K41" i="19"/>
  <c r="O41" i="19"/>
  <c r="Q41" i="19"/>
  <c r="U41" i="19"/>
  <c r="G42" i="19"/>
  <c r="I42" i="19"/>
  <c r="K42" i="19"/>
  <c r="M42" i="19"/>
  <c r="O42" i="19"/>
  <c r="Q42" i="19"/>
  <c r="U42" i="19"/>
  <c r="G43" i="19"/>
  <c r="I43" i="19"/>
  <c r="K43" i="19"/>
  <c r="M43" i="19"/>
  <c r="O43" i="19"/>
  <c r="Q43" i="19"/>
  <c r="U43" i="19"/>
  <c r="G44" i="19"/>
  <c r="M44" i="19" s="1"/>
  <c r="I44" i="19"/>
  <c r="K44" i="19"/>
  <c r="O44" i="19"/>
  <c r="Q44" i="19"/>
  <c r="U44" i="19"/>
  <c r="G45" i="19"/>
  <c r="M45" i="19" s="1"/>
  <c r="I45" i="19"/>
  <c r="K45" i="19"/>
  <c r="O45" i="19"/>
  <c r="Q45" i="19"/>
  <c r="U45" i="19"/>
  <c r="G46" i="19"/>
  <c r="M46" i="19" s="1"/>
  <c r="I46" i="19"/>
  <c r="K46" i="19"/>
  <c r="O46" i="19"/>
  <c r="Q46" i="19"/>
  <c r="U46" i="19"/>
  <c r="G47" i="19"/>
  <c r="M47" i="19" s="1"/>
  <c r="I47" i="19"/>
  <c r="K47" i="19"/>
  <c r="O47" i="19"/>
  <c r="Q47" i="19"/>
  <c r="U47" i="19"/>
  <c r="G49" i="19"/>
  <c r="G48" i="19" s="1"/>
  <c r="I107" i="1" s="1"/>
  <c r="I49" i="19"/>
  <c r="K49" i="19"/>
  <c r="O49" i="19"/>
  <c r="Q49" i="19"/>
  <c r="U49" i="19"/>
  <c r="G50" i="19"/>
  <c r="M50" i="19" s="1"/>
  <c r="I50" i="19"/>
  <c r="K50" i="19"/>
  <c r="O50" i="19"/>
  <c r="Q50" i="19"/>
  <c r="U50" i="19"/>
  <c r="G51" i="19"/>
  <c r="M51" i="19" s="1"/>
  <c r="I51" i="19"/>
  <c r="K51" i="19"/>
  <c r="O51" i="19"/>
  <c r="Q51" i="19"/>
  <c r="U51" i="19"/>
  <c r="G52" i="19"/>
  <c r="M52" i="19" s="1"/>
  <c r="I52" i="19"/>
  <c r="K52" i="19"/>
  <c r="O52" i="19"/>
  <c r="Q52" i="19"/>
  <c r="U52" i="19"/>
  <c r="G53" i="19"/>
  <c r="M53" i="19" s="1"/>
  <c r="I53" i="19"/>
  <c r="K53" i="19"/>
  <c r="O53" i="19"/>
  <c r="Q53" i="19"/>
  <c r="U53" i="19"/>
  <c r="G54" i="19"/>
  <c r="I54" i="19"/>
  <c r="K54" i="19"/>
  <c r="M54" i="19"/>
  <c r="O54" i="19"/>
  <c r="Q54" i="19"/>
  <c r="U54" i="19"/>
  <c r="G55" i="19"/>
  <c r="I55" i="19"/>
  <c r="K55" i="19"/>
  <c r="M55" i="19"/>
  <c r="O55" i="19"/>
  <c r="Q55" i="19"/>
  <c r="U55" i="19"/>
  <c r="G56" i="19"/>
  <c r="M56" i="19" s="1"/>
  <c r="I56" i="19"/>
  <c r="K56" i="19"/>
  <c r="O56" i="19"/>
  <c r="Q56" i="19"/>
  <c r="U56" i="19"/>
  <c r="G57" i="19"/>
  <c r="M57" i="19" s="1"/>
  <c r="I57" i="19"/>
  <c r="K57" i="19"/>
  <c r="O57" i="19"/>
  <c r="Q57" i="19"/>
  <c r="U57" i="19"/>
  <c r="G58" i="19"/>
  <c r="M58" i="19" s="1"/>
  <c r="I58" i="19"/>
  <c r="K58" i="19"/>
  <c r="O58" i="19"/>
  <c r="Q58" i="19"/>
  <c r="U58" i="19"/>
  <c r="G59" i="19"/>
  <c r="I59" i="19"/>
  <c r="K59" i="19"/>
  <c r="M59" i="19"/>
  <c r="O59" i="19"/>
  <c r="Q59" i="19"/>
  <c r="U59" i="19"/>
  <c r="G60" i="19"/>
  <c r="I60" i="19"/>
  <c r="K60" i="19"/>
  <c r="M60" i="19"/>
  <c r="O60" i="19"/>
  <c r="Q60" i="19"/>
  <c r="U60" i="19"/>
  <c r="G61" i="19"/>
  <c r="I61" i="19"/>
  <c r="K61" i="19"/>
  <c r="M61" i="19"/>
  <c r="O61" i="19"/>
  <c r="Q61" i="19"/>
  <c r="U61" i="19"/>
  <c r="G62" i="19"/>
  <c r="M62" i="19" s="1"/>
  <c r="I62" i="19"/>
  <c r="K62" i="19"/>
  <c r="O62" i="19"/>
  <c r="Q62" i="19"/>
  <c r="U62" i="19"/>
  <c r="G63" i="19"/>
  <c r="M63" i="19" s="1"/>
  <c r="I63" i="19"/>
  <c r="K63" i="19"/>
  <c r="O63" i="19"/>
  <c r="Q63" i="19"/>
  <c r="U63" i="19"/>
  <c r="G64" i="19"/>
  <c r="M64" i="19" s="1"/>
  <c r="I64" i="19"/>
  <c r="K64" i="19"/>
  <c r="O64" i="19"/>
  <c r="Q64" i="19"/>
  <c r="U64" i="19"/>
  <c r="G65" i="19"/>
  <c r="M65" i="19" s="1"/>
  <c r="I65" i="19"/>
  <c r="K65" i="19"/>
  <c r="O65" i="19"/>
  <c r="Q65" i="19"/>
  <c r="U65" i="19"/>
  <c r="G66" i="19"/>
  <c r="M66" i="19" s="1"/>
  <c r="I66" i="19"/>
  <c r="K66" i="19"/>
  <c r="O66" i="19"/>
  <c r="Q66" i="19"/>
  <c r="U66" i="19"/>
  <c r="G67" i="19"/>
  <c r="I67" i="19"/>
  <c r="K67" i="19"/>
  <c r="M67" i="19"/>
  <c r="O67" i="19"/>
  <c r="Q67" i="19"/>
  <c r="U67" i="19"/>
  <c r="G68" i="19"/>
  <c r="M68" i="19" s="1"/>
  <c r="I68" i="19"/>
  <c r="K68" i="19"/>
  <c r="O68" i="19"/>
  <c r="Q68" i="19"/>
  <c r="U68" i="19"/>
  <c r="G69" i="19"/>
  <c r="M69" i="19" s="1"/>
  <c r="I69" i="19"/>
  <c r="K69" i="19"/>
  <c r="O69" i="19"/>
  <c r="Q69" i="19"/>
  <c r="U69" i="19"/>
  <c r="G70" i="19"/>
  <c r="M70" i="19" s="1"/>
  <c r="I70" i="19"/>
  <c r="K70" i="19"/>
  <c r="O70" i="19"/>
  <c r="Q70" i="19"/>
  <c r="U70" i="19"/>
  <c r="G71" i="19"/>
  <c r="I71" i="19"/>
  <c r="K71" i="19"/>
  <c r="M71" i="19"/>
  <c r="O71" i="19"/>
  <c r="Q71" i="19"/>
  <c r="U71" i="19"/>
  <c r="G72" i="19"/>
  <c r="M72" i="19" s="1"/>
  <c r="I72" i="19"/>
  <c r="K72" i="19"/>
  <c r="O72" i="19"/>
  <c r="Q72" i="19"/>
  <c r="U72" i="19"/>
  <c r="G73" i="19"/>
  <c r="M73" i="19" s="1"/>
  <c r="I73" i="19"/>
  <c r="K73" i="19"/>
  <c r="O73" i="19"/>
  <c r="Q73" i="19"/>
  <c r="U73" i="19"/>
  <c r="G74" i="19"/>
  <c r="M74" i="19" s="1"/>
  <c r="I74" i="19"/>
  <c r="K74" i="19"/>
  <c r="O74" i="19"/>
  <c r="Q74" i="19"/>
  <c r="U74" i="19"/>
  <c r="G75" i="19"/>
  <c r="M75" i="19" s="1"/>
  <c r="I75" i="19"/>
  <c r="K75" i="19"/>
  <c r="O75" i="19"/>
  <c r="Q75" i="19"/>
  <c r="U75" i="19"/>
  <c r="G76" i="19"/>
  <c r="M76" i="19" s="1"/>
  <c r="I76" i="19"/>
  <c r="K76" i="19"/>
  <c r="O76" i="19"/>
  <c r="Q76" i="19"/>
  <c r="U76" i="19"/>
  <c r="G77" i="19"/>
  <c r="I77" i="19"/>
  <c r="K77" i="19"/>
  <c r="M77" i="19"/>
  <c r="O77" i="19"/>
  <c r="Q77" i="19"/>
  <c r="U77" i="19"/>
  <c r="G78" i="19"/>
  <c r="I78" i="19"/>
  <c r="K78" i="19"/>
  <c r="M78" i="19"/>
  <c r="O78" i="19"/>
  <c r="Q78" i="19"/>
  <c r="U78" i="19"/>
  <c r="G80" i="19"/>
  <c r="M80" i="19" s="1"/>
  <c r="I80" i="19"/>
  <c r="K80" i="19"/>
  <c r="O80" i="19"/>
  <c r="Q80" i="19"/>
  <c r="U80" i="19"/>
  <c r="G81" i="19"/>
  <c r="M81" i="19" s="1"/>
  <c r="I81" i="19"/>
  <c r="K81" i="19"/>
  <c r="O81" i="19"/>
  <c r="Q81" i="19"/>
  <c r="U81" i="19"/>
  <c r="G82" i="19"/>
  <c r="I82" i="19"/>
  <c r="K82" i="19"/>
  <c r="O82" i="19"/>
  <c r="Q82" i="19"/>
  <c r="U82" i="19"/>
  <c r="G83" i="19"/>
  <c r="I83" i="19"/>
  <c r="K83" i="19"/>
  <c r="M83" i="19"/>
  <c r="O83" i="19"/>
  <c r="Q83" i="19"/>
  <c r="U83" i="19"/>
  <c r="G84" i="19"/>
  <c r="I84" i="19"/>
  <c r="K84" i="19"/>
  <c r="M84" i="19"/>
  <c r="O84" i="19"/>
  <c r="Q84" i="19"/>
  <c r="U84" i="19"/>
  <c r="G85" i="19"/>
  <c r="I85" i="19"/>
  <c r="K85" i="19"/>
  <c r="M85" i="19"/>
  <c r="O85" i="19"/>
  <c r="Q85" i="19"/>
  <c r="U85" i="19"/>
  <c r="G86" i="19"/>
  <c r="M86" i="19" s="1"/>
  <c r="I86" i="19"/>
  <c r="K86" i="19"/>
  <c r="O86" i="19"/>
  <c r="Q86" i="19"/>
  <c r="U86" i="19"/>
  <c r="G87" i="19"/>
  <c r="M87" i="19" s="1"/>
  <c r="I87" i="19"/>
  <c r="K87" i="19"/>
  <c r="O87" i="19"/>
  <c r="Q87" i="19"/>
  <c r="U87" i="19"/>
  <c r="G88" i="19"/>
  <c r="M88" i="19" s="1"/>
  <c r="I88" i="19"/>
  <c r="K88" i="19"/>
  <c r="O88" i="19"/>
  <c r="Q88" i="19"/>
  <c r="U88" i="19"/>
  <c r="G89" i="19"/>
  <c r="M89" i="19" s="1"/>
  <c r="I89" i="19"/>
  <c r="K89" i="19"/>
  <c r="O89" i="19"/>
  <c r="Q89" i="19"/>
  <c r="U89" i="19"/>
  <c r="G90" i="19"/>
  <c r="M90" i="19" s="1"/>
  <c r="I90" i="19"/>
  <c r="K90" i="19"/>
  <c r="O90" i="19"/>
  <c r="Q90" i="19"/>
  <c r="U90" i="19"/>
  <c r="G91" i="19"/>
  <c r="M91" i="19" s="1"/>
  <c r="I91" i="19"/>
  <c r="K91" i="19"/>
  <c r="O91" i="19"/>
  <c r="Q91" i="19"/>
  <c r="U91" i="19"/>
  <c r="G92" i="19"/>
  <c r="M92" i="19" s="1"/>
  <c r="I92" i="19"/>
  <c r="K92" i="19"/>
  <c r="O92" i="19"/>
  <c r="Q92" i="19"/>
  <c r="U92" i="19"/>
  <c r="G93" i="19"/>
  <c r="M93" i="19" s="1"/>
  <c r="I93" i="19"/>
  <c r="K93" i="19"/>
  <c r="O93" i="19"/>
  <c r="Q93" i="19"/>
  <c r="U93" i="19"/>
  <c r="G94" i="19"/>
  <c r="M94" i="19" s="1"/>
  <c r="I94" i="19"/>
  <c r="K94" i="19"/>
  <c r="O94" i="19"/>
  <c r="Q94" i="19"/>
  <c r="U94" i="19"/>
  <c r="G95" i="19"/>
  <c r="M95" i="19" s="1"/>
  <c r="I95" i="19"/>
  <c r="K95" i="19"/>
  <c r="O95" i="19"/>
  <c r="Q95" i="19"/>
  <c r="U95" i="19"/>
  <c r="G96" i="19"/>
  <c r="I96" i="19"/>
  <c r="K96" i="19"/>
  <c r="M96" i="19"/>
  <c r="O96" i="19"/>
  <c r="Q96" i="19"/>
  <c r="U96" i="19"/>
  <c r="G97" i="19"/>
  <c r="M97" i="19" s="1"/>
  <c r="I97" i="19"/>
  <c r="K97" i="19"/>
  <c r="O97" i="19"/>
  <c r="Q97" i="19"/>
  <c r="U97" i="19"/>
  <c r="G98" i="19"/>
  <c r="M98" i="19" s="1"/>
  <c r="I98" i="19"/>
  <c r="K98" i="19"/>
  <c r="O98" i="19"/>
  <c r="Q98" i="19"/>
  <c r="U98" i="19"/>
  <c r="G99" i="19"/>
  <c r="M99" i="19" s="1"/>
  <c r="I99" i="19"/>
  <c r="K99" i="19"/>
  <c r="O99" i="19"/>
  <c r="Q99" i="19"/>
  <c r="U99" i="19"/>
  <c r="G100" i="19"/>
  <c r="M100" i="19" s="1"/>
  <c r="I100" i="19"/>
  <c r="K100" i="19"/>
  <c r="O100" i="19"/>
  <c r="Q100" i="19"/>
  <c r="U100" i="19"/>
  <c r="G101" i="19"/>
  <c r="I101" i="19"/>
  <c r="K101" i="19"/>
  <c r="M101" i="19"/>
  <c r="O101" i="19"/>
  <c r="Q101" i="19"/>
  <c r="U101" i="19"/>
  <c r="G102" i="19"/>
  <c r="M102" i="19" s="1"/>
  <c r="I102" i="19"/>
  <c r="K102" i="19"/>
  <c r="O102" i="19"/>
  <c r="Q102" i="19"/>
  <c r="U102" i="19"/>
  <c r="G103" i="19"/>
  <c r="M103" i="19" s="1"/>
  <c r="I103" i="19"/>
  <c r="K103" i="19"/>
  <c r="O103" i="19"/>
  <c r="Q103" i="19"/>
  <c r="U103" i="19"/>
  <c r="G104" i="19"/>
  <c r="M104" i="19" s="1"/>
  <c r="I104" i="19"/>
  <c r="K104" i="19"/>
  <c r="O104" i="19"/>
  <c r="Q104" i="19"/>
  <c r="U104" i="19"/>
  <c r="G105" i="19"/>
  <c r="M105" i="19" s="1"/>
  <c r="I105" i="19"/>
  <c r="K105" i="19"/>
  <c r="O105" i="19"/>
  <c r="Q105" i="19"/>
  <c r="U105" i="19"/>
  <c r="G106" i="19"/>
  <c r="M106" i="19" s="1"/>
  <c r="I106" i="19"/>
  <c r="K106" i="19"/>
  <c r="O106" i="19"/>
  <c r="Q106" i="19"/>
  <c r="U106" i="19"/>
  <c r="G107" i="19"/>
  <c r="I107" i="19"/>
  <c r="K107" i="19"/>
  <c r="M107" i="19"/>
  <c r="O107" i="19"/>
  <c r="Q107" i="19"/>
  <c r="U107" i="19"/>
  <c r="G108" i="19"/>
  <c r="M108" i="19" s="1"/>
  <c r="I108" i="19"/>
  <c r="K108" i="19"/>
  <c r="O108" i="19"/>
  <c r="Q108" i="19"/>
  <c r="U108" i="19"/>
  <c r="G109" i="19"/>
  <c r="M109" i="19" s="1"/>
  <c r="I109" i="19"/>
  <c r="K109" i="19"/>
  <c r="O109" i="19"/>
  <c r="Q109" i="19"/>
  <c r="U109" i="19"/>
  <c r="G110" i="19"/>
  <c r="M110" i="19" s="1"/>
  <c r="I110" i="19"/>
  <c r="K110" i="19"/>
  <c r="O110" i="19"/>
  <c r="Q110" i="19"/>
  <c r="U110" i="19"/>
  <c r="G111" i="19"/>
  <c r="M111" i="19" s="1"/>
  <c r="I111" i="19"/>
  <c r="K111" i="19"/>
  <c r="O111" i="19"/>
  <c r="Q111" i="19"/>
  <c r="U111" i="19"/>
  <c r="G112" i="19"/>
  <c r="M112" i="19" s="1"/>
  <c r="I112" i="19"/>
  <c r="K112" i="19"/>
  <c r="O112" i="19"/>
  <c r="Q112" i="19"/>
  <c r="U112" i="19"/>
  <c r="G113" i="19"/>
  <c r="M113" i="19" s="1"/>
  <c r="I113" i="19"/>
  <c r="K113" i="19"/>
  <c r="O113" i="19"/>
  <c r="Q113" i="19"/>
  <c r="U113" i="19"/>
  <c r="G114" i="19"/>
  <c r="I114" i="19"/>
  <c r="K114" i="19"/>
  <c r="M114" i="19"/>
  <c r="O114" i="19"/>
  <c r="Q114" i="19"/>
  <c r="U114" i="19"/>
  <c r="G115" i="19"/>
  <c r="M115" i="19" s="1"/>
  <c r="I115" i="19"/>
  <c r="K115" i="19"/>
  <c r="O115" i="19"/>
  <c r="Q115" i="19"/>
  <c r="U115" i="19"/>
  <c r="G116" i="19"/>
  <c r="M116" i="19" s="1"/>
  <c r="I116" i="19"/>
  <c r="K116" i="19"/>
  <c r="O116" i="19"/>
  <c r="Q116" i="19"/>
  <c r="U116" i="19"/>
  <c r="G117" i="19"/>
  <c r="M117" i="19" s="1"/>
  <c r="I117" i="19"/>
  <c r="K117" i="19"/>
  <c r="O117" i="19"/>
  <c r="Q117" i="19"/>
  <c r="U117" i="19"/>
  <c r="G118" i="19"/>
  <c r="M118" i="19" s="1"/>
  <c r="I118" i="19"/>
  <c r="K118" i="19"/>
  <c r="O118" i="19"/>
  <c r="Q118" i="19"/>
  <c r="U118" i="19"/>
  <c r="G119" i="19"/>
  <c r="M119" i="19" s="1"/>
  <c r="I119" i="19"/>
  <c r="K119" i="19"/>
  <c r="O119" i="19"/>
  <c r="Q119" i="19"/>
  <c r="U119" i="19"/>
  <c r="G120" i="19"/>
  <c r="M120" i="19" s="1"/>
  <c r="I120" i="19"/>
  <c r="K120" i="19"/>
  <c r="O120" i="19"/>
  <c r="Q120" i="19"/>
  <c r="U120" i="19"/>
  <c r="G121" i="19"/>
  <c r="M121" i="19" s="1"/>
  <c r="I121" i="19"/>
  <c r="K121" i="19"/>
  <c r="O121" i="19"/>
  <c r="Q121" i="19"/>
  <c r="U121" i="19"/>
  <c r="G122" i="19"/>
  <c r="M122" i="19" s="1"/>
  <c r="I122" i="19"/>
  <c r="K122" i="19"/>
  <c r="O122" i="19"/>
  <c r="Q122" i="19"/>
  <c r="U122" i="19"/>
  <c r="G123" i="19"/>
  <c r="M123" i="19" s="1"/>
  <c r="I123" i="19"/>
  <c r="K123" i="19"/>
  <c r="O123" i="19"/>
  <c r="Q123" i="19"/>
  <c r="U123" i="19"/>
  <c r="G124" i="19"/>
  <c r="I110" i="1" s="1"/>
  <c r="U124" i="19"/>
  <c r="G125" i="19"/>
  <c r="M125" i="19" s="1"/>
  <c r="M124" i="19" s="1"/>
  <c r="I125" i="19"/>
  <c r="K125" i="19"/>
  <c r="O125" i="19"/>
  <c r="Q125" i="19"/>
  <c r="Q124" i="19" s="1"/>
  <c r="U125" i="19"/>
  <c r="G126" i="19"/>
  <c r="I126" i="19"/>
  <c r="K126" i="19"/>
  <c r="M126" i="19"/>
  <c r="O126" i="19"/>
  <c r="Q126" i="19"/>
  <c r="U126" i="19"/>
  <c r="G128" i="19"/>
  <c r="I128" i="19"/>
  <c r="K128" i="19"/>
  <c r="M128" i="19"/>
  <c r="O128" i="19"/>
  <c r="Q128" i="19"/>
  <c r="U128" i="19"/>
  <c r="G129" i="19"/>
  <c r="M129" i="19" s="1"/>
  <c r="I129" i="19"/>
  <c r="K129" i="19"/>
  <c r="O129" i="19"/>
  <c r="Q129" i="19"/>
  <c r="U129" i="19"/>
  <c r="G130" i="19"/>
  <c r="M130" i="19" s="1"/>
  <c r="I130" i="19"/>
  <c r="K130" i="19"/>
  <c r="O130" i="19"/>
  <c r="Q130" i="19"/>
  <c r="U130" i="19"/>
  <c r="G131" i="19"/>
  <c r="I131" i="19"/>
  <c r="K131" i="19"/>
  <c r="M131" i="19"/>
  <c r="O131" i="19"/>
  <c r="Q131" i="19"/>
  <c r="U131" i="19"/>
  <c r="AD133" i="19"/>
  <c r="F50" i="1" s="1"/>
  <c r="G9" i="18"/>
  <c r="M9" i="18" s="1"/>
  <c r="I9" i="18"/>
  <c r="K9" i="18"/>
  <c r="O9" i="18"/>
  <c r="Q9" i="18"/>
  <c r="U9" i="18"/>
  <c r="G23" i="18"/>
  <c r="M23" i="18" s="1"/>
  <c r="I23" i="18"/>
  <c r="K23" i="18"/>
  <c r="O23" i="18"/>
  <c r="Q23" i="18"/>
  <c r="U23" i="18"/>
  <c r="G34" i="18"/>
  <c r="M34" i="18" s="1"/>
  <c r="I34" i="18"/>
  <c r="K34" i="18"/>
  <c r="O34" i="18"/>
  <c r="Q34" i="18"/>
  <c r="U34" i="18"/>
  <c r="G48" i="18"/>
  <c r="M48" i="18" s="1"/>
  <c r="I48" i="18"/>
  <c r="K48" i="18"/>
  <c r="O48" i="18"/>
  <c r="Q48" i="18"/>
  <c r="U48" i="18"/>
  <c r="G63" i="18"/>
  <c r="M63" i="18" s="1"/>
  <c r="I63" i="18"/>
  <c r="K63" i="18"/>
  <c r="O63" i="18"/>
  <c r="Q63" i="18"/>
  <c r="U63" i="18"/>
  <c r="G77" i="18"/>
  <c r="M77" i="18" s="1"/>
  <c r="I77" i="18"/>
  <c r="K77" i="18"/>
  <c r="O77" i="18"/>
  <c r="Q77" i="18"/>
  <c r="U77" i="18"/>
  <c r="G91" i="18"/>
  <c r="I91" i="18"/>
  <c r="K91" i="18"/>
  <c r="M91" i="18"/>
  <c r="O91" i="18"/>
  <c r="Q91" i="18"/>
  <c r="U91" i="18"/>
  <c r="G101" i="18"/>
  <c r="M101" i="18" s="1"/>
  <c r="I101" i="18"/>
  <c r="K101" i="18"/>
  <c r="O101" i="18"/>
  <c r="Q101" i="18"/>
  <c r="U101" i="18"/>
  <c r="G111" i="18"/>
  <c r="M111" i="18" s="1"/>
  <c r="I111" i="18"/>
  <c r="K111" i="18"/>
  <c r="O111" i="18"/>
  <c r="Q111" i="18"/>
  <c r="U111" i="18"/>
  <c r="G116" i="18"/>
  <c r="M116" i="18" s="1"/>
  <c r="I116" i="18"/>
  <c r="K116" i="18"/>
  <c r="O116" i="18"/>
  <c r="Q116" i="18"/>
  <c r="U116" i="18"/>
  <c r="G121" i="18"/>
  <c r="M121" i="18" s="1"/>
  <c r="I121" i="18"/>
  <c r="K121" i="18"/>
  <c r="O121" i="18"/>
  <c r="Q121" i="18"/>
  <c r="U121" i="18"/>
  <c r="G128" i="18"/>
  <c r="M128" i="18" s="1"/>
  <c r="I128" i="18"/>
  <c r="K128" i="18"/>
  <c r="O128" i="18"/>
  <c r="Q128" i="18"/>
  <c r="U128" i="18"/>
  <c r="G135" i="18"/>
  <c r="I135" i="18"/>
  <c r="K135" i="18"/>
  <c r="M135" i="18"/>
  <c r="O135" i="18"/>
  <c r="Q135" i="18"/>
  <c r="U135" i="18"/>
  <c r="G142" i="18"/>
  <c r="M142" i="18" s="1"/>
  <c r="I142" i="18"/>
  <c r="K142" i="18"/>
  <c r="O142" i="18"/>
  <c r="Q142" i="18"/>
  <c r="U142" i="18"/>
  <c r="AD144" i="18"/>
  <c r="F49" i="1" s="1"/>
  <c r="G9" i="17"/>
  <c r="M9" i="17" s="1"/>
  <c r="I9" i="17"/>
  <c r="K9" i="17"/>
  <c r="K8" i="17" s="1"/>
  <c r="O9" i="17"/>
  <c r="Q9" i="17"/>
  <c r="U9" i="17"/>
  <c r="G10" i="17"/>
  <c r="I10" i="17"/>
  <c r="K10" i="17"/>
  <c r="O10" i="17"/>
  <c r="Q10" i="17"/>
  <c r="U10" i="17"/>
  <c r="G11" i="17"/>
  <c r="M11" i="17" s="1"/>
  <c r="I11" i="17"/>
  <c r="K11" i="17"/>
  <c r="O11" i="17"/>
  <c r="Q11" i="17"/>
  <c r="U11" i="17"/>
  <c r="G12" i="17"/>
  <c r="M12" i="17" s="1"/>
  <c r="I12" i="17"/>
  <c r="K12" i="17"/>
  <c r="O12" i="17"/>
  <c r="Q12" i="17"/>
  <c r="U12" i="17"/>
  <c r="G14" i="17"/>
  <c r="M14" i="17" s="1"/>
  <c r="I14" i="17"/>
  <c r="K14" i="17"/>
  <c r="O14" i="17"/>
  <c r="Q14" i="17"/>
  <c r="U14" i="17"/>
  <c r="G15" i="17"/>
  <c r="M15" i="17" s="1"/>
  <c r="I15" i="17"/>
  <c r="I13" i="17" s="1"/>
  <c r="K15" i="17"/>
  <c r="O15" i="17"/>
  <c r="Q15" i="17"/>
  <c r="U15" i="17"/>
  <c r="G16" i="17"/>
  <c r="M16" i="17" s="1"/>
  <c r="I16" i="17"/>
  <c r="K16" i="17"/>
  <c r="O16" i="17"/>
  <c r="Q16" i="17"/>
  <c r="U16" i="17"/>
  <c r="G17" i="17"/>
  <c r="M17" i="17" s="1"/>
  <c r="I17" i="17"/>
  <c r="K17" i="17"/>
  <c r="O17" i="17"/>
  <c r="Q17" i="17"/>
  <c r="U17" i="17"/>
  <c r="G18" i="17"/>
  <c r="M18" i="17" s="1"/>
  <c r="I18" i="17"/>
  <c r="K18" i="17"/>
  <c r="O18" i="17"/>
  <c r="Q18" i="17"/>
  <c r="U18" i="17"/>
  <c r="G20" i="17"/>
  <c r="M20" i="17" s="1"/>
  <c r="I20" i="17"/>
  <c r="K20" i="17"/>
  <c r="O20" i="17"/>
  <c r="Q20" i="17"/>
  <c r="U20" i="17"/>
  <c r="G21" i="17"/>
  <c r="M21" i="17" s="1"/>
  <c r="I21" i="17"/>
  <c r="I19" i="17" s="1"/>
  <c r="K21" i="17"/>
  <c r="O21" i="17"/>
  <c r="Q21" i="17"/>
  <c r="Q19" i="17" s="1"/>
  <c r="U21" i="17"/>
  <c r="AD23" i="17"/>
  <c r="F47" i="1" s="1"/>
  <c r="G9" i="16"/>
  <c r="M9" i="16" s="1"/>
  <c r="I9" i="16"/>
  <c r="I8" i="16" s="1"/>
  <c r="K9" i="16"/>
  <c r="O9" i="16"/>
  <c r="Q9" i="16"/>
  <c r="U9" i="16"/>
  <c r="G10" i="16"/>
  <c r="M10" i="16" s="1"/>
  <c r="I10" i="16"/>
  <c r="K10" i="16"/>
  <c r="O10" i="16"/>
  <c r="Q10" i="16"/>
  <c r="U10" i="16"/>
  <c r="G11" i="16"/>
  <c r="M11" i="16" s="1"/>
  <c r="I11" i="16"/>
  <c r="K11" i="16"/>
  <c r="O11" i="16"/>
  <c r="Q11" i="16"/>
  <c r="U11" i="16"/>
  <c r="G12" i="16"/>
  <c r="M12" i="16" s="1"/>
  <c r="I12" i="16"/>
  <c r="K12" i="16"/>
  <c r="O12" i="16"/>
  <c r="Q12" i="16"/>
  <c r="U12" i="16"/>
  <c r="G13" i="16"/>
  <c r="I13" i="16"/>
  <c r="K13" i="16"/>
  <c r="M13" i="16"/>
  <c r="O13" i="16"/>
  <c r="Q13" i="16"/>
  <c r="U13" i="16"/>
  <c r="G14" i="16"/>
  <c r="M14" i="16" s="1"/>
  <c r="I14" i="16"/>
  <c r="K14" i="16"/>
  <c r="O14" i="16"/>
  <c r="Q14" i="16"/>
  <c r="U14" i="16"/>
  <c r="G15" i="16"/>
  <c r="M15" i="16" s="1"/>
  <c r="I15" i="16"/>
  <c r="K15" i="16"/>
  <c r="O15" i="16"/>
  <c r="Q15" i="16"/>
  <c r="U15" i="16"/>
  <c r="G16" i="16"/>
  <c r="M16" i="16" s="1"/>
  <c r="I16" i="16"/>
  <c r="K16" i="16"/>
  <c r="O16" i="16"/>
  <c r="Q16" i="16"/>
  <c r="U16" i="16"/>
  <c r="G17" i="16"/>
  <c r="I17" i="16"/>
  <c r="K17" i="16"/>
  <c r="M17" i="16"/>
  <c r="O17" i="16"/>
  <c r="Q17" i="16"/>
  <c r="U17" i="16"/>
  <c r="G18" i="16"/>
  <c r="I18" i="16"/>
  <c r="K18" i="16"/>
  <c r="M18" i="16"/>
  <c r="O18" i="16"/>
  <c r="Q18" i="16"/>
  <c r="U18" i="16"/>
  <c r="G19" i="16"/>
  <c r="M19" i="16" s="1"/>
  <c r="I19" i="16"/>
  <c r="K19" i="16"/>
  <c r="O19" i="16"/>
  <c r="Q19" i="16"/>
  <c r="U19" i="16"/>
  <c r="G20" i="16"/>
  <c r="M20" i="16" s="1"/>
  <c r="I20" i="16"/>
  <c r="K20" i="16"/>
  <c r="O20" i="16"/>
  <c r="Q20" i="16"/>
  <c r="U20" i="16"/>
  <c r="G21" i="16"/>
  <c r="M21" i="16" s="1"/>
  <c r="I21" i="16"/>
  <c r="K21" i="16"/>
  <c r="O21" i="16"/>
  <c r="Q21" i="16"/>
  <c r="U21" i="16"/>
  <c r="G22" i="16"/>
  <c r="U22" i="16"/>
  <c r="G23" i="16"/>
  <c r="I23" i="16"/>
  <c r="K23" i="16"/>
  <c r="M23" i="16"/>
  <c r="O23" i="16"/>
  <c r="Q23" i="16"/>
  <c r="Q22" i="16" s="1"/>
  <c r="U23" i="16"/>
  <c r="G24" i="16"/>
  <c r="I24" i="16"/>
  <c r="K24" i="16"/>
  <c r="M24" i="16"/>
  <c r="O24" i="16"/>
  <c r="O22" i="16" s="1"/>
  <c r="Q24" i="16"/>
  <c r="U24" i="16"/>
  <c r="G26" i="16"/>
  <c r="M26" i="16" s="1"/>
  <c r="I26" i="16"/>
  <c r="K26" i="16"/>
  <c r="O26" i="16"/>
  <c r="Q26" i="16"/>
  <c r="U26" i="16"/>
  <c r="G27" i="16"/>
  <c r="M27" i="16" s="1"/>
  <c r="I27" i="16"/>
  <c r="I25" i="16" s="1"/>
  <c r="K27" i="16"/>
  <c r="O27" i="16"/>
  <c r="Q27" i="16"/>
  <c r="Q25" i="16" s="1"/>
  <c r="U27" i="16"/>
  <c r="G29" i="16"/>
  <c r="I29" i="16"/>
  <c r="K29" i="16"/>
  <c r="M29" i="16"/>
  <c r="O29" i="16"/>
  <c r="Q29" i="16"/>
  <c r="U29" i="16"/>
  <c r="U28" i="16" s="1"/>
  <c r="G30" i="16"/>
  <c r="G28" i="16" s="1"/>
  <c r="I30" i="16"/>
  <c r="K30" i="16"/>
  <c r="O30" i="16"/>
  <c r="Q30" i="16"/>
  <c r="U30" i="16"/>
  <c r="G31" i="16"/>
  <c r="M31" i="16" s="1"/>
  <c r="I31" i="16"/>
  <c r="I28" i="16" s="1"/>
  <c r="K31" i="16"/>
  <c r="O31" i="16"/>
  <c r="Q31" i="16"/>
  <c r="U31" i="16"/>
  <c r="G33" i="16"/>
  <c r="M33" i="16" s="1"/>
  <c r="I33" i="16"/>
  <c r="K33" i="16"/>
  <c r="O33" i="16"/>
  <c r="Q33" i="16"/>
  <c r="U33" i="16"/>
  <c r="G34" i="16"/>
  <c r="M34" i="16" s="1"/>
  <c r="I34" i="16"/>
  <c r="K34" i="16"/>
  <c r="O34" i="16"/>
  <c r="Q34" i="16"/>
  <c r="U34" i="16"/>
  <c r="G35" i="16"/>
  <c r="I35" i="16"/>
  <c r="K35" i="16"/>
  <c r="M35" i="16"/>
  <c r="O35" i="16"/>
  <c r="Q35" i="16"/>
  <c r="U35" i="16"/>
  <c r="G36" i="16"/>
  <c r="I36" i="16"/>
  <c r="K36" i="16"/>
  <c r="M36" i="16"/>
  <c r="O36" i="16"/>
  <c r="Q36" i="16"/>
  <c r="U36" i="16"/>
  <c r="G37" i="16"/>
  <c r="M37" i="16" s="1"/>
  <c r="I37" i="16"/>
  <c r="K37" i="16"/>
  <c r="O37" i="16"/>
  <c r="Q37" i="16"/>
  <c r="U37" i="16"/>
  <c r="G38" i="16"/>
  <c r="M38" i="16" s="1"/>
  <c r="I38" i="16"/>
  <c r="K38" i="16"/>
  <c r="O38" i="16"/>
  <c r="Q38" i="16"/>
  <c r="U38" i="16"/>
  <c r="G39" i="16"/>
  <c r="M39" i="16" s="1"/>
  <c r="I39" i="16"/>
  <c r="K39" i="16"/>
  <c r="O39" i="16"/>
  <c r="Q39" i="16"/>
  <c r="U39" i="16"/>
  <c r="G40" i="16"/>
  <c r="M40" i="16" s="1"/>
  <c r="I40" i="16"/>
  <c r="K40" i="16"/>
  <c r="O40" i="16"/>
  <c r="Q40" i="16"/>
  <c r="U40" i="16"/>
  <c r="G41" i="16"/>
  <c r="M41" i="16" s="1"/>
  <c r="I41" i="16"/>
  <c r="K41" i="16"/>
  <c r="O41" i="16"/>
  <c r="Q41" i="16"/>
  <c r="U41" i="16"/>
  <c r="G42" i="16"/>
  <c r="M42" i="16" s="1"/>
  <c r="I42" i="16"/>
  <c r="K42" i="16"/>
  <c r="O42" i="16"/>
  <c r="Q42" i="16"/>
  <c r="U42" i="16"/>
  <c r="G43" i="16"/>
  <c r="M43" i="16" s="1"/>
  <c r="I43" i="16"/>
  <c r="K43" i="16"/>
  <c r="O43" i="16"/>
  <c r="Q43" i="16"/>
  <c r="U43" i="16"/>
  <c r="G44" i="16"/>
  <c r="M44" i="16" s="1"/>
  <c r="I44" i="16"/>
  <c r="K44" i="16"/>
  <c r="O44" i="16"/>
  <c r="Q44" i="16"/>
  <c r="U44" i="16"/>
  <c r="G45" i="16"/>
  <c r="I45" i="16"/>
  <c r="K45" i="16"/>
  <c r="M45" i="16"/>
  <c r="O45" i="16"/>
  <c r="Q45" i="16"/>
  <c r="U45" i="16"/>
  <c r="G46" i="16"/>
  <c r="M46" i="16" s="1"/>
  <c r="I46" i="16"/>
  <c r="K46" i="16"/>
  <c r="O46" i="16"/>
  <c r="Q46" i="16"/>
  <c r="U46" i="16"/>
  <c r="G47" i="16"/>
  <c r="I47" i="16"/>
  <c r="K47" i="16"/>
  <c r="M47" i="16"/>
  <c r="O47" i="16"/>
  <c r="Q47" i="16"/>
  <c r="U47" i="16"/>
  <c r="G48" i="16"/>
  <c r="M48" i="16" s="1"/>
  <c r="I48" i="16"/>
  <c r="K48" i="16"/>
  <c r="O48" i="16"/>
  <c r="Q48" i="16"/>
  <c r="U48" i="16"/>
  <c r="G49" i="16"/>
  <c r="M49" i="16" s="1"/>
  <c r="I49" i="16"/>
  <c r="K49" i="16"/>
  <c r="O49" i="16"/>
  <c r="Q49" i="16"/>
  <c r="U49" i="16"/>
  <c r="G50" i="16"/>
  <c r="M50" i="16" s="1"/>
  <c r="I50" i="16"/>
  <c r="K50" i="16"/>
  <c r="O50" i="16"/>
  <c r="Q50" i="16"/>
  <c r="U50" i="16"/>
  <c r="G51" i="16"/>
  <c r="M51" i="16" s="1"/>
  <c r="I51" i="16"/>
  <c r="K51" i="16"/>
  <c r="O51" i="16"/>
  <c r="Q51" i="16"/>
  <c r="U51" i="16"/>
  <c r="G52" i="16"/>
  <c r="M52" i="16" s="1"/>
  <c r="I52" i="16"/>
  <c r="K52" i="16"/>
  <c r="O52" i="16"/>
  <c r="Q52" i="16"/>
  <c r="U52" i="16"/>
  <c r="G53" i="16"/>
  <c r="M53" i="16" s="1"/>
  <c r="I53" i="16"/>
  <c r="K53" i="16"/>
  <c r="O53" i="16"/>
  <c r="Q53" i="16"/>
  <c r="U53" i="16"/>
  <c r="G54" i="16"/>
  <c r="M54" i="16" s="1"/>
  <c r="I54" i="16"/>
  <c r="K54" i="16"/>
  <c r="O54" i="16"/>
  <c r="Q54" i="16"/>
  <c r="U54" i="16"/>
  <c r="G55" i="16"/>
  <c r="I55" i="16"/>
  <c r="K55" i="16"/>
  <c r="M55" i="16"/>
  <c r="O55" i="16"/>
  <c r="Q55" i="16"/>
  <c r="U55" i="16"/>
  <c r="G56" i="16"/>
  <c r="M56" i="16" s="1"/>
  <c r="I56" i="16"/>
  <c r="K56" i="16"/>
  <c r="O56" i="16"/>
  <c r="Q56" i="16"/>
  <c r="U56" i="16"/>
  <c r="G57" i="16"/>
  <c r="M57" i="16" s="1"/>
  <c r="I57" i="16"/>
  <c r="K57" i="16"/>
  <c r="O57" i="16"/>
  <c r="Q57" i="16"/>
  <c r="U57" i="16"/>
  <c r="G58" i="16"/>
  <c r="M58" i="16" s="1"/>
  <c r="I58" i="16"/>
  <c r="K58" i="16"/>
  <c r="O58" i="16"/>
  <c r="Q58" i="16"/>
  <c r="U58" i="16"/>
  <c r="G60" i="16"/>
  <c r="I60" i="16"/>
  <c r="K60" i="16"/>
  <c r="M60" i="16"/>
  <c r="O60" i="16"/>
  <c r="Q60" i="16"/>
  <c r="U60" i="16"/>
  <c r="U59" i="16" s="1"/>
  <c r="G61" i="16"/>
  <c r="G59" i="16" s="1"/>
  <c r="I104" i="1" s="1"/>
  <c r="I61" i="16"/>
  <c r="K61" i="16"/>
  <c r="O61" i="16"/>
  <c r="Q61" i="16"/>
  <c r="Q59" i="16" s="1"/>
  <c r="U61" i="16"/>
  <c r="AD63" i="16"/>
  <c r="F46" i="1" s="1"/>
  <c r="G9" i="15"/>
  <c r="M9" i="15" s="1"/>
  <c r="I9" i="15"/>
  <c r="K9" i="15"/>
  <c r="O9" i="15"/>
  <c r="Q9" i="15"/>
  <c r="U9" i="15"/>
  <c r="G11" i="15"/>
  <c r="I11" i="15"/>
  <c r="K11" i="15"/>
  <c r="O11" i="15"/>
  <c r="Q11" i="15"/>
  <c r="U11" i="15"/>
  <c r="G12" i="15"/>
  <c r="M12" i="15" s="1"/>
  <c r="I12" i="15"/>
  <c r="K12" i="15"/>
  <c r="O12" i="15"/>
  <c r="Q12" i="15"/>
  <c r="U12" i="15"/>
  <c r="G13" i="15"/>
  <c r="M13" i="15" s="1"/>
  <c r="I13" i="15"/>
  <c r="K13" i="15"/>
  <c r="O13" i="15"/>
  <c r="Q13" i="15"/>
  <c r="U13" i="15"/>
  <c r="G16" i="15"/>
  <c r="M16" i="15" s="1"/>
  <c r="I16" i="15"/>
  <c r="K16" i="15"/>
  <c r="O16" i="15"/>
  <c r="Q16" i="15"/>
  <c r="U16" i="15"/>
  <c r="G17" i="15"/>
  <c r="M17" i="15" s="1"/>
  <c r="I17" i="15"/>
  <c r="K17" i="15"/>
  <c r="O17" i="15"/>
  <c r="Q17" i="15"/>
  <c r="U17" i="15"/>
  <c r="G21" i="15"/>
  <c r="M21" i="15" s="1"/>
  <c r="I21" i="15"/>
  <c r="K21" i="15"/>
  <c r="O21" i="15"/>
  <c r="Q21" i="15"/>
  <c r="U21" i="15"/>
  <c r="G22" i="15"/>
  <c r="M22" i="15" s="1"/>
  <c r="I22" i="15"/>
  <c r="K22" i="15"/>
  <c r="O22" i="15"/>
  <c r="Q22" i="15"/>
  <c r="U22" i="15"/>
  <c r="G23" i="15"/>
  <c r="M23" i="15" s="1"/>
  <c r="I23" i="15"/>
  <c r="K23" i="15"/>
  <c r="O23" i="15"/>
  <c r="Q23" i="15"/>
  <c r="U23" i="15"/>
  <c r="G25" i="15"/>
  <c r="M25" i="15" s="1"/>
  <c r="I25" i="15"/>
  <c r="K25" i="15"/>
  <c r="O25" i="15"/>
  <c r="Q25" i="15"/>
  <c r="U25" i="15"/>
  <c r="G27" i="15"/>
  <c r="I27" i="15"/>
  <c r="K27" i="15"/>
  <c r="M27" i="15"/>
  <c r="O27" i="15"/>
  <c r="Q27" i="15"/>
  <c r="U27" i="15"/>
  <c r="G28" i="15"/>
  <c r="M28" i="15" s="1"/>
  <c r="I28" i="15"/>
  <c r="K28" i="15"/>
  <c r="O28" i="15"/>
  <c r="Q28" i="15"/>
  <c r="U28" i="15"/>
  <c r="G29" i="15"/>
  <c r="M29" i="15" s="1"/>
  <c r="I29" i="15"/>
  <c r="K29" i="15"/>
  <c r="O29" i="15"/>
  <c r="Q29" i="15"/>
  <c r="U29" i="15"/>
  <c r="G33" i="15"/>
  <c r="M33" i="15" s="1"/>
  <c r="I33" i="15"/>
  <c r="K33" i="15"/>
  <c r="O33" i="15"/>
  <c r="Q33" i="15"/>
  <c r="U33" i="15"/>
  <c r="G35" i="15"/>
  <c r="I35" i="15"/>
  <c r="K35" i="15"/>
  <c r="M35" i="15"/>
  <c r="O35" i="15"/>
  <c r="Q35" i="15"/>
  <c r="U35" i="15"/>
  <c r="G36" i="15"/>
  <c r="M36" i="15" s="1"/>
  <c r="I36" i="15"/>
  <c r="K36" i="15"/>
  <c r="O36" i="15"/>
  <c r="Q36" i="15"/>
  <c r="U36" i="15"/>
  <c r="G37" i="15"/>
  <c r="M37" i="15" s="1"/>
  <c r="I37" i="15"/>
  <c r="K37" i="15"/>
  <c r="O37" i="15"/>
  <c r="Q37" i="15"/>
  <c r="U37" i="15"/>
  <c r="G39" i="15"/>
  <c r="M39" i="15" s="1"/>
  <c r="I39" i="15"/>
  <c r="K39" i="15"/>
  <c r="O39" i="15"/>
  <c r="Q39" i="15"/>
  <c r="U39" i="15"/>
  <c r="G42" i="15"/>
  <c r="I42" i="15"/>
  <c r="K42" i="15"/>
  <c r="O42" i="15"/>
  <c r="Q42" i="15"/>
  <c r="U42" i="15"/>
  <c r="G45" i="15"/>
  <c r="M45" i="15" s="1"/>
  <c r="I45" i="15"/>
  <c r="K45" i="15"/>
  <c r="O45" i="15"/>
  <c r="Q45" i="15"/>
  <c r="U45" i="15"/>
  <c r="G48" i="15"/>
  <c r="M48" i="15" s="1"/>
  <c r="I48" i="15"/>
  <c r="K48" i="15"/>
  <c r="O48" i="15"/>
  <c r="Q48" i="15"/>
  <c r="U48" i="15"/>
  <c r="G50" i="15"/>
  <c r="M50" i="15" s="1"/>
  <c r="I50" i="15"/>
  <c r="K50" i="15"/>
  <c r="O50" i="15"/>
  <c r="Q50" i="15"/>
  <c r="U50" i="15"/>
  <c r="G53" i="15"/>
  <c r="M53" i="15" s="1"/>
  <c r="I53" i="15"/>
  <c r="K53" i="15"/>
  <c r="O53" i="15"/>
  <c r="Q53" i="15"/>
  <c r="U53" i="15"/>
  <c r="G55" i="15"/>
  <c r="M55" i="15" s="1"/>
  <c r="I55" i="15"/>
  <c r="K55" i="15"/>
  <c r="O55" i="15"/>
  <c r="Q55" i="15"/>
  <c r="U55" i="15"/>
  <c r="G57" i="15"/>
  <c r="M57" i="15" s="1"/>
  <c r="I57" i="15"/>
  <c r="K57" i="15"/>
  <c r="O57" i="15"/>
  <c r="Q57" i="15"/>
  <c r="U57" i="15"/>
  <c r="G59" i="15"/>
  <c r="M59" i="15" s="1"/>
  <c r="I59" i="15"/>
  <c r="K59" i="15"/>
  <c r="O59" i="15"/>
  <c r="Q59" i="15"/>
  <c r="U59" i="15"/>
  <c r="G61" i="15"/>
  <c r="M61" i="15" s="1"/>
  <c r="I61" i="15"/>
  <c r="K61" i="15"/>
  <c r="O61" i="15"/>
  <c r="Q61" i="15"/>
  <c r="U61" i="15"/>
  <c r="G65" i="15"/>
  <c r="I65" i="15"/>
  <c r="K65" i="15"/>
  <c r="O65" i="15"/>
  <c r="Q65" i="15"/>
  <c r="U65" i="15"/>
  <c r="G67" i="15"/>
  <c r="M67" i="15" s="1"/>
  <c r="I67" i="15"/>
  <c r="K67" i="15"/>
  <c r="O67" i="15"/>
  <c r="Q67" i="15"/>
  <c r="U67" i="15"/>
  <c r="G69" i="15"/>
  <c r="M69" i="15" s="1"/>
  <c r="I69" i="15"/>
  <c r="K69" i="15"/>
  <c r="O69" i="15"/>
  <c r="Q69" i="15"/>
  <c r="U69" i="15"/>
  <c r="G71" i="15"/>
  <c r="M71" i="15" s="1"/>
  <c r="I71" i="15"/>
  <c r="K71" i="15"/>
  <c r="O71" i="15"/>
  <c r="Q71" i="15"/>
  <c r="U71" i="15"/>
  <c r="G73" i="15"/>
  <c r="M73" i="15" s="1"/>
  <c r="I73" i="15"/>
  <c r="K73" i="15"/>
  <c r="O73" i="15"/>
  <c r="Q73" i="15"/>
  <c r="U73" i="15"/>
  <c r="G74" i="15"/>
  <c r="M74" i="15" s="1"/>
  <c r="I74" i="15"/>
  <c r="K74" i="15"/>
  <c r="O74" i="15"/>
  <c r="Q74" i="15"/>
  <c r="U74" i="15"/>
  <c r="G76" i="15"/>
  <c r="M76" i="15" s="1"/>
  <c r="I76" i="15"/>
  <c r="K76" i="15"/>
  <c r="O76" i="15"/>
  <c r="Q76" i="15"/>
  <c r="U76" i="15"/>
  <c r="G84" i="15"/>
  <c r="M84" i="15" s="1"/>
  <c r="I84" i="15"/>
  <c r="K84" i="15"/>
  <c r="O84" i="15"/>
  <c r="Q84" i="15"/>
  <c r="U84" i="15"/>
  <c r="G92" i="15"/>
  <c r="M92" i="15" s="1"/>
  <c r="I92" i="15"/>
  <c r="K92" i="15"/>
  <c r="O92" i="15"/>
  <c r="Q92" i="15"/>
  <c r="U92" i="15"/>
  <c r="G94" i="15"/>
  <c r="M94" i="15" s="1"/>
  <c r="I94" i="15"/>
  <c r="K94" i="15"/>
  <c r="O94" i="15"/>
  <c r="Q94" i="15"/>
  <c r="U94" i="15"/>
  <c r="G96" i="15"/>
  <c r="M96" i="15" s="1"/>
  <c r="I96" i="15"/>
  <c r="K96" i="15"/>
  <c r="O96" i="15"/>
  <c r="Q96" i="15"/>
  <c r="U96" i="15"/>
  <c r="G97" i="15"/>
  <c r="M97" i="15" s="1"/>
  <c r="I97" i="15"/>
  <c r="K97" i="15"/>
  <c r="O97" i="15"/>
  <c r="Q97" i="15"/>
  <c r="U97" i="15"/>
  <c r="G99" i="15"/>
  <c r="M99" i="15" s="1"/>
  <c r="I99" i="15"/>
  <c r="K99" i="15"/>
  <c r="O99" i="15"/>
  <c r="Q99" i="15"/>
  <c r="U99" i="15"/>
  <c r="G101" i="15"/>
  <c r="M101" i="15" s="1"/>
  <c r="I101" i="15"/>
  <c r="I100" i="15" s="1"/>
  <c r="K101" i="15"/>
  <c r="O101" i="15"/>
  <c r="Q101" i="15"/>
  <c r="U101" i="15"/>
  <c r="G103" i="15"/>
  <c r="M103" i="15" s="1"/>
  <c r="I103" i="15"/>
  <c r="K103" i="15"/>
  <c r="O103" i="15"/>
  <c r="Q103" i="15"/>
  <c r="U103" i="15"/>
  <c r="G105" i="15"/>
  <c r="M105" i="15" s="1"/>
  <c r="I105" i="15"/>
  <c r="K105" i="15"/>
  <c r="O105" i="15"/>
  <c r="Q105" i="15"/>
  <c r="U105" i="15"/>
  <c r="G108" i="15"/>
  <c r="M108" i="15" s="1"/>
  <c r="I108" i="15"/>
  <c r="K108" i="15"/>
  <c r="O108" i="15"/>
  <c r="Q108" i="15"/>
  <c r="U108" i="15"/>
  <c r="G110" i="15"/>
  <c r="I110" i="15"/>
  <c r="K110" i="15"/>
  <c r="O110" i="15"/>
  <c r="Q110" i="15"/>
  <c r="U110" i="15"/>
  <c r="G112" i="15"/>
  <c r="M112" i="15" s="1"/>
  <c r="I112" i="15"/>
  <c r="K112" i="15"/>
  <c r="O112" i="15"/>
  <c r="Q112" i="15"/>
  <c r="U112" i="15"/>
  <c r="G114" i="15"/>
  <c r="M114" i="15" s="1"/>
  <c r="I114" i="15"/>
  <c r="K114" i="15"/>
  <c r="O114" i="15"/>
  <c r="Q114" i="15"/>
  <c r="U114" i="15"/>
  <c r="G116" i="15"/>
  <c r="M116" i="15" s="1"/>
  <c r="I116" i="15"/>
  <c r="K116" i="15"/>
  <c r="O116" i="15"/>
  <c r="Q116" i="15"/>
  <c r="U116" i="15"/>
  <c r="G118" i="15"/>
  <c r="I118" i="15"/>
  <c r="K118" i="15"/>
  <c r="M118" i="15"/>
  <c r="O118" i="15"/>
  <c r="Q118" i="15"/>
  <c r="U118" i="15"/>
  <c r="G120" i="15"/>
  <c r="M120" i="15" s="1"/>
  <c r="I120" i="15"/>
  <c r="K120" i="15"/>
  <c r="O120" i="15"/>
  <c r="Q120" i="15"/>
  <c r="U120" i="15"/>
  <c r="G123" i="15"/>
  <c r="M123" i="15" s="1"/>
  <c r="I123" i="15"/>
  <c r="K123" i="15"/>
  <c r="O123" i="15"/>
  <c r="Q123" i="15"/>
  <c r="U123" i="15"/>
  <c r="G129" i="15"/>
  <c r="M129" i="15" s="1"/>
  <c r="I129" i="15"/>
  <c r="K129" i="15"/>
  <c r="O129" i="15"/>
  <c r="Q129" i="15"/>
  <c r="U129" i="15"/>
  <c r="G135" i="15"/>
  <c r="M135" i="15" s="1"/>
  <c r="I135" i="15"/>
  <c r="K135" i="15"/>
  <c r="O135" i="15"/>
  <c r="Q135" i="15"/>
  <c r="U135" i="15"/>
  <c r="G137" i="15"/>
  <c r="M137" i="15" s="1"/>
  <c r="I137" i="15"/>
  <c r="K137" i="15"/>
  <c r="O137" i="15"/>
  <c r="Q137" i="15"/>
  <c r="U137" i="15"/>
  <c r="G140" i="15"/>
  <c r="M140" i="15" s="1"/>
  <c r="I140" i="15"/>
  <c r="K140" i="15"/>
  <c r="O140" i="15"/>
  <c r="Q140" i="15"/>
  <c r="U140" i="15"/>
  <c r="G142" i="15"/>
  <c r="M142" i="15" s="1"/>
  <c r="I142" i="15"/>
  <c r="K142" i="15"/>
  <c r="O142" i="15"/>
  <c r="Q142" i="15"/>
  <c r="U142" i="15"/>
  <c r="G144" i="15"/>
  <c r="M144" i="15" s="1"/>
  <c r="I144" i="15"/>
  <c r="K144" i="15"/>
  <c r="O144" i="15"/>
  <c r="Q144" i="15"/>
  <c r="U144" i="15"/>
  <c r="G145" i="15"/>
  <c r="M145" i="15" s="1"/>
  <c r="I145" i="15"/>
  <c r="K145" i="15"/>
  <c r="O145" i="15"/>
  <c r="Q145" i="15"/>
  <c r="U145" i="15"/>
  <c r="G146" i="15"/>
  <c r="M146" i="15" s="1"/>
  <c r="I146" i="15"/>
  <c r="K146" i="15"/>
  <c r="O146" i="15"/>
  <c r="Q146" i="15"/>
  <c r="U146" i="15"/>
  <c r="G148" i="15"/>
  <c r="M148" i="15" s="1"/>
  <c r="I148" i="15"/>
  <c r="K148" i="15"/>
  <c r="O148" i="15"/>
  <c r="Q148" i="15"/>
  <c r="U148" i="15"/>
  <c r="G149" i="15"/>
  <c r="M149" i="15" s="1"/>
  <c r="I149" i="15"/>
  <c r="K149" i="15"/>
  <c r="O149" i="15"/>
  <c r="Q149" i="15"/>
  <c r="U149" i="15"/>
  <c r="G150" i="15"/>
  <c r="M150" i="15" s="1"/>
  <c r="I150" i="15"/>
  <c r="K150" i="15"/>
  <c r="O150" i="15"/>
  <c r="Q150" i="15"/>
  <c r="U150" i="15"/>
  <c r="G152" i="15"/>
  <c r="M152" i="15" s="1"/>
  <c r="I152" i="15"/>
  <c r="K152" i="15"/>
  <c r="O152" i="15"/>
  <c r="Q152" i="15"/>
  <c r="U152" i="15"/>
  <c r="G154" i="15"/>
  <c r="M154" i="15" s="1"/>
  <c r="I154" i="15"/>
  <c r="K154" i="15"/>
  <c r="O154" i="15"/>
  <c r="Q154" i="15"/>
  <c r="U154" i="15"/>
  <c r="G156" i="15"/>
  <c r="M156" i="15" s="1"/>
  <c r="I156" i="15"/>
  <c r="K156" i="15"/>
  <c r="K155" i="15" s="1"/>
  <c r="O156" i="15"/>
  <c r="Q156" i="15"/>
  <c r="U156" i="15"/>
  <c r="G158" i="15"/>
  <c r="M158" i="15" s="1"/>
  <c r="I158" i="15"/>
  <c r="K158" i="15"/>
  <c r="O158" i="15"/>
  <c r="Q158" i="15"/>
  <c r="U158" i="15"/>
  <c r="G161" i="15"/>
  <c r="M161" i="15" s="1"/>
  <c r="M160" i="15" s="1"/>
  <c r="I161" i="15"/>
  <c r="I160" i="15" s="1"/>
  <c r="K161" i="15"/>
  <c r="K160" i="15" s="1"/>
  <c r="O161" i="15"/>
  <c r="O160" i="15" s="1"/>
  <c r="Q161" i="15"/>
  <c r="Q160" i="15" s="1"/>
  <c r="U161" i="15"/>
  <c r="U160" i="15" s="1"/>
  <c r="G162" i="15"/>
  <c r="I112" i="1" s="1"/>
  <c r="G163" i="15"/>
  <c r="M163" i="15" s="1"/>
  <c r="M162" i="15" s="1"/>
  <c r="I163" i="15"/>
  <c r="I162" i="15" s="1"/>
  <c r="K163" i="15"/>
  <c r="K162" i="15" s="1"/>
  <c r="O163" i="15"/>
  <c r="O162" i="15" s="1"/>
  <c r="Q163" i="15"/>
  <c r="Q162" i="15" s="1"/>
  <c r="U163" i="15"/>
  <c r="U162" i="15" s="1"/>
  <c r="G166" i="15"/>
  <c r="M166" i="15" s="1"/>
  <c r="I166" i="15"/>
  <c r="K166" i="15"/>
  <c r="O166" i="15"/>
  <c r="Q166" i="15"/>
  <c r="U166" i="15"/>
  <c r="G167" i="15"/>
  <c r="M167" i="15" s="1"/>
  <c r="I167" i="15"/>
  <c r="K167" i="15"/>
  <c r="O167" i="15"/>
  <c r="Q167" i="15"/>
  <c r="U167" i="15"/>
  <c r="G168" i="15"/>
  <c r="M168" i="15" s="1"/>
  <c r="I168" i="15"/>
  <c r="K168" i="15"/>
  <c r="O168" i="15"/>
  <c r="Q168" i="15"/>
  <c r="U168" i="15"/>
  <c r="G169" i="15"/>
  <c r="M169" i="15" s="1"/>
  <c r="I169" i="15"/>
  <c r="K169" i="15"/>
  <c r="O169" i="15"/>
  <c r="Q169" i="15"/>
  <c r="U169" i="15"/>
  <c r="G170" i="15"/>
  <c r="M170" i="15" s="1"/>
  <c r="I170" i="15"/>
  <c r="K170" i="15"/>
  <c r="O170" i="15"/>
  <c r="Q170" i="15"/>
  <c r="U170" i="15"/>
  <c r="G171" i="15"/>
  <c r="M171" i="15" s="1"/>
  <c r="I171" i="15"/>
  <c r="K171" i="15"/>
  <c r="O171" i="15"/>
  <c r="Q171" i="15"/>
  <c r="U171" i="15"/>
  <c r="G173" i="15"/>
  <c r="M173" i="15" s="1"/>
  <c r="I173" i="15"/>
  <c r="K173" i="15"/>
  <c r="K172" i="15" s="1"/>
  <c r="O173" i="15"/>
  <c r="Q173" i="15"/>
  <c r="U173" i="15"/>
  <c r="G174" i="15"/>
  <c r="M174" i="15" s="1"/>
  <c r="I174" i="15"/>
  <c r="K174" i="15"/>
  <c r="O174" i="15"/>
  <c r="Q174" i="15"/>
  <c r="U174" i="15"/>
  <c r="G175" i="15"/>
  <c r="M175" i="15" s="1"/>
  <c r="I175" i="15"/>
  <c r="K175" i="15"/>
  <c r="O175" i="15"/>
  <c r="Q175" i="15"/>
  <c r="U175" i="15"/>
  <c r="G176" i="15"/>
  <c r="I176" i="15"/>
  <c r="K176" i="15"/>
  <c r="M176" i="15"/>
  <c r="O176" i="15"/>
  <c r="Q176" i="15"/>
  <c r="U176" i="15"/>
  <c r="AD178" i="15"/>
  <c r="F45" i="1" s="1"/>
  <c r="G8" i="14"/>
  <c r="G9" i="14"/>
  <c r="M9" i="14" s="1"/>
  <c r="I9" i="14"/>
  <c r="K9" i="14"/>
  <c r="O9" i="14"/>
  <c r="Q9" i="14"/>
  <c r="U9" i="14"/>
  <c r="G10" i="14"/>
  <c r="M10" i="14" s="1"/>
  <c r="I10" i="14"/>
  <c r="K10" i="14"/>
  <c r="O10" i="14"/>
  <c r="Q10" i="14"/>
  <c r="U10" i="14"/>
  <c r="G11" i="14"/>
  <c r="M11" i="14" s="1"/>
  <c r="I11" i="14"/>
  <c r="K11" i="14"/>
  <c r="O11" i="14"/>
  <c r="Q11" i="14"/>
  <c r="U11" i="14"/>
  <c r="G12" i="14"/>
  <c r="I12" i="14"/>
  <c r="K12" i="14"/>
  <c r="M12" i="14"/>
  <c r="O12" i="14"/>
  <c r="Q12" i="14"/>
  <c r="U12" i="14"/>
  <c r="G13" i="14"/>
  <c r="I13" i="14"/>
  <c r="K13" i="14"/>
  <c r="M13" i="14"/>
  <c r="O13" i="14"/>
  <c r="Q13" i="14"/>
  <c r="U13" i="14"/>
  <c r="G14" i="14"/>
  <c r="I14" i="14"/>
  <c r="K14" i="14"/>
  <c r="M14" i="14"/>
  <c r="O14" i="14"/>
  <c r="Q14" i="14"/>
  <c r="U14" i="14"/>
  <c r="G15" i="14"/>
  <c r="M15" i="14" s="1"/>
  <c r="I15" i="14"/>
  <c r="K15" i="14"/>
  <c r="O15" i="14"/>
  <c r="Q15" i="14"/>
  <c r="U15" i="14"/>
  <c r="G16" i="14"/>
  <c r="M16" i="14" s="1"/>
  <c r="I16" i="14"/>
  <c r="K16" i="14"/>
  <c r="O16" i="14"/>
  <c r="Q16" i="14"/>
  <c r="U16" i="14"/>
  <c r="G17" i="14"/>
  <c r="M17" i="14" s="1"/>
  <c r="I17" i="14"/>
  <c r="K17" i="14"/>
  <c r="O17" i="14"/>
  <c r="Q17" i="14"/>
  <c r="U17" i="14"/>
  <c r="G18" i="14"/>
  <c r="I18" i="14"/>
  <c r="K18" i="14"/>
  <c r="M18" i="14"/>
  <c r="O18" i="14"/>
  <c r="Q18" i="14"/>
  <c r="U18" i="14"/>
  <c r="G20" i="14"/>
  <c r="G19" i="14" s="1"/>
  <c r="I65" i="1" s="1"/>
  <c r="I20" i="14"/>
  <c r="K20" i="14"/>
  <c r="M20" i="14"/>
  <c r="O20" i="14"/>
  <c r="Q20" i="14"/>
  <c r="U20" i="14"/>
  <c r="G21" i="14"/>
  <c r="I21" i="14"/>
  <c r="K21" i="14"/>
  <c r="O21" i="14"/>
  <c r="Q21" i="14"/>
  <c r="U21" i="14"/>
  <c r="G22" i="14"/>
  <c r="M22" i="14" s="1"/>
  <c r="I22" i="14"/>
  <c r="K22" i="14"/>
  <c r="O22" i="14"/>
  <c r="Q22" i="14"/>
  <c r="U22" i="14"/>
  <c r="G23" i="14"/>
  <c r="M23" i="14" s="1"/>
  <c r="I23" i="14"/>
  <c r="K23" i="14"/>
  <c r="O23" i="14"/>
  <c r="Q23" i="14"/>
  <c r="U23" i="14"/>
  <c r="G24" i="14"/>
  <c r="I24" i="14"/>
  <c r="K24" i="14"/>
  <c r="M24" i="14"/>
  <c r="O24" i="14"/>
  <c r="Q24" i="14"/>
  <c r="U24" i="14"/>
  <c r="G25" i="14"/>
  <c r="I25" i="14"/>
  <c r="K25" i="14"/>
  <c r="M25" i="14"/>
  <c r="O25" i="14"/>
  <c r="Q25" i="14"/>
  <c r="U25" i="14"/>
  <c r="G26" i="14"/>
  <c r="I26" i="14"/>
  <c r="K26" i="14"/>
  <c r="M26" i="14"/>
  <c r="O26" i="14"/>
  <c r="Q26" i="14"/>
  <c r="U26" i="14"/>
  <c r="G27" i="14"/>
  <c r="M27" i="14" s="1"/>
  <c r="I27" i="14"/>
  <c r="K27" i="14"/>
  <c r="O27" i="14"/>
  <c r="Q27" i="14"/>
  <c r="U27" i="14"/>
  <c r="K28" i="14"/>
  <c r="G29" i="14"/>
  <c r="M29" i="14" s="1"/>
  <c r="I29" i="14"/>
  <c r="I28" i="14" s="1"/>
  <c r="K29" i="14"/>
  <c r="O29" i="14"/>
  <c r="Q29" i="14"/>
  <c r="U29" i="14"/>
  <c r="G30" i="14"/>
  <c r="M30" i="14" s="1"/>
  <c r="I30" i="14"/>
  <c r="K30" i="14"/>
  <c r="O30" i="14"/>
  <c r="Q30" i="14"/>
  <c r="U30" i="14"/>
  <c r="U28" i="14" s="1"/>
  <c r="G32" i="14"/>
  <c r="I32" i="14"/>
  <c r="K32" i="14"/>
  <c r="K31" i="14" s="1"/>
  <c r="M32" i="14"/>
  <c r="O32" i="14"/>
  <c r="O31" i="14" s="1"/>
  <c r="Q32" i="14"/>
  <c r="U32" i="14"/>
  <c r="G33" i="14"/>
  <c r="M33" i="14" s="1"/>
  <c r="M31" i="14" s="1"/>
  <c r="I33" i="14"/>
  <c r="K33" i="14"/>
  <c r="O33" i="14"/>
  <c r="Q33" i="14"/>
  <c r="Q31" i="14" s="1"/>
  <c r="U33" i="14"/>
  <c r="AD35" i="14"/>
  <c r="F43" i="1" s="1"/>
  <c r="G9" i="13"/>
  <c r="M9" i="13" s="1"/>
  <c r="I9" i="13"/>
  <c r="K9" i="13"/>
  <c r="O9" i="13"/>
  <c r="Q9" i="13"/>
  <c r="U9" i="13"/>
  <c r="G12" i="13"/>
  <c r="I12" i="13"/>
  <c r="K12" i="13"/>
  <c r="O12" i="13"/>
  <c r="Q12" i="13"/>
  <c r="U12" i="13"/>
  <c r="G13" i="13"/>
  <c r="I13" i="13"/>
  <c r="K13" i="13"/>
  <c r="M13" i="13"/>
  <c r="O13" i="13"/>
  <c r="Q13" i="13"/>
  <c r="U13" i="13"/>
  <c r="G14" i="13"/>
  <c r="M14" i="13" s="1"/>
  <c r="I14" i="13"/>
  <c r="K14" i="13"/>
  <c r="O14" i="13"/>
  <c r="Q14" i="13"/>
  <c r="U14" i="13"/>
  <c r="G15" i="13"/>
  <c r="I15" i="13"/>
  <c r="K15" i="13"/>
  <c r="M15" i="13"/>
  <c r="O15" i="13"/>
  <c r="Q15" i="13"/>
  <c r="U15" i="13"/>
  <c r="G16" i="13"/>
  <c r="M16" i="13" s="1"/>
  <c r="I16" i="13"/>
  <c r="K16" i="13"/>
  <c r="O16" i="13"/>
  <c r="Q16" i="13"/>
  <c r="U16" i="13"/>
  <c r="G19" i="13"/>
  <c r="M19" i="13" s="1"/>
  <c r="I19" i="13"/>
  <c r="K19" i="13"/>
  <c r="O19" i="13"/>
  <c r="Q19" i="13"/>
  <c r="U19" i="13"/>
  <c r="G22" i="13"/>
  <c r="M22" i="13" s="1"/>
  <c r="I22" i="13"/>
  <c r="K22" i="13"/>
  <c r="O22" i="13"/>
  <c r="Q22" i="13"/>
  <c r="U22" i="13"/>
  <c r="G28" i="13"/>
  <c r="M28" i="13" s="1"/>
  <c r="I28" i="13"/>
  <c r="K28" i="13"/>
  <c r="O28" i="13"/>
  <c r="Q28" i="13"/>
  <c r="U28" i="13"/>
  <c r="G29" i="13"/>
  <c r="M29" i="13" s="1"/>
  <c r="I29" i="13"/>
  <c r="K29" i="13"/>
  <c r="O29" i="13"/>
  <c r="Q29" i="13"/>
  <c r="U29" i="13"/>
  <c r="G34" i="13"/>
  <c r="M34" i="13" s="1"/>
  <c r="I34" i="13"/>
  <c r="K34" i="13"/>
  <c r="O34" i="13"/>
  <c r="Q34" i="13"/>
  <c r="U34" i="13"/>
  <c r="G45" i="13"/>
  <c r="M45" i="13" s="1"/>
  <c r="I45" i="13"/>
  <c r="K45" i="13"/>
  <c r="O45" i="13"/>
  <c r="Q45" i="13"/>
  <c r="U45" i="13"/>
  <c r="G48" i="13"/>
  <c r="M48" i="13" s="1"/>
  <c r="I48" i="13"/>
  <c r="K48" i="13"/>
  <c r="O48" i="13"/>
  <c r="Q48" i="13"/>
  <c r="U48" i="13"/>
  <c r="G51" i="13"/>
  <c r="M51" i="13" s="1"/>
  <c r="I51" i="13"/>
  <c r="K51" i="13"/>
  <c r="O51" i="13"/>
  <c r="Q51" i="13"/>
  <c r="U51" i="13"/>
  <c r="G52" i="13"/>
  <c r="M52" i="13" s="1"/>
  <c r="I52" i="13"/>
  <c r="K52" i="13"/>
  <c r="O52" i="13"/>
  <c r="Q52" i="13"/>
  <c r="U52" i="13"/>
  <c r="G55" i="13"/>
  <c r="M55" i="13" s="1"/>
  <c r="I55" i="13"/>
  <c r="K55" i="13"/>
  <c r="O55" i="13"/>
  <c r="Q55" i="13"/>
  <c r="U55" i="13"/>
  <c r="G58" i="13"/>
  <c r="M58" i="13" s="1"/>
  <c r="I58" i="13"/>
  <c r="K58" i="13"/>
  <c r="O58" i="13"/>
  <c r="Q58" i="13"/>
  <c r="U58" i="13"/>
  <c r="G67" i="13"/>
  <c r="I67" i="13"/>
  <c r="K67" i="13"/>
  <c r="M67" i="13"/>
  <c r="O67" i="13"/>
  <c r="Q67" i="13"/>
  <c r="U67" i="13"/>
  <c r="G68" i="13"/>
  <c r="I68" i="13"/>
  <c r="K68" i="13"/>
  <c r="M68" i="13"/>
  <c r="O68" i="13"/>
  <c r="Q68" i="13"/>
  <c r="U68" i="13"/>
  <c r="G73" i="13"/>
  <c r="M73" i="13" s="1"/>
  <c r="I73" i="13"/>
  <c r="K73" i="13"/>
  <c r="O73" i="13"/>
  <c r="Q73" i="13"/>
  <c r="U73" i="13"/>
  <c r="G77" i="13"/>
  <c r="M77" i="13" s="1"/>
  <c r="I77" i="13"/>
  <c r="K77" i="13"/>
  <c r="O77" i="13"/>
  <c r="Q77" i="13"/>
  <c r="U77" i="13"/>
  <c r="G80" i="13"/>
  <c r="M80" i="13" s="1"/>
  <c r="I80" i="13"/>
  <c r="K80" i="13"/>
  <c r="O80" i="13"/>
  <c r="Q80" i="13"/>
  <c r="U80" i="13"/>
  <c r="G81" i="13"/>
  <c r="M81" i="13" s="1"/>
  <c r="I81" i="13"/>
  <c r="K81" i="13"/>
  <c r="O81" i="13"/>
  <c r="Q81" i="13"/>
  <c r="U81" i="13"/>
  <c r="G94" i="13"/>
  <c r="M94" i="13" s="1"/>
  <c r="I94" i="13"/>
  <c r="K94" i="13"/>
  <c r="O94" i="13"/>
  <c r="Q94" i="13"/>
  <c r="U94" i="13"/>
  <c r="G97" i="13"/>
  <c r="M97" i="13" s="1"/>
  <c r="I97" i="13"/>
  <c r="K97" i="13"/>
  <c r="O97" i="13"/>
  <c r="Q97" i="13"/>
  <c r="U97" i="13"/>
  <c r="G98" i="13"/>
  <c r="M98" i="13" s="1"/>
  <c r="I98" i="13"/>
  <c r="K98" i="13"/>
  <c r="O98" i="13"/>
  <c r="Q98" i="13"/>
  <c r="U98" i="13"/>
  <c r="G99" i="13"/>
  <c r="M99" i="13" s="1"/>
  <c r="I99" i="13"/>
  <c r="K99" i="13"/>
  <c r="O99" i="13"/>
  <c r="Q99" i="13"/>
  <c r="U99" i="13"/>
  <c r="G102" i="13"/>
  <c r="M102" i="13" s="1"/>
  <c r="I102" i="13"/>
  <c r="K102" i="13"/>
  <c r="O102" i="13"/>
  <c r="Q102" i="13"/>
  <c r="U102" i="13"/>
  <c r="G105" i="13"/>
  <c r="I105" i="13"/>
  <c r="K105" i="13"/>
  <c r="M105" i="13"/>
  <c r="O105" i="13"/>
  <c r="Q105" i="13"/>
  <c r="U105" i="13"/>
  <c r="G113" i="13"/>
  <c r="I113" i="13"/>
  <c r="K113" i="13"/>
  <c r="M113" i="13"/>
  <c r="O113" i="13"/>
  <c r="Q113" i="13"/>
  <c r="U113" i="13"/>
  <c r="G116" i="13"/>
  <c r="M116" i="13" s="1"/>
  <c r="I116" i="13"/>
  <c r="K116" i="13"/>
  <c r="O116" i="13"/>
  <c r="Q116" i="13"/>
  <c r="U116" i="13"/>
  <c r="G118" i="13"/>
  <c r="M118" i="13" s="1"/>
  <c r="I118" i="13"/>
  <c r="K118" i="13"/>
  <c r="K117" i="13" s="1"/>
  <c r="O118" i="13"/>
  <c r="O117" i="13" s="1"/>
  <c r="Q118" i="13"/>
  <c r="Q117" i="13" s="1"/>
  <c r="U118" i="13"/>
  <c r="U117" i="13" s="1"/>
  <c r="G119" i="13"/>
  <c r="M119" i="13" s="1"/>
  <c r="I119" i="13"/>
  <c r="K119" i="13"/>
  <c r="O119" i="13"/>
  <c r="Q119" i="13"/>
  <c r="U119" i="13"/>
  <c r="G123" i="13"/>
  <c r="G122" i="13" s="1"/>
  <c r="I123" i="13"/>
  <c r="K123" i="13"/>
  <c r="M123" i="13"/>
  <c r="O123" i="13"/>
  <c r="Q123" i="13"/>
  <c r="U123" i="13"/>
  <c r="U122" i="13" s="1"/>
  <c r="G124" i="13"/>
  <c r="M124" i="13" s="1"/>
  <c r="I124" i="13"/>
  <c r="K124" i="13"/>
  <c r="O124" i="13"/>
  <c r="Q124" i="13"/>
  <c r="U124" i="13"/>
  <c r="G129" i="13"/>
  <c r="M129" i="13" s="1"/>
  <c r="I129" i="13"/>
  <c r="K129" i="13"/>
  <c r="O129" i="13"/>
  <c r="Q129" i="13"/>
  <c r="U129" i="13"/>
  <c r="G130" i="13"/>
  <c r="M130" i="13" s="1"/>
  <c r="I130" i="13"/>
  <c r="K130" i="13"/>
  <c r="O130" i="13"/>
  <c r="Q130" i="13"/>
  <c r="U130" i="13"/>
  <c r="G132" i="13"/>
  <c r="M132" i="13" s="1"/>
  <c r="I132" i="13"/>
  <c r="K132" i="13"/>
  <c r="O132" i="13"/>
  <c r="Q132" i="13"/>
  <c r="U132" i="13"/>
  <c r="G139" i="13"/>
  <c r="I139" i="13"/>
  <c r="K139" i="13"/>
  <c r="M139" i="13"/>
  <c r="O139" i="13"/>
  <c r="O131" i="13" s="1"/>
  <c r="Q139" i="13"/>
  <c r="U139" i="13"/>
  <c r="G140" i="13"/>
  <c r="M140" i="13" s="1"/>
  <c r="I140" i="13"/>
  <c r="K140" i="13"/>
  <c r="O140" i="13"/>
  <c r="Q140" i="13"/>
  <c r="U140" i="13"/>
  <c r="G141" i="13"/>
  <c r="I141" i="13"/>
  <c r="K141" i="13"/>
  <c r="O141" i="13"/>
  <c r="Q141" i="13"/>
  <c r="U141" i="13"/>
  <c r="G142" i="13"/>
  <c r="M142" i="13" s="1"/>
  <c r="I142" i="13"/>
  <c r="K142" i="13"/>
  <c r="O142" i="13"/>
  <c r="Q142" i="13"/>
  <c r="U142" i="13"/>
  <c r="G143" i="13"/>
  <c r="M143" i="13" s="1"/>
  <c r="I143" i="13"/>
  <c r="K143" i="13"/>
  <c r="O143" i="13"/>
  <c r="Q143" i="13"/>
  <c r="U143" i="13"/>
  <c r="G148" i="13"/>
  <c r="M148" i="13" s="1"/>
  <c r="I148" i="13"/>
  <c r="K148" i="13"/>
  <c r="O148" i="13"/>
  <c r="Q148" i="13"/>
  <c r="U148" i="13"/>
  <c r="G151" i="13"/>
  <c r="I151" i="13"/>
  <c r="K151" i="13"/>
  <c r="M151" i="13"/>
  <c r="O151" i="13"/>
  <c r="Q151" i="13"/>
  <c r="U151" i="13"/>
  <c r="G155" i="13"/>
  <c r="M155" i="13" s="1"/>
  <c r="I155" i="13"/>
  <c r="K155" i="13"/>
  <c r="O155" i="13"/>
  <c r="Q155" i="13"/>
  <c r="U155" i="13"/>
  <c r="G156" i="13"/>
  <c r="M156" i="13" s="1"/>
  <c r="I156" i="13"/>
  <c r="K156" i="13"/>
  <c r="O156" i="13"/>
  <c r="Q156" i="13"/>
  <c r="U156" i="13"/>
  <c r="G157" i="13"/>
  <c r="M157" i="13" s="1"/>
  <c r="I157" i="13"/>
  <c r="K157" i="13"/>
  <c r="O157" i="13"/>
  <c r="Q157" i="13"/>
  <c r="U157" i="13"/>
  <c r="G158" i="13"/>
  <c r="I158" i="13"/>
  <c r="K158" i="13"/>
  <c r="M158" i="13"/>
  <c r="O158" i="13"/>
  <c r="Q158" i="13"/>
  <c r="U158" i="13"/>
  <c r="G161" i="13"/>
  <c r="I161" i="13"/>
  <c r="K161" i="13"/>
  <c r="M161" i="13"/>
  <c r="O161" i="13"/>
  <c r="Q161" i="13"/>
  <c r="U161" i="13"/>
  <c r="G162" i="13"/>
  <c r="M162" i="13" s="1"/>
  <c r="I162" i="13"/>
  <c r="K162" i="13"/>
  <c r="O162" i="13"/>
  <c r="Q162" i="13"/>
  <c r="U162" i="13"/>
  <c r="G163" i="13"/>
  <c r="M163" i="13" s="1"/>
  <c r="I163" i="13"/>
  <c r="K163" i="13"/>
  <c r="O163" i="13"/>
  <c r="Q163" i="13"/>
  <c r="U163" i="13"/>
  <c r="G164" i="13"/>
  <c r="M164" i="13" s="1"/>
  <c r="I164" i="13"/>
  <c r="K164" i="13"/>
  <c r="O164" i="13"/>
  <c r="Q164" i="13"/>
  <c r="U164" i="13"/>
  <c r="G167" i="13"/>
  <c r="M167" i="13" s="1"/>
  <c r="I167" i="13"/>
  <c r="K167" i="13"/>
  <c r="O167" i="13"/>
  <c r="Q167" i="13"/>
  <c r="U167" i="13"/>
  <c r="G172" i="13"/>
  <c r="M172" i="13" s="1"/>
  <c r="I172" i="13"/>
  <c r="K172" i="13"/>
  <c r="O172" i="13"/>
  <c r="Q172" i="13"/>
  <c r="U172" i="13"/>
  <c r="G173" i="13"/>
  <c r="I173" i="13"/>
  <c r="K173" i="13"/>
  <c r="M173" i="13"/>
  <c r="O173" i="13"/>
  <c r="Q173" i="13"/>
  <c r="U173" i="13"/>
  <c r="G176" i="13"/>
  <c r="M176" i="13" s="1"/>
  <c r="I176" i="13"/>
  <c r="K176" i="13"/>
  <c r="O176" i="13"/>
  <c r="Q176" i="13"/>
  <c r="U176" i="13"/>
  <c r="G177" i="13"/>
  <c r="M177" i="13" s="1"/>
  <c r="I177" i="13"/>
  <c r="K177" i="13"/>
  <c r="O177" i="13"/>
  <c r="Q177" i="13"/>
  <c r="U177" i="13"/>
  <c r="G178" i="13"/>
  <c r="M178" i="13" s="1"/>
  <c r="I178" i="13"/>
  <c r="K178" i="13"/>
  <c r="O178" i="13"/>
  <c r="Q178" i="13"/>
  <c r="U178" i="13"/>
  <c r="G181" i="13"/>
  <c r="M181" i="13" s="1"/>
  <c r="I181" i="13"/>
  <c r="K181" i="13"/>
  <c r="O181" i="13"/>
  <c r="Q181" i="13"/>
  <c r="U181" i="13"/>
  <c r="G184" i="13"/>
  <c r="M184" i="13" s="1"/>
  <c r="I184" i="13"/>
  <c r="K184" i="13"/>
  <c r="O184" i="13"/>
  <c r="Q184" i="13"/>
  <c r="U184" i="13"/>
  <c r="G185" i="13"/>
  <c r="M185" i="13" s="1"/>
  <c r="I185" i="13"/>
  <c r="K185" i="13"/>
  <c r="O185" i="13"/>
  <c r="Q185" i="13"/>
  <c r="U185" i="13"/>
  <c r="G186" i="13"/>
  <c r="I186" i="13"/>
  <c r="K186" i="13"/>
  <c r="M186" i="13"/>
  <c r="O186" i="13"/>
  <c r="Q186" i="13"/>
  <c r="U186" i="13"/>
  <c r="G187" i="13"/>
  <c r="M187" i="13" s="1"/>
  <c r="I187" i="13"/>
  <c r="K187" i="13"/>
  <c r="O187" i="13"/>
  <c r="Q187" i="13"/>
  <c r="U187" i="13"/>
  <c r="G188" i="13"/>
  <c r="M188" i="13" s="1"/>
  <c r="I188" i="13"/>
  <c r="K188" i="13"/>
  <c r="O188" i="13"/>
  <c r="Q188" i="13"/>
  <c r="U188" i="13"/>
  <c r="G189" i="13"/>
  <c r="M189" i="13" s="1"/>
  <c r="I189" i="13"/>
  <c r="K189" i="13"/>
  <c r="O189" i="13"/>
  <c r="Q189" i="13"/>
  <c r="U189" i="13"/>
  <c r="G190" i="13"/>
  <c r="I190" i="13"/>
  <c r="K190" i="13"/>
  <c r="M190" i="13"/>
  <c r="O190" i="13"/>
  <c r="Q190" i="13"/>
  <c r="U190" i="13"/>
  <c r="G191" i="13"/>
  <c r="M191" i="13" s="1"/>
  <c r="I191" i="13"/>
  <c r="K191" i="13"/>
  <c r="O191" i="13"/>
  <c r="Q191" i="13"/>
  <c r="U191" i="13"/>
  <c r="G192" i="13"/>
  <c r="M192" i="13" s="1"/>
  <c r="I192" i="13"/>
  <c r="K192" i="13"/>
  <c r="O192" i="13"/>
  <c r="Q192" i="13"/>
  <c r="U192" i="13"/>
  <c r="G193" i="13"/>
  <c r="M193" i="13" s="1"/>
  <c r="I193" i="13"/>
  <c r="K193" i="13"/>
  <c r="O193" i="13"/>
  <c r="Q193" i="13"/>
  <c r="U193" i="13"/>
  <c r="G194" i="13"/>
  <c r="M194" i="13" s="1"/>
  <c r="I194" i="13"/>
  <c r="K194" i="13"/>
  <c r="O194" i="13"/>
  <c r="Q194" i="13"/>
  <c r="U194" i="13"/>
  <c r="G195" i="13"/>
  <c r="M195" i="13" s="1"/>
  <c r="I195" i="13"/>
  <c r="K195" i="13"/>
  <c r="O195" i="13"/>
  <c r="Q195" i="13"/>
  <c r="U195" i="13"/>
  <c r="G196" i="13"/>
  <c r="I196" i="13"/>
  <c r="K196" i="13"/>
  <c r="M196" i="13"/>
  <c r="O196" i="13"/>
  <c r="Q196" i="13"/>
  <c r="U196" i="13"/>
  <c r="G197" i="13"/>
  <c r="I197" i="13"/>
  <c r="K197" i="13"/>
  <c r="M197" i="13"/>
  <c r="O197" i="13"/>
  <c r="Q197" i="13"/>
  <c r="U197" i="13"/>
  <c r="G198" i="13"/>
  <c r="M198" i="13" s="1"/>
  <c r="I198" i="13"/>
  <c r="K198" i="13"/>
  <c r="O198" i="13"/>
  <c r="Q198" i="13"/>
  <c r="U198" i="13"/>
  <c r="G199" i="13"/>
  <c r="M199" i="13" s="1"/>
  <c r="I199" i="13"/>
  <c r="K199" i="13"/>
  <c r="O199" i="13"/>
  <c r="Q199" i="13"/>
  <c r="U199" i="13"/>
  <c r="G200" i="13"/>
  <c r="M200" i="13" s="1"/>
  <c r="I200" i="13"/>
  <c r="K200" i="13"/>
  <c r="O200" i="13"/>
  <c r="Q200" i="13"/>
  <c r="U200" i="13"/>
  <c r="G203" i="13"/>
  <c r="M203" i="13" s="1"/>
  <c r="I203" i="13"/>
  <c r="K203" i="13"/>
  <c r="O203" i="13"/>
  <c r="Q203" i="13"/>
  <c r="U203" i="13"/>
  <c r="G204" i="13"/>
  <c r="M204" i="13" s="1"/>
  <c r="I204" i="13"/>
  <c r="K204" i="13"/>
  <c r="O204" i="13"/>
  <c r="Q204" i="13"/>
  <c r="U204" i="13"/>
  <c r="G207" i="13"/>
  <c r="M207" i="13" s="1"/>
  <c r="I207" i="13"/>
  <c r="K207" i="13"/>
  <c r="O207" i="13"/>
  <c r="Q207" i="13"/>
  <c r="U207" i="13"/>
  <c r="G208" i="13"/>
  <c r="M208" i="13" s="1"/>
  <c r="I208" i="13"/>
  <c r="K208" i="13"/>
  <c r="O208" i="13"/>
  <c r="Q208" i="13"/>
  <c r="U208" i="13"/>
  <c r="G209" i="13"/>
  <c r="M209" i="13" s="1"/>
  <c r="I209" i="13"/>
  <c r="K209" i="13"/>
  <c r="O209" i="13"/>
  <c r="Q209" i="13"/>
  <c r="U209" i="13"/>
  <c r="G210" i="13"/>
  <c r="M210" i="13" s="1"/>
  <c r="I210" i="13"/>
  <c r="K210" i="13"/>
  <c r="O210" i="13"/>
  <c r="Q210" i="13"/>
  <c r="U210" i="13"/>
  <c r="G211" i="13"/>
  <c r="M211" i="13" s="1"/>
  <c r="I211" i="13"/>
  <c r="K211" i="13"/>
  <c r="O211" i="13"/>
  <c r="Q211" i="13"/>
  <c r="U211" i="13"/>
  <c r="G212" i="13"/>
  <c r="M212" i="13" s="1"/>
  <c r="I212" i="13"/>
  <c r="K212" i="13"/>
  <c r="O212" i="13"/>
  <c r="Q212" i="13"/>
  <c r="U212" i="13"/>
  <c r="G213" i="13"/>
  <c r="I213" i="13"/>
  <c r="K213" i="13"/>
  <c r="M213" i="13"/>
  <c r="O213" i="13"/>
  <c r="Q213" i="13"/>
  <c r="U213" i="13"/>
  <c r="G214" i="13"/>
  <c r="M214" i="13" s="1"/>
  <c r="I214" i="13"/>
  <c r="K214" i="13"/>
  <c r="O214" i="13"/>
  <c r="Q214" i="13"/>
  <c r="U214" i="13"/>
  <c r="G215" i="13"/>
  <c r="M215" i="13" s="1"/>
  <c r="I215" i="13"/>
  <c r="K215" i="13"/>
  <c r="O215" i="13"/>
  <c r="Q215" i="13"/>
  <c r="U215" i="13"/>
  <c r="G216" i="13"/>
  <c r="M216" i="13" s="1"/>
  <c r="I216" i="13"/>
  <c r="K216" i="13"/>
  <c r="O216" i="13"/>
  <c r="Q216" i="13"/>
  <c r="U216" i="13"/>
  <c r="G217" i="13"/>
  <c r="M217" i="13" s="1"/>
  <c r="I217" i="13"/>
  <c r="K217" i="13"/>
  <c r="O217" i="13"/>
  <c r="Q217" i="13"/>
  <c r="U217" i="13"/>
  <c r="G218" i="13"/>
  <c r="I218" i="13"/>
  <c r="K218" i="13"/>
  <c r="M218" i="13"/>
  <c r="O218" i="13"/>
  <c r="Q218" i="13"/>
  <c r="U218" i="13"/>
  <c r="G219" i="13"/>
  <c r="M219" i="13" s="1"/>
  <c r="I219" i="13"/>
  <c r="K219" i="13"/>
  <c r="O219" i="13"/>
  <c r="Q219" i="13"/>
  <c r="U219" i="13"/>
  <c r="G220" i="13"/>
  <c r="M220" i="13" s="1"/>
  <c r="I220" i="13"/>
  <c r="K220" i="13"/>
  <c r="O220" i="13"/>
  <c r="Q220" i="13"/>
  <c r="U220" i="13"/>
  <c r="G221" i="13"/>
  <c r="M221" i="13" s="1"/>
  <c r="I221" i="13"/>
  <c r="K221" i="13"/>
  <c r="O221" i="13"/>
  <c r="Q221" i="13"/>
  <c r="U221" i="13"/>
  <c r="G222" i="13"/>
  <c r="M222" i="13" s="1"/>
  <c r="I222" i="13"/>
  <c r="K222" i="13"/>
  <c r="O222" i="13"/>
  <c r="Q222" i="13"/>
  <c r="U222" i="13"/>
  <c r="G223" i="13"/>
  <c r="M223" i="13" s="1"/>
  <c r="I223" i="13"/>
  <c r="K223" i="13"/>
  <c r="O223" i="13"/>
  <c r="Q223" i="13"/>
  <c r="U223" i="13"/>
  <c r="G224" i="13"/>
  <c r="I224" i="13"/>
  <c r="K224" i="13"/>
  <c r="M224" i="13"/>
  <c r="O224" i="13"/>
  <c r="Q224" i="13"/>
  <c r="U224" i="13"/>
  <c r="G225" i="13"/>
  <c r="M225" i="13" s="1"/>
  <c r="I225" i="13"/>
  <c r="K225" i="13"/>
  <c r="O225" i="13"/>
  <c r="Q225" i="13"/>
  <c r="U225" i="13"/>
  <c r="G226" i="13"/>
  <c r="I226" i="13"/>
  <c r="K226" i="13"/>
  <c r="M226" i="13"/>
  <c r="O226" i="13"/>
  <c r="Q226" i="13"/>
  <c r="U226" i="13"/>
  <c r="G227" i="13"/>
  <c r="M227" i="13" s="1"/>
  <c r="I227" i="13"/>
  <c r="K227" i="13"/>
  <c r="O227" i="13"/>
  <c r="Q227" i="13"/>
  <c r="U227" i="13"/>
  <c r="G228" i="13"/>
  <c r="M228" i="13" s="1"/>
  <c r="I228" i="13"/>
  <c r="K228" i="13"/>
  <c r="O228" i="13"/>
  <c r="Q228" i="13"/>
  <c r="U228" i="13"/>
  <c r="G229" i="13"/>
  <c r="M229" i="13" s="1"/>
  <c r="I229" i="13"/>
  <c r="K229" i="13"/>
  <c r="O229" i="13"/>
  <c r="Q229" i="13"/>
  <c r="U229" i="13"/>
  <c r="G230" i="13"/>
  <c r="M230" i="13" s="1"/>
  <c r="I230" i="13"/>
  <c r="K230" i="13"/>
  <c r="O230" i="13"/>
  <c r="Q230" i="13"/>
  <c r="U230" i="13"/>
  <c r="G231" i="13"/>
  <c r="M231" i="13" s="1"/>
  <c r="I231" i="13"/>
  <c r="K231" i="13"/>
  <c r="O231" i="13"/>
  <c r="Q231" i="13"/>
  <c r="U231" i="13"/>
  <c r="G232" i="13"/>
  <c r="M232" i="13" s="1"/>
  <c r="I232" i="13"/>
  <c r="K232" i="13"/>
  <c r="O232" i="13"/>
  <c r="Q232" i="13"/>
  <c r="U232" i="13"/>
  <c r="G233" i="13"/>
  <c r="M233" i="13" s="1"/>
  <c r="I233" i="13"/>
  <c r="K233" i="13"/>
  <c r="O233" i="13"/>
  <c r="Q233" i="13"/>
  <c r="U233" i="13"/>
  <c r="G234" i="13"/>
  <c r="M234" i="13" s="1"/>
  <c r="I234" i="13"/>
  <c r="K234" i="13"/>
  <c r="O234" i="13"/>
  <c r="Q234" i="13"/>
  <c r="U234" i="13"/>
  <c r="G235" i="13"/>
  <c r="M235" i="13" s="1"/>
  <c r="I235" i="13"/>
  <c r="K235" i="13"/>
  <c r="O235" i="13"/>
  <c r="Q235" i="13"/>
  <c r="U235" i="13"/>
  <c r="G236" i="13"/>
  <c r="M236" i="13" s="1"/>
  <c r="I236" i="13"/>
  <c r="K236" i="13"/>
  <c r="O236" i="13"/>
  <c r="Q236" i="13"/>
  <c r="U236" i="13"/>
  <c r="G237" i="13"/>
  <c r="M237" i="13" s="1"/>
  <c r="I237" i="13"/>
  <c r="K237" i="13"/>
  <c r="O237" i="13"/>
  <c r="Q237" i="13"/>
  <c r="U237" i="13"/>
  <c r="G238" i="13"/>
  <c r="M238" i="13" s="1"/>
  <c r="I238" i="13"/>
  <c r="K238" i="13"/>
  <c r="O238" i="13"/>
  <c r="Q238" i="13"/>
  <c r="U238" i="13"/>
  <c r="G239" i="13"/>
  <c r="M239" i="13" s="1"/>
  <c r="I239" i="13"/>
  <c r="K239" i="13"/>
  <c r="O239" i="13"/>
  <c r="Q239" i="13"/>
  <c r="U239" i="13"/>
  <c r="G240" i="13"/>
  <c r="M240" i="13" s="1"/>
  <c r="I240" i="13"/>
  <c r="K240" i="13"/>
  <c r="O240" i="13"/>
  <c r="Q240" i="13"/>
  <c r="U240" i="13"/>
  <c r="G241" i="13"/>
  <c r="M241" i="13" s="1"/>
  <c r="I241" i="13"/>
  <c r="K241" i="13"/>
  <c r="O241" i="13"/>
  <c r="Q241" i="13"/>
  <c r="U241" i="13"/>
  <c r="G242" i="13"/>
  <c r="I242" i="13"/>
  <c r="K242" i="13"/>
  <c r="M242" i="13"/>
  <c r="O242" i="13"/>
  <c r="Q242" i="13"/>
  <c r="U242" i="13"/>
  <c r="G243" i="13"/>
  <c r="I243" i="13"/>
  <c r="K243" i="13"/>
  <c r="M243" i="13"/>
  <c r="O243" i="13"/>
  <c r="Q243" i="13"/>
  <c r="U243" i="13"/>
  <c r="G244" i="13"/>
  <c r="I244" i="13"/>
  <c r="K244" i="13"/>
  <c r="M244" i="13"/>
  <c r="O244" i="13"/>
  <c r="Q244" i="13"/>
  <c r="U244" i="13"/>
  <c r="G245" i="13"/>
  <c r="M245" i="13" s="1"/>
  <c r="I245" i="13"/>
  <c r="K245" i="13"/>
  <c r="O245" i="13"/>
  <c r="Q245" i="13"/>
  <c r="U245" i="13"/>
  <c r="G246" i="13"/>
  <c r="M246" i="13" s="1"/>
  <c r="I246" i="13"/>
  <c r="K246" i="13"/>
  <c r="O246" i="13"/>
  <c r="Q246" i="13"/>
  <c r="U246" i="13"/>
  <c r="G247" i="13"/>
  <c r="M247" i="13" s="1"/>
  <c r="I247" i="13"/>
  <c r="K247" i="13"/>
  <c r="O247" i="13"/>
  <c r="Q247" i="13"/>
  <c r="U247" i="13"/>
  <c r="G248" i="13"/>
  <c r="I248" i="13"/>
  <c r="K248" i="13"/>
  <c r="M248" i="13"/>
  <c r="O248" i="13"/>
  <c r="Q248" i="13"/>
  <c r="U248" i="13"/>
  <c r="G249" i="13"/>
  <c r="M249" i="13" s="1"/>
  <c r="I249" i="13"/>
  <c r="K249" i="13"/>
  <c r="O249" i="13"/>
  <c r="Q249" i="13"/>
  <c r="U249" i="13"/>
  <c r="G250" i="13"/>
  <c r="I250" i="13"/>
  <c r="K250" i="13"/>
  <c r="M250" i="13"/>
  <c r="O250" i="13"/>
  <c r="Q250" i="13"/>
  <c r="U250" i="13"/>
  <c r="G251" i="13"/>
  <c r="M251" i="13" s="1"/>
  <c r="I251" i="13"/>
  <c r="K251" i="13"/>
  <c r="O251" i="13"/>
  <c r="Q251" i="13"/>
  <c r="U251" i="13"/>
  <c r="G252" i="13"/>
  <c r="M252" i="13" s="1"/>
  <c r="I252" i="13"/>
  <c r="K252" i="13"/>
  <c r="O252" i="13"/>
  <c r="Q252" i="13"/>
  <c r="U252" i="13"/>
  <c r="G253" i="13"/>
  <c r="M253" i="13" s="1"/>
  <c r="I253" i="13"/>
  <c r="K253" i="13"/>
  <c r="O253" i="13"/>
  <c r="Q253" i="13"/>
  <c r="U253" i="13"/>
  <c r="G254" i="13"/>
  <c r="I254" i="13"/>
  <c r="K254" i="13"/>
  <c r="M254" i="13"/>
  <c r="O254" i="13"/>
  <c r="Q254" i="13"/>
  <c r="U254" i="13"/>
  <c r="G255" i="13"/>
  <c r="M255" i="13" s="1"/>
  <c r="I255" i="13"/>
  <c r="K255" i="13"/>
  <c r="O255" i="13"/>
  <c r="Q255" i="13"/>
  <c r="U255" i="13"/>
  <c r="I256" i="13"/>
  <c r="G257" i="13"/>
  <c r="M257" i="13" s="1"/>
  <c r="M256" i="13" s="1"/>
  <c r="I257" i="13"/>
  <c r="K257" i="13"/>
  <c r="K256" i="13" s="1"/>
  <c r="O257" i="13"/>
  <c r="O256" i="13" s="1"/>
  <c r="Q257" i="13"/>
  <c r="Q256" i="13" s="1"/>
  <c r="U257" i="13"/>
  <c r="U256" i="13" s="1"/>
  <c r="G259" i="13"/>
  <c r="M259" i="13" s="1"/>
  <c r="I259" i="13"/>
  <c r="K259" i="13"/>
  <c r="O259" i="13"/>
  <c r="Q259" i="13"/>
  <c r="U259" i="13"/>
  <c r="G264" i="13"/>
  <c r="M264" i="13" s="1"/>
  <c r="I264" i="13"/>
  <c r="K264" i="13"/>
  <c r="O264" i="13"/>
  <c r="Q264" i="13"/>
  <c r="U264" i="13"/>
  <c r="G267" i="13"/>
  <c r="M267" i="13" s="1"/>
  <c r="I267" i="13"/>
  <c r="K267" i="13"/>
  <c r="O267" i="13"/>
  <c r="Q267" i="13"/>
  <c r="U267" i="13"/>
  <c r="G268" i="13"/>
  <c r="M268" i="13" s="1"/>
  <c r="I268" i="13"/>
  <c r="K268" i="13"/>
  <c r="O268" i="13"/>
  <c r="Q268" i="13"/>
  <c r="U268" i="13"/>
  <c r="G269" i="13"/>
  <c r="M269" i="13" s="1"/>
  <c r="I269" i="13"/>
  <c r="K269" i="13"/>
  <c r="O269" i="13"/>
  <c r="Q269" i="13"/>
  <c r="U269" i="13"/>
  <c r="G276" i="13"/>
  <c r="M276" i="13" s="1"/>
  <c r="I276" i="13"/>
  <c r="K276" i="13"/>
  <c r="O276" i="13"/>
  <c r="Q276" i="13"/>
  <c r="U276" i="13"/>
  <c r="G280" i="13"/>
  <c r="M280" i="13" s="1"/>
  <c r="I280" i="13"/>
  <c r="K280" i="13"/>
  <c r="O280" i="13"/>
  <c r="Q280" i="13"/>
  <c r="U280" i="13"/>
  <c r="G281" i="13"/>
  <c r="M281" i="13" s="1"/>
  <c r="I281" i="13"/>
  <c r="K281" i="13"/>
  <c r="O281" i="13"/>
  <c r="Q281" i="13"/>
  <c r="U281" i="13"/>
  <c r="G282" i="13"/>
  <c r="I282" i="13"/>
  <c r="K282" i="13"/>
  <c r="M282" i="13"/>
  <c r="O282" i="13"/>
  <c r="Q282" i="13"/>
  <c r="U282" i="13"/>
  <c r="G283" i="13"/>
  <c r="I283" i="13"/>
  <c r="K283" i="13"/>
  <c r="M283" i="13"/>
  <c r="O283" i="13"/>
  <c r="Q283" i="13"/>
  <c r="U283" i="13"/>
  <c r="G286" i="13"/>
  <c r="M286" i="13" s="1"/>
  <c r="I286" i="13"/>
  <c r="K286" i="13"/>
  <c r="O286" i="13"/>
  <c r="Q286" i="13"/>
  <c r="U286" i="13"/>
  <c r="G287" i="13"/>
  <c r="M287" i="13" s="1"/>
  <c r="I287" i="13"/>
  <c r="K287" i="13"/>
  <c r="O287" i="13"/>
  <c r="Q287" i="13"/>
  <c r="U287" i="13"/>
  <c r="G289" i="13"/>
  <c r="G288" i="13" s="1"/>
  <c r="I108" i="1" s="1"/>
  <c r="I289" i="13"/>
  <c r="K289" i="13"/>
  <c r="O289" i="13"/>
  <c r="O288" i="13" s="1"/>
  <c r="Q289" i="13"/>
  <c r="U289" i="13"/>
  <c r="G290" i="13"/>
  <c r="I290" i="13"/>
  <c r="K290" i="13"/>
  <c r="M290" i="13"/>
  <c r="O290" i="13"/>
  <c r="Q290" i="13"/>
  <c r="U290" i="13"/>
  <c r="G291" i="13"/>
  <c r="M291" i="13" s="1"/>
  <c r="I291" i="13"/>
  <c r="K291" i="13"/>
  <c r="O291" i="13"/>
  <c r="Q291" i="13"/>
  <c r="U291" i="13"/>
  <c r="G292" i="13"/>
  <c r="M292" i="13" s="1"/>
  <c r="I292" i="13"/>
  <c r="K292" i="13"/>
  <c r="O292" i="13"/>
  <c r="Q292" i="13"/>
  <c r="U292" i="13"/>
  <c r="G293" i="13"/>
  <c r="M293" i="13" s="1"/>
  <c r="I293" i="13"/>
  <c r="K293" i="13"/>
  <c r="O293" i="13"/>
  <c r="Q293" i="13"/>
  <c r="U293" i="13"/>
  <c r="G294" i="13"/>
  <c r="I120" i="1" s="1"/>
  <c r="G295" i="13"/>
  <c r="I295" i="13"/>
  <c r="I294" i="13" s="1"/>
  <c r="K295" i="13"/>
  <c r="K294" i="13" s="1"/>
  <c r="M295" i="13"/>
  <c r="O295" i="13"/>
  <c r="Q295" i="13"/>
  <c r="Q294" i="13" s="1"/>
  <c r="U295" i="13"/>
  <c r="G296" i="13"/>
  <c r="I296" i="13"/>
  <c r="K296" i="13"/>
  <c r="M296" i="13"/>
  <c r="O296" i="13"/>
  <c r="O294" i="13" s="1"/>
  <c r="Q296" i="13"/>
  <c r="U296" i="13"/>
  <c r="U294" i="13" s="1"/>
  <c r="AD298" i="13"/>
  <c r="F42" i="1" s="1"/>
  <c r="G9" i="12"/>
  <c r="I9" i="12"/>
  <c r="K9" i="12"/>
  <c r="O9" i="12"/>
  <c r="Q9" i="12"/>
  <c r="U9" i="12"/>
  <c r="G13" i="12"/>
  <c r="M13" i="12" s="1"/>
  <c r="I13" i="12"/>
  <c r="K13" i="12"/>
  <c r="O13" i="12"/>
  <c r="Q13" i="12"/>
  <c r="U13" i="12"/>
  <c r="G15" i="12"/>
  <c r="M15" i="12" s="1"/>
  <c r="I15" i="12"/>
  <c r="K15" i="12"/>
  <c r="O15" i="12"/>
  <c r="Q15" i="12"/>
  <c r="U15" i="12"/>
  <c r="G17" i="12"/>
  <c r="M17" i="12" s="1"/>
  <c r="I17" i="12"/>
  <c r="K17" i="12"/>
  <c r="O17" i="12"/>
  <c r="Q17" i="12"/>
  <c r="U17" i="12"/>
  <c r="G19" i="12"/>
  <c r="I19" i="12"/>
  <c r="K19" i="12"/>
  <c r="M19" i="12"/>
  <c r="O19" i="12"/>
  <c r="Q19" i="12"/>
  <c r="U19" i="12"/>
  <c r="G21" i="12"/>
  <c r="M21" i="12" s="1"/>
  <c r="I21" i="12"/>
  <c r="K21" i="12"/>
  <c r="O21" i="12"/>
  <c r="Q21" i="12"/>
  <c r="U21" i="12"/>
  <c r="G23" i="12"/>
  <c r="M23" i="12" s="1"/>
  <c r="I23" i="12"/>
  <c r="K23" i="12"/>
  <c r="O23" i="12"/>
  <c r="Q23" i="12"/>
  <c r="U23" i="12"/>
  <c r="G27" i="12"/>
  <c r="M27" i="12" s="1"/>
  <c r="I27" i="12"/>
  <c r="K27" i="12"/>
  <c r="O27" i="12"/>
  <c r="Q27" i="12"/>
  <c r="U27" i="12"/>
  <c r="G29" i="12"/>
  <c r="M29" i="12" s="1"/>
  <c r="I29" i="12"/>
  <c r="K29" i="12"/>
  <c r="O29" i="12"/>
  <c r="Q29" i="12"/>
  <c r="U29" i="12"/>
  <c r="G30" i="12"/>
  <c r="I30" i="12"/>
  <c r="K30" i="12"/>
  <c r="M30" i="12"/>
  <c r="O30" i="12"/>
  <c r="Q30" i="12"/>
  <c r="U30" i="12"/>
  <c r="G31" i="12"/>
  <c r="M31" i="12" s="1"/>
  <c r="I31" i="12"/>
  <c r="K31" i="12"/>
  <c r="O31" i="12"/>
  <c r="Q31" i="12"/>
  <c r="U31" i="12"/>
  <c r="G34" i="12"/>
  <c r="M34" i="12" s="1"/>
  <c r="I34" i="12"/>
  <c r="K34" i="12"/>
  <c r="O34" i="12"/>
  <c r="Q34" i="12"/>
  <c r="U34" i="12"/>
  <c r="G36" i="12"/>
  <c r="M36" i="12" s="1"/>
  <c r="I36" i="12"/>
  <c r="K36" i="12"/>
  <c r="O36" i="12"/>
  <c r="Q36" i="12"/>
  <c r="U36" i="12"/>
  <c r="G37" i="12"/>
  <c r="M37" i="12" s="1"/>
  <c r="I37" i="12"/>
  <c r="K37" i="12"/>
  <c r="O37" i="12"/>
  <c r="Q37" i="12"/>
  <c r="U37" i="12"/>
  <c r="G40" i="12"/>
  <c r="I69" i="1" s="1"/>
  <c r="G41" i="12"/>
  <c r="M41" i="12" s="1"/>
  <c r="I41" i="12"/>
  <c r="K41" i="12"/>
  <c r="O41" i="12"/>
  <c r="Q41" i="12"/>
  <c r="Q40" i="12" s="1"/>
  <c r="U41" i="12"/>
  <c r="U40" i="12" s="1"/>
  <c r="G43" i="12"/>
  <c r="I43" i="12"/>
  <c r="K43" i="12"/>
  <c r="M43" i="12"/>
  <c r="O43" i="12"/>
  <c r="Q43" i="12"/>
  <c r="U43" i="12"/>
  <c r="G45" i="12"/>
  <c r="M45" i="12" s="1"/>
  <c r="I45" i="12"/>
  <c r="K45" i="12"/>
  <c r="O45" i="12"/>
  <c r="Q45" i="12"/>
  <c r="U45" i="12"/>
  <c r="G47" i="12"/>
  <c r="M47" i="12" s="1"/>
  <c r="I47" i="12"/>
  <c r="K47" i="12"/>
  <c r="O47" i="12"/>
  <c r="Q47" i="12"/>
  <c r="U47" i="12"/>
  <c r="G51" i="12"/>
  <c r="M51" i="12" s="1"/>
  <c r="I51" i="12"/>
  <c r="K51" i="12"/>
  <c r="O51" i="12"/>
  <c r="Q51" i="12"/>
  <c r="U51" i="12"/>
  <c r="G55" i="12"/>
  <c r="M55" i="12" s="1"/>
  <c r="I55" i="12"/>
  <c r="K55" i="12"/>
  <c r="O55" i="12"/>
  <c r="Q55" i="12"/>
  <c r="U55" i="12"/>
  <c r="G59" i="12"/>
  <c r="I59" i="12"/>
  <c r="K59" i="12"/>
  <c r="M59" i="12"/>
  <c r="O59" i="12"/>
  <c r="Q59" i="12"/>
  <c r="U59" i="12"/>
  <c r="G61" i="12"/>
  <c r="G60" i="12" s="1"/>
  <c r="I72" i="1" s="1"/>
  <c r="I61" i="12"/>
  <c r="K61" i="12"/>
  <c r="K60" i="12" s="1"/>
  <c r="O61" i="12"/>
  <c r="Q61" i="12"/>
  <c r="Q60" i="12" s="1"/>
  <c r="U61" i="12"/>
  <c r="G63" i="12"/>
  <c r="M63" i="12" s="1"/>
  <c r="I63" i="12"/>
  <c r="I60" i="12" s="1"/>
  <c r="K63" i="12"/>
  <c r="O63" i="12"/>
  <c r="Q63" i="12"/>
  <c r="U63" i="12"/>
  <c r="G65" i="12"/>
  <c r="I65" i="12"/>
  <c r="I64" i="12" s="1"/>
  <c r="K65" i="12"/>
  <c r="M65" i="12"/>
  <c r="O65" i="12"/>
  <c r="O64" i="12" s="1"/>
  <c r="Q65" i="12"/>
  <c r="Q64" i="12" s="1"/>
  <c r="U65" i="12"/>
  <c r="G70" i="12"/>
  <c r="M70" i="12" s="1"/>
  <c r="I70" i="12"/>
  <c r="K70" i="12"/>
  <c r="K64" i="12" s="1"/>
  <c r="O70" i="12"/>
  <c r="Q70" i="12"/>
  <c r="U70" i="12"/>
  <c r="G76" i="12"/>
  <c r="I76" i="12"/>
  <c r="K76" i="12"/>
  <c r="M76" i="12"/>
  <c r="O76" i="12"/>
  <c r="Q76" i="12"/>
  <c r="U76" i="12"/>
  <c r="G79" i="12"/>
  <c r="M79" i="12" s="1"/>
  <c r="I79" i="12"/>
  <c r="K79" i="12"/>
  <c r="O79" i="12"/>
  <c r="Q79" i="12"/>
  <c r="U79" i="12"/>
  <c r="G83" i="12"/>
  <c r="M83" i="12" s="1"/>
  <c r="I83" i="12"/>
  <c r="K83" i="12"/>
  <c r="O83" i="12"/>
  <c r="Q83" i="12"/>
  <c r="U83" i="12"/>
  <c r="G85" i="12"/>
  <c r="I85" i="12"/>
  <c r="K85" i="12"/>
  <c r="M85" i="12"/>
  <c r="O85" i="12"/>
  <c r="Q85" i="12"/>
  <c r="Q82" i="12" s="1"/>
  <c r="U85" i="12"/>
  <c r="G87" i="12"/>
  <c r="I87" i="12"/>
  <c r="K87" i="12"/>
  <c r="M87" i="12"/>
  <c r="O87" i="12"/>
  <c r="Q87" i="12"/>
  <c r="U87" i="12"/>
  <c r="G89" i="12"/>
  <c r="M89" i="12" s="1"/>
  <c r="I89" i="12"/>
  <c r="K89" i="12"/>
  <c r="O89" i="12"/>
  <c r="Q89" i="12"/>
  <c r="U89" i="12"/>
  <c r="G91" i="12"/>
  <c r="M91" i="12" s="1"/>
  <c r="I91" i="12"/>
  <c r="I82" i="12" s="1"/>
  <c r="K91" i="12"/>
  <c r="O91" i="12"/>
  <c r="Q91" i="12"/>
  <c r="U91" i="12"/>
  <c r="G92" i="12"/>
  <c r="M92" i="12" s="1"/>
  <c r="I92" i="12"/>
  <c r="K92" i="12"/>
  <c r="O92" i="12"/>
  <c r="Q92" i="12"/>
  <c r="U92" i="12"/>
  <c r="G94" i="12"/>
  <c r="K94" i="12"/>
  <c r="G95" i="12"/>
  <c r="I95" i="12"/>
  <c r="I94" i="12" s="1"/>
  <c r="K95" i="12"/>
  <c r="M95" i="12"/>
  <c r="M94" i="12" s="1"/>
  <c r="O95" i="12"/>
  <c r="O94" i="12" s="1"/>
  <c r="Q95" i="12"/>
  <c r="Q94" i="12" s="1"/>
  <c r="U95" i="12"/>
  <c r="U94" i="12" s="1"/>
  <c r="AD97" i="12"/>
  <c r="F41" i="1" s="1"/>
  <c r="J28" i="1"/>
  <c r="J26" i="1"/>
  <c r="G38" i="1"/>
  <c r="F38" i="1"/>
  <c r="J23" i="1"/>
  <c r="J24" i="1"/>
  <c r="J25" i="1"/>
  <c r="J27" i="1"/>
  <c r="E24" i="1"/>
  <c r="E26" i="1"/>
  <c r="Q16" i="23" l="1"/>
  <c r="U16" i="23"/>
  <c r="I8" i="23"/>
  <c r="I16" i="23"/>
  <c r="AE25" i="23"/>
  <c r="K8" i="23"/>
  <c r="G16" i="23"/>
  <c r="I121" i="1" s="1"/>
  <c r="I20" i="1" s="1"/>
  <c r="O8" i="23"/>
  <c r="F55" i="1"/>
  <c r="O16" i="23"/>
  <c r="K16" i="23"/>
  <c r="U8" i="23"/>
  <c r="K177" i="21"/>
  <c r="U177" i="21"/>
  <c r="O159" i="21"/>
  <c r="U138" i="21"/>
  <c r="I138" i="21"/>
  <c r="Q116" i="21"/>
  <c r="K57" i="21"/>
  <c r="Q22" i="21"/>
  <c r="I92" i="21"/>
  <c r="O187" i="21"/>
  <c r="U187" i="21"/>
  <c r="Q177" i="21"/>
  <c r="G167" i="21"/>
  <c r="I102" i="1" s="1"/>
  <c r="O167" i="21"/>
  <c r="K159" i="21"/>
  <c r="K150" i="21"/>
  <c r="Q106" i="21"/>
  <c r="G92" i="21"/>
  <c r="I95" i="1" s="1"/>
  <c r="AE198" i="21"/>
  <c r="G52" i="1" s="1"/>
  <c r="H52" i="1" s="1"/>
  <c r="I52" i="1" s="1"/>
  <c r="K22" i="21"/>
  <c r="O22" i="21"/>
  <c r="O177" i="21"/>
  <c r="I126" i="21"/>
  <c r="U106" i="21"/>
  <c r="O106" i="21"/>
  <c r="U92" i="21"/>
  <c r="U68" i="21"/>
  <c r="K36" i="21"/>
  <c r="U22" i="21"/>
  <c r="I22" i="21"/>
  <c r="I8" i="21"/>
  <c r="K167" i="21"/>
  <c r="G159" i="21"/>
  <c r="I101" i="1" s="1"/>
  <c r="U126" i="21"/>
  <c r="I116" i="21"/>
  <c r="M107" i="21"/>
  <c r="Q92" i="21"/>
  <c r="Q78" i="21"/>
  <c r="Q68" i="21"/>
  <c r="I57" i="21"/>
  <c r="I36" i="21"/>
  <c r="K187" i="21"/>
  <c r="K138" i="21"/>
  <c r="U36" i="21"/>
  <c r="I68" i="21"/>
  <c r="I187" i="21"/>
  <c r="M177" i="21"/>
  <c r="Q150" i="21"/>
  <c r="O116" i="21"/>
  <c r="U116" i="21"/>
  <c r="I106" i="21"/>
  <c r="K92" i="21"/>
  <c r="O78" i="21"/>
  <c r="U47" i="21"/>
  <c r="O36" i="21"/>
  <c r="K8" i="21"/>
  <c r="I167" i="21"/>
  <c r="K106" i="21"/>
  <c r="I78" i="21"/>
  <c r="G68" i="21"/>
  <c r="I93" i="1" s="1"/>
  <c r="Q138" i="21"/>
  <c r="O92" i="21"/>
  <c r="U78" i="21"/>
  <c r="O68" i="21"/>
  <c r="G36" i="21"/>
  <c r="I90" i="1" s="1"/>
  <c r="K78" i="21"/>
  <c r="U150" i="21"/>
  <c r="I150" i="21"/>
  <c r="U57" i="21"/>
  <c r="O47" i="21"/>
  <c r="U159" i="21"/>
  <c r="Q126" i="21"/>
  <c r="Q57" i="21"/>
  <c r="K47" i="21"/>
  <c r="U8" i="21"/>
  <c r="K126" i="21"/>
  <c r="U167" i="21"/>
  <c r="Q159" i="21"/>
  <c r="O57" i="21"/>
  <c r="Q36" i="21"/>
  <c r="Q8" i="21"/>
  <c r="K77" i="20"/>
  <c r="K62" i="20"/>
  <c r="U62" i="20"/>
  <c r="O77" i="20"/>
  <c r="I62" i="20"/>
  <c r="O80" i="20"/>
  <c r="G85" i="20"/>
  <c r="I80" i="20"/>
  <c r="Q11" i="20"/>
  <c r="O62" i="20"/>
  <c r="O8" i="20"/>
  <c r="U11" i="20"/>
  <c r="I11" i="20"/>
  <c r="Q80" i="20"/>
  <c r="U8" i="20"/>
  <c r="Q62" i="20"/>
  <c r="K11" i="20"/>
  <c r="U80" i="20"/>
  <c r="G38" i="22"/>
  <c r="K8" i="22"/>
  <c r="O8" i="22"/>
  <c r="I8" i="22"/>
  <c r="F53" i="1"/>
  <c r="G8" i="22"/>
  <c r="G44" i="22" s="1"/>
  <c r="Q38" i="22"/>
  <c r="U8" i="22"/>
  <c r="Q8" i="22"/>
  <c r="AE44" i="22"/>
  <c r="I38" i="22"/>
  <c r="Q127" i="19"/>
  <c r="O8" i="19"/>
  <c r="O127" i="19"/>
  <c r="I79" i="19"/>
  <c r="I25" i="19"/>
  <c r="U127" i="19"/>
  <c r="K48" i="19"/>
  <c r="I8" i="19"/>
  <c r="K127" i="19"/>
  <c r="O124" i="19"/>
  <c r="U79" i="19"/>
  <c r="U25" i="19"/>
  <c r="O48" i="19"/>
  <c r="Q79" i="19"/>
  <c r="Q25" i="19"/>
  <c r="K8" i="19"/>
  <c r="K124" i="19"/>
  <c r="O79" i="19"/>
  <c r="U48" i="19"/>
  <c r="I124" i="19"/>
  <c r="K79" i="19"/>
  <c r="Q48" i="19"/>
  <c r="K25" i="19"/>
  <c r="AE133" i="19"/>
  <c r="G50" i="1" s="1"/>
  <c r="H50" i="1" s="1"/>
  <c r="I50" i="1" s="1"/>
  <c r="G79" i="19"/>
  <c r="I109" i="1" s="1"/>
  <c r="M49" i="19"/>
  <c r="I127" i="19"/>
  <c r="G8" i="19"/>
  <c r="I48" i="19"/>
  <c r="U8" i="19"/>
  <c r="F48" i="1"/>
  <c r="U8" i="18"/>
  <c r="Q8" i="18"/>
  <c r="I8" i="18"/>
  <c r="G8" i="18"/>
  <c r="K8" i="18"/>
  <c r="O8" i="18"/>
  <c r="U13" i="17"/>
  <c r="AE23" i="17"/>
  <c r="G47" i="1" s="1"/>
  <c r="H47" i="1" s="1"/>
  <c r="I47" i="1" s="1"/>
  <c r="O13" i="17"/>
  <c r="Q8" i="17"/>
  <c r="K13" i="17"/>
  <c r="U19" i="17"/>
  <c r="M13" i="17"/>
  <c r="I8" i="17"/>
  <c r="O19" i="17"/>
  <c r="Q13" i="17"/>
  <c r="K19" i="17"/>
  <c r="U8" i="17"/>
  <c r="M19" i="17"/>
  <c r="O8" i="17"/>
  <c r="M61" i="16"/>
  <c r="M59" i="16" s="1"/>
  <c r="I32" i="16"/>
  <c r="M30" i="16"/>
  <c r="Q8" i="16"/>
  <c r="I75" i="1"/>
  <c r="K28" i="16"/>
  <c r="I22" i="16"/>
  <c r="I59" i="16"/>
  <c r="K32" i="16"/>
  <c r="U32" i="16"/>
  <c r="O32" i="16"/>
  <c r="Q28" i="16"/>
  <c r="K22" i="16"/>
  <c r="K8" i="16"/>
  <c r="U8" i="16"/>
  <c r="O59" i="16"/>
  <c r="M28" i="16"/>
  <c r="U25" i="16"/>
  <c r="O8" i="16"/>
  <c r="K59" i="16"/>
  <c r="Q32" i="16"/>
  <c r="O25" i="16"/>
  <c r="K25" i="16"/>
  <c r="O28" i="16"/>
  <c r="M22" i="16"/>
  <c r="I172" i="15"/>
  <c r="I41" i="15"/>
  <c r="O165" i="15"/>
  <c r="I155" i="15"/>
  <c r="I107" i="15"/>
  <c r="K100" i="15"/>
  <c r="U172" i="15"/>
  <c r="G41" i="15"/>
  <c r="U100" i="15"/>
  <c r="K64" i="15"/>
  <c r="O155" i="15"/>
  <c r="K107" i="15"/>
  <c r="K139" i="15"/>
  <c r="Q93" i="15"/>
  <c r="O93" i="15"/>
  <c r="U155" i="15"/>
  <c r="O100" i="15"/>
  <c r="G100" i="15"/>
  <c r="K93" i="15"/>
  <c r="G8" i="15"/>
  <c r="O172" i="15"/>
  <c r="G64" i="15"/>
  <c r="U8" i="15"/>
  <c r="M93" i="15"/>
  <c r="Q8" i="15"/>
  <c r="Q165" i="15"/>
  <c r="G160" i="15"/>
  <c r="I85" i="1" s="1"/>
  <c r="M155" i="15"/>
  <c r="U139" i="15"/>
  <c r="G107" i="15"/>
  <c r="I80" i="1" s="1"/>
  <c r="Q100" i="15"/>
  <c r="I64" i="15"/>
  <c r="I8" i="15"/>
  <c r="Q172" i="15"/>
  <c r="Q155" i="15"/>
  <c r="O139" i="15"/>
  <c r="Q139" i="15"/>
  <c r="U107" i="15"/>
  <c r="U41" i="15"/>
  <c r="F44" i="1"/>
  <c r="I165" i="15"/>
  <c r="O107" i="15"/>
  <c r="Q107" i="15"/>
  <c r="I93" i="15"/>
  <c r="U64" i="15"/>
  <c r="Q41" i="15"/>
  <c r="K8" i="15"/>
  <c r="Q64" i="15"/>
  <c r="O41" i="15"/>
  <c r="U165" i="15"/>
  <c r="M100" i="15"/>
  <c r="U93" i="15"/>
  <c r="O64" i="15"/>
  <c r="K41" i="15"/>
  <c r="O8" i="15"/>
  <c r="K165" i="15"/>
  <c r="I139" i="15"/>
  <c r="M65" i="15"/>
  <c r="M64" i="15" s="1"/>
  <c r="I19" i="14"/>
  <c r="Q28" i="14"/>
  <c r="U8" i="14"/>
  <c r="I31" i="14"/>
  <c r="O28" i="14"/>
  <c r="Q8" i="14"/>
  <c r="G31" i="14"/>
  <c r="I67" i="1" s="1"/>
  <c r="I64" i="1"/>
  <c r="I8" i="14"/>
  <c r="AE35" i="14"/>
  <c r="G43" i="1" s="1"/>
  <c r="H43" i="1" s="1"/>
  <c r="I43" i="1" s="1"/>
  <c r="U19" i="14"/>
  <c r="G28" i="14"/>
  <c r="I66" i="1" s="1"/>
  <c r="K19" i="14"/>
  <c r="Q19" i="14"/>
  <c r="U31" i="14"/>
  <c r="O19" i="14"/>
  <c r="O8" i="14"/>
  <c r="K8" i="14"/>
  <c r="K122" i="13"/>
  <c r="O258" i="13"/>
  <c r="U154" i="13"/>
  <c r="I122" i="13"/>
  <c r="I117" i="13"/>
  <c r="I8" i="13"/>
  <c r="Q154" i="13"/>
  <c r="G131" i="13"/>
  <c r="Q122" i="13"/>
  <c r="Q288" i="13"/>
  <c r="O154" i="13"/>
  <c r="K154" i="13"/>
  <c r="K8" i="13"/>
  <c r="M289" i="13"/>
  <c r="Q258" i="13"/>
  <c r="G117" i="13"/>
  <c r="I70" i="1" s="1"/>
  <c r="O8" i="13"/>
  <c r="AE298" i="13"/>
  <c r="G42" i="1" s="1"/>
  <c r="H42" i="1" s="1"/>
  <c r="I42" i="1" s="1"/>
  <c r="M294" i="13"/>
  <c r="U288" i="13"/>
  <c r="K288" i="13"/>
  <c r="I154" i="13"/>
  <c r="Q131" i="13"/>
  <c r="I288" i="13"/>
  <c r="I258" i="13"/>
  <c r="G8" i="13"/>
  <c r="G298" i="13" s="1"/>
  <c r="K258" i="13"/>
  <c r="U258" i="13"/>
  <c r="U131" i="13"/>
  <c r="K131" i="13"/>
  <c r="U8" i="13"/>
  <c r="I131" i="13"/>
  <c r="O122" i="13"/>
  <c r="Q8" i="13"/>
  <c r="M40" i="12"/>
  <c r="G46" i="12"/>
  <c r="K40" i="12"/>
  <c r="O8" i="12"/>
  <c r="G82" i="12"/>
  <c r="K8" i="12"/>
  <c r="F39" i="1"/>
  <c r="U60" i="12"/>
  <c r="I8" i="12"/>
  <c r="G8" i="12"/>
  <c r="F40" i="1"/>
  <c r="U64" i="12"/>
  <c r="O60" i="12"/>
  <c r="Q8" i="12"/>
  <c r="U82" i="12"/>
  <c r="O40" i="12"/>
  <c r="U46" i="12"/>
  <c r="O82" i="12"/>
  <c r="G64" i="12"/>
  <c r="I73" i="1" s="1"/>
  <c r="Q46" i="12"/>
  <c r="K82" i="12"/>
  <c r="O46" i="12"/>
  <c r="I40" i="12"/>
  <c r="K46" i="12"/>
  <c r="I46" i="12"/>
  <c r="U8" i="12"/>
  <c r="M16" i="23"/>
  <c r="M10" i="23"/>
  <c r="M8" i="23" s="1"/>
  <c r="M38" i="22"/>
  <c r="M12" i="22"/>
  <c r="M8" i="22" s="1"/>
  <c r="M116" i="21"/>
  <c r="M187" i="21"/>
  <c r="M138" i="21"/>
  <c r="M126" i="21"/>
  <c r="M47" i="21"/>
  <c r="M57" i="21"/>
  <c r="M106" i="21"/>
  <c r="G116" i="21"/>
  <c r="I97" i="1" s="1"/>
  <c r="M172" i="21"/>
  <c r="M167" i="21" s="1"/>
  <c r="M160" i="21"/>
  <c r="M159" i="21" s="1"/>
  <c r="M40" i="21"/>
  <c r="M36" i="21" s="1"/>
  <c r="G150" i="21"/>
  <c r="I100" i="1" s="1"/>
  <c r="G138" i="21"/>
  <c r="I99" i="1" s="1"/>
  <c r="G126" i="21"/>
  <c r="I98" i="1" s="1"/>
  <c r="G78" i="21"/>
  <c r="I94" i="1" s="1"/>
  <c r="M69" i="21"/>
  <c r="M68" i="21" s="1"/>
  <c r="G47" i="21"/>
  <c r="I91" i="1" s="1"/>
  <c r="G177" i="21"/>
  <c r="I103" i="1" s="1"/>
  <c r="G57" i="21"/>
  <c r="I92" i="1" s="1"/>
  <c r="G187" i="21"/>
  <c r="I87" i="1" s="1"/>
  <c r="M94" i="21"/>
  <c r="M92" i="21" s="1"/>
  <c r="M82" i="21"/>
  <c r="M78" i="21" s="1"/>
  <c r="M34" i="21"/>
  <c r="M22" i="21" s="1"/>
  <c r="M10" i="21"/>
  <c r="M8" i="21" s="1"/>
  <c r="M64" i="20"/>
  <c r="M62" i="20" s="1"/>
  <c r="M16" i="20"/>
  <c r="M11" i="20" s="1"/>
  <c r="AE85" i="20"/>
  <c r="G51" i="1" s="1"/>
  <c r="H51" i="1" s="1"/>
  <c r="I51" i="1" s="1"/>
  <c r="M82" i="20"/>
  <c r="M80" i="20" s="1"/>
  <c r="M10" i="20"/>
  <c r="M8" i="20" s="1"/>
  <c r="M48" i="19"/>
  <c r="M25" i="19"/>
  <c r="M127" i="19"/>
  <c r="G25" i="19"/>
  <c r="M16" i="19"/>
  <c r="G127" i="19"/>
  <c r="I111" i="1" s="1"/>
  <c r="M82" i="19"/>
  <c r="M79" i="19" s="1"/>
  <c r="M10" i="19"/>
  <c r="M8" i="18"/>
  <c r="AE144" i="18"/>
  <c r="G8" i="17"/>
  <c r="G13" i="17"/>
  <c r="I116" i="1" s="1"/>
  <c r="G19" i="17"/>
  <c r="I119" i="1" s="1"/>
  <c r="I19" i="1" s="1"/>
  <c r="M10" i="17"/>
  <c r="M8" i="17" s="1"/>
  <c r="M8" i="16"/>
  <c r="M25" i="16"/>
  <c r="M32" i="16"/>
  <c r="G32" i="16"/>
  <c r="G8" i="16"/>
  <c r="G25" i="16"/>
  <c r="AE63" i="16"/>
  <c r="G46" i="1" s="1"/>
  <c r="H46" i="1" s="1"/>
  <c r="I46" i="1" s="1"/>
  <c r="M172" i="15"/>
  <c r="M165" i="15"/>
  <c r="M139" i="15"/>
  <c r="G139" i="15"/>
  <c r="I81" i="1" s="1"/>
  <c r="M42" i="15"/>
  <c r="M41" i="15" s="1"/>
  <c r="G93" i="15"/>
  <c r="I76" i="1" s="1"/>
  <c r="AE178" i="15"/>
  <c r="G172" i="15"/>
  <c r="I118" i="1" s="1"/>
  <c r="G165" i="15"/>
  <c r="I113" i="1" s="1"/>
  <c r="G155" i="15"/>
  <c r="I84" i="1" s="1"/>
  <c r="M110" i="15"/>
  <c r="M107" i="15" s="1"/>
  <c r="M11" i="15"/>
  <c r="M8" i="15" s="1"/>
  <c r="M28" i="14"/>
  <c r="M8" i="14"/>
  <c r="M21" i="14"/>
  <c r="M19" i="14" s="1"/>
  <c r="M122" i="13"/>
  <c r="M258" i="13"/>
  <c r="M288" i="13"/>
  <c r="M154" i="13"/>
  <c r="M117" i="13"/>
  <c r="M141" i="13"/>
  <c r="M131" i="13" s="1"/>
  <c r="G258" i="13"/>
  <c r="G256" i="13"/>
  <c r="I86" i="1" s="1"/>
  <c r="G154" i="13"/>
  <c r="M12" i="13"/>
  <c r="M8" i="13" s="1"/>
  <c r="M82" i="12"/>
  <c r="M46" i="12"/>
  <c r="M64" i="12"/>
  <c r="M61" i="12"/>
  <c r="M60" i="12" s="1"/>
  <c r="M9" i="12"/>
  <c r="M8" i="12" s="1"/>
  <c r="AE97" i="12"/>
  <c r="G56" i="1" l="1"/>
  <c r="H56" i="1" s="1"/>
  <c r="I56" i="1" s="1"/>
  <c r="G55" i="1"/>
  <c r="H55" i="1" s="1"/>
  <c r="I55" i="1" s="1"/>
  <c r="G25" i="23"/>
  <c r="G198" i="21"/>
  <c r="G54" i="1"/>
  <c r="H54" i="1" s="1"/>
  <c r="I54" i="1" s="1"/>
  <c r="G53" i="1"/>
  <c r="H53" i="1"/>
  <c r="I53" i="1" s="1"/>
  <c r="G133" i="19"/>
  <c r="I105" i="1"/>
  <c r="M8" i="19"/>
  <c r="I106" i="1"/>
  <c r="I17" i="1" s="1"/>
  <c r="G144" i="18"/>
  <c r="I78" i="1"/>
  <c r="G49" i="1"/>
  <c r="H49" i="1" s="1"/>
  <c r="I49" i="1" s="1"/>
  <c r="G48" i="1"/>
  <c r="H48" i="1" s="1"/>
  <c r="I48" i="1" s="1"/>
  <c r="G23" i="17"/>
  <c r="I114" i="1"/>
  <c r="I18" i="1" s="1"/>
  <c r="I82" i="1"/>
  <c r="G63" i="16"/>
  <c r="I79" i="1"/>
  <c r="I71" i="1"/>
  <c r="G45" i="1"/>
  <c r="H45" i="1" s="1"/>
  <c r="I45" i="1" s="1"/>
  <c r="G44" i="1"/>
  <c r="H44" i="1" s="1"/>
  <c r="I44" i="1" s="1"/>
  <c r="G178" i="15"/>
  <c r="I74" i="1"/>
  <c r="G35" i="14"/>
  <c r="I68" i="1"/>
  <c r="G97" i="12"/>
  <c r="G41" i="1"/>
  <c r="H41" i="1" s="1"/>
  <c r="I41" i="1" s="1"/>
  <c r="G40" i="1"/>
  <c r="G39" i="1"/>
  <c r="G57" i="1" s="1"/>
  <c r="G25" i="1" s="1"/>
  <c r="A25" i="1" s="1"/>
  <c r="F57" i="1"/>
  <c r="H40" i="1"/>
  <c r="I40" i="1" s="1"/>
  <c r="G23" i="1" l="1"/>
  <c r="A23" i="1" s="1"/>
  <c r="G28" i="1"/>
  <c r="H39" i="1"/>
  <c r="H57" i="1" s="1"/>
  <c r="A26" i="1"/>
  <c r="G26" i="1"/>
  <c r="I16" i="1"/>
  <c r="I21" i="1" s="1"/>
  <c r="I122" i="1"/>
  <c r="J121" i="1" l="1"/>
  <c r="J96" i="1"/>
  <c r="J77" i="1"/>
  <c r="J90" i="1"/>
  <c r="J111" i="1"/>
  <c r="J117" i="1"/>
  <c r="J81" i="1"/>
  <c r="J114" i="1"/>
  <c r="J85" i="1"/>
  <c r="J97" i="1"/>
  <c r="J70" i="1"/>
  <c r="J98" i="1"/>
  <c r="J104" i="1"/>
  <c r="J76" i="1"/>
  <c r="J78" i="1"/>
  <c r="J80" i="1"/>
  <c r="J68" i="1"/>
  <c r="J99" i="1"/>
  <c r="J89" i="1"/>
  <c r="J116" i="1"/>
  <c r="J65" i="1"/>
  <c r="J107" i="1"/>
  <c r="J82" i="1"/>
  <c r="J74" i="1"/>
  <c r="J94" i="1"/>
  <c r="J84" i="1"/>
  <c r="J106" i="1"/>
  <c r="J101" i="1"/>
  <c r="J110" i="1"/>
  <c r="J105" i="1"/>
  <c r="J72" i="1"/>
  <c r="J64" i="1"/>
  <c r="J109" i="1"/>
  <c r="J113" i="1"/>
  <c r="J88" i="1"/>
  <c r="J91" i="1"/>
  <c r="J66" i="1"/>
  <c r="J69" i="1"/>
  <c r="J79" i="1"/>
  <c r="J108" i="1"/>
  <c r="J67" i="1"/>
  <c r="J73" i="1"/>
  <c r="J75" i="1"/>
  <c r="J100" i="1"/>
  <c r="J86" i="1"/>
  <c r="J118" i="1"/>
  <c r="J95" i="1"/>
  <c r="J87" i="1"/>
  <c r="J112" i="1"/>
  <c r="J71" i="1"/>
  <c r="J83" i="1"/>
  <c r="J115" i="1"/>
  <c r="J103" i="1"/>
  <c r="J92" i="1"/>
  <c r="J102" i="1"/>
  <c r="J93" i="1"/>
  <c r="J120" i="1"/>
  <c r="J119" i="1"/>
  <c r="A24" i="1"/>
  <c r="G24" i="1"/>
  <c r="A27" i="1" s="1"/>
  <c r="I39" i="1"/>
  <c r="I57" i="1" s="1"/>
  <c r="A29" i="1" l="1"/>
  <c r="G29" i="1"/>
  <c r="G27" i="1" s="1"/>
  <c r="J122" i="1"/>
  <c r="J56" i="1"/>
  <c r="J43" i="1"/>
  <c r="J52" i="1"/>
  <c r="J53" i="1"/>
  <c r="J39" i="1"/>
  <c r="J57" i="1" s="1"/>
  <c r="J48" i="1"/>
  <c r="J54" i="1"/>
  <c r="J40" i="1"/>
  <c r="J44" i="1"/>
  <c r="J50" i="1"/>
  <c r="J42" i="1"/>
  <c r="J47" i="1"/>
  <c r="J41" i="1"/>
  <c r="J45" i="1"/>
  <c r="J51" i="1"/>
  <c r="J49" i="1"/>
  <c r="J55" i="1"/>
  <c r="J4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40077FFB-6856-49E6-ACFA-0BDC1E6783C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EA8A039E-ED93-47F2-9AE5-1AF7AEA384F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B794808C-A4B2-4A6E-B314-E922773ABE6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16D70CAC-3799-456B-B19B-6DBF4685DFD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814A0976-2D6C-40A8-96A1-2EE6A2711C7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E3C009A3-D789-4144-BB58-9DE5408D4BB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DD2DA715-ABFC-4640-9481-6C249FA0F73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035C27C2-52E1-4908-BF05-013C22AE89E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254BA505-5E2B-425A-98F6-D3F8EB3155C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A55D82C2-870B-418B-A325-7F326C36FBE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320E6D06-4C68-4DA3-B914-7872680B94A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Černohorský Radek</author>
  </authors>
  <commentList>
    <comment ref="S6" authorId="0" shapeId="0" xr:uid="{3DC33DA8-D931-49E9-A83A-A8A8B80CC80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<sst xmlns="http://schemas.openxmlformats.org/spreadsheetml/2006/main" count="7134" uniqueCount="1902">
  <si>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</si>
  <si>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</si>
  <si>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</si>
  <si>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</si>
  <si>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</si>
  <si>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</si>
  <si>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</si>
  <si>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</si>
  <si>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</si>
  <si>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</si>
  <si>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</si>
  <si>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</si>
  <si>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</si>
  <si>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</si>
  <si>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</si>
  <si>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</si>
  <si>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</si>
  <si>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</si>
  <si>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</si>
  <si>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</si>
  <si>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</si>
  <si>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</si>
  <si>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</si>
  <si>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</si>
  <si>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</si>
  <si>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</si>
  <si>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</si>
  <si>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</si>
  <si>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</si>
  <si>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</si>
  <si>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</si>
  <si>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</si>
  <si>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</si>
  <si>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</si>
  <si>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</si>
  <si>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</si>
  <si>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</si>
  <si>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</si>
  <si>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</si>
  <si>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</si>
  <si>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</si>
  <si>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19_01_2024</t>
  </si>
  <si>
    <t>Dočasná modulární ZŠ Prušánky</t>
  </si>
  <si>
    <t>Stavba</t>
  </si>
  <si>
    <t>SO01.1</t>
  </si>
  <si>
    <t>Trvalá spodní stavba tělocvičny</t>
  </si>
  <si>
    <t>SO 01.11</t>
  </si>
  <si>
    <t>Trvalá spodní stavba ASŘ, SKŘ</t>
  </si>
  <si>
    <t>SO 01.12</t>
  </si>
  <si>
    <t>Zdravotechnické instalace spodní stavba</t>
  </si>
  <si>
    <t>SO 01.13</t>
  </si>
  <si>
    <t>Elektroinstalace NN trvalá spodní stavba</t>
  </si>
  <si>
    <t>SO01.2</t>
  </si>
  <si>
    <t>Dočasná spodní stavba</t>
  </si>
  <si>
    <t>SO 01.21</t>
  </si>
  <si>
    <t>Dočasná spodní stavba ASŘ, SKŘ</t>
  </si>
  <si>
    <t>SO 01.22</t>
  </si>
  <si>
    <t>Dočasná spodní stavba - Zdravotechnické instalace</t>
  </si>
  <si>
    <t>SO 01.23</t>
  </si>
  <si>
    <t>Dočasná spodní stavba - Elektroinstalace</t>
  </si>
  <si>
    <t>SO02</t>
  </si>
  <si>
    <t>Dočasná horní stavba</t>
  </si>
  <si>
    <t>SO 02.1</t>
  </si>
  <si>
    <t>Dočasná horní stavba ASŘ, SKŘ</t>
  </si>
  <si>
    <t>SO 02.2</t>
  </si>
  <si>
    <t>Dočasná horní stavba - Zdravotechnické instalace</t>
  </si>
  <si>
    <t>SO 02.3</t>
  </si>
  <si>
    <t>Dočasná horní stavba - Elektroinstalace</t>
  </si>
  <si>
    <t>SO 02.4</t>
  </si>
  <si>
    <t>Dočasná horní stavba - Vzduchotechnika</t>
  </si>
  <si>
    <t>SO03</t>
  </si>
  <si>
    <t>Demontáž dočasné stavby (spodní+horní)</t>
  </si>
  <si>
    <t>SO 03</t>
  </si>
  <si>
    <t>VRN</t>
  </si>
  <si>
    <t>Vedlejší a ostatní náklady</t>
  </si>
  <si>
    <t>VRN 01</t>
  </si>
  <si>
    <t>Celkem za stavbu</t>
  </si>
  <si>
    <t>CZK</t>
  </si>
  <si>
    <t>Rekapitulace dílů</t>
  </si>
  <si>
    <t>Typ dílu</t>
  </si>
  <si>
    <t>_1</t>
  </si>
  <si>
    <t>Připojení mimo objekt (el.  přípojka..)</t>
  </si>
  <si>
    <t>_2</t>
  </si>
  <si>
    <t>Uzemnění</t>
  </si>
  <si>
    <t>_3</t>
  </si>
  <si>
    <t>Ostatní práce a materiál</t>
  </si>
  <si>
    <t>_4</t>
  </si>
  <si>
    <t>Vedlejší rozpočtové náklady</t>
  </si>
  <si>
    <t>1</t>
  </si>
  <si>
    <t>Zemní práce</t>
  </si>
  <si>
    <t>181</t>
  </si>
  <si>
    <t>Sadové a parkové úpravy</t>
  </si>
  <si>
    <t>2</t>
  </si>
  <si>
    <t>Zakládání</t>
  </si>
  <si>
    <t>21</t>
  </si>
  <si>
    <t>Úprava podloží a základ.spáry</t>
  </si>
  <si>
    <t>212</t>
  </si>
  <si>
    <t>Drenáže</t>
  </si>
  <si>
    <t>22</t>
  </si>
  <si>
    <t>Piloty</t>
  </si>
  <si>
    <t>27</t>
  </si>
  <si>
    <t>Základy</t>
  </si>
  <si>
    <t>3</t>
  </si>
  <si>
    <t>Svislé a kompletní konstrukce</t>
  </si>
  <si>
    <t>33</t>
  </si>
  <si>
    <t>Palisády</t>
  </si>
  <si>
    <t>381</t>
  </si>
  <si>
    <t>Demontáž pronajatých modulů</t>
  </si>
  <si>
    <t>Pronájem modulů na 2-roky</t>
  </si>
  <si>
    <t>4</t>
  </si>
  <si>
    <t>Vodorovné konstrukce</t>
  </si>
  <si>
    <t>5</t>
  </si>
  <si>
    <t>Komunikace</t>
  </si>
  <si>
    <t>63</t>
  </si>
  <si>
    <t>Podlahy a podlahové konstrukce</t>
  </si>
  <si>
    <t>8</t>
  </si>
  <si>
    <t>Trubní vedení</t>
  </si>
  <si>
    <t>90</t>
  </si>
  <si>
    <t>Přípočty</t>
  </si>
  <si>
    <t>93</t>
  </si>
  <si>
    <t>Dokončovací práce inženýrskách staveb</t>
  </si>
  <si>
    <t>99</t>
  </si>
  <si>
    <t>Staveništní přesun hmot</t>
  </si>
  <si>
    <t>998</t>
  </si>
  <si>
    <t>Přesun hmot</t>
  </si>
  <si>
    <t>999.</t>
  </si>
  <si>
    <t>Ostatní položky</t>
  </si>
  <si>
    <t>H01</t>
  </si>
  <si>
    <t>Zařízení č. H01 - Sklad učebnic m.č. 1.07</t>
  </si>
  <si>
    <t>H02</t>
  </si>
  <si>
    <t>Zařízení č. H02 - Sklad pomůcek m.č. 1.08</t>
  </si>
  <si>
    <t>H03</t>
  </si>
  <si>
    <t>Zařízení č. H03 - WC chlapci m.č. 1.09</t>
  </si>
  <si>
    <t>H04</t>
  </si>
  <si>
    <t>Zařízení č. H04 - WC dívky m.č. 1.10</t>
  </si>
  <si>
    <t>H05</t>
  </si>
  <si>
    <t>Zařízení č. H05 - WC chlapci m.č. 1.13</t>
  </si>
  <si>
    <t>H06</t>
  </si>
  <si>
    <t>Zařízení č. H06 - WC dívky m.č. 1.14</t>
  </si>
  <si>
    <t>H07</t>
  </si>
  <si>
    <t>Zařízení č. H07 - WC invalidi m.č. 1.18</t>
  </si>
  <si>
    <t>H08</t>
  </si>
  <si>
    <t>Zařízení č. H08 - WC invalidi m.č. 1.21</t>
  </si>
  <si>
    <t>H09</t>
  </si>
  <si>
    <t>Zařízení č. H09 - WC chlapci m.č. 1.24</t>
  </si>
  <si>
    <t>H10</t>
  </si>
  <si>
    <t>Zařízení č. H10 - WC dívky m.č. 1.25</t>
  </si>
  <si>
    <t>H11</t>
  </si>
  <si>
    <t>Zařízení č. H11 - WC personál muži m.č. 1.27</t>
  </si>
  <si>
    <t>H12</t>
  </si>
  <si>
    <t>Zařízení č. H12 - WC personál ženy m.č. 1.33</t>
  </si>
  <si>
    <t>H13</t>
  </si>
  <si>
    <t>Zařízení č. H13 - Sklad čistících pr. m.č. 1.34</t>
  </si>
  <si>
    <t>H14</t>
  </si>
  <si>
    <t>Zařízení č. H14 - Úklid m.č. 1.35</t>
  </si>
  <si>
    <t>H15</t>
  </si>
  <si>
    <t>Zařízení č. H15 - WC chlapci m.č. 1.36</t>
  </si>
  <si>
    <t>H16</t>
  </si>
  <si>
    <t>Zařízení č. H16 - WC dívky m.č. 1.37</t>
  </si>
  <si>
    <t>711</t>
  </si>
  <si>
    <t>Izolace proti vodě, vlhkosti a plynům</t>
  </si>
  <si>
    <t>713</t>
  </si>
  <si>
    <t>Izolace tepelné</t>
  </si>
  <si>
    <t>721</t>
  </si>
  <si>
    <t>Zdravotechnika - vnitřní kanalizace</t>
  </si>
  <si>
    <t>722</t>
  </si>
  <si>
    <t>Zdravotechnika - vnitřní vodovod</t>
  </si>
  <si>
    <t>724</t>
  </si>
  <si>
    <t>Zdravotechnika - strojní vybavení</t>
  </si>
  <si>
    <t>725</t>
  </si>
  <si>
    <t>Zdravotechnika - zařizovací předměty</t>
  </si>
  <si>
    <t>732</t>
  </si>
  <si>
    <t>Ústřední vytápění - strojovny</t>
  </si>
  <si>
    <t>734</t>
  </si>
  <si>
    <t>Ústřední vytápění - armatury</t>
  </si>
  <si>
    <t>762</t>
  </si>
  <si>
    <t>Konstrukce tesařské</t>
  </si>
  <si>
    <t>767</t>
  </si>
  <si>
    <t>Konstrukce zámečnické</t>
  </si>
  <si>
    <t>M21</t>
  </si>
  <si>
    <t>Elektromontáže</t>
  </si>
  <si>
    <t>M22</t>
  </si>
  <si>
    <t>Montáž sdělovací a zabezp.tech</t>
  </si>
  <si>
    <t>M46</t>
  </si>
  <si>
    <t>Zemní práce při montážích</t>
  </si>
  <si>
    <t>M65</t>
  </si>
  <si>
    <t>Elektroinstalace</t>
  </si>
  <si>
    <t>D96</t>
  </si>
  <si>
    <t>Přesuny suti a vybouraných hmot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</si>
  <si>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</si>
  <si>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</si>
  <si>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</si>
  <si>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</si>
  <si>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</si>
  <si>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</si>
  <si>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</si>
  <si>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</si>
  <si>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</si>
  <si>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</si>
  <si>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</si>
  <si>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</si>
  <si>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</si>
  <si>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</si>
  <si>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</si>
  <si>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</si>
  <si>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</si>
  <si>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</si>
  <si>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</si>
  <si>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</si>
  <si>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</si>
  <si>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</si>
  <si>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</si>
  <si>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</si>
  <si>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</si>
  <si>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</si>
  <si>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</si>
  <si>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</si>
  <si>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</si>
  <si>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</si>
  <si>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122201103R00</t>
  </si>
  <si>
    <t>Odkopávky nezapažené v hor. 3 do 10000 m3</t>
  </si>
  <si>
    <t>m3</t>
  </si>
  <si>
    <t>RTS 23/ II</t>
  </si>
  <si>
    <t>Práce</t>
  </si>
  <si>
    <t>Běžná</t>
  </si>
  <si>
    <t>POL1_</t>
  </si>
  <si>
    <t xml:space="preserve">Stavební jáma : </t>
  </si>
  <si>
    <t>VV</t>
  </si>
  <si>
    <t>- hlavní figura (-1,370) : 1,37*50*40</t>
  </si>
  <si>
    <t>- podklad v pásu pro pojíždění vrtné soupravy (-1,990) : 6*0,62*(3*50+2*40)</t>
  </si>
  <si>
    <t>131201111R00</t>
  </si>
  <si>
    <t>Hloubení nezapaž. jam hor.3 do 100 m3, STROJNĚ</t>
  </si>
  <si>
    <t>Hlavy pilot (-2,090) : (26*2*2+19*1*1)*0,70</t>
  </si>
  <si>
    <t>132201401R00</t>
  </si>
  <si>
    <t>Hloubený výkop pod základy v hor.3</t>
  </si>
  <si>
    <t>Výkop pro podbetonování základů stávajícího objektu : (0,5+16,3+3,5+0,5)*0,9*0,8</t>
  </si>
  <si>
    <t>139601102R00</t>
  </si>
  <si>
    <t>Ruční výkop jam, rýh a šachet v hornině tř. 3</t>
  </si>
  <si>
    <t>Výkop pro podbetonování základů stávajícího objektu (vedle základů) : (0,5+16,3+3,5+0,5)*0,8*1,6</t>
  </si>
  <si>
    <t>161101101R00</t>
  </si>
  <si>
    <t>Svislé přemístění výkopku z hor.1-4 do 2,5 m</t>
  </si>
  <si>
    <t>3595,6+86,1+26,624</t>
  </si>
  <si>
    <t>161101601R00</t>
  </si>
  <si>
    <t>Vytažení výkopku z pod základů, hor 1-4, hl.do 2 m</t>
  </si>
  <si>
    <t>Výkop pro podbetonování základů stávajícího objektu : 14,976</t>
  </si>
  <si>
    <t>162701105R00</t>
  </si>
  <si>
    <t>Vodorovné přemístění výkopku z hor.1-4 do 10000 m</t>
  </si>
  <si>
    <t>Odkopávky : 3595,6+86,1</t>
  </si>
  <si>
    <t>Výkop pod základy : 14,976+26,624</t>
  </si>
  <si>
    <t>Vývrt : 114,4373</t>
  </si>
  <si>
    <t>162701109R00</t>
  </si>
  <si>
    <t>Příplatek k vod. přemístění hor.1-4 za další 1 km</t>
  </si>
  <si>
    <t>do 13 km : 3*3837,7373</t>
  </si>
  <si>
    <t>167101102R00</t>
  </si>
  <si>
    <t>Nakládání výkopku z hor.1-4 v množství nad 100 m3</t>
  </si>
  <si>
    <t>171201201R00</t>
  </si>
  <si>
    <t>Uložení sypaniny na skl.-sypanina na výšku přes 2m</t>
  </si>
  <si>
    <t>174101101R00</t>
  </si>
  <si>
    <t>Zásyp jam, rýh, šachet se zhutněním</t>
  </si>
  <si>
    <t>181101102R00</t>
  </si>
  <si>
    <t>Úprava pláně v zářezech v hor. 1-4, se zhutněním</t>
  </si>
  <si>
    <t>m2</t>
  </si>
  <si>
    <t>Stavební jáma : 50*40</t>
  </si>
  <si>
    <t>199000002R00</t>
  </si>
  <si>
    <t>Poplatek za skládku horniny 1- 4</t>
  </si>
  <si>
    <t>583423202R</t>
  </si>
  <si>
    <t>Kamenivo drcené 0/32 Želešice, JHM</t>
  </si>
  <si>
    <t>t</t>
  </si>
  <si>
    <t>SPCM</t>
  </si>
  <si>
    <t>Specifikace</t>
  </si>
  <si>
    <t>POL3_</t>
  </si>
  <si>
    <t xml:space="preserve">Stavební jáma (zásyp) : </t>
  </si>
  <si>
    <t>- podklad v pásu pro pojíždění vrtné soupravy (-1,990) : 855,6*1,9</t>
  </si>
  <si>
    <t>181300010RAE</t>
  </si>
  <si>
    <t>Rozprostření ornice v rovině tloušťka 15 cm dovoz ornice ze vzdálenosti 15 km, osetí trávou</t>
  </si>
  <si>
    <t>Agregovaná položka</t>
  </si>
  <si>
    <t>POL2_</t>
  </si>
  <si>
    <t>úprava okolí objektu : 500</t>
  </si>
  <si>
    <t>184807111R00</t>
  </si>
  <si>
    <t>Ochrana stromu bedněním - zřízení</t>
  </si>
  <si>
    <t>10 ks stromů : 2,0*10</t>
  </si>
  <si>
    <t>184807112R00</t>
  </si>
  <si>
    <t>Ochrana stromu bedněním - odstranění</t>
  </si>
  <si>
    <t>564851111RT2</t>
  </si>
  <si>
    <t>Podklad ze štěrkodrti po zhutnění tloušťky 15 cm štěrkodrť frakce 0-32 mm</t>
  </si>
  <si>
    <t>Zeminová deska fr. 0-32 mm (300 mm) - 2 vrstvy á 150 mm : 2*(0,4*50*40-0,4*(2*45,1+2*34,55)-0,5*45,1)</t>
  </si>
  <si>
    <t>spoj. krček do MŠ : 12,2*3,5</t>
  </si>
  <si>
    <t>spoj. krček do kuželny : 6,15*4,0</t>
  </si>
  <si>
    <t>564851111RT4</t>
  </si>
  <si>
    <t>Podklad ze štěrkodrti po zhutnění tloušťky 15 cm štěrkodrť frakce 0-63 mm</t>
  </si>
  <si>
    <t>Zeminová deska fr. 0-63 m (300 mm) - 2 vrstvy á 150 mm : 2*(0,4*50*40-0,4*(2*45,1+2*34,55)-0,5*45,1)</t>
  </si>
  <si>
    <t>564861111RT4</t>
  </si>
  <si>
    <t>Podklad ze štěrkodrti po zhutnění tloušťky 20 cm štěrkodrť frakce 0-63 mm</t>
  </si>
  <si>
    <t>Zeminová deska fr. 0-63 m (400 mm) - 2 vrstvy á 200 mm : 2*(0,4*50*40-0,4*(2*45,1+2*34,55)-0,5*45,1)</t>
  </si>
  <si>
    <t>564 PC 001</t>
  </si>
  <si>
    <t>D+M vodor hydroizolace HDPE Junifol tl. 0,6mm vč. podkladní textilie 300g/m2 ochrana základové spáry pod zeminovou deskou</t>
  </si>
  <si>
    <t>Indiv</t>
  </si>
  <si>
    <t>212792112R00</t>
  </si>
  <si>
    <t>Montáž trativodů z flexibilních trubek, lože</t>
  </si>
  <si>
    <t>m</t>
  </si>
  <si>
    <t>Drenáž okolo objektu : 47+25+6+6+6+46+7+4+13</t>
  </si>
  <si>
    <t>28611223.AR</t>
  </si>
  <si>
    <t>Trubka PVC drenážní flexibilní d 100 mm</t>
  </si>
  <si>
    <t>224321431R00</t>
  </si>
  <si>
    <t>Výplň pilot z ŽB C 25/30 XA1 bez susp.</t>
  </si>
  <si>
    <t>P1 - P21 : 21*6,5*(3,14*0,4*0,4)</t>
  </si>
  <si>
    <t>P22 - P26 : 5*5,0*(3,14*0,4*0,4)</t>
  </si>
  <si>
    <t>P27 - P35 : 9*5,5*(3,14*0,3*0,3)</t>
  </si>
  <si>
    <t>P36 - P45 : 10*5,0*(3,14*0,3*0,3)</t>
  </si>
  <si>
    <t>224361114R00</t>
  </si>
  <si>
    <t>Výztuž pilot betonovaných do země z oceli 10505(R)</t>
  </si>
  <si>
    <t>RTS 20/ II</t>
  </si>
  <si>
    <t>P1, P19, P20, P21 (štítové piloty) : 4*320,0/1000</t>
  </si>
  <si>
    <t>P2 - P18 : 17*214,0/1000</t>
  </si>
  <si>
    <t>P22 - P26 : 5*168,0/1000</t>
  </si>
  <si>
    <t>P27 - P35 : 9*105,0/1000</t>
  </si>
  <si>
    <t>P36 - P45 : 10*105,0/1000</t>
  </si>
  <si>
    <t>264321412R00</t>
  </si>
  <si>
    <t>Vrty pro piloty zapaž.do 650 mm hl.do 10 m hor.3</t>
  </si>
  <si>
    <t>P27 - P35 : 9*5,5</t>
  </si>
  <si>
    <t>P36 - P45 : 10*5,0</t>
  </si>
  <si>
    <t>264321512R00</t>
  </si>
  <si>
    <t>Vrty pro piloty zapaž.do 850 mm hl.do 10 m hor.3</t>
  </si>
  <si>
    <t>P1 - P21 : 21*6,5</t>
  </si>
  <si>
    <t>P22 - P26 : 5*5,0</t>
  </si>
  <si>
    <t>275321411R00</t>
  </si>
  <si>
    <t>Železobeton základových patek C 25/30</t>
  </si>
  <si>
    <t>Hlavice pilot P1 - P26 : 26*(3,14*0,7*0,7*1,4-0,5*0,6*0,9)</t>
  </si>
  <si>
    <t>275361821R00</t>
  </si>
  <si>
    <t>Výztuž základ. patek z betonářské oceli 10 505 (R)</t>
  </si>
  <si>
    <t>Hlavice pilot P1 - P26 : 26*173/1000</t>
  </si>
  <si>
    <t>279311115R00</t>
  </si>
  <si>
    <t>Postupné podbetonování zákl. zdiva  C 20/25</t>
  </si>
  <si>
    <t>Podbetonování základů stávajícího objektu v pracovních cyklech š. 1,0 m : 14,976</t>
  </si>
  <si>
    <t>332351101R00</t>
  </si>
  <si>
    <t>Bednění hlavic oblých - zřízení</t>
  </si>
  <si>
    <t>Hlavice pilot P1 - P26 : 26*(3,14*1,4*1,4)</t>
  </si>
  <si>
    <t>332351102R00</t>
  </si>
  <si>
    <t>Bednění hlavic oblých - odstranění</t>
  </si>
  <si>
    <t>275353152R00</t>
  </si>
  <si>
    <t>Bednění kotev.otvorů patek do 0,35 m2, hl. 0,9 m</t>
  </si>
  <si>
    <t>kus</t>
  </si>
  <si>
    <t>Hlavice pilot P1 - P26 : 26</t>
  </si>
  <si>
    <t>998001011R00</t>
  </si>
  <si>
    <t>Přesun hmot pro piloty betonované na místě</t>
  </si>
  <si>
    <t>POL7_</t>
  </si>
  <si>
    <t>SUM</t>
  </si>
  <si>
    <t>Poznámky uchazeče k zadání</t>
  </si>
  <si>
    <t>POPUZIV</t>
  </si>
  <si>
    <t>END</t>
  </si>
  <si>
    <t>113107431</t>
  </si>
  <si>
    <t>Odstranění podkladů nebo krytů při překopech inženýrských sítí s přemístěním hmot na skládku ve vzdálenosti do 3 m nebo s naložením na dopravní prostředek strojně plochy jednotlivě do 15 m2 z</t>
  </si>
  <si>
    <t>POL1_1</t>
  </si>
  <si>
    <t xml:space="preserve">(6,5+4)*1,1*0,15+2,2*2,88*0,15+20*1,1*0,15 : </t>
  </si>
  <si>
    <t>5,983</t>
  </si>
  <si>
    <t>119003217</t>
  </si>
  <si>
    <t>Pomocné konstrukce při zabezpečení výkopu svislé ocelové mobilní oplocení, výšky do 1,5 m panely vyplněné dráty zřízení</t>
  </si>
  <si>
    <t>119003218</t>
  </si>
  <si>
    <t>Pomocné konstrukce při zabezpečení výkopu svislé ocelové mobilní oplocení, výšky do 1,5 m panely vyplněné dráty odstranění</t>
  </si>
  <si>
    <t>119004111</t>
  </si>
  <si>
    <t>Pomocné konstrukce při zabezpečení výkopu bezpečný vstup nebo výstup žebříkem zřízení</t>
  </si>
  <si>
    <t>119004112</t>
  </si>
  <si>
    <t>Pomocné konstrukce při zabezpečení výkopu bezpečný vstup nebo výstup žebříkem odstranění</t>
  </si>
  <si>
    <t>120001101</t>
  </si>
  <si>
    <t>Příplatek k cenám vykopávek za ztížení vykopávky v blízkosti inženýrských sítí nebo výbušnin v horninách jakékoliv třídy</t>
  </si>
  <si>
    <t xml:space="preserve">1,2*1,7*1+1*1*1,66+1*1*1,47 : </t>
  </si>
  <si>
    <t>5,17</t>
  </si>
  <si>
    <t>121101102</t>
  </si>
  <si>
    <t>Sejmutí ornice nebo lesní půdy s vodorovným přemístěním na hromady v místě upotřebení nebo na dočasné či trvalé skládky se složením, na vzdálenost přes 50 do 100 m</t>
  </si>
  <si>
    <t xml:space="preserve">100*1*0,3 : </t>
  </si>
  <si>
    <t>30</t>
  </si>
  <si>
    <t>131301102</t>
  </si>
  <si>
    <t>Hloubení nezapažených jam a zářezů s urovnáním dna do předepsaného profilu a spádu vhornině tř. 4 přes 100 do 1 000 m3</t>
  </si>
  <si>
    <t xml:space="preserve">9,54*2,88*4,31 : </t>
  </si>
  <si>
    <t xml:space="preserve">2*2*4,78 : </t>
  </si>
  <si>
    <t xml:space="preserve">1,5*1,5*2,66 : </t>
  </si>
  <si>
    <t xml:space="preserve">1,5*1,5*1,2 : </t>
  </si>
  <si>
    <t>146,223</t>
  </si>
  <si>
    <t>131301109</t>
  </si>
  <si>
    <t>Hloubení nezapažených jam a zářezů s urovnáním dna do předepsaného profilu a spádu Příplatek k cenám za lepivost horniny tř. 4</t>
  </si>
  <si>
    <t>132301202</t>
  </si>
  <si>
    <t>Hloubení zapažených i nezapažených rýh šířky přes 600 do 2 000 mm s urovnáním dna do předepsaného profilu a spádu v hornině tř. 4 přes 100 do 1 000 m3</t>
  </si>
  <si>
    <t xml:space="preserve">8*1*(1,57+1,74+1,65)/3+51,67*1*(1,65+1,42+1,57+1,8)/4 : </t>
  </si>
  <si>
    <t xml:space="preserve">17,95*1*(1,8+1,52)/2+5,9*1*(1,52+1,47)/2+4*1*(1,47+1,45)/2 : </t>
  </si>
  <si>
    <t xml:space="preserve">4*1*(1,45+1,34)/2+27,4*(1,46-0,34+1,03-0,34)/2 : </t>
  </si>
  <si>
    <t>171,25</t>
  </si>
  <si>
    <t xml:space="preserve">3,58*1,1*2,35+6,35*1,1*1,86 : </t>
  </si>
  <si>
    <t xml:space="preserve">11,96*1*(1,83+1,53)/2+24,74*1*(1,53+1,35)/2 : </t>
  </si>
  <si>
    <t xml:space="preserve">17,37*1*(1,35+1,77)/2+26,91*1*(1,77+1,72)/2 : </t>
  </si>
  <si>
    <t xml:space="preserve">(1,09-0,5)*1*1,9+(1,52-0,5)*1*1,82+(1,02-0,5)*1*1,35 : </t>
  </si>
  <si>
    <t xml:space="preserve">(1,02-0,5)*1*1,36+(1,02-0,5)*1*1,76+25*1*(1,81+1,39)/2 : </t>
  </si>
  <si>
    <t xml:space="preserve">23,25*1*(1,39+1,19)/2+9,27*1*(1,19+1,51)/2 : </t>
  </si>
  <si>
    <t xml:space="preserve">(1,16-0,5)*1*1,81+(1,16-0,5)*1*1,76+(1,16-0,5)*1*1,69 : </t>
  </si>
  <si>
    <t xml:space="preserve">(1,16-0,5)*1*1,6+(1,16-0,5)*1*1,51 : </t>
  </si>
  <si>
    <t xml:space="preserve">33*1*1,3 : </t>
  </si>
  <si>
    <t>288,252</t>
  </si>
  <si>
    <t>132301209</t>
  </si>
  <si>
    <t>Hloubení zapažených i nezapažených rýh šířky přes 600 do 2 000 mm s urovnáním dna do předepsaného profilu a spádu v hornině tř. 4 Příplatek k cenám za lepivost horniny tř. 4</t>
  </si>
  <si>
    <t xml:space="preserve">171,250+288,252 : </t>
  </si>
  <si>
    <t>459,502</t>
  </si>
  <si>
    <t>132312201</t>
  </si>
  <si>
    <t>Hloubení zapažených i nezapažených rýh šířky přes 600 do 2 000 mm ručním nebo pneumatickým nářadím s urovnáním dna do předepsaného profilu a spádu v horninách tř. 4 soudržných</t>
  </si>
  <si>
    <t xml:space="preserve">99*1*1,3 : </t>
  </si>
  <si>
    <t>128,7</t>
  </si>
  <si>
    <t>132312209</t>
  </si>
  <si>
    <t>Hloubení zapažených i nezapažených rýh šířky přes 600 do 2 000 mm ručním nebo pneumatickým nářadím s urovnáním dna do předepsaného profilu a spádu v horninách tř. 4 Příplatek kcenám za lepivost</t>
  </si>
  <si>
    <t>151101101</t>
  </si>
  <si>
    <t>Zřízení pažení a rozepření stěn rýh pro podzemní vedení pro všechny šířky rýhy příložné pro jakoukoliv mezerovitost, hloubky do 2 m</t>
  </si>
  <si>
    <t xml:space="preserve">(9,54*4,31)*2+(2,88*4,31)*2 : </t>
  </si>
  <si>
    <t>107,06</t>
  </si>
  <si>
    <t>151101102</t>
  </si>
  <si>
    <t>Zřízení pažení a rozepření stěn rýh pro podzemní vedení pro všechny šířky rýhy příložné pro jakoukoliv mezerovitost, hloubky do 4 m</t>
  </si>
  <si>
    <t xml:space="preserve">(2*4,8)*4+(1,5*2,66)*4 : </t>
  </si>
  <si>
    <t>54,36</t>
  </si>
  <si>
    <t>151811131</t>
  </si>
  <si>
    <t>Zřízení pažicích boxů pro pažení a rozepření stěn rýh podzemního vedení hloubka výkopu do 4 m, šířka do 1,2 m</t>
  </si>
  <si>
    <t xml:space="preserve">8*1,74/2+51,67*1,8*2+17,95*1,8*2+5,9*1,8*2+4*1,47*2 : </t>
  </si>
  <si>
    <t xml:space="preserve">4*1,45*2+3,58*2,35*2+6,35*1,86*2+11,96*1,83*2 : </t>
  </si>
  <si>
    <t xml:space="preserve">24,74*1,53*2+17,37*1,77*2+26,91*1,77*2+(1,09-0,5)*1,9*2 : </t>
  </si>
  <si>
    <t xml:space="preserve">(1,52-0,5)*1,82*2+(1,02-0,5)*1,35*2+(1,02-0,5)*1,36*2 : </t>
  </si>
  <si>
    <t xml:space="preserve">(1,02-0,5)*1,76*2+25*1,81*2+23,25*1,39*2+9,27*1,51*2 : </t>
  </si>
  <si>
    <t xml:space="preserve">(1,16-0,5)*1,81*2+(1,16-0,5)*1,76*2+(1,16-0,5)*1,69*2 : </t>
  </si>
  <si>
    <t xml:space="preserve">(1,16-0,5)*1,6*2+(1,16-0,5)*1,51*2+(98,2+38)*1,3*2 : </t>
  </si>
  <si>
    <t>1177,772</t>
  </si>
  <si>
    <t>151811231</t>
  </si>
  <si>
    <t>Odstranění pažicích boxů pro pažení a rozepření stěn rýh podzemního vedení hloubka výkopu do 4 m, šířka do 1,2 m</t>
  </si>
  <si>
    <t>161101101</t>
  </si>
  <si>
    <t>Svislé přemístění výkopku bez naložení do dopravní nádoby avšak s vyprázdněním dopravní nádoby na hromadu nebo do dopravního prostředku z horniny tř. 1 až 4, při hloubce výkopu přes 1 do 2,5 m</t>
  </si>
  <si>
    <t xml:space="preserve">459,502+128,7 : </t>
  </si>
  <si>
    <t>596,887</t>
  </si>
  <si>
    <t>161101102</t>
  </si>
  <si>
    <t>Svislé přemístění výkopku bez naložení do dopravní nádoby avšak s vyprázdněním dopravní nádoby na hromadu nebo do dopravního prostředku z horniny tř. 1 až 4, při hloubce výkopu přes 2,5 do 4 m</t>
  </si>
  <si>
    <t>137,538</t>
  </si>
  <si>
    <t>162201101</t>
  </si>
  <si>
    <t>Vodorovné přemístění výkopku nebo sypaniny po suchu na obvyklém dopravním prostředku, bez naložení výkopku, avšak se složením bez rozhrnutí z horniny tř. 1 až 4 na vzdálenost do 20 m</t>
  </si>
  <si>
    <t xml:space="preserve">146,223+171,25+288,252 : </t>
  </si>
  <si>
    <t>605,725</t>
  </si>
  <si>
    <t>162201211</t>
  </si>
  <si>
    <t>Vodorovné přemístění výkopku nebo sypaniny stavebním kolečkem s naložením a vyprázdněním kolečka na hromady nebo do dopravního prostředku na vzdálenost do 10 m z horniny tř. 1 až 4</t>
  </si>
  <si>
    <t>162701105</t>
  </si>
  <si>
    <t>Vodorovné přemístění výkopku nebo sypaniny po suchu na obvyklém dopravním prostředku, bez naložení výkopku, avšak se složením bez rozhrnutí z horniny tř. 1 až 4 na vzdálenost přes 9 000 do 10 000 m</t>
  </si>
  <si>
    <t xml:space="preserve">(1,2+1,2+4,22+6,35)*1,1*(0,3+0,315+0,1) : </t>
  </si>
  <si>
    <t xml:space="preserve">(53,91+12,32)*1*0,6 : </t>
  </si>
  <si>
    <t xml:space="preserve">(26,71+1,02+1,02+1,02+16,76+1,16+1,16+1,16+1,16+1,16+81,67)*1*0,56 : </t>
  </si>
  <si>
    <t xml:space="preserve">(1,09+1,52+9+29,1)*1*0,53 : </t>
  </si>
  <si>
    <t xml:space="preserve">19,27*1*0,65 : </t>
  </si>
  <si>
    <t xml:space="preserve">(80,9+17,3+25)*1*0,46 : </t>
  </si>
  <si>
    <t xml:space="preserve">3,14*0,6*0,6*1,45+3,14*0,45*0,45*0,96 : </t>
  </si>
  <si>
    <t xml:space="preserve">8,38*2,68*2,51+3,14*0,6*0,6*0,75+3,14*0,45*0,45*0,8 : </t>
  </si>
  <si>
    <t xml:space="preserve">3,14*0,9*0,9*4,53 : </t>
  </si>
  <si>
    <t xml:space="preserve">3,14*0,32*0,32*(1,55+1,7+1,42+1,28+1,73) : </t>
  </si>
  <si>
    <t xml:space="preserve">3,14*0,21*0,21*(1,76+1,26+1,26+1,62+1,4+1,1) : </t>
  </si>
  <si>
    <t>290,883</t>
  </si>
  <si>
    <t>162701109</t>
  </si>
  <si>
    <t>Vodorovné přemístění výkopku nebo sypaniny po suchu na obvyklém dopravním prostředku, bez naložení výkopku, avšak se složením bez rozhrnutí z horniny tř. 1 až 4 na vzdálenost Příplatek k ceně za</t>
  </si>
  <si>
    <t xml:space="preserve">290,883*5 : </t>
  </si>
  <si>
    <t>1454,415</t>
  </si>
  <si>
    <t>167101102</t>
  </si>
  <si>
    <t>Nakládání, skládání a překládání neulehlého výkopku nebo sypaniny nakládání, množství přes 100 m3, zhornin tř. 1 až 4</t>
  </si>
  <si>
    <t>171201201</t>
  </si>
  <si>
    <t>Uložení sypaniny na skládky</t>
  </si>
  <si>
    <t>171201211</t>
  </si>
  <si>
    <t>Poplatek za uložení stavebního odpadu na skládce (skládkovné) zeminy a kameniva zatříděného do Katalogu odpadů pod kódem 170 504</t>
  </si>
  <si>
    <t xml:space="preserve">290,883*1,8 : </t>
  </si>
  <si>
    <t>523,589</t>
  </si>
  <si>
    <t>174101101</t>
  </si>
  <si>
    <t>Zásyp sypaninou z jakékoliv horniny s uložením výkopku ve vrstvách se zhutněním jam, šachet, rýh nebo kolem objektů v těchto vykopávkách</t>
  </si>
  <si>
    <t xml:space="preserve">146,223+171,25+288,252+128,7-290,883 : </t>
  </si>
  <si>
    <t>443,542</t>
  </si>
  <si>
    <t>175111101</t>
  </si>
  <si>
    <t>Obsypání potrubí ručně sypaninou z vhodných hornin tř. 1 až 4 nebo materiálem připraveným podél výkopu ve vzdálenosti do 3 m od jeho kraje, pro jakoukoliv hloubku výkopu a míru zhutnění bez</t>
  </si>
  <si>
    <t xml:space="preserve">(1,2+1,2+4,22+6,35)*1,1*(0,3+0,315)-(12,97*3,14*0,157*0,157) : </t>
  </si>
  <si>
    <t xml:space="preserve">(53,91+12,32)*1*0,5-(66,23*3,14*0,1*0,1) : </t>
  </si>
  <si>
    <t xml:space="preserve">(26,71+1,02+1,02+1,02+16,76+1,16+1,16+1,16+1,16+1,16+81,67)*1*0,46-(134*3,14*0,08*0,08) : </t>
  </si>
  <si>
    <t xml:space="preserve">(1,09+1,52+9+29,1)*1*0,43-(40,71*3,14*0,063*0,063) : </t>
  </si>
  <si>
    <t xml:space="preserve">19,27*1*0,55-(19,24*3,14*0,125*0,215) : </t>
  </si>
  <si>
    <t xml:space="preserve">(80,9+17,3+25)*1*0,36-(123,2*3,14*0,031*0,031) : </t>
  </si>
  <si>
    <t>167,697</t>
  </si>
  <si>
    <t>58337310</t>
  </si>
  <si>
    <t>štěrkopísek frakce 0/4</t>
  </si>
  <si>
    <t>POL3_0</t>
  </si>
  <si>
    <t xml:space="preserve">167,697*2 "Přepočtené koeficientem množství : </t>
  </si>
  <si>
    <t>335,394</t>
  </si>
  <si>
    <t>181301105</t>
  </si>
  <si>
    <t>Rozprostření a urovnání ornice v rovině nebo ve svahu sklonu do 1:5 při souvislé ploše do 500 m2, tl. vrstvy přes 250 do 300 mm</t>
  </si>
  <si>
    <t>212-1</t>
  </si>
  <si>
    <t>rozpojení + zpět. napojení drenáže kuželny</t>
  </si>
  <si>
    <t>212752212</t>
  </si>
  <si>
    <t>Trativody z drenážních trubek se zřízením štěrkopískového lože pod trubky a s jejich obsypem v průměrném celkovém množství do 0,15 m3/m v otevřeném výkopu z trubek plastových flexibilních D přes</t>
  </si>
  <si>
    <t xml:space="preserve">75,96+2,51+82,19+2,91 : </t>
  </si>
  <si>
    <t>163,57</t>
  </si>
  <si>
    <t>35-1</t>
  </si>
  <si>
    <t>Vyvrtání otvoru DN150 do potrubí PVC</t>
  </si>
  <si>
    <t>358315114</t>
  </si>
  <si>
    <t>Bourání stoky kompletní nebo vybourání otvorů průřezové plochy do 4 m2 ve stokách ze zdiva z prostého betonu</t>
  </si>
  <si>
    <t xml:space="preserve">3,14*0,16*0,16*0,14*3 : </t>
  </si>
  <si>
    <t xml:space="preserve">3,14*0,08*0,08*0,14 : </t>
  </si>
  <si>
    <t xml:space="preserve">3,14*0,03*0,03*0,14 : </t>
  </si>
  <si>
    <t>0,037</t>
  </si>
  <si>
    <t>382413111</t>
  </si>
  <si>
    <t>Osazení plastové jímky z polypropylenu PP na obetonování objemu 1000 l</t>
  </si>
  <si>
    <t>38-1</t>
  </si>
  <si>
    <t>filtrační šachta DN 1000 s filtrem, h=1,2m, obet.</t>
  </si>
  <si>
    <t>soub</t>
  </si>
  <si>
    <t>451572111</t>
  </si>
  <si>
    <t>Lože pod potrubí, stoky a drobné objekty v otevřeném výkopu z kameniva drobného těženého 0 až 4 mm</t>
  </si>
  <si>
    <t xml:space="preserve">1,5*1,5*0,1+2*2*0,1+8,58*2,88*0,1 : </t>
  </si>
  <si>
    <t xml:space="preserve">(1,2+1,2+4,22+6,35)*1,1*0,1 : </t>
  </si>
  <si>
    <t xml:space="preserve">(53,9+26,71+1,09-0,5+1,52-0,5+1,02-0,5+1,02-0,5+1,02-0,5+57,52+(1,16-0,5)*5)*1*0,1 : </t>
  </si>
  <si>
    <t xml:space="preserve">110,8*1*0,1 : </t>
  </si>
  <si>
    <t xml:space="preserve">(80,9+17,3+25)*1*0,1 : </t>
  </si>
  <si>
    <t>42,383</t>
  </si>
  <si>
    <t>452112111</t>
  </si>
  <si>
    <t>Osazení betonových dílců prstenců nebo rámů pod poklopy a mříže, výšky do 100 mm</t>
  </si>
  <si>
    <t>59224010</t>
  </si>
  <si>
    <t>prstenec šachtový vyrovnávací betonový 625x100x40mm</t>
  </si>
  <si>
    <t>59224012</t>
  </si>
  <si>
    <t>prstenec šachtový vyrovnávací betonový 625x100x80mm</t>
  </si>
  <si>
    <t>59224013</t>
  </si>
  <si>
    <t>prstenec šachtový vyrovnávací betonový 625x100x100mm</t>
  </si>
  <si>
    <t>452311131</t>
  </si>
  <si>
    <t>Podkladní a zajišťovací konstrukce zbetonu prostého v otevřeném výkopu desky pod potrubí, stoky a drobné objekty z betonu tř. C 12/15</t>
  </si>
  <si>
    <t xml:space="preserve">8,58*2,88*0,15 : </t>
  </si>
  <si>
    <t xml:space="preserve">2*2*0,15 : </t>
  </si>
  <si>
    <t xml:space="preserve">(3,14*0,6*0,6-3,14*0,5*0,5)*1,2 : </t>
  </si>
  <si>
    <t>4,721</t>
  </si>
  <si>
    <t>452321131</t>
  </si>
  <si>
    <t>Podkladní a zajišťovací konstrukce zbetonu železového v otevřeném výkopu desky pod potrubí, stoky a drobné objekty z betonu tř. C 12/15</t>
  </si>
  <si>
    <t xml:space="preserve">1,5*1,5*0,15 : </t>
  </si>
  <si>
    <t>0,338</t>
  </si>
  <si>
    <t>452368211</t>
  </si>
  <si>
    <t>Výztuž podkladních desek, bloků nebo pražců v otevřeném výkopu ze svařovaných sítí typu Kari</t>
  </si>
  <si>
    <t xml:space="preserve">1,5*1,5*7,9/1000 : </t>
  </si>
  <si>
    <t>0,018</t>
  </si>
  <si>
    <t>852241122</t>
  </si>
  <si>
    <t>Montáž potrubí ztrub litinových tlakových přírubových normálních délek v otevřeném výkopu, kanálu nebo v šachtě DN 80</t>
  </si>
  <si>
    <t>55253247</t>
  </si>
  <si>
    <t>trouba přírubová litinová vodovodní  PN 10/16 DN 80 dl 1000mm</t>
  </si>
  <si>
    <t>871211211</t>
  </si>
  <si>
    <t>Montáž vodovodního potrubí zplastů v otevřeném výkopu z polyetylenu PE 100 svařovaných elektrotvarovkou SDR 11/PN16 D 63 x 5,8 mm</t>
  </si>
  <si>
    <t>28613598</t>
  </si>
  <si>
    <t>potrubí dvouvrstvé PE100 s 10% signalizační vrstvou SDR 11 63x5,8 dl 12m</t>
  </si>
  <si>
    <t xml:space="preserve">80,9+17,3+25 : </t>
  </si>
  <si>
    <t>123,2</t>
  </si>
  <si>
    <t>8-20</t>
  </si>
  <si>
    <t>Těsnící manžeta Forsheda DN 63</t>
  </si>
  <si>
    <t>8-21</t>
  </si>
  <si>
    <t>Těsnící manžeta Forsheda DN 50</t>
  </si>
  <si>
    <t>871251811</t>
  </si>
  <si>
    <t>Bourání stávajícího potrubí z polyetylenu v otevřeném výkopu D přes 50 do 90 mm</t>
  </si>
  <si>
    <t>871315221</t>
  </si>
  <si>
    <t>Kanalizační potrubí ztvrdého PVC v otevřeném výkopu ve sklonu do 20 %, hladkého plnostěnného jednovrstvého, tuhost třídy SN 8 DN 160</t>
  </si>
  <si>
    <t xml:space="preserve">70*1,2 : </t>
  </si>
  <si>
    <t>84</t>
  </si>
  <si>
    <t>871350310</t>
  </si>
  <si>
    <t>Montáž kanalizačního potrubí z plastů z polypropylenu PP hladkého plnostěnného SN 10 DN 200</t>
  </si>
  <si>
    <t xml:space="preserve">(53,91+12,32)*1,2 : </t>
  </si>
  <si>
    <t xml:space="preserve">3vrstvá složená trubka vyztužená minerál. složkou z bezhalogen. plastu, vnitřní vrstva PP, nasouvací hrdla s jazýčkovým těsněním osazeným z výroby. : </t>
  </si>
  <si>
    <t xml:space="preserve">spoje jištěny spojkou ASV - pojistka proti vytažení : </t>
  </si>
  <si>
    <t>79,476</t>
  </si>
  <si>
    <t>KZK.2951</t>
  </si>
  <si>
    <t>POLO-KAL NG TRUBKA 200 x 1000</t>
  </si>
  <si>
    <t>87-1</t>
  </si>
  <si>
    <t>spojka ASV - jištění proti vytažení DN200</t>
  </si>
  <si>
    <t xml:space="preserve">12+1+5+5+6+24+3+14+5+6 : </t>
  </si>
  <si>
    <t>81</t>
  </si>
  <si>
    <t>871360310</t>
  </si>
  <si>
    <t>Montáž kanalizačního potrubí z plastů z polypropylenu PP hladkého plnostěnného SN 10 DN 250</t>
  </si>
  <si>
    <t>KZK.2956</t>
  </si>
  <si>
    <t>POLO-KAL NG TRUBKA 250 x 1000</t>
  </si>
  <si>
    <t>87-2</t>
  </si>
  <si>
    <t>spojka ASV - jištění proti vytažení DN250</t>
  </si>
  <si>
    <t xml:space="preserve">7+8+9 : </t>
  </si>
  <si>
    <t>24</t>
  </si>
  <si>
    <t>871375221</t>
  </si>
  <si>
    <t>Kanalizační potrubí ztvrdého PVC v otevřeném výkopu ve sklonu do 20 %, hladkého plnostěnného jednovrstvého, tuhost třídy SN 8 DN 315</t>
  </si>
  <si>
    <t xml:space="preserve">(1,1+1,2+4,22+6,4)*1,2 : </t>
  </si>
  <si>
    <t>15,504</t>
  </si>
  <si>
    <t>8-18</t>
  </si>
  <si>
    <t>Těsnící manžeta Forsheda DN 315</t>
  </si>
  <si>
    <t>877211101</t>
  </si>
  <si>
    <t>Montáž tvarovek na vodovodním plastovém potrubí z polyetylenu PE 100 elektrotvarovek SDR 11/PN16 spojek, oblouků nebo redukcí d 63</t>
  </si>
  <si>
    <t>28615972</t>
  </si>
  <si>
    <t>elektrospojka SDR 11 PE 100 PN 16 D 63mm</t>
  </si>
  <si>
    <t>28653083</t>
  </si>
  <si>
    <t>vložka přechodová PE/mosaz pro vodovodní potrubí PN 16 plyn PN 10 vnější závit 63-2"</t>
  </si>
  <si>
    <t>877211112</t>
  </si>
  <si>
    <t>Montáž tvarovek na vodovodním plastovém potrubí z polyetylenu PE 100 elektrotvarovek SDR 11/PN16 kolen 90° d 63</t>
  </si>
  <si>
    <t>28653055</t>
  </si>
  <si>
    <t>elektrokoleno 90° PE 100 D 63mm</t>
  </si>
  <si>
    <t>877211113</t>
  </si>
  <si>
    <t>Montáž tvarovek na vodovodním plastovém potrubí z polyetylenu PE 100 elektrotvarovek SDR 11/PN16 T-kusů d 63</t>
  </si>
  <si>
    <t>28614958</t>
  </si>
  <si>
    <t>elektrotvarovka T-kus rovnoramenný PE 100 PN 16 D 63mm</t>
  </si>
  <si>
    <t>891211112</t>
  </si>
  <si>
    <t>Montáž vodovodních armatur na potrubí šoupátek nebo klapek uzavíracích v otevřeném výkopu nebo všachtách s osazením zemní soupravy (bez poklopů) DN 50</t>
  </si>
  <si>
    <t>89-1</t>
  </si>
  <si>
    <t>Kulový kohout z PE-HD d63</t>
  </si>
  <si>
    <t>89-2</t>
  </si>
  <si>
    <t>Zemní souprava pro kulový kohout - teleskop. 1-1,6m</t>
  </si>
  <si>
    <t>891241811</t>
  </si>
  <si>
    <t>Demontáž vodovodních armatur na potrubí šoupátek nebo klapek uzavíracích v otevřeném výkopu nebo všachtách DN 80</t>
  </si>
  <si>
    <t>891247211</t>
  </si>
  <si>
    <t>Montáž vodovodních armatur na potrubí hydrantů nadzemních DN 80</t>
  </si>
  <si>
    <t>42273681</t>
  </si>
  <si>
    <t>hydrant nadzemní DN 80 tvárná litina dvojitý uzávěr s koulí krycí v 1250mm</t>
  </si>
  <si>
    <t>892233122</t>
  </si>
  <si>
    <t>Proplach a dezinfekce vodovodního potrubí DN od 40 do 70</t>
  </si>
  <si>
    <t>892241111</t>
  </si>
  <si>
    <t>Tlakové zkoušky vodou na potrubí DN do 80</t>
  </si>
  <si>
    <t>892351111</t>
  </si>
  <si>
    <t>Tlakové zkoušky vodou na potrubí DN 150 nebo 200</t>
  </si>
  <si>
    <t xml:space="preserve">84+79,476 : </t>
  </si>
  <si>
    <t>163,476</t>
  </si>
  <si>
    <t>892372111</t>
  </si>
  <si>
    <t>Tlakové zkoušky vodou zabezpečení konců potrubí při tlakových zkouškách DN do 300</t>
  </si>
  <si>
    <t>892381111</t>
  </si>
  <si>
    <t>Tlakové zkoušky vodou na potrubí DN 250, 300 nebo 350</t>
  </si>
  <si>
    <t xml:space="preserve">23,16+15,504 : </t>
  </si>
  <si>
    <t>38,664</t>
  </si>
  <si>
    <t>894411311</t>
  </si>
  <si>
    <t>Osazení železobetonových dílců pro šachty skruží rovných</t>
  </si>
  <si>
    <t>59224071</t>
  </si>
  <si>
    <t>skruž betonová  DN 1000x250, 100x25x9 cm</t>
  </si>
  <si>
    <t>59224073</t>
  </si>
  <si>
    <t>skruž betonová  DN 1000x500, 100x50x9 cm</t>
  </si>
  <si>
    <t>8-10</t>
  </si>
  <si>
    <t>skruž 150/50 SKP</t>
  </si>
  <si>
    <t>8-6</t>
  </si>
  <si>
    <t>skruž 150/25</t>
  </si>
  <si>
    <t>PFB.0006002OZ</t>
  </si>
  <si>
    <t>Těsnění elastomerové pro spojení šachtových dílů DN 1000 (OZ) EMT DN 1000</t>
  </si>
  <si>
    <t>PFB.0006004OZ</t>
  </si>
  <si>
    <t>Těsnění elastomerové pro spojení šachtových dílů  EMT DN 1500</t>
  </si>
  <si>
    <t>894412411</t>
  </si>
  <si>
    <t>Osazení železobetonových dílců pro šachty skruží přechodových</t>
  </si>
  <si>
    <t>59224121</t>
  </si>
  <si>
    <t>skruž betonová přechodová 62,5/100x60x9 cm, stupadla poplastovaná kapsová</t>
  </si>
  <si>
    <t>894414111</t>
  </si>
  <si>
    <t>Osazení železobetonových dílců pro šachty skruží základových (dno)</t>
  </si>
  <si>
    <t>PFB.312299D</t>
  </si>
  <si>
    <t>Dno výšky 1930 mm PNO 240/810/212/14 BZP</t>
  </si>
  <si>
    <t>8-8</t>
  </si>
  <si>
    <t>dno čerpací stanice 150/164 BZP</t>
  </si>
  <si>
    <t>8-14</t>
  </si>
  <si>
    <t>PU pěna</t>
  </si>
  <si>
    <t>894414211</t>
  </si>
  <si>
    <t>Osazení železobetonových dílců pro šachty desek zákrytových</t>
  </si>
  <si>
    <t>PFB.312088D</t>
  </si>
  <si>
    <t>Zákrytová deska PNO 240/810/25 ZDP -14</t>
  </si>
  <si>
    <t>8-9</t>
  </si>
  <si>
    <t>zákrytová deska 150-63/17</t>
  </si>
  <si>
    <t>894812001</t>
  </si>
  <si>
    <t>Revizní a čistící šachta zpolypropylenu PP pro hladké trouby DN 400 šachtové dno (DN šachty / DN trubního vedení) DN 400/150 přímý tok</t>
  </si>
  <si>
    <t>894812003</t>
  </si>
  <si>
    <t>Revizní a čistící šachta zpolypropylenu PP pro hladké trouby DN 400 šachtové dno (DN šachty / DN trubního vedení) DN 400/150 pravý a levý přítok</t>
  </si>
  <si>
    <t>894812008</t>
  </si>
  <si>
    <t>Revizní a čistící šachta zpolypropylenu PP pro hladké trouby DN 400 šachtové dno (DN šachty / DN trubního vedení) DN 400/200 pravý a levý přítok</t>
  </si>
  <si>
    <t>894812032</t>
  </si>
  <si>
    <t>Revizní a čistící šachta zpolypropylenu PP pro hladké trouby DN 400 roura šachtová korugovaná bez hrdla, světlé hloubky 1500 mm</t>
  </si>
  <si>
    <t>894812034</t>
  </si>
  <si>
    <t>Revizní a čistící šachta zpolypropylenu PP pro hladké trouby DN 400 roura šachtová korugovaná bez hrdla, světlé hloubky 3000 mm</t>
  </si>
  <si>
    <t>894812041</t>
  </si>
  <si>
    <t>Revizní a čistící šachta zpolypropylenu PP pro hladké trouby DN 400 roura šachtová korugovaná Příplatek kcenám 2031 - 2035 za uříznutí šachtové roury</t>
  </si>
  <si>
    <t>894812061</t>
  </si>
  <si>
    <t>Revizní a čistící šachta zpolypropylenu PP pro hladké trouby DN 400 poklop litinový (pro třídu zatížení) pochůzí (A15)</t>
  </si>
  <si>
    <t>894812202</t>
  </si>
  <si>
    <t>Revizní a čistící šachta zpolypropylenu PP pro hladké trouby DN 425 šachtové dno (DN šachty / DN trubního vedení) DN 425/150 průtočné 30°,60°,90°</t>
  </si>
  <si>
    <t>894812205</t>
  </si>
  <si>
    <t>Revizní a čistící šachta zpolypropylenu PP pro hladké trouby DN 425 šachtové dno (DN šachty / DN trubního vedení) DN 425/200 průtočné</t>
  </si>
  <si>
    <t>894812206.WVN</t>
  </si>
  <si>
    <t>Revizní a čistící šachta TEGRA z PP šachtové dno DN 425/200 průtočné 30°,60°,90°</t>
  </si>
  <si>
    <t>894812207</t>
  </si>
  <si>
    <t>Revizní a čistící šachta zpolypropylenu PP pro hladké trouby DN 425 šachtové dno (DN šachty / DN trubního vedení) DN 425/200 spřítokem tvaru T</t>
  </si>
  <si>
    <t>894812231</t>
  </si>
  <si>
    <t>Revizní a čistící šachta zpolypropylenu PP pro hladké trouby DN 425 roura šachtová korugovaná bez hrdla, světlé hloubky 1500 mm</t>
  </si>
  <si>
    <t>894812249</t>
  </si>
  <si>
    <t>Revizní a čistící šachta zpolypropylenu PP pro hladké trouby DN 425 roura šachtová korugovaná Příplatek kcenám 2231 - 2242 za uříznutí šachtové roury</t>
  </si>
  <si>
    <t>894812261</t>
  </si>
  <si>
    <t>Revizní a čistící šachta zpolypropylenu PP pro hladké trouby DN 425 poklop litinový (pro třídu zatížení) steleskopickou rourou (3 t)</t>
  </si>
  <si>
    <t>894812311</t>
  </si>
  <si>
    <t>Revizní a čistící šachta zpolypropylenu PP pro hladké trouby DN 600 šachtové dno (DN šachty / DN trubního vedení) DN 600/160 průtočné</t>
  </si>
  <si>
    <t>894812312</t>
  </si>
  <si>
    <t>Revizní a čistící šachta zpolypropylenu PP pro hladké trouby DN 600 šachtové dno (DN šachty / DN trubního vedení) DN 600/160 průtočné 30°,60°,90°</t>
  </si>
  <si>
    <t>894812328</t>
  </si>
  <si>
    <t>Revizní a čistící šachta zpolypropylenu PP pro hladké trouby DN 600 šachtové dno (DN šachty / DN trubního vedení) DN 600/315 sběrné tvaru X</t>
  </si>
  <si>
    <t>894812331</t>
  </si>
  <si>
    <t>Revizní a čistící šachta zpolypropylenu PP pro hladké trouby DN 600 roura šachtová korugovaná, světlé hloubky 1 000 mm</t>
  </si>
  <si>
    <t>894812332</t>
  </si>
  <si>
    <t>Revizní a čistící šachta zpolypropylenu PP pro hladké trouby DN 600 roura šachtová korugovaná, světlé hloubky 2 000 mm</t>
  </si>
  <si>
    <t>894812339</t>
  </si>
  <si>
    <t>Revizní a čistící šachta zpolypropylenu PP pro hladké trouby DN 600 Příplatek kcenám 2331 - 2334 za uříznutí šachtové roury</t>
  </si>
  <si>
    <t>894812352</t>
  </si>
  <si>
    <t>Revizní a čistící šachta zpolypropylenu PP pro hladké trouby DN 600 poklop (mříž) litinový pro třídu zatížení A15 steleskopickým adaptérem</t>
  </si>
  <si>
    <t>895170101</t>
  </si>
  <si>
    <t>Drenážní šachta z polypropylenu PP DN 300 pro napojení potrubí D 80/110</t>
  </si>
  <si>
    <t>895170131</t>
  </si>
  <si>
    <t>Drenážní šachta z polypropylenu PP DN 300 poklop plastový (pro zatížení) pochůzí (1,5 t)</t>
  </si>
  <si>
    <t>895170303</t>
  </si>
  <si>
    <t>Drenážní šachta z polypropylenu PP DN 400 šachtové prodloužení s drážkou, světlé hloubky 1200 mm</t>
  </si>
  <si>
    <t>895170304</t>
  </si>
  <si>
    <t>Drenážní šachta z polypropylenu PP DN 400 šachtové prodloužení s drážkou, světlé hloubky 1600 mm</t>
  </si>
  <si>
    <t>895170305</t>
  </si>
  <si>
    <t>Drenážní šachta z polypropylenu PP DN 400 šachtové prodloužení s drážkou, světlé hloubky 2000 mm</t>
  </si>
  <si>
    <t>895170431</t>
  </si>
  <si>
    <t>Drenážní šachta z polypropylenu PP DN 400 Příplatek kcenám 0301 - 0305 za uříznutí šachtového prodloužení</t>
  </si>
  <si>
    <t>899103112</t>
  </si>
  <si>
    <t>Osazení poklopů litinových a ocelových včetně rámů pro třídu zatížení B125, C250</t>
  </si>
  <si>
    <t>28661933</t>
  </si>
  <si>
    <t>poklop šachtový litinový dno DN 600 pro třídu zatížení B125</t>
  </si>
  <si>
    <t>899401112</t>
  </si>
  <si>
    <t>Osazení poklopů litinových šoupátkových</t>
  </si>
  <si>
    <t>89-3</t>
  </si>
  <si>
    <t>Poklop litinový šoupátkový + podkladní deska</t>
  </si>
  <si>
    <t>899721111</t>
  </si>
  <si>
    <t>Signalizační vodič na potrubí DN do 150 mm</t>
  </si>
  <si>
    <t>899722113</t>
  </si>
  <si>
    <t>Krytí potrubí z plastů výstražnou fólií z PVC šířky 34cm</t>
  </si>
  <si>
    <t>998276101</t>
  </si>
  <si>
    <t>Přesun hmot pro trubní vedení hloubené ztrub z plastických hmot nebo sklolaminátových pro vodovody nebo kanalizace v otevřeném výkopu dopravní vzdálenost do 15 m</t>
  </si>
  <si>
    <t>721175223</t>
  </si>
  <si>
    <t>Potrubí z plastových trub polypropylenové tlumící zvuk třívrstvé svodné (ležaté) DN 125</t>
  </si>
  <si>
    <t>POL1_7</t>
  </si>
  <si>
    <t xml:space="preserve">29*1,2 : </t>
  </si>
  <si>
    <t>34,8</t>
  </si>
  <si>
    <t>721-2</t>
  </si>
  <si>
    <t>spojka ASV - jištění proti vytažení DN125</t>
  </si>
  <si>
    <t xml:space="preserve">29 : </t>
  </si>
  <si>
    <t>29</t>
  </si>
  <si>
    <t>721-6</t>
  </si>
  <si>
    <t>Těsnící manžeta Forsheda DN 125</t>
  </si>
  <si>
    <t>28614694</t>
  </si>
  <si>
    <t>čistící kus kanalizační PP třívrstvý zvukově izolovaný DN 125</t>
  </si>
  <si>
    <t>721175224</t>
  </si>
  <si>
    <t>Potrubí z plastových trub polypropylenové tlumící zvuk třívrstvé svodné (ležaté) DN 160</t>
  </si>
  <si>
    <t xml:space="preserve">(12,78+1,02+1,02+1,02+16,76+1,16+1,16+1,16+1,16+1,16+30)*1,2 : </t>
  </si>
  <si>
    <t xml:space="preserve">(1,7+1,64+1,57+1,49+1,39)*1,2 : </t>
  </si>
  <si>
    <t xml:space="preserve">Součet : </t>
  </si>
  <si>
    <t>91,428</t>
  </si>
  <si>
    <t>721-3</t>
  </si>
  <si>
    <t>spojka ASV - jištění proti vytažení DN160</t>
  </si>
  <si>
    <t xml:space="preserve">8+1+1+4+4+4+5+5+5+5+5+5 : </t>
  </si>
  <si>
    <t xml:space="preserve">6+7+7+1+3+9+6 : </t>
  </si>
  <si>
    <t>91</t>
  </si>
  <si>
    <t>721-7</t>
  </si>
  <si>
    <t>Připojovací třmenové sedlo DN150</t>
  </si>
  <si>
    <t>721241103</t>
  </si>
  <si>
    <t>Lapače střešních splavenin litinové DN 150</t>
  </si>
  <si>
    <t>721242116</t>
  </si>
  <si>
    <t>Lapače střešních splavenin polypropylenové (PP) s kulovým kloubem na odtoku DN 125</t>
  </si>
  <si>
    <t>721290111</t>
  </si>
  <si>
    <t>Zkouška těsnosti kanalizace v objektech vodou do DN 125</t>
  </si>
  <si>
    <t xml:space="preserve">34,8+91,428 : </t>
  </si>
  <si>
    <t>126,228</t>
  </si>
  <si>
    <t>998721101</t>
  </si>
  <si>
    <t>Přesun hmot pro vnitřní kanalizace stanovený zhmotnosti přesunovaného materiálu vodorovná dopravní vzdálenost do 50 m v objektech výšky do 6 m</t>
  </si>
  <si>
    <t>998721181</t>
  </si>
  <si>
    <t>Přesun hmot pro vnitřní kanalizace stanovený zhmotnosti přesunovaného materiálu Příplatek k ceně za přesun prováděný bez použití mechanizace pro jakoukoliv výšku objektu</t>
  </si>
  <si>
    <t>724-1</t>
  </si>
  <si>
    <t>MTŽ kalového čerpadla</t>
  </si>
  <si>
    <t>724-3</t>
  </si>
  <si>
    <t>Kalové čerpadlo s plovákovým spínačem, výtlak potr. 2", H=4m, Q=100 l/min</t>
  </si>
  <si>
    <t>sada</t>
  </si>
  <si>
    <t>724234106</t>
  </si>
  <si>
    <t>Příslušenství domovních vodáren nádoby tlakové spryžovým vakem vertikální objemu 12 l</t>
  </si>
  <si>
    <t>soubor</t>
  </si>
  <si>
    <t>998724101</t>
  </si>
  <si>
    <t>Přesun hmot pro strojní vybavení stanovený zhmotnosti přesunovaného materiálu vodorovná dopravní vzdálenost do 50 m vobjektechvýšky do 6 m</t>
  </si>
  <si>
    <t>998724181</t>
  </si>
  <si>
    <t>Přesun hmot pro strojní vybavení stanovený zhmotnosti přesunovaného materiálu Příplatek kceně za přesun prováděný bez použití mechanizace pro jakoukoliv výšku objektu</t>
  </si>
  <si>
    <t>01-1</t>
  </si>
  <si>
    <t>Vytyčení stávajících sítí</t>
  </si>
  <si>
    <t>013254000</t>
  </si>
  <si>
    <t>Dokumentace skutečného provedení stavby</t>
  </si>
  <si>
    <t>kpl</t>
  </si>
  <si>
    <t>Pol__0001</t>
  </si>
  <si>
    <t>Vytyčení trati vedení kabelového podzemního v terénu volném</t>
  </si>
  <si>
    <t>Pol__0002</t>
  </si>
  <si>
    <t>Chránička pr. 90Mm, ve volném terénu, pod podlahou</t>
  </si>
  <si>
    <t>Pol__0003</t>
  </si>
  <si>
    <t>kabel.rýha 35cm/šíř. 80Cm/hl. zem.tř.3</t>
  </si>
  <si>
    <t>Pol__0004</t>
  </si>
  <si>
    <t>Lože kabelů z písku tl. 10 cm nad kabel, kryté plastovou folií, š. lože do 50 cm</t>
  </si>
  <si>
    <t>Pol__0005</t>
  </si>
  <si>
    <t>ruč.zához.kab.rýhy 35cm šíř.80cm hl.zem.tř.3</t>
  </si>
  <si>
    <t>Pol__0006</t>
  </si>
  <si>
    <t>Uložení chrániček, montáž příslušenství a protažení kabelu</t>
  </si>
  <si>
    <t>Pol__0007</t>
  </si>
  <si>
    <t>Folie 33cm rudá - blesk 100m/bal</t>
  </si>
  <si>
    <t>Pol__0008</t>
  </si>
  <si>
    <t>Písek kopaný</t>
  </si>
  <si>
    <t>Pol__0009</t>
  </si>
  <si>
    <t>Kabel  CYKY-J  5 x 16 mm2 (z RH do RPT)</t>
  </si>
  <si>
    <t>Pol__0010</t>
  </si>
  <si>
    <t>Prostupy do/z objektu v betonu</t>
  </si>
  <si>
    <t>ks</t>
  </si>
  <si>
    <t>Pol__0011</t>
  </si>
  <si>
    <t>H PASOVINA FEZN 30/4 (0,95Kg/m)</t>
  </si>
  <si>
    <t>kg</t>
  </si>
  <si>
    <t>Pol__0012</t>
  </si>
  <si>
    <t>H DRAT ZEMNICI 10 FeZn (1m=0,62kg)</t>
  </si>
  <si>
    <t>Pol__0013</t>
  </si>
  <si>
    <t>svorka, pásek/pásek SR2a</t>
  </si>
  <si>
    <t>Pol__0014</t>
  </si>
  <si>
    <t>svorka, pásek/drát SR3b</t>
  </si>
  <si>
    <t>Pol__0015</t>
  </si>
  <si>
    <t>svorka pro armování</t>
  </si>
  <si>
    <t>Pol__0016</t>
  </si>
  <si>
    <t>uzemnění - antikor.ochran.</t>
  </si>
  <si>
    <t>Pol__0017</t>
  </si>
  <si>
    <t>kabel.rýha 35cm/šíř. 100Cm/hl. zem.tř.3</t>
  </si>
  <si>
    <t>Pol__0018</t>
  </si>
  <si>
    <t>ruč.zához.kab.rýhy 35cm šíř.100cm hl.zem.tř.3</t>
  </si>
  <si>
    <t>Pol__0019</t>
  </si>
  <si>
    <t>Nespecifikovaný materiál předem nepředvídaný</t>
  </si>
  <si>
    <t>kč</t>
  </si>
  <si>
    <t>Pol__0020</t>
  </si>
  <si>
    <t>Dovyzbrojení rozvaděče RH (jistič B40/3 pro vývod do RPT + podr. Materiál)</t>
  </si>
  <si>
    <t>Pol__0021</t>
  </si>
  <si>
    <t>doprava</t>
  </si>
  <si>
    <t>Pol__0022</t>
  </si>
  <si>
    <t>přesun hmot</t>
  </si>
  <si>
    <t>113109310R00</t>
  </si>
  <si>
    <t>Odstranění podkladu pl.50 m2, bet.prostý tl.10 cm</t>
  </si>
  <si>
    <t>okap chodník : 5,0</t>
  </si>
  <si>
    <t>113202111R00</t>
  </si>
  <si>
    <t>Vytrhání obrub z krajníků nebo obrubníků stojatých</t>
  </si>
  <si>
    <t>113 PC 001</t>
  </si>
  <si>
    <t>Odstarnění plechové konstrukce na ploše 1,6m2 vč likvidace suti</t>
  </si>
  <si>
    <t>122202201R00</t>
  </si>
  <si>
    <t>Odkopávky pro silnice v hor. 3 do 100 m3</t>
  </si>
  <si>
    <t>nový přístupový chodník : 0,25*(2,0*13,7)</t>
  </si>
  <si>
    <t>nová příjezdová komunikace : 0,4*(3,5*22,0+2,15*0,9)</t>
  </si>
  <si>
    <t>122202209R00</t>
  </si>
  <si>
    <t>Příplatek za lepivost - odkop. pro silnice v hor.3</t>
  </si>
  <si>
    <t>132201111R00</t>
  </si>
  <si>
    <t>Hloubení rýh š.do 60 cm v hor.3 do 100 m3, STROJNĚ</t>
  </si>
  <si>
    <t>vsak. rýha po obvodu haly : ((0,1+0,9)*1,1/2)*(45,9*2+34,45*2)</t>
  </si>
  <si>
    <t>palisády základy : 0,6*1,0*(10,5+1,5+5,5)</t>
  </si>
  <si>
    <t>za zdí z palisád rýha drénu : 0,4*0,5*(10,5+1,5+5,5)</t>
  </si>
  <si>
    <t>132201119R00</t>
  </si>
  <si>
    <t>Přípl.za lepivost,hloubení rýh 60 cm,hor.3,STROJNĚ</t>
  </si>
  <si>
    <t>POL1_0</t>
  </si>
  <si>
    <t>38,424+102,385</t>
  </si>
  <si>
    <t>171101104R00</t>
  </si>
  <si>
    <t>Uložení sypaniny do násypů zhutněných na 102% PS</t>
  </si>
  <si>
    <t>pod skladbu nového chodníku : 2,1*(0,55*2,4+6,2*0,55/2)</t>
  </si>
  <si>
    <t>180402112R00</t>
  </si>
  <si>
    <t>Založení trávníku parkového výsevem svah do 1:2</t>
  </si>
  <si>
    <t>182101101R00</t>
  </si>
  <si>
    <t>Svahování v zářezech v hor. 1 - 4</t>
  </si>
  <si>
    <t>u palisád zdí : 9,3*2,36+10,5*2,36/2</t>
  </si>
  <si>
    <t>3,59*4,5</t>
  </si>
  <si>
    <t>ostatní : 62,0</t>
  </si>
  <si>
    <t>182301123R00</t>
  </si>
  <si>
    <t>Rozprostření ornice, svah, tl. 15-20 cm, do 500 m2</t>
  </si>
  <si>
    <t>oprava trávníku cca. : 200,0</t>
  </si>
  <si>
    <t>183403253R00</t>
  </si>
  <si>
    <t>Obdělání půdy hrabáním, na svahu 1:2</t>
  </si>
  <si>
    <t>Poplatek za skládku horniny 1- 4, č. dle katal. od</t>
  </si>
  <si>
    <t>00572410</t>
  </si>
  <si>
    <t>Směs travní parková mírná zátěž</t>
  </si>
  <si>
    <t>POL3_1</t>
  </si>
  <si>
    <t>0,05 kg/m2 : 200,0*0,05</t>
  </si>
  <si>
    <t>583423602R</t>
  </si>
  <si>
    <t>Kamenivo drcené 0/63 Želešice, JHM</t>
  </si>
  <si>
    <t>pod skladbu nového chodníku : 2,1*(0,55*2,4+6,2*0,55/2)*1,7*1,1</t>
  </si>
  <si>
    <t>211561111R00</t>
  </si>
  <si>
    <t>Výplň odvodňovacích žeber kam. hrubě drcen. 16 mm</t>
  </si>
  <si>
    <t>za zdí z palisád : 0,4*0,5*(10,5+1,5+5,5)</t>
  </si>
  <si>
    <t>211971110R00</t>
  </si>
  <si>
    <t>Opláštění žeber z geotextilie o sklonu do 1 : 2,5</t>
  </si>
  <si>
    <t>vsak. rýha po obvodu haly : (1,1*2+0,2)*(45,9*2+34,45*2)</t>
  </si>
  <si>
    <t>za zdí z palisád : 0,5*4*(10,5+1,5+5,5)</t>
  </si>
  <si>
    <t>212755116V01</t>
  </si>
  <si>
    <t>Trativody z drenážních trubek DN 16 cm bez lože z trub PVC flexibilní DN 100mm</t>
  </si>
  <si>
    <t>za zdí z palisád : 10,5+1,5+5,5</t>
  </si>
  <si>
    <t>452311141R01</t>
  </si>
  <si>
    <t>Desky podkladní, zarážka z betonu C 25/30</t>
  </si>
  <si>
    <t>zarážka horního násypu : 0,1*0,47*21,34</t>
  </si>
  <si>
    <t>přebet. kalichů hlavic 2ks : (0,37*Pi*0,7^2)*2</t>
  </si>
  <si>
    <t>Podklad ze štěrkodrti po zhutnění tloušťky 12,5 cm štěrkodrť frakce 0-32 mm</t>
  </si>
  <si>
    <t>doplnění zemin desky tl.250mm š=0,5m : 0,5*(45,9*2+34,45*2)*2</t>
  </si>
  <si>
    <t>doplnění zemin desky tl.300mm š=0,6m : 0,6*(45,9*2+34,45*2)*2</t>
  </si>
  <si>
    <t>doplnění zemin desky tl.400mm š=0,7m : 0,7*(45,9*2+34,45*2)*2</t>
  </si>
  <si>
    <t>894431123RA0</t>
  </si>
  <si>
    <t>Šachta, D 315 mm, dl.šach.roury 2,0 m, 1 přítok</t>
  </si>
  <si>
    <t>POL2_1</t>
  </si>
  <si>
    <t>za zdí z palisád : 2</t>
  </si>
  <si>
    <t>69366198</t>
  </si>
  <si>
    <t>Geotextilie FILTEK 300 g/m2</t>
  </si>
  <si>
    <t>vsak. rýha po obvodu haly : 385,68*1,15</t>
  </si>
  <si>
    <t>za zdí z palisád : 0,5*4*(10,5+1,5+5,5)*1,15</t>
  </si>
  <si>
    <t>271313511R00</t>
  </si>
  <si>
    <t>Beton podkladní pod základové konstrukce, prostý</t>
  </si>
  <si>
    <t>pod opěr zídku : 0,08*2,7*1,5</t>
  </si>
  <si>
    <t>271531114R00</t>
  </si>
  <si>
    <t>Polštář základu z kameniva drceného 8-16 mm</t>
  </si>
  <si>
    <t>pod provizorní bet plochu tl.200mm  : 0,20*48,21*36,535</t>
  </si>
  <si>
    <t>273321321R00</t>
  </si>
  <si>
    <t>Železobeton základových desek C 20/25</t>
  </si>
  <si>
    <t>opěr zídka : 0,15*2,45*1,20+0,15*0,34*(2,45+0,9*2)</t>
  </si>
  <si>
    <t>273351215R00</t>
  </si>
  <si>
    <t>Bednění stěn základových desek - zřízení</t>
  </si>
  <si>
    <t>opěr zídka : 0,25*(2*2,45+2*1,20)+0,34*(2,45*2+0,9*4)</t>
  </si>
  <si>
    <t>273351216R00</t>
  </si>
  <si>
    <t>Bednění stěn základových desek - odstranění</t>
  </si>
  <si>
    <t>273361214R00</t>
  </si>
  <si>
    <t>Výztuž základových desek do 12 mm z oceli 10 505</t>
  </si>
  <si>
    <t>opěr zídka : 54,76/1000</t>
  </si>
  <si>
    <t>275313621R00</t>
  </si>
  <si>
    <t>Beton základových patek prostý C 20/25</t>
  </si>
  <si>
    <t>Začátek provozního součtu</t>
  </si>
  <si>
    <t xml:space="preserve">  pod moduly na žb desce : 20*6+2</t>
  </si>
  <si>
    <t xml:space="preserve">  6*2</t>
  </si>
  <si>
    <t xml:space="preserve">  20*6</t>
  </si>
  <si>
    <t>Konec provozního součtu</t>
  </si>
  <si>
    <t>254 ks patek 500x500x(80-160)mm : 254/2*(0,5*0,5*0,08)</t>
  </si>
  <si>
    <t>254/2*(0,5*0,5*0,16)</t>
  </si>
  <si>
    <t>275351215R00</t>
  </si>
  <si>
    <t>Bednění stěn základových patek - zřízení</t>
  </si>
  <si>
    <t>254 ks patek 500x500x(80-160)mm : 254/2*(0,5*4*0,08)</t>
  </si>
  <si>
    <t>254/2*(0,5*4*0,16)</t>
  </si>
  <si>
    <t>275351216R00</t>
  </si>
  <si>
    <t>Bednění stěn základových patek - odstranění</t>
  </si>
  <si>
    <t>338920024R01</t>
  </si>
  <si>
    <t>Osazení betonové palisády, š. do 20 cm, dl. 150 cm vč. vložení výztuže</t>
  </si>
  <si>
    <t>10,875+2,205</t>
  </si>
  <si>
    <t>338920099R02</t>
  </si>
  <si>
    <t>Zalití výztuže v dutině betonové palisády v=1,5m po vložení výztužre</t>
  </si>
  <si>
    <t>918101111R01</t>
  </si>
  <si>
    <t>Lože pod obrubníky nebo palisády z C 12/15</t>
  </si>
  <si>
    <t>nadspotřeba betonu u osazení palisád +0,2m2/1mb : 0,2*(10,875+2,205)</t>
  </si>
  <si>
    <t>59228427</t>
  </si>
  <si>
    <t>Palisáda barevná armov. 17,5x20x150 cm</t>
  </si>
  <si>
    <t>411121232RQ2</t>
  </si>
  <si>
    <t>Osazování stropních desek š. do 60, dl. do 180 cm včetně dodávky PZD  1040x29x65mm</t>
  </si>
  <si>
    <t>zakrytí kalichů patek : 78</t>
  </si>
  <si>
    <t>430000000RAA</t>
  </si>
  <si>
    <t>Stupeň betonový 30 x 15 cm, včetně bednění na přímém schodišti</t>
  </si>
  <si>
    <t>bet. schod u vstupu z chodníku : 2*2,0</t>
  </si>
  <si>
    <t>771270011RA0</t>
  </si>
  <si>
    <t>Obklad schodišťových stupňů včetně soklíku do tmele Monoflex</t>
  </si>
  <si>
    <t>POL2_7</t>
  </si>
  <si>
    <t>564851111R00</t>
  </si>
  <si>
    <t>Podklad ze štěrkodrti po zhutnění tloušťky 15 cm</t>
  </si>
  <si>
    <t>nový přístupový chodník : 2,0*13,7</t>
  </si>
  <si>
    <t>564871111R00</t>
  </si>
  <si>
    <t>Podklad ze štěrkodrti po zhutnění tloušťky 25 cm</t>
  </si>
  <si>
    <t>nová příjezdová komunikace : 3,5*22,0+2,15*0,9</t>
  </si>
  <si>
    <t>596215020R00</t>
  </si>
  <si>
    <t>Kladení zámkové dlažby tl. 6 cm do drtě tl. 3 cm</t>
  </si>
  <si>
    <t>596215040R00</t>
  </si>
  <si>
    <t>Kladení zámkové dlažby tl. 8 cm do drtě tl. 4 cm</t>
  </si>
  <si>
    <t>596291111R00</t>
  </si>
  <si>
    <t>Řezání betonové dlažby tl. 60 mm</t>
  </si>
  <si>
    <t>nový přístupový chodník : 14,2+2,3</t>
  </si>
  <si>
    <t>596291113R00</t>
  </si>
  <si>
    <t>Řezání betonové dlažby tl. 80 mm</t>
  </si>
  <si>
    <t>nová příjezdová komunikace : 3,5*2+2,15+0,9*2+10,6+10,04</t>
  </si>
  <si>
    <t>917862111R00</t>
  </si>
  <si>
    <t>Osazení stojat. obrub.bet. s opěrou,lože z C 12/15</t>
  </si>
  <si>
    <t>nový přístupový chodník : 2,705+3,59</t>
  </si>
  <si>
    <t>nová příjezdová komunikace : 3,7+10,04*2-2,45+16,2+10,8</t>
  </si>
  <si>
    <t>918101111R00</t>
  </si>
  <si>
    <t>Lože pod obrubníky nebo obruby dlažeb z C 12/15</t>
  </si>
  <si>
    <t xml:space="preserve">  nový přístupový chodník : 2,705+3,59</t>
  </si>
  <si>
    <t xml:space="preserve">  nová příjezdová komunikace : 3,7+10,04*2-2,45+16,2+10,8</t>
  </si>
  <si>
    <t>0,25*0,1*54,625</t>
  </si>
  <si>
    <t>59217450</t>
  </si>
  <si>
    <t>Obrubník silniční ABO 100/15/25 II nat</t>
  </si>
  <si>
    <t>56</t>
  </si>
  <si>
    <t>59245110R</t>
  </si>
  <si>
    <t>Dlažba skladebná 200 x 100 x 60 mm přírodní</t>
  </si>
  <si>
    <t>nový přístupový chodník : 2,0*13,7*1,03</t>
  </si>
  <si>
    <t>592451170R</t>
  </si>
  <si>
    <t>Dlažba skladebná 200 x 100 x 80 mm přírodní</t>
  </si>
  <si>
    <t>nová příjezdová komunikace : (3,5*22,0+2,15*0,9)*1,03</t>
  </si>
  <si>
    <t>631313621R00</t>
  </si>
  <si>
    <t>Mazanina betonová tl. 8 - 12 cm C 20/25</t>
  </si>
  <si>
    <t>provizorní bet plocha tl.40-120mm : ((0,04+0,12)/2)*47,21*35,535</t>
  </si>
  <si>
    <t>631316231R00</t>
  </si>
  <si>
    <t>Hlazení betonových mazanin, strojně</t>
  </si>
  <si>
    <t>provizorní bet plocha tl.40-120mm : 47,21*35,535</t>
  </si>
  <si>
    <t>631319173R00</t>
  </si>
  <si>
    <t>Příplatek za stržení povrchu mazaniny tl. 12 cm</t>
  </si>
  <si>
    <t>631319181R00</t>
  </si>
  <si>
    <t>Příplatek za sklon mazaniny tl. 5 - 8 cm</t>
  </si>
  <si>
    <t>631351101R00</t>
  </si>
  <si>
    <t>Bednění stěn v podlahách - zřízení</t>
  </si>
  <si>
    <t>provizorní bet plocha tl.40-120mm : 0,2*(47,21*2+35,535*2)</t>
  </si>
  <si>
    <t>631351102R00</t>
  </si>
  <si>
    <t>Bednění stěn v podlahách -odstranění</t>
  </si>
  <si>
    <t>631317210R00</t>
  </si>
  <si>
    <t>Řezání dilatační spáry hl. 0-100 mm, železobeton</t>
  </si>
  <si>
    <t>631361921RT3</t>
  </si>
  <si>
    <t>Výztuž mazanin svařovanou sítí průměr drátu  5,0, oka 150/150 mm</t>
  </si>
  <si>
    <t>provizorní bet plocha tl.40-120mm  3,40kg/m2 : 47,21*35,535*0,0034*1,15</t>
  </si>
  <si>
    <t>631571001R00</t>
  </si>
  <si>
    <t>Násyp z kameniva těženého 0 - 4, zpevňující písek</t>
  </si>
  <si>
    <t>provizorní bet plocha tl.30mm : 0,03*47,21*35,535</t>
  </si>
  <si>
    <t>634601111R01</t>
  </si>
  <si>
    <t>Zaplnění dilatačních spár mazanin, šířka 10 mm komparační hadice + silikon. tmel</t>
  </si>
  <si>
    <t>935111111R00</t>
  </si>
  <si>
    <t>Osazení přík. žlabu do štěrkopísku z tvárnic 50 cm</t>
  </si>
  <si>
    <t>vyústění drenu za palisádou : 2,0</t>
  </si>
  <si>
    <t>59227516</t>
  </si>
  <si>
    <t>Žlab odvodňovací TBZ  50/50/13</t>
  </si>
  <si>
    <t>vyústění drenu za palisádou : 4</t>
  </si>
  <si>
    <t>998223011R00</t>
  </si>
  <si>
    <t>Přesun hmot, pozemní komunikace, kryt dlážděný</t>
  </si>
  <si>
    <t>762710010TE1</t>
  </si>
  <si>
    <t>Prostorové vázané konstr. z řeziva plochy 120 cm2 vč dodávky řeziva a impregnace 1/TE</t>
  </si>
  <si>
    <t>1/TE : 2,8*2+12,3+1,5+20,1+4,4+15,20+10,0+1,2*4</t>
  </si>
  <si>
    <t>767 PC 01/Z</t>
  </si>
  <si>
    <t>D+M Venkovního ocel. přístřešek nad vstupem žárově Zn</t>
  </si>
  <si>
    <t>767 PC 02/Z</t>
  </si>
  <si>
    <t>D+M Ocel. plošiny u nouzového východu podlaha pororošt, povrch žárově Zn/polyuretan. nátěr</t>
  </si>
  <si>
    <t>767 PC 03/Z</t>
  </si>
  <si>
    <t>D+M Ocel. kce. podlahy vstupu, žárově Zn vč. fošnové podlahy a povrch. úpravy (dřevo/ocel)</t>
  </si>
  <si>
    <t>767 PC 04/Z</t>
  </si>
  <si>
    <t>D+M Venkovního ocel. zábradlí na vstup. podlaze žárově Zn</t>
  </si>
  <si>
    <t>767 PC 05/Z</t>
  </si>
  <si>
    <t>D+M Venkovního ocel. zábradlí na palisádách žárově Zn</t>
  </si>
  <si>
    <t>998767201R00</t>
  </si>
  <si>
    <t>Přesun hmot pro zámečnické konstr., výšky do 6 m</t>
  </si>
  <si>
    <t>979082213R00</t>
  </si>
  <si>
    <t>Vodorovná doprava suti po suchu do 1 km</t>
  </si>
  <si>
    <t>Přesun suti</t>
  </si>
  <si>
    <t>POL8_</t>
  </si>
  <si>
    <t>979082219R00</t>
  </si>
  <si>
    <t>Příplatek za dopravu suti po suchu za další 1 km</t>
  </si>
  <si>
    <t>979087212R00</t>
  </si>
  <si>
    <t>Nakládání suti na dopravní prostředky</t>
  </si>
  <si>
    <t>979990103R00</t>
  </si>
  <si>
    <t>Poplatek za skládku suti - beton</t>
  </si>
  <si>
    <t>131251201</t>
  </si>
  <si>
    <t>Hloubení jam zapažených v hornině třídy těžitelnosti I skupiny 3 objem do 20 m3 strojně</t>
  </si>
  <si>
    <t>132251254</t>
  </si>
  <si>
    <t>Hloubení rýh nezapažených š do 2000 mm v hornině třídy těžitelnosti I skupiny 3 objem do 500 m3 strojně</t>
  </si>
  <si>
    <t>132254202</t>
  </si>
  <si>
    <t>Hloubení zapažených rýh š do 2000 mm v hornině třídy těžitelnosti I skupiny 3 objem do 50 m3</t>
  </si>
  <si>
    <t>Zřízení příložného pažení a rozepření stěn rýh hl do 2 m</t>
  </si>
  <si>
    <t>Zřízení příložného pažení a rozepření stěn rýh hl přes 2 do 4 m</t>
  </si>
  <si>
    <t>151101111</t>
  </si>
  <si>
    <t>Odstranění příložného pažení a rozepření stěn rýh hl do 2 m</t>
  </si>
  <si>
    <t>151101112</t>
  </si>
  <si>
    <t>Odstranění příložného pažení a rozepření stěn rýh hl přes 2 do 4 m</t>
  </si>
  <si>
    <t>162751117</t>
  </si>
  <si>
    <t>Vodorovné přemístění přes 9 000 do 10000 m výkopku/sypaniny z horniny třídy těžitelnosti I skupiny 1 až 3</t>
  </si>
  <si>
    <t>Uložení sypaniny na skládky nebo meziskládky</t>
  </si>
  <si>
    <t>171201231</t>
  </si>
  <si>
    <t>Poplatek za uložení zeminy a kamení na recyklační skládce (skládkovné) kód odpadu 17 05 04</t>
  </si>
  <si>
    <t>Zásyp jam, šachet rýh nebo kolem objektů sypaninou se zhutněním</t>
  </si>
  <si>
    <t>175151101</t>
  </si>
  <si>
    <t>Obsypání potrubí strojně sypaninou bez prohození, uloženou do 3 m</t>
  </si>
  <si>
    <t>58337303</t>
  </si>
  <si>
    <t>štěrkopísek frakce 0/8</t>
  </si>
  <si>
    <t>212752101</t>
  </si>
  <si>
    <t>Trativod z drenážních trubek korugovaných PE-HD SN 4 perforace 360° včetně lože otevřený výkop DN 100 pro liniové stavby</t>
  </si>
  <si>
    <t>212752701</t>
  </si>
  <si>
    <t>Trativod z drenážních trubek tunelových PVC-U SN 4 perforace 220° včetně lože otevřený výkop DN 100 pro liniové stavby</t>
  </si>
  <si>
    <t>382413112</t>
  </si>
  <si>
    <t>Osazení jímky z PP na obetonování objemu 2000 l pro usazení do terénu</t>
  </si>
  <si>
    <t>56241PC</t>
  </si>
  <si>
    <t>Čerpací stanice vč. čerpadla, technologie, vystrojení a elektro-dopravy a montáže, uvedení do provozu (např. AS PUMP 800/2300 EO/PPs - viz nabídka ASIO NEW,sro)</t>
  </si>
  <si>
    <t>451573111</t>
  </si>
  <si>
    <t>Lože pod potrubí otevřený výkop ze štěrkopísku</t>
  </si>
  <si>
    <t>452321161</t>
  </si>
  <si>
    <t>Podkladní desky ze ŽB bez zvýšených nároků na prostředí tř. C 25/30 otevřený výkop</t>
  </si>
  <si>
    <t>452351101</t>
  </si>
  <si>
    <t>Bednění podkladních desek nebo bloků nebo sedlového lože otevřený výkop</t>
  </si>
  <si>
    <t>8172641PC</t>
  </si>
  <si>
    <t>Montáž betonových útesů s hrdlem-jádrový vývrt</t>
  </si>
  <si>
    <t>871225201</t>
  </si>
  <si>
    <t>Montáž kanalizačního potrubí z PE SDR11 otevřený výkop svařovaných elektrotvarovkou D 63x5,8 mm</t>
  </si>
  <si>
    <t>28613127</t>
  </si>
  <si>
    <t>trubka vodovodní PE100 RC PN 10 SDR17 63x3,8mm</t>
  </si>
  <si>
    <t>871313121</t>
  </si>
  <si>
    <t>Montáž kanalizačního potrubí z PVC těsněné gumovým kroužkem otevřený výkop sklon do 20 % DN 160</t>
  </si>
  <si>
    <t>28611164</t>
  </si>
  <si>
    <t>trubka kanalizační PVC DN 160x1000mm SN8</t>
  </si>
  <si>
    <t>Tlaková zkouška vodou potrubí DN do 80</t>
  </si>
  <si>
    <t>Tlaková zkouška vodou potrubí DN 150 nebo 200</t>
  </si>
  <si>
    <t>894811113</t>
  </si>
  <si>
    <t>Revizní šachta z PVC typ přímý, DN 315/160 hl od 1360 do 1730 mm-provést jako vpusť</t>
  </si>
  <si>
    <t>894812201</t>
  </si>
  <si>
    <t>Revizní a čistící šachta z PP šachtové dno DN 425/150 průtočné</t>
  </si>
  <si>
    <t>Revizní a čistící šachta z PP šachtové dno DN 425/150 průtočné 30°,60°,90°</t>
  </si>
  <si>
    <t>894812204</t>
  </si>
  <si>
    <t>Revizní a čistící šachta z PP šachtové dno DN 425/150 sběrné tvaru X</t>
  </si>
  <si>
    <t>Revizní a čistící šachta z PP DN 425 šachtová roura korugovaná bez hrdla světlé hloubky 1500 mm</t>
  </si>
  <si>
    <t>894812232</t>
  </si>
  <si>
    <t>Revizní a čistící šachta z PP DN 425 šachtová roura korugovaná bez hrdla světlé hloubky 2000 mm</t>
  </si>
  <si>
    <t>Příplatek k rourám revizní a čistící šachty z PP DN 425 za uříznutí šachtové roury</t>
  </si>
  <si>
    <t>Revizní a čistící šachta z PP DN 425 poklop litinový s teleskopickou rourou pro zatížení 3 t</t>
  </si>
  <si>
    <t>895270001</t>
  </si>
  <si>
    <t>Proplachovací a kontrolní šachta z PVC-U vnější průměr 315 mm pro drenáže budov s lapačem písku užitné výšky 350 mm</t>
  </si>
  <si>
    <t>895270021</t>
  </si>
  <si>
    <t>Proplachovací a kontrolní šachta z PVC-U vnější průměr 315 mm pro drenáže budov šachtové prodloužení světlé hloubky 800 mm</t>
  </si>
  <si>
    <t>895270051</t>
  </si>
  <si>
    <t>Proplachovací a kontrolní šachta z PVC-U vnější průměr 315 mm pro drenáže budov poklop litinový pro třídu zatížení B 125</t>
  </si>
  <si>
    <t>895270067</t>
  </si>
  <si>
    <t>Příplatek k rourám proplachovací a kontrolní šachty z PVC-U vnější průměr 315 mm pro drenáže budov za uříznutí šachtové roury</t>
  </si>
  <si>
    <t>895270101</t>
  </si>
  <si>
    <t>Proplachovací a kontrolní šachta z PE-HD pro drenáže liniových staveb šachtové dno DN 400/250 průchozí</t>
  </si>
  <si>
    <t>895270131</t>
  </si>
  <si>
    <t>Proplachovací a kontrolní šachta z PE-HD DN 400 pro drenáže liniových staveb šachtové prodloužení světlé hloubky 3000 mm</t>
  </si>
  <si>
    <t>895270135</t>
  </si>
  <si>
    <t>Příplatek k rourám proplachovací a kontrolní šachty z PE-HD DN 400 pro drenáže liniových staveb za uříznutí šachtové roury</t>
  </si>
  <si>
    <t>895270221</t>
  </si>
  <si>
    <t>Proplachovací a kontrolní šachta z PE-HD DN 400 pro drenáže liniových staveb poklop litinový pro třídu zatížení A 15</t>
  </si>
  <si>
    <t>Signalizační vodič DN do 150 mm na potrubí PVC</t>
  </si>
  <si>
    <t>Krytí potrubí z plastů výstražnou fólií z PVC 34cm</t>
  </si>
  <si>
    <t>Přesun hmot pro trubní vedení z trub z plastických hmot otevřený výkop</t>
  </si>
  <si>
    <t>711491172</t>
  </si>
  <si>
    <t>Provedení doplňků izolace proti vodě na vodorovné ploše z textilií vrstva ochranná</t>
  </si>
  <si>
    <t>69311060</t>
  </si>
  <si>
    <t>geotextilie netkaná separační, ochranná, filtrační, drenážní PP 200g/m2</t>
  </si>
  <si>
    <t>210220021RT1</t>
  </si>
  <si>
    <t>Vedení uzemňovací v zemi FeZn do 120 mm2 vč.svorek, včetně pásku FeZn 30 x 4 mm</t>
  </si>
  <si>
    <t>210220101RT3</t>
  </si>
  <si>
    <t>Vodiče svodové FeZn D do 10,Al 10,Cu 8 +podpěry, včetně dodávky drátu FeZn 8 mm + PV 01</t>
  </si>
  <si>
    <t>210800251R00</t>
  </si>
  <si>
    <t>Kabel bezhalogenový CXKH 5 x 35 mm2 volně uložený</t>
  </si>
  <si>
    <t>210 M 001</t>
  </si>
  <si>
    <t>Úprava stávajícího RH</t>
  </si>
  <si>
    <t>460200285RT2</t>
  </si>
  <si>
    <t>Výkop kabelové rýhy 50/100 cm hor.5, ruční výkop rýhy</t>
  </si>
  <si>
    <t>460420018RT1</t>
  </si>
  <si>
    <t>Zřízení kabelového lože v rýze š.do 35 cm z písku, tloušťka vrstvy 15 cm</t>
  </si>
  <si>
    <t>460570273R00</t>
  </si>
  <si>
    <t>Zához rýhy 50/90 cm, hornina třídy 3, se zhutněním</t>
  </si>
  <si>
    <t>460490012RT1</t>
  </si>
  <si>
    <t>Fólie výstražná z PVC, šířka 33 cm, fólie PVC šířka 33 cm</t>
  </si>
  <si>
    <t>460510311R00</t>
  </si>
  <si>
    <t>Chránička kabelová dělená Sitel, DN 110 mm</t>
  </si>
  <si>
    <t>005 23-1010.R</t>
  </si>
  <si>
    <t>Revize</t>
  </si>
  <si>
    <t>Soubor</t>
  </si>
  <si>
    <t>POL99_8</t>
  </si>
  <si>
    <t>005 12-2010.R</t>
  </si>
  <si>
    <t>Provoz objednatele</t>
  </si>
  <si>
    <t>381 M01</t>
  </si>
  <si>
    <t>Moduly pro kmenové učebny - 2435 x 6055 x 2800 mm</t>
  </si>
  <si>
    <t>celkem kusů : 45</t>
  </si>
  <si>
    <t xml:space="preserve">- šířka dveří do učebny minimálně 900 mm, směr otevírání křídel dle : </t>
  </si>
  <si>
    <t xml:space="preserve">návrhu dispozice a specifikace : </t>
  </si>
  <si>
    <t xml:space="preserve">- stropní přisazená svítidla provést dle návrhu umělého osvětlení : </t>
  </si>
  <si>
    <t xml:space="preserve">- elektrické topné panely provést dle návrhu vytápění : </t>
  </si>
  <si>
    <t xml:space="preserve">- silnoproudé zásuvky a vypínače provést dle návrhu elektroinstalace : </t>
  </si>
  <si>
    <t xml:space="preserve">- datové rozvody a zásuvky provést dle návrhu slaboproudu : </t>
  </si>
  <si>
    <t xml:space="preserve">- stavební připravenost pro osazení interaktivních tabulí : </t>
  </si>
  <si>
    <t xml:space="preserve">- atypické moduly E1, O1, J3, E7, O7 provést s navrženou dělící stěnou z : </t>
  </si>
  <si>
    <t xml:space="preserve">SDK konstrukce : </t>
  </si>
  <si>
    <t xml:space="preserve">- v modulu K7 bude proveden v podlaze prostup s pachotěsným poklopem : </t>
  </si>
  <si>
    <t xml:space="preserve">revizní šachty kanalizace, poklop bude skrytý pod povlakovým homogenním : </t>
  </si>
  <si>
    <t xml:space="preserve">PVC. : </t>
  </si>
  <si>
    <t>381 M02</t>
  </si>
  <si>
    <t>Moduly pro odborné učebny - 2435 x 6055 x 2800 mm</t>
  </si>
  <si>
    <t>celkem kusů : 15</t>
  </si>
  <si>
    <t xml:space="preserve">- atypické moduly A4, A5, T3, T4, T5 provést s navrženými okny na delší : </t>
  </si>
  <si>
    <t xml:space="preserve">straně modulu : </t>
  </si>
  <si>
    <t>381 M03</t>
  </si>
  <si>
    <t>Moduly pro personál školy - 2435 x 6055 x 2800 mm</t>
  </si>
  <si>
    <t>celkem kusů : 8</t>
  </si>
  <si>
    <t xml:space="preserve">(G5, H5, I5,J5, K5, L5, M5, J7) : </t>
  </si>
  <si>
    <t xml:space="preserve">- šířka dveří, vybavení a směr otevírání křídel dle návrhu dispozice a : </t>
  </si>
  <si>
    <t xml:space="preserve">specifikace : </t>
  </si>
  <si>
    <t xml:space="preserve">- stavební připravenost pro osazení kuchyňských linek v modulech H5 a L5 : </t>
  </si>
  <si>
    <t xml:space="preserve">- atypické moduly I5 a K5 provést s navrženými venkovními dveřmi do : </t>
  </si>
  <si>
    <t xml:space="preserve">atria : </t>
  </si>
  <si>
    <t xml:space="preserve">- v modulu M5 bude nachystán dveřní otvor pro průchod do sanitárního : </t>
  </si>
  <si>
    <t xml:space="preserve">modulu N5 : </t>
  </si>
  <si>
    <t>381 M04</t>
  </si>
  <si>
    <t>Sanitární moduly pro personál školy 2435 x 6055 x 2800mm</t>
  </si>
  <si>
    <t>celkem kusů : 2</t>
  </si>
  <si>
    <t xml:space="preserve">(F5, N5) : </t>
  </si>
  <si>
    <t xml:space="preserve">- dělící příčky kabin provést dle návrhu dispozice : </t>
  </si>
  <si>
    <t xml:space="preserve">- polohy zařizovacích předmětů ZTI provést dle návrhu dispozice : </t>
  </si>
  <si>
    <t xml:space="preserve">- rozvody vody a kanalizace přizpůsobit návrhu ZTI : </t>
  </si>
  <si>
    <t xml:space="preserve">- VZT rozvody s ventilátory provést dle návrhu vzduchotechniky : </t>
  </si>
  <si>
    <t xml:space="preserve">- v modulu N5 bude nachystán dveřní otvor pro průchod do modulu M5 : </t>
  </si>
  <si>
    <t xml:space="preserve">- v obou modulech bude proveden prostup přes obvodovou stěnu pro odvodní : </t>
  </si>
  <si>
    <t xml:space="preserve">VZT potrubí : </t>
  </si>
  <si>
    <t>381 M05</t>
  </si>
  <si>
    <t>Sanitární moduly pro žáky školy 2435 x 6055 x 2800 mm</t>
  </si>
  <si>
    <t>celkem kusů : 4</t>
  </si>
  <si>
    <t xml:space="preserve">(E3, E5, O3, O5) : </t>
  </si>
  <si>
    <t xml:space="preserve">- v modulech E3 a O3 bude proveden prostup přes strop pro odvodní VZT : </t>
  </si>
  <si>
    <t xml:space="preserve">potrubí : </t>
  </si>
  <si>
    <t>381 M06</t>
  </si>
  <si>
    <t>Atypické sanitární moduly - 2435 x 6055 x 2800 mm</t>
  </si>
  <si>
    <t xml:space="preserve">(E4, O4) : </t>
  </si>
  <si>
    <t xml:space="preserve">- dělící příčku provést dle návrhu dispozice : </t>
  </si>
  <si>
    <t xml:space="preserve">- moduly provést s okny a venkovními dveřmi do atria na delší straně : </t>
  </si>
  <si>
    <t xml:space="preserve">modulu : </t>
  </si>
  <si>
    <t>381 M07</t>
  </si>
  <si>
    <t>Moduly skladu pomůcek - 2435 x 6055 x 2800 mm</t>
  </si>
  <si>
    <t>celkem kusů : 3</t>
  </si>
  <si>
    <t xml:space="preserve">(A3, B3, C3) : </t>
  </si>
  <si>
    <t xml:space="preserve">- moduly tvoří samostatný požární úsek s požární odolností stěn a stropů : </t>
  </si>
  <si>
    <t xml:space="preserve">REI 15/DP1 : </t>
  </si>
  <si>
    <t xml:space="preserve">- dveře do skladu budou dodány s požární odolností EW 15/DP3-C : </t>
  </si>
  <si>
    <t xml:space="preserve">(samozavírač) : </t>
  </si>
  <si>
    <t xml:space="preserve">- VZT rozvod s ventilátorem provést dle návrhu vzduchotechniky : </t>
  </si>
  <si>
    <t xml:space="preserve">- v modulu A1 bude proveden prostup přes obvodovou stěnu pro přívod : </t>
  </si>
  <si>
    <t xml:space="preserve">vzduchu : </t>
  </si>
  <si>
    <t>381 M08</t>
  </si>
  <si>
    <t>Modul skladu učebnic - 2435 x 7335 x 2800 mm</t>
  </si>
  <si>
    <t>celkem kusů : 1</t>
  </si>
  <si>
    <t xml:space="preserve">(A2) : </t>
  </si>
  <si>
    <t xml:space="preserve">- modul tvoří samostatný požární úsek s požární odolností stěn a stropů : </t>
  </si>
  <si>
    <t xml:space="preserve">- v modulu bude proveden prostup přes strop pro odvodní VZT potrubí : </t>
  </si>
  <si>
    <t xml:space="preserve">- v modulu bude proveden prostup přes obvodovou stěnu pro přívod vzduchu : </t>
  </si>
  <si>
    <t>381 M09</t>
  </si>
  <si>
    <t>Chodbové moduly - 2435 x 6055 x 2800 mm</t>
  </si>
  <si>
    <t>celkem kusů : 6</t>
  </si>
  <si>
    <t xml:space="preserve">(D3, D4, D5, P3, P4, P5) : </t>
  </si>
  <si>
    <t xml:space="preserve">- provedení beze stěn, pouze rámy s podlahou a stropem : </t>
  </si>
  <si>
    <t>381 M10</t>
  </si>
  <si>
    <t>Chodbové moduly - 2435 x 7335 x 2800 mm</t>
  </si>
  <si>
    <t xml:space="preserve">(D2, G2, J2, M2, D6, G6,J6, M6) : </t>
  </si>
  <si>
    <t>381 M11</t>
  </si>
  <si>
    <t xml:space="preserve">(P2, P6) : </t>
  </si>
  <si>
    <t xml:space="preserve">- provedení bez vnitřních stěn a jednou stěnou venkovní s nouzovým : </t>
  </si>
  <si>
    <t xml:space="preserve">východem : </t>
  </si>
  <si>
    <t xml:space="preserve">- atypické dvoukřídlové dveře, PVC rám, prosklené, paniková klika : </t>
  </si>
  <si>
    <t>381 M12</t>
  </si>
  <si>
    <t>Chodbový modul - 2435 x 4885 x 2800 mm</t>
  </si>
  <si>
    <t xml:space="preserve">(B6) : </t>
  </si>
  <si>
    <t>381 M13</t>
  </si>
  <si>
    <t xml:space="preserve">(J1) : </t>
  </si>
  <si>
    <t xml:space="preserve">- provedení standardní, na podlaze čistící zóna : </t>
  </si>
  <si>
    <t xml:space="preserve">- 2x atypické dvoukřídlové dveře, PVC rám, prosklené, paniková klika, : </t>
  </si>
  <si>
    <t xml:space="preserve">el. vrátný : </t>
  </si>
  <si>
    <t>381 M14</t>
  </si>
  <si>
    <t>Vyskladnění, návoz modulů, montáž, jeřábové práce</t>
  </si>
  <si>
    <t>713463212</t>
  </si>
  <si>
    <t>Montáž izolace tepelné potrubí potrubními pouzdry s Al fólií staženými Al páskou 1x D přes 50 do 100 mm</t>
  </si>
  <si>
    <t>63154030</t>
  </si>
  <si>
    <t>pouzdro izolační potrubní z minerální vlny s Al fólií max. 250/100°C 64/60mm</t>
  </si>
  <si>
    <t>713463213</t>
  </si>
  <si>
    <t>Montáž izolace tepelné potrubí potrubními pouzdry s Al fólií staženými Al páskou 1x D přes 100 do 150 mm</t>
  </si>
  <si>
    <t>63154051</t>
  </si>
  <si>
    <t>pouzdro izolační potrubní z minerální vlny s Al fólií max. 250/100°C 114/80mm</t>
  </si>
  <si>
    <t>63154052</t>
  </si>
  <si>
    <t>pouzdro izolační potrubní z minerální vlny s Al fólií max. 250/100°C 133/80mm</t>
  </si>
  <si>
    <t>713463411</t>
  </si>
  <si>
    <t>Montáž izolace tepelné potrubí a ohybů návlekovými izolačními pouzdry</t>
  </si>
  <si>
    <t>28377103</t>
  </si>
  <si>
    <t>pouzdro izolační potrubní z pěnového polyetylenu 22/9mm</t>
  </si>
  <si>
    <t>28377045</t>
  </si>
  <si>
    <t>pouzdro izolační potrubní z pěnového polyetylenu 22/20mm</t>
  </si>
  <si>
    <t>28377111</t>
  </si>
  <si>
    <t>pouzdro izolační potrubní z pěnového polyetylenu 28/9mm</t>
  </si>
  <si>
    <t>28377048</t>
  </si>
  <si>
    <t>pouzdro izolační potrubní z pěnového polyetylenu 28/20mm</t>
  </si>
  <si>
    <t>28377115</t>
  </si>
  <si>
    <t>pouzdro izolační potrubní z pěnového polyetylenu 35/9mm</t>
  </si>
  <si>
    <t>28377055</t>
  </si>
  <si>
    <t>pouzdro izolační potrubní z pěnového polyetylenu 35/20mm</t>
  </si>
  <si>
    <t>28377057</t>
  </si>
  <si>
    <t>pouzdro izolační potrubní z pěnového polyetylenu 40/9mm</t>
  </si>
  <si>
    <t>28377061</t>
  </si>
  <si>
    <t>pouzdro izolační potrubní z pěnového polyetylenu 45/9mm</t>
  </si>
  <si>
    <t>28377016</t>
  </si>
  <si>
    <t>pouzdro izolační potrubní z pěnového polyetylenu 50/9mm</t>
  </si>
  <si>
    <t>28377120</t>
  </si>
  <si>
    <t>pouzdro izolační potrubní z pěnového polyetylenu 63/9mm</t>
  </si>
  <si>
    <t>721173401</t>
  </si>
  <si>
    <t>Potrubí kanalizační z PVC SN 4 svodné DN 110</t>
  </si>
  <si>
    <t>721173402</t>
  </si>
  <si>
    <t>Potrubí kanalizační z PVC SN 4 svodné DN 125</t>
  </si>
  <si>
    <t>721173403</t>
  </si>
  <si>
    <t>Potrubí kanalizační z PVC SN 4 svodné DN 160</t>
  </si>
  <si>
    <t>721174024</t>
  </si>
  <si>
    <t>Potrubí kanalizační z PP odpadní DN 75</t>
  </si>
  <si>
    <t>721174025</t>
  </si>
  <si>
    <t>Potrubí kanalizační z PP odpadní DN 110</t>
  </si>
  <si>
    <t>721174041</t>
  </si>
  <si>
    <t>Potrubí kanalizační z PP připojovací DN 32</t>
  </si>
  <si>
    <t>721174042</t>
  </si>
  <si>
    <t>Potrubí kanalizační z PP připojovací DN 40</t>
  </si>
  <si>
    <t>721174043</t>
  </si>
  <si>
    <t>Potrubí kanalizační z PP připojovací DN 50</t>
  </si>
  <si>
    <t>721194103</t>
  </si>
  <si>
    <t>Vyvedení a upevnění odpadních výpustek DN 32</t>
  </si>
  <si>
    <t>721194104</t>
  </si>
  <si>
    <t>Vyvedení a upevnění odpadních výpustek DN 40</t>
  </si>
  <si>
    <t>721194105</t>
  </si>
  <si>
    <t>Vyvedení a upevnění odpadních výpustek DN 50</t>
  </si>
  <si>
    <t>721194109</t>
  </si>
  <si>
    <t>Vyvedení a upevnění odpadních výpustek DN 110</t>
  </si>
  <si>
    <t>721229111</t>
  </si>
  <si>
    <t>Montáž zápachové uzávěrky pro pračku a myčku do DN 50  ostatní typ</t>
  </si>
  <si>
    <t>HLE.HL21.2</t>
  </si>
  <si>
    <t>Vtok (nálevka) DN32 se zápachovou uzávěrkou a kuličkou pro suchý stav</t>
  </si>
  <si>
    <t>HLE.HL136N</t>
  </si>
  <si>
    <t>Vodní ZU pro odvod kondenzátu DN40 s připojením DN32 popř. d 12-18 mm, s přídavnou mechanickou uzávěrkou a čistící vložkou, s otáčivým ramenem odtoku</t>
  </si>
  <si>
    <t>721279126</t>
  </si>
  <si>
    <t>Montáž přivzdušňovací ventil odpadních potrubí DN do 110 ostatní typ</t>
  </si>
  <si>
    <t>HLE.HL900NECO</t>
  </si>
  <si>
    <t>Kanalizační přivzdušňovací ventil DN110 s dvojitou izolační stěnou</t>
  </si>
  <si>
    <t>721279153</t>
  </si>
  <si>
    <t>Montáž hlavice ventilační polypropylen PP DN 110 ostatní typ</t>
  </si>
  <si>
    <t>HLE.HL810</t>
  </si>
  <si>
    <t>Souprava větrací hlavice DN110</t>
  </si>
  <si>
    <t>Zkouška těsnosti potrubí kanalizace vodou DN do 125</t>
  </si>
  <si>
    <t>721290112</t>
  </si>
  <si>
    <t>Zkouška těsnosti potrubí kanalizace vodou DN 150/DN 200</t>
  </si>
  <si>
    <t>Přesun hmot tonážní pro vnitřní kanalizace v objektech v do 6 m</t>
  </si>
  <si>
    <t>722130232</t>
  </si>
  <si>
    <t>Potrubí vodovodní ocelové závitové pozinkované svařované běžné DN 20</t>
  </si>
  <si>
    <t>722130234</t>
  </si>
  <si>
    <t>Potrubí vodovodní ocelové závitové pozinkované svařované běžné DN 32</t>
  </si>
  <si>
    <t>722130235</t>
  </si>
  <si>
    <t>Potrubí vodovodní ocelové závitové pozinkované svařované běžné DN 40</t>
  </si>
  <si>
    <t>722130236</t>
  </si>
  <si>
    <t>Potrubí vodovodní ocelové závitové pozinkované svařované běžné DN 50</t>
  </si>
  <si>
    <t>722174022</t>
  </si>
  <si>
    <t>Potrubí vodovodní plastové PPR svar polyfúze PN 20 D 20x3,4 mm</t>
  </si>
  <si>
    <t>722174023</t>
  </si>
  <si>
    <t>Potrubí vodovodní plastové PPR svar polyfúze PN 20 D 25x4,2 mm</t>
  </si>
  <si>
    <t>722174024</t>
  </si>
  <si>
    <t>Potrubí vodovodní plastové PPR svar polyfúze PN 20 D 32x5,4 mm</t>
  </si>
  <si>
    <t>722174025</t>
  </si>
  <si>
    <t>Potrubí vodovodní plastové PPR svar polyfúze PN 20 D 40x6,7 mm</t>
  </si>
  <si>
    <t>722176117</t>
  </si>
  <si>
    <t>Montáž potrubí plastové spojované svary polyfuzně D přes 50 do 63 mm</t>
  </si>
  <si>
    <t>28613173</t>
  </si>
  <si>
    <t>trubka vodovodní PE100 SDR11 se signalizační vrstvou 63x5,8mm</t>
  </si>
  <si>
    <t>722220111</t>
  </si>
  <si>
    <t>Nástěnka pro výtokový ventil G 1/2" s jedním závitem</t>
  </si>
  <si>
    <t>722220121</t>
  </si>
  <si>
    <t>Nástěnka pro baterii G 1/2" s jedním závitem</t>
  </si>
  <si>
    <t>pár</t>
  </si>
  <si>
    <t>722224115</t>
  </si>
  <si>
    <t>Kohout plnicí nebo vypouštěcí G 1/2" PN 10 s jedním závitem</t>
  </si>
  <si>
    <t>722231072</t>
  </si>
  <si>
    <t>Ventil zpětný mosazný G 1/2" PN 10 do 110°C se dvěma závity</t>
  </si>
  <si>
    <t>722231074</t>
  </si>
  <si>
    <t>Ventil zpětný mosazný G 1" PN 10 do 110°C se dvěma závity</t>
  </si>
  <si>
    <t>722231087</t>
  </si>
  <si>
    <t>Ventil zpětný G 2" PN 16 do 90°C</t>
  </si>
  <si>
    <t>722231141</t>
  </si>
  <si>
    <t>Ventil závitový pojistný rohový G 1/2"</t>
  </si>
  <si>
    <t>722239101</t>
  </si>
  <si>
    <t>Montáž armatur vodovodních se dvěma závity G 1/2"</t>
  </si>
  <si>
    <t>55114144</t>
  </si>
  <si>
    <t>kohout kulový PN 42 T 185°C plnoprůtokový nikl páčka 1/2" červený</t>
  </si>
  <si>
    <t>722239103</t>
  </si>
  <si>
    <t>Montáž armatur vodovodních se dvěma závity G 1"</t>
  </si>
  <si>
    <t>55114148</t>
  </si>
  <si>
    <t>kohout kulový PN 35 T 185°C plnoprůtokový nikl páčka 1" červený</t>
  </si>
  <si>
    <t>722239104</t>
  </si>
  <si>
    <t>Montáž armatur vodovodních se dvěma závity G 5/4"</t>
  </si>
  <si>
    <t>55114150</t>
  </si>
  <si>
    <t>kohout kulový PN 35 T 185°C plnoprůtokový nikl páčka 1"1/4 červený</t>
  </si>
  <si>
    <t>722239106</t>
  </si>
  <si>
    <t>Montáž armatur vodovodních se dvěma závity G 2"</t>
  </si>
  <si>
    <t>55114154</t>
  </si>
  <si>
    <t>kohout kulový PN 35 T 185°C plnoprůtokový nikl páčka 2" červený</t>
  </si>
  <si>
    <t>55114220</t>
  </si>
  <si>
    <t>kohout kulový s vypouštěním PN 35 T 185°C chromovaný R250DS 2"</t>
  </si>
  <si>
    <t>7222622PC</t>
  </si>
  <si>
    <t>Vodoměr Q3 závitový jednovtokový suchoběžný odečet do 40°C, 5/4' 260mm 10m3/h suchoběžný</t>
  </si>
  <si>
    <t>722290226</t>
  </si>
  <si>
    <t>Zkouška těsnosti vodovodního potrubí závitového DN do 50</t>
  </si>
  <si>
    <t>722290234</t>
  </si>
  <si>
    <t>Proplach a dezinfekce vodovodního potrubí DN do 80</t>
  </si>
  <si>
    <t>998722101</t>
  </si>
  <si>
    <t>Přesun hmot tonážní pro vnitřní vodovod v objektech v do 6 m</t>
  </si>
  <si>
    <t>725119101</t>
  </si>
  <si>
    <t>Montáž splachovače nádržkového plastového vysokopoloženého</t>
  </si>
  <si>
    <t>55147031</t>
  </si>
  <si>
    <t>splachovač nádržkový úsporný z PH</t>
  </si>
  <si>
    <t>725119121</t>
  </si>
  <si>
    <t>Montáž klozetových mís standardních</t>
  </si>
  <si>
    <t>6423605PC</t>
  </si>
  <si>
    <t>klozet keramický stojící hluboké splachování, bezbariérový, zadní odpad, bílá</t>
  </si>
  <si>
    <t>725119122</t>
  </si>
  <si>
    <t>Montáž klozetových mís kombi</t>
  </si>
  <si>
    <t>64232051</t>
  </si>
  <si>
    <t>klozet keramický kombinovaný hluboké splachování odpad vodorovný bílý 630x360x770mm</t>
  </si>
  <si>
    <t>725119131</t>
  </si>
  <si>
    <t>Montáž klozetových sedátek standardních</t>
  </si>
  <si>
    <t>55167381</t>
  </si>
  <si>
    <t>sedátko klozetové duroplastové bílé s poklopem</t>
  </si>
  <si>
    <t>5516738PC</t>
  </si>
  <si>
    <t>sedátko klozetové duroplastové bezbariérové bílé bez poklopu</t>
  </si>
  <si>
    <t>725129102</t>
  </si>
  <si>
    <t>Montáž pisoáru s automatickým splachováním</t>
  </si>
  <si>
    <t>64251313</t>
  </si>
  <si>
    <t>pisoár keramický se senzorovým splachovačem 230V integrovaným zdrojem 360x575x330mm</t>
  </si>
  <si>
    <t>AZP.ZAC120</t>
  </si>
  <si>
    <t>ZAC 1/20 napájecí zdroj  230V/12V, 50 Hz,  20 VA</t>
  </si>
  <si>
    <t>72521910PC</t>
  </si>
  <si>
    <t>Montáž umyvadla připevněného na šrouby do zdiva</t>
  </si>
  <si>
    <t>64211045</t>
  </si>
  <si>
    <t>umyvadlo keramické závěsné bílé š 550mm</t>
  </si>
  <si>
    <t>6421102PC1</t>
  </si>
  <si>
    <t>Umyvadlo bezbariérové bílé 640x550mm</t>
  </si>
  <si>
    <t>6421102PC2</t>
  </si>
  <si>
    <t>sifon pro zdravotní umyvadlo DN 40</t>
  </si>
  <si>
    <t>551610PC</t>
  </si>
  <si>
    <t>Neuzavíratelný vypouštěcí ventil pro umyvadla bez přepadu</t>
  </si>
  <si>
    <t>7252391PC</t>
  </si>
  <si>
    <t>Montáž bidetů bez výtokových armatur ostatní typ</t>
  </si>
  <si>
    <t>64240414</t>
  </si>
  <si>
    <t>bidet keramický závěsný s otvorem pro baterii bílý</t>
  </si>
  <si>
    <t>725241901</t>
  </si>
  <si>
    <t>Montáž vaničky sprchové</t>
  </si>
  <si>
    <t>55423000</t>
  </si>
  <si>
    <t>vanička sprchová akrylátová čtvercová 800x800mm</t>
  </si>
  <si>
    <t>55495034</t>
  </si>
  <si>
    <t>zástěna sprchového koutu boční rámová skleněná tl 4mm pevná na vaničku š 800mm</t>
  </si>
  <si>
    <t>725319111</t>
  </si>
  <si>
    <t>Montáž dřezu ostatních typů</t>
  </si>
  <si>
    <t>725339111</t>
  </si>
  <si>
    <t>Montáž výlevky</t>
  </si>
  <si>
    <t>64271101</t>
  </si>
  <si>
    <t>výlevka keramická bílá</t>
  </si>
  <si>
    <t>725539201</t>
  </si>
  <si>
    <t>Montáž ohřívačů zásobníkových závěsných tlakových do 15 l</t>
  </si>
  <si>
    <t>541322PC</t>
  </si>
  <si>
    <t>Elektrický ohřívač  tlakový pod umyvadlo  350x500x310 ,2 kW (např. MORA TOM 15 P)</t>
  </si>
  <si>
    <t>725539203</t>
  </si>
  <si>
    <t>Montáž ohřívačů zásobníkových závěsných tlakových přes 50 do 80 l</t>
  </si>
  <si>
    <t>54132241</t>
  </si>
  <si>
    <t>ohřívač vody elektrický závěsný akumulační svislý příkon, rychloohřev 80L 3kW</t>
  </si>
  <si>
    <t>725813111</t>
  </si>
  <si>
    <t>Ventil rohový bez připojovací trubičky nebo flexi hadičky G 1/2"</t>
  </si>
  <si>
    <t>725819401</t>
  </si>
  <si>
    <t>Montáž ventilů rohových G 1/2" s připojovací trubičkou</t>
  </si>
  <si>
    <t>55141001</t>
  </si>
  <si>
    <t>kohout kulový rohový mosazný R 1/2"x3/8"</t>
  </si>
  <si>
    <t>TCE.9PC</t>
  </si>
  <si>
    <t>Hadice připojovací nerez 8x12, FxF, 3/8"x1/2" s kolínkem, 50 cm</t>
  </si>
  <si>
    <t>725829121</t>
  </si>
  <si>
    <t>Montáž baterie umyvadlové nástěnné pákové a klasické ostatní typ</t>
  </si>
  <si>
    <t>55143169</t>
  </si>
  <si>
    <t>baterie dřezová páková nástěnná s plochým ústím 300mm</t>
  </si>
  <si>
    <t>725829131</t>
  </si>
  <si>
    <t>Montáž baterie umyvadlové stojánkové G 1/2" ostatní typ</t>
  </si>
  <si>
    <t>55145692</t>
  </si>
  <si>
    <t>baterie umyvadlová stojánková páková s prodlouženou pákou (lékařská)</t>
  </si>
  <si>
    <t>55144004</t>
  </si>
  <si>
    <t>baterie umyvadlová stojánková páková s ovládáním odpadu</t>
  </si>
  <si>
    <t>55145722</t>
  </si>
  <si>
    <t>baterie dřezová páková stojánková s vytahovací sprškou chrom</t>
  </si>
  <si>
    <t>725829141</t>
  </si>
  <si>
    <t>Montáž baterie bidetové stojánkové soupravy pákové ostatní typ</t>
  </si>
  <si>
    <t>55145505</t>
  </si>
  <si>
    <t>baterie bidetová stojánková páková s otvíráním odpadu</t>
  </si>
  <si>
    <t>725849411</t>
  </si>
  <si>
    <t>Montáž baterie sprchové nástěnná s nastavitelnou výškou sprchy</t>
  </si>
  <si>
    <t>55145403</t>
  </si>
  <si>
    <t>baterie sprchová s ruční sprchou 1/2"x150mm</t>
  </si>
  <si>
    <t>998725101</t>
  </si>
  <si>
    <t>Přesun hmot tonážní pro zařizovací předměty v objektech v do 6 m</t>
  </si>
  <si>
    <t>732331101</t>
  </si>
  <si>
    <t>Nádoba tlaková expanzní pro solární, topnou a chladící soustavu s membránou závitové připojení PN 1, 0 o objemu 8 l</t>
  </si>
  <si>
    <t>998732101</t>
  </si>
  <si>
    <t>Přesun hmot tonážní pro strojovny v objektech v do 6 m</t>
  </si>
  <si>
    <t>734411101</t>
  </si>
  <si>
    <t>Teploměr technický s pevným stonkem a jímkou zadní připojení průměr 63 mm délky 50 mm</t>
  </si>
  <si>
    <t>734421102</t>
  </si>
  <si>
    <t>Tlakoměr s pevným stonkem a zpětnou klapkou tlak 0-16 bar průměr 63 mm spodní připojení</t>
  </si>
  <si>
    <t>734424102</t>
  </si>
  <si>
    <t>Kondenzační smyčka k přivaření stočená PN 250 do 300°C</t>
  </si>
  <si>
    <t>998734101</t>
  </si>
  <si>
    <t>Přesun hmot tonážní pro armatury v objektech v do 6 m</t>
  </si>
  <si>
    <t>900      R04</t>
  </si>
  <si>
    <t>HZS, stavební dělník v tarifní třídě 7</t>
  </si>
  <si>
    <t>h</t>
  </si>
  <si>
    <t>905      R02</t>
  </si>
  <si>
    <t>Hzs-revize provoz.souboru a st.obj., Uprava stavajiciho rozvadece</t>
  </si>
  <si>
    <t>211010002RT2</t>
  </si>
  <si>
    <t>Osazení hmoždinky do senviče, HM 8, včetně dodávky hmoždinky</t>
  </si>
  <si>
    <t>210010094RT3</t>
  </si>
  <si>
    <t>Kanál parapetní bezhalogenový dutý do 120 mm, včetně dodávky kanálu PK 170 x 70 HF</t>
  </si>
  <si>
    <t>210010091RT3</t>
  </si>
  <si>
    <t>Lišta hranatá bezhalogenová do šířky 40 mm, včetně dodávky lišty LHD 20 x 20 HF</t>
  </si>
  <si>
    <t>210010091RT5</t>
  </si>
  <si>
    <t>Lišta hranatá bezhalogenová do šířky 40 mm, včetně dodávky lišty LHD 40 x 40 HF</t>
  </si>
  <si>
    <t>210010026RT2</t>
  </si>
  <si>
    <t>Trubka ohebná z PVC pevně, vnější pruměr 25 mm, včetně dodávky Spiroflex SF 20</t>
  </si>
  <si>
    <t>210010120RT7</t>
  </si>
  <si>
    <t>Kanál vkládací PVC š. do 215 mm, včetně dodávky PK 180 x 60 HF</t>
  </si>
  <si>
    <t>210010091RT6</t>
  </si>
  <si>
    <t>Lišta Stínící SK40x33, včetně dodávky lišty</t>
  </si>
  <si>
    <t>210010333RT1</t>
  </si>
  <si>
    <t>Krabice pro lištový rozvod LK 80/3,se zapojením, včetně dodávky LK 80/3</t>
  </si>
  <si>
    <t>210010337RT2</t>
  </si>
  <si>
    <t>Krabice lištová LK 80x28, bez zapojení, včetně dodávky LK 80x28 2ZK</t>
  </si>
  <si>
    <t>210010338RT2</t>
  </si>
  <si>
    <t>Krabice lištová univerzální, bez zapojení, včetně dodávky LKM 45</t>
  </si>
  <si>
    <t>210110001RT2</t>
  </si>
  <si>
    <t>Spínač nástěnný jednopól.- řaz. 1, obyč.prostředí, včetně dodávky spínače</t>
  </si>
  <si>
    <t>210110003RT1</t>
  </si>
  <si>
    <t>Spínač nástěnný seriový - řaz. 5, obyč.prostředí, včetně dodávky spínače</t>
  </si>
  <si>
    <t>210110004RT1</t>
  </si>
  <si>
    <t>Spínač nástěnný střídavý - řaz. 6, obyč.prostředí, včetně dodávky spínače</t>
  </si>
  <si>
    <t>210110005RT1</t>
  </si>
  <si>
    <t>Spínač nástěnný křížový - řaz. 7, obyč.prostředí, včetně dodávky spínače</t>
  </si>
  <si>
    <t>210110062RT2</t>
  </si>
  <si>
    <t>Infrapasivní spínač osvětlení, včetně dodávky stropního interiérového čidla</t>
  </si>
  <si>
    <t>210110091RT8</t>
  </si>
  <si>
    <t>Spínací hodiny v krabici 230V/10A, vč.dodávky strojku pro el.transf., rámečku a krytu</t>
  </si>
  <si>
    <t>210110519RT6</t>
  </si>
  <si>
    <t>Sada pro přivolání pomoci invalidům, vč. dodávky</t>
  </si>
  <si>
    <t>210140650RT2</t>
  </si>
  <si>
    <t>Termostat prostorový, včetně dodávky REGO 973-11 10a</t>
  </si>
  <si>
    <t>210110082RT1</t>
  </si>
  <si>
    <t>Spínač přisazený zapuštěný 39563 - 23C, včetně dodávky spínače 39563-23</t>
  </si>
  <si>
    <t>210111012RT2</t>
  </si>
  <si>
    <t>Sestava zásuvek 1x230V/16A s T3, 3x230V/16A, 1x 2xRJ45</t>
  </si>
  <si>
    <t>210111014RT7</t>
  </si>
  <si>
    <t>Zásuvka domovní zapuštěná - provedení 2x (2P+PE) , včetně dodávky zásuvky s natočenou dutinkou a clon</t>
  </si>
  <si>
    <t>Zásuvka domovní zapuštěná - 2P+PE, průběž.zapojení, včetně dodávky zásuvky</t>
  </si>
  <si>
    <t>R-položka</t>
  </si>
  <si>
    <t>POL12_1</t>
  </si>
  <si>
    <t>210290751R00</t>
  </si>
  <si>
    <t>Montáž přístrojů 230V do 1,5 kW</t>
  </si>
  <si>
    <t>210190003R00</t>
  </si>
  <si>
    <t>Montáž celoplechových rozvodnic do váhy 100 kg</t>
  </si>
  <si>
    <t>35712201R1</t>
  </si>
  <si>
    <t>Rozvaděč R1 viz výkres  06</t>
  </si>
  <si>
    <t>35712201R2</t>
  </si>
  <si>
    <t>Rozvaděč RU výkres  07</t>
  </si>
  <si>
    <t>210201514R00</t>
  </si>
  <si>
    <t>Svítidlo LED bytové stropní závěsné 4 upevňov.body, montáž</t>
  </si>
  <si>
    <t>34823282.01R</t>
  </si>
  <si>
    <t>A 1 x LED, 26W, 3300lm, , Závěsné/přisazené, LED, svítidlo, matná ALDP </t>
  </si>
  <si>
    <t>34823282.01R1</t>
  </si>
  <si>
    <t>B 1 x LED, 23W, 3300lm, 1500mm, liniové, LED, ASYMETRICKÁ OPTIKA, </t>
  </si>
  <si>
    <t>34823282.01R3</t>
  </si>
  <si>
    <t>C 1 x LED, 36W, 5400lm, 1500mm, Přisazené LED svítidlo, opálový kryt</t>
  </si>
  <si>
    <t>34823282.01R4</t>
  </si>
  <si>
    <t>D 1 x LED, 27W, 2700lm, 3750mm, Přisazené LED svítidlo, opálový kryt</t>
  </si>
  <si>
    <t>34828410R</t>
  </si>
  <si>
    <t>N1 x Optics for open 1,1W, LED nouzové svítidlo otevřený prostor</t>
  </si>
  <si>
    <t>34828410R2</t>
  </si>
  <si>
    <t>N2 x Optics for escape route, optika pro únikové cesty 1w</t>
  </si>
  <si>
    <t>34828410R3</t>
  </si>
  <si>
    <t>N3 x LED přisazené, nouzové svítidlo 1W</t>
  </si>
  <si>
    <t>210220101RU2</t>
  </si>
  <si>
    <t>Vodiče svodové FeZn D do 10,Al 10,Cu 8 +podpěry, včetně dodávky drátu AlMgSi T/4 8 mm</t>
  </si>
  <si>
    <t>210220372RT1</t>
  </si>
  <si>
    <t>Úhelník ochranný nebo trubka s držáky do zdiva, včetně ochran.úhelníku + 2 držáky do zdi</t>
  </si>
  <si>
    <t>210220361RT1</t>
  </si>
  <si>
    <t>Zemnič tyčový, zaražení a připojení, do 2 m, včetně dodávky tyče ZT 2,0   2000 mm</t>
  </si>
  <si>
    <t>210220212RT3</t>
  </si>
  <si>
    <t>Tyč jímací s upev. na plochou střechu, včetně dodávky tyče JV 1,5 m + stojánek</t>
  </si>
  <si>
    <t>210220401RT1</t>
  </si>
  <si>
    <t>Označení svodu štítky, smaltované, umělá hmota, včetně dodávky štítku</t>
  </si>
  <si>
    <t>210220301RT2</t>
  </si>
  <si>
    <t>Svorka hromosvodová do 2 šroubů /SS, SZ, SO/, včetně dodávky svorky SS</t>
  </si>
  <si>
    <t>210220801R00</t>
  </si>
  <si>
    <t>Změření zemního odporu, vč. měřicího protokolu</t>
  </si>
  <si>
    <t>210220302RT2</t>
  </si>
  <si>
    <t>Svorka hromosvodová nad 2 šrouby /ST, SJ, SR, atd/, včetně dodávky svorky</t>
  </si>
  <si>
    <t>210220458R00</t>
  </si>
  <si>
    <t>Nátěr nového svodového vodiče, 1x zákl.,2x krycí</t>
  </si>
  <si>
    <t>210220321R00</t>
  </si>
  <si>
    <t>Svorka na potrubí Bernard, včetně Cu pásku</t>
  </si>
  <si>
    <t>210800214RT2</t>
  </si>
  <si>
    <t>Kabel bezhalogenový CXKH 3 x 1,5 mm2 volně uložený, včetně dodávky kabelu CXKH-R</t>
  </si>
  <si>
    <t>210800201RT2</t>
  </si>
  <si>
    <t>Kabel bezhalogenový CXKH 1 x 16 mm2 volně uložený, včetně dodávky kabelu CXKH-R</t>
  </si>
  <si>
    <t>210800211R00</t>
  </si>
  <si>
    <t>Kabel bezhalogenový CXKH 1 x 1,5 mm2 volně uložený, vč dodávky</t>
  </si>
  <si>
    <t>210800246RT3</t>
  </si>
  <si>
    <t>Kabel bezhalogenový CXKH 5 x 4 mm2 volně uložený, včetně dodávky kabelu CXKH-V</t>
  </si>
  <si>
    <t>210800247RT2</t>
  </si>
  <si>
    <t>Kabel bezhalogenový CXKH 5 x 6 mm2 volně uložený, včetně dodávky kabelu CXKH-R</t>
  </si>
  <si>
    <t>210800215RT3</t>
  </si>
  <si>
    <t>Kabel bezhalogenový CXKH 3 x 2,5 mm2 volně uložený, včetně dodávky kabelu CXKH-R</t>
  </si>
  <si>
    <t>220262112RT1</t>
  </si>
  <si>
    <t>Kabel.žlab drátěný s integr.spojkou NKZI 50x125 mm, vč dodávky</t>
  </si>
  <si>
    <t>222323308R00</t>
  </si>
  <si>
    <t>Sada domácích telefonů, jeden vchod, 5x telefon, vč dodávky</t>
  </si>
  <si>
    <t>222290003R00</t>
  </si>
  <si>
    <t>Dvojzásuvka 2xRJ45 UTP kat.6A lištový rozvod, vč dodávky</t>
  </si>
  <si>
    <t>222080201R00</t>
  </si>
  <si>
    <t>Optický kabel v trubce 8 vl., vč. dodávky</t>
  </si>
  <si>
    <t>222080101R00</t>
  </si>
  <si>
    <t>Optický kabel v trubce HDPE</t>
  </si>
  <si>
    <t>222171002R00</t>
  </si>
  <si>
    <t>Měření optic.kabelů transmisní metoda, další měř.</t>
  </si>
  <si>
    <t>222290971R00</t>
  </si>
  <si>
    <t>Patch panelc komplet</t>
  </si>
  <si>
    <t>222310011R00</t>
  </si>
  <si>
    <t>Optická vana, vč dodávky</t>
  </si>
  <si>
    <t>222260456RT2</t>
  </si>
  <si>
    <t>Stojanový 19" rozvaděč 32U-42U do 600x800 mm, vč dodávky</t>
  </si>
  <si>
    <t>222291991R00</t>
  </si>
  <si>
    <t>Aktivní síťový prvek 24 prvků, vš dodávky</t>
  </si>
  <si>
    <t>Aktivní síťový prvek 24 prvků PoE, vš dodávky</t>
  </si>
  <si>
    <t>222291961R00</t>
  </si>
  <si>
    <t>Anténa WiFi PoE vč dodávky</t>
  </si>
  <si>
    <t>3457114674R</t>
  </si>
  <si>
    <t>Trubka kabelová chránička PVC CWS 110/3,2/6000 tř3, hladká, hrdlovaná</t>
  </si>
  <si>
    <t>222 PC_001</t>
  </si>
  <si>
    <t>D+M Rozhlasu s nuceným poslechem (ERO)</t>
  </si>
  <si>
    <t>650061643R00</t>
  </si>
  <si>
    <t>Montáž jističe modulárního třípólového do 125 A</t>
  </si>
  <si>
    <t>35822953.AR</t>
  </si>
  <si>
    <t>Jistič Modeion BD250-el.spouště SE-BD-0160-MTV8</t>
  </si>
  <si>
    <t>005 24-1010.R</t>
  </si>
  <si>
    <t>Dokumentace skutečného provedení</t>
  </si>
  <si>
    <t>H01.001</t>
  </si>
  <si>
    <t>Odvodní radiální ventilátor v provedení se zpětnou klapkou a nastavitelným časovým doběhem, montáž do stropu, připojení DN80Vzduchový výkon 80 m3/h, pext= 150 Pa</t>
  </si>
  <si>
    <t>H01.101</t>
  </si>
  <si>
    <t>Zpětná klapka kruhová DN125</t>
  </si>
  <si>
    <t>H01.201</t>
  </si>
  <si>
    <t>Přívodní krycí mřížka DN125</t>
  </si>
  <si>
    <t>H01.501</t>
  </si>
  <si>
    <t>Protidešťová žaluzie DN125 se sítí proti hmyzu</t>
  </si>
  <si>
    <t>H01.551</t>
  </si>
  <si>
    <t>Výfuková hlavice DN160 s izolovaným soklem, RAL  dle architekta</t>
  </si>
  <si>
    <t>H01.601</t>
  </si>
  <si>
    <t>Flexibilní hadice DN80 s parozábranou na vnitřní straně</t>
  </si>
  <si>
    <t>H01.701</t>
  </si>
  <si>
    <t>Potrubí kruhové pozinkované - spiro, třída těsnosti B, tvarovky 50%- průměru 80mm, včetně těsnícího a spojovacího materiálu.</t>
  </si>
  <si>
    <t>H01.702</t>
  </si>
  <si>
    <t>Potrubí kruhové pozinkované - spiro, třída těsnosti B, tvarovky 50%- průměru 125mm, včetně těsnícího a spojovacího materiálu.</t>
  </si>
  <si>
    <t>H01.703</t>
  </si>
  <si>
    <t>Potrubí kruhové pozinkované - spiro, třída těsnosti B, tvarovky 70%- průměru 160mm, včetně těsnícího a spojovacího materiálu.</t>
  </si>
  <si>
    <t>H01.902</t>
  </si>
  <si>
    <t>Parotěsná tepelná izolace výfuku vzduchu ve větraném prostoru, tl. 25mm.</t>
  </si>
  <si>
    <t>H01.991</t>
  </si>
  <si>
    <t>Kompletní montáž vzduchotechniky Zařízení č. H01 - Sklad učebnic m.č. 1.07</t>
  </si>
  <si>
    <t>H01.992</t>
  </si>
  <si>
    <t>Hzs Zařízení č. H01 - Sklad učebnic m.č. 1.07 - zednické výpomoci vrty, prostupy, drážky, přípomoci během transportu potrubí, koordinace vůči ostatním profesím, koordinace při etapizaci prací</t>
  </si>
  <si>
    <t>hod</t>
  </si>
  <si>
    <t>998728102R00</t>
  </si>
  <si>
    <t>Přesun hmot pro vzduchotechniku, výšky do 12 m</t>
  </si>
  <si>
    <t>H02.001</t>
  </si>
  <si>
    <t>Odvodní diagonální ventilátor do kruhového potrubí DN160, vč. 2 ks tlumících manžet, vč. nastavitelného časového doběhu.Vzduchový výkon 220 m3/h, 135 Pa</t>
  </si>
  <si>
    <t>H02.101</t>
  </si>
  <si>
    <t>Zpětná klapka kruhová DN200</t>
  </si>
  <si>
    <t>H02.151</t>
  </si>
  <si>
    <t>Zpětná klapka kruhová DN160</t>
  </si>
  <si>
    <t>H02.152</t>
  </si>
  <si>
    <t>Regulační klapka kruhová DN160 ruční</t>
  </si>
  <si>
    <t>H02.201</t>
  </si>
  <si>
    <t>Přívodní krycí mřížka DN200</t>
  </si>
  <si>
    <t>H02.251</t>
  </si>
  <si>
    <t>Odvodní jednořadá čtyřhranná mřížka do kruhovévho potrubí 425x75, vč. regulace</t>
  </si>
  <si>
    <t>H02.501</t>
  </si>
  <si>
    <t>Protidešťová žaluzie DN200 se sítí proti hmyzu</t>
  </si>
  <si>
    <t>H02.701</t>
  </si>
  <si>
    <t>Potrubí kruhové pozinkované - spiro, třída těsnosti B, tvarovky 30% - průměru 160mm, včetně těsnícího a spojovacího materiálu.</t>
  </si>
  <si>
    <t>H02.702</t>
  </si>
  <si>
    <t>Potrubí kruhové pozinkované - spiro, třída těsnosti B, tvarovky 30% - průměru 200mm, včetně těsnícího a spojovacího materiálu.</t>
  </si>
  <si>
    <t>H02.902</t>
  </si>
  <si>
    <t>Parotěsná tepelná izolace výfuku vzduchu, tl. 25mm.</t>
  </si>
  <si>
    <t>H02.991</t>
  </si>
  <si>
    <t>Kompletní montáž vzduchotechniky Zařízení č. H02 - Sklad pomůcek m.č. 1.08</t>
  </si>
  <si>
    <t>H02.992</t>
  </si>
  <si>
    <t>Hzs Zařízení č. H02 - Sklad pomůcek m.č. 1.08 - zednické výpomoci vrty, prostupy, drážky, přípomoci během transportu potrubí, koordinace vůči ostatním profesím, koordinace při etapizaci prací</t>
  </si>
  <si>
    <t>H03.001</t>
  </si>
  <si>
    <t>Odvodní diagonální ventilátor do kruhového potrubí DN160, vč. 2 ks tlumících manžet, vč. nastavitelného časového doběhu.Vzduchový výkon 160 m3/h, 150 Pa</t>
  </si>
  <si>
    <t>H03.151</t>
  </si>
  <si>
    <t>H03.152</t>
  </si>
  <si>
    <t>H03.251</t>
  </si>
  <si>
    <t>Odvodní talířový ventil DN160</t>
  </si>
  <si>
    <t>H03.551</t>
  </si>
  <si>
    <t>H03.701</t>
  </si>
  <si>
    <t>Potrubí kruhové pozinkované - spiro, třída těsnosti B, rovné - průměru 160mm, včetně těsnícího a spojovacího materiálu.</t>
  </si>
  <si>
    <t>H03.902</t>
  </si>
  <si>
    <t>H03.991</t>
  </si>
  <si>
    <t>Kompletní montáž vzduchotechniky Zařízení č. H03 - WC chlapci m.č. 1.09</t>
  </si>
  <si>
    <t>H03.992</t>
  </si>
  <si>
    <t>Hzs Zařízení č. H03 - WC chlapci m.č. 1.09 - zednické výpomoci vrty, prostupy, drážky, přípomoci během transportu potrubí, koordinace vůči ostatním profesím, koordinace při etapizaci prací</t>
  </si>
  <si>
    <t>H04.001</t>
  </si>
  <si>
    <t>H04.151</t>
  </si>
  <si>
    <t>H04.152</t>
  </si>
  <si>
    <t>H04.251</t>
  </si>
  <si>
    <t>H04.701</t>
  </si>
  <si>
    <t>H04.902</t>
  </si>
  <si>
    <t>H04.991</t>
  </si>
  <si>
    <t>Kompletní montáž vzduchotechniky Zařízení č. H04 - WC dívky m.č. 1.10</t>
  </si>
  <si>
    <t>H04.992</t>
  </si>
  <si>
    <t>Hzs Zařízení č. H04 - WC dívky m.č. 1.10 - zednické výpomoci vrty, prostupy, drážky, přípomoci během transportu potrubí, koordinace vůči ostatním profesím, koordinace při etapizaci prací</t>
  </si>
  <si>
    <t>H05.001</t>
  </si>
  <si>
    <t>H05.151</t>
  </si>
  <si>
    <t>H05.152</t>
  </si>
  <si>
    <t>H05.251</t>
  </si>
  <si>
    <t>H05.551</t>
  </si>
  <si>
    <t>H05.701</t>
  </si>
  <si>
    <t>H05.902</t>
  </si>
  <si>
    <t>H05.991</t>
  </si>
  <si>
    <t>Kompletní montáž vzduchotechniky Zařízení č. H05 - WC chlapci m.č. 1.13</t>
  </si>
  <si>
    <t>H05.992</t>
  </si>
  <si>
    <t>Hzs Zařízení č. H05 - WC chlapci m.č. 1.13 - zednické výpomoci vrty, prostupy, drážky, přípomoci během transportu potrubí, koordinace vůči ostatním profesím, koordinace při etapizaci prací</t>
  </si>
  <si>
    <t>H06.001</t>
  </si>
  <si>
    <t>H06.151</t>
  </si>
  <si>
    <t>H06.152</t>
  </si>
  <si>
    <t>H06.251</t>
  </si>
  <si>
    <t>H06.701</t>
  </si>
  <si>
    <t>H06.902</t>
  </si>
  <si>
    <t>H06.991</t>
  </si>
  <si>
    <t>Kompletní montáž vzduchotechniky Zařízení č. H06 - WC dívky m.č. 1.14</t>
  </si>
  <si>
    <t>H06.992</t>
  </si>
  <si>
    <t>Hzs Zařízení č. H06 - WC dívky m.č. 1.14 - zednické výpomoci vrty, prostupy, drážky, přípomoci během transportu potrubí, koordinace vůči ostatním profesím, koordinace při etapizaci prací</t>
  </si>
  <si>
    <t>H07.001</t>
  </si>
  <si>
    <t>Odvodní diagonální ventilátor do kruhového potrubí DN160, vč. 2 ks tlumících manžet, vč. nastavitelného časového doběhu.Vzduchový výkon 130 m3/h, 150 Pa</t>
  </si>
  <si>
    <t>H07.151</t>
  </si>
  <si>
    <t>H07.152</t>
  </si>
  <si>
    <t>H07.251</t>
  </si>
  <si>
    <t>H07.551</t>
  </si>
  <si>
    <t>Výfuková hlavice DN250 s izolovaným soklem, RAL  dle architekta</t>
  </si>
  <si>
    <t>H07.701</t>
  </si>
  <si>
    <t>H07.702</t>
  </si>
  <si>
    <t>Potrubí kruhové pozinkované - spiro, třída těsnosti B, rovné - průměru 200mm, včetně těsnícího a spojovacího materiálu.</t>
  </si>
  <si>
    <t>H07.703</t>
  </si>
  <si>
    <t>Potrubí kruhové pozinkované - spiro, třída těsnosti B, rovné - průměru 250mm, včetně těsnícího a spojovacího materiálu.</t>
  </si>
  <si>
    <t>H07.902</t>
  </si>
  <si>
    <t>H07.903</t>
  </si>
  <si>
    <t>Venkovní izolace tl. 100 mm vč. oplechování</t>
  </si>
  <si>
    <t>H07.991</t>
  </si>
  <si>
    <t>Kompletní montáž vzduchotechniky Zařízení č. H07 - WC invalidi m.č. 1.18</t>
  </si>
  <si>
    <t>H07.992</t>
  </si>
  <si>
    <t>Hzs Zařízení č. H07 - WC invalidi m.č. 1.18 - zednické výpomoci vrty, prostupy, drážky, přípomoci během transportu potrubí, koordinace vůči ostatním profesím, koordinace při etapizaci prací</t>
  </si>
  <si>
    <t>H08.001</t>
  </si>
  <si>
    <t>H08.151</t>
  </si>
  <si>
    <t>H08.152</t>
  </si>
  <si>
    <t>H08.251</t>
  </si>
  <si>
    <t>H08.551</t>
  </si>
  <si>
    <t>H08.701</t>
  </si>
  <si>
    <t>H08.702</t>
  </si>
  <si>
    <t>H08.703</t>
  </si>
  <si>
    <t>H08.902</t>
  </si>
  <si>
    <t>H08.903</t>
  </si>
  <si>
    <t>H08.991</t>
  </si>
  <si>
    <t>Kompletní montáž vzduchotechniky Zařízení č. H08 - WC invalidi m.č. 1.21</t>
  </si>
  <si>
    <t>H08.992</t>
  </si>
  <si>
    <t>Hzs Zařízení č. H08 - WC invalidi m.č. 1.21 - zednické výpomoci vrty, prostupy, drážky, přípomoci během transportu potrubí, koordinace vůči ostatním profesím, koordinace při etapizaci prací</t>
  </si>
  <si>
    <t>H09.001</t>
  </si>
  <si>
    <t>H09.151</t>
  </si>
  <si>
    <t>H09.152</t>
  </si>
  <si>
    <t>H09.251</t>
  </si>
  <si>
    <t>H09.701</t>
  </si>
  <si>
    <t>H09.902</t>
  </si>
  <si>
    <t>H09.991</t>
  </si>
  <si>
    <t>Kompletní montáž vzduchotechniky Zařízení č. H09 - WC chlapci m.č. 1.24</t>
  </si>
  <si>
    <t>H09.992</t>
  </si>
  <si>
    <t>Hzs Zařízení č. H09 - WC chlapci m.č. 1.24 - zednické výpomoci vrty, prostupy, drážky, přípomoci během transportu potrubí, koordinace vůči ostatním profesím, koordinace při etapizaci prací</t>
  </si>
  <si>
    <t>H10.001</t>
  </si>
  <si>
    <t>H10.151</t>
  </si>
  <si>
    <t>H10.152</t>
  </si>
  <si>
    <t>Regulační klapka kruhová DN160</t>
  </si>
  <si>
    <t>H10.251</t>
  </si>
  <si>
    <t>H10.701</t>
  </si>
  <si>
    <t>H10.902</t>
  </si>
  <si>
    <t>H10.991</t>
  </si>
  <si>
    <t>Kompletní montáž vzduchotechniky Zařízení č. H10 - WC dívky m.č. 1.25</t>
  </si>
  <si>
    <t>H10.992</t>
  </si>
  <si>
    <t>Hzs Zařízení č. H10 - WC dívky m.č. 1.25 - zednické výpomoci vrty, prostupy, drážky, přípomoci během transportu potrubí, koordinace vůči ostatním profesím, koordinace při etapizaci prací</t>
  </si>
  <si>
    <t>H11.001</t>
  </si>
  <si>
    <t>Odvodní diagonální ventilátor do kruhového potrubí DN160, vč. 2 ks tlumících manžet, s nastavitelným doběhem.Vzduchový výkon 260 m3/h, 180 Pa</t>
  </si>
  <si>
    <t>H11.151</t>
  </si>
  <si>
    <t>H11.152</t>
  </si>
  <si>
    <t>H11.251</t>
  </si>
  <si>
    <t>H11.252</t>
  </si>
  <si>
    <t>Odvodní talířový ventil DN200</t>
  </si>
  <si>
    <t>H11.701</t>
  </si>
  <si>
    <t>H11.702</t>
  </si>
  <si>
    <t>H11.902</t>
  </si>
  <si>
    <t>Parotěsná tepelná izolace výfuku vzduchu ve ve strojovně, tl. 25mm.</t>
  </si>
  <si>
    <t>H11.991</t>
  </si>
  <si>
    <t>Kompletní montáž vzduchotechniky Zařízení č. H11 - WC personál muži m.č. 1.27</t>
  </si>
  <si>
    <t>H11.992</t>
  </si>
  <si>
    <t>Hzs Zařízení č. H11 - WC personál muži m.č. 1.27 - zednické výpomoci vrty, prostupy, drážky, přípomoci během transportu potrubí, koordinace vůči ostatním profesím, koordinace při etapizaci</t>
  </si>
  <si>
    <t>H12.001</t>
  </si>
  <si>
    <t>H12.151</t>
  </si>
  <si>
    <t>H12.152</t>
  </si>
  <si>
    <t>H12.251</t>
  </si>
  <si>
    <t>H12.252</t>
  </si>
  <si>
    <t>H12.701</t>
  </si>
  <si>
    <t>H12.702</t>
  </si>
  <si>
    <t>H12.902</t>
  </si>
  <si>
    <t>H12.991</t>
  </si>
  <si>
    <t>Kompletní montáž vzduchotechniky Zařízení č. H12 - WC personál ženy m.č. 1.33</t>
  </si>
  <si>
    <t>H12.992</t>
  </si>
  <si>
    <t>Hzs Zařízení č. H12 - WC personál ženy m.č. 1.33 - zednické výpomoci vrty, prostupy, drážky, přípomoci během transportu potrubí, koordinace vůči ostatním profesím, koordinace při etapizaci</t>
  </si>
  <si>
    <t>H13.001</t>
  </si>
  <si>
    <t>Odvodní radiální ventilátor v provedení se zpětnou klapkou a nastavitelným časovým doběhem, montáž do stropu, připojení DN80Vzduchový výkon 60 m3/h, pext= 90 Pa</t>
  </si>
  <si>
    <t>H13.601</t>
  </si>
  <si>
    <t>H13.701</t>
  </si>
  <si>
    <t>H13.702</t>
  </si>
  <si>
    <t>Potrubí kruhové pozinkované - spiro, třída těsnosti B, tvarovky 30%- průměru 100mm, včetně těsnícího a spojovacího materiálu.</t>
  </si>
  <si>
    <t>H13.902</t>
  </si>
  <si>
    <t>H13.991</t>
  </si>
  <si>
    <t>Kompletní montáž vzduchotechniky Zařízení č. H13 - Sklad čistících pr. m.č. 1.34</t>
  </si>
  <si>
    <t>H13.992</t>
  </si>
  <si>
    <t>Hzs Zařízení č. H13 - Sklad čistících pr. m.č. 1.34 - zednické výpomoci vrty, prostupy, drážky, přípomoci během transportu potrubí, koordinace vůči ostatním profesím, koordinace při etapizaci</t>
  </si>
  <si>
    <t>H14.001</t>
  </si>
  <si>
    <t>Odvodní radiální ventilátor v provedení se zpětnou klapkou a nastavitelným časovým doběhem, montáž do stropu, připojení DN80Vzduchový výkon 50 m3/h, pext= 130 Pa</t>
  </si>
  <si>
    <t>H14.601</t>
  </si>
  <si>
    <t>H14.701</t>
  </si>
  <si>
    <t>H14.902</t>
  </si>
  <si>
    <t>H14.991</t>
  </si>
  <si>
    <t>Kompletní montáž vzduchotechniky Zařízení č. H14 - Úklid m.č. 1.35</t>
  </si>
  <si>
    <t>H14.992</t>
  </si>
  <si>
    <t>Hzs Zařízení č. H14 - Úklid m.č. 1.35 - zednické výpomoci vrty, prostupy, drážky, přípomoci během transportu potrubí, koordinace vůči ostatním profesím, koordinace při etapizaci prací</t>
  </si>
  <si>
    <t>H15.001</t>
  </si>
  <si>
    <t>Odvodní diagonální ventilátor do kruhového potrubí DN160, vč. 2 ks tlumících manžet.Vzduchový výkon 160 m3/h, 150 Pa</t>
  </si>
  <si>
    <t>H15.151</t>
  </si>
  <si>
    <t>H15.152</t>
  </si>
  <si>
    <t>H15.251</t>
  </si>
  <si>
    <t>H15.701</t>
  </si>
  <si>
    <t>H15.902</t>
  </si>
  <si>
    <t>H15.991</t>
  </si>
  <si>
    <t>Kompletní montáž vzduchotechniky Zařízení č. H15 - WC chlapci m.č. 1.36</t>
  </si>
  <si>
    <t>H15.992</t>
  </si>
  <si>
    <t>Hzs Zařízení č. H15 - WC chlapci m.č. 1.36 - zednické výpomoci vrty, prostupy, drážky, přípomoci během transportu potrubí, koordinace vůči ostatním profesím, koordinace při etapizaci prací</t>
  </si>
  <si>
    <t>H16.001</t>
  </si>
  <si>
    <t>H16.151</t>
  </si>
  <si>
    <t>H16.152</t>
  </si>
  <si>
    <t>H16.251</t>
  </si>
  <si>
    <t>H16.701</t>
  </si>
  <si>
    <t>H16.902</t>
  </si>
  <si>
    <t>H16.991</t>
  </si>
  <si>
    <t>Kompletní montáž vzduchotechniky Zařízení č. H16 - WC dívky m.č. 1.37</t>
  </si>
  <si>
    <t>H16.992</t>
  </si>
  <si>
    <t>Hzs Zařízení č. H16 - WC dívky m.č. 1.37 - zednické výpomoci vrty, prostupy, drážky, přípomoci během transportu potrubí, koordinace vůči ostatním profesím, koordinace při etapizaci prací</t>
  </si>
  <si>
    <t>999.971</t>
  </si>
  <si>
    <t>Montážní materiál</t>
  </si>
  <si>
    <t>999.972</t>
  </si>
  <si>
    <t>Montážní plošina, pojízdné lešení</t>
  </si>
  <si>
    <t>999.973</t>
  </si>
  <si>
    <t>Zprovoznění, vyregulování a seznámení s obsluhou dodaných systémů VZT, viz. D4.3.01 Technická zpráva - včetně příloh.</t>
  </si>
  <si>
    <t>999.974</t>
  </si>
  <si>
    <t>Štítky pro označení zařízení, plastové tabulky velikosti A5</t>
  </si>
  <si>
    <t>999.976</t>
  </si>
  <si>
    <t>Dokumentace skutečného stavu</t>
  </si>
  <si>
    <t>OPN</t>
  </si>
  <si>
    <t>POL13_0</t>
  </si>
  <si>
    <t>999.977</t>
  </si>
  <si>
    <t>Předávací dokumentace</t>
  </si>
  <si>
    <t>999.978</t>
  </si>
  <si>
    <t>Dodavatelská výrobní dokumentace</t>
  </si>
  <si>
    <t>999.979</t>
  </si>
  <si>
    <t>Autorský dozor</t>
  </si>
  <si>
    <t>999.980</t>
  </si>
  <si>
    <t>Doprava</t>
  </si>
  <si>
    <t>113107620RX1</t>
  </si>
  <si>
    <t>Odstranění podkladu nad 50 m2,kam.drcené tl.20 cm vč odvozu do 1km a složení na staveništní deponii</t>
  </si>
  <si>
    <t>254 ks patek 500x500x(80-160)mm : 254*(0,5*0,5)</t>
  </si>
  <si>
    <t>113109410R00</t>
  </si>
  <si>
    <t>Odstranění podkladu pl.nad 50 m2, beton, tl. 10 cm</t>
  </si>
  <si>
    <t>132201112R00</t>
  </si>
  <si>
    <t>Hloubení rýh š.do 60 cm v hor.3 nad 100 m3,STROJNĚ</t>
  </si>
  <si>
    <t>pro zákl. pasy 400x800 : (0,9*0,9/2*2+1,0*0,9)*(45,0*3+34,5*2)</t>
  </si>
  <si>
    <t>pro zákl. pasy 500x800 : (0,9*0,9/2*2+1,0*0,9)*45,0</t>
  </si>
  <si>
    <t>50% : 425,79*0,5</t>
  </si>
  <si>
    <t>162301101R00</t>
  </si>
  <si>
    <t>Vodorovné přemístění výkopku z hor.1-4 do 500 m</t>
  </si>
  <si>
    <t>zýsyp pasů z meziskládky štěrku z dočasné stavby : 342,51</t>
  </si>
  <si>
    <t>zásyp pasů z meziskládky štěrku : 342,51</t>
  </si>
  <si>
    <t xml:space="preserve">obsyp žb pasů ze stěrku pod dočasnou stavbou : </t>
  </si>
  <si>
    <t xml:space="preserve">výkop : </t>
  </si>
  <si>
    <t xml:space="preserve">beton pasů : </t>
  </si>
  <si>
    <t>400x800 : -0,4*0,8*(45,0*3+34,5*2)</t>
  </si>
  <si>
    <t>500x800 : -0,5*0,8*45,0</t>
  </si>
  <si>
    <t>Demontáž, naložení, odvoz modulů, jeřábové práce</t>
  </si>
  <si>
    <t>NAK</t>
  </si>
  <si>
    <t>00511 R</t>
  </si>
  <si>
    <t xml:space="preserve">Geodetické práce </t>
  </si>
  <si>
    <t>005111020R</t>
  </si>
  <si>
    <t>Vytyčení stavby</t>
  </si>
  <si>
    <t>005111021R</t>
  </si>
  <si>
    <t>Vytyčení inženýrských sítí</t>
  </si>
  <si>
    <t>005121011R</t>
  </si>
  <si>
    <t>Vybudování zařízení staveniště pro JKSO 801 až 803</t>
  </si>
  <si>
    <t>005121021R</t>
  </si>
  <si>
    <t>Provoz zařízení staveniště pro JKSO 801 až 803</t>
  </si>
  <si>
    <t>005121031R</t>
  </si>
  <si>
    <t>Odstranění zařízení staveniště pro JKSO 801 až 803</t>
  </si>
  <si>
    <t>005122010R</t>
  </si>
  <si>
    <t xml:space="preserve">Provoz objednatele </t>
  </si>
  <si>
    <t>005211010R</t>
  </si>
  <si>
    <t>Předání a převzetí staveniště</t>
  </si>
  <si>
    <t>005211030R</t>
  </si>
  <si>
    <t xml:space="preserve">Dočasná dopravní opatření </t>
  </si>
  <si>
    <t>005211040R</t>
  </si>
  <si>
    <t xml:space="preserve">Užívání veřejných ploch a prostranství  </t>
  </si>
  <si>
    <t>005211080R</t>
  </si>
  <si>
    <t xml:space="preserve">Bezpečnostní a hygienická opatření na staveništi </t>
  </si>
  <si>
    <t>00523  R</t>
  </si>
  <si>
    <t>Zkoušky a revize</t>
  </si>
  <si>
    <t>005231020R</t>
  </si>
  <si>
    <t>Individuální a komplexní vyzkoušení</t>
  </si>
  <si>
    <t>00524 R</t>
  </si>
  <si>
    <t>Předání a převzetí díla</t>
  </si>
  <si>
    <t>URS 23/II</t>
  </si>
  <si>
    <t>RTS 23/II</t>
  </si>
  <si>
    <t>Vybrán výběrovým řízením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</si>
</sst>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9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71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30" xfId="0" applyNumberFormat="1" applyFont="1" applyFill="1" applyBorder="1" applyAlignment="1">
      <alignment vertical="center"/>
    </xf>
    <xf numFmtId="4" fontId="7" fillId="4" borderId="31" xfId="0" applyNumberFormat="1" applyFont="1" applyFill="1" applyBorder="1" applyAlignment="1">
      <alignment vertical="center" wrapText="1"/>
    </xf>
    <xf numFmtId="4" fontId="10" fillId="4" borderId="32" xfId="0" applyNumberFormat="1" applyFont="1" applyFill="1" applyBorder="1" applyAlignment="1">
      <alignment horizontal="center" vertical="center" wrapText="1" shrinkToFit="1"/>
    </xf>
    <xf numFmtId="4" fontId="7" fillId="4" borderId="32" xfId="0" applyNumberFormat="1" applyFont="1" applyFill="1" applyBorder="1" applyAlignment="1">
      <alignment horizontal="center" vertical="center" wrapText="1" shrinkToFit="1"/>
    </xf>
    <xf numFmtId="3" fontId="7" fillId="4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5" xfId="0" applyNumberFormat="1" applyFont="1" applyBorder="1" applyAlignment="1">
      <alignment horizontal="right" vertical="center" wrapText="1" shrinkToFit="1"/>
    </xf>
    <xf numFmtId="4" fontId="3" fillId="0" borderId="35" xfId="0" applyNumberFormat="1" applyFont="1" applyBorder="1" applyAlignment="1">
      <alignment horizontal="right"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5" xfId="0" applyNumberFormat="1" applyFont="1" applyBorder="1" applyAlignment="1">
      <alignment vertical="center" wrapText="1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5" xfId="0" applyNumberFormat="1" applyBorder="1" applyAlignment="1">
      <alignment vertical="center" wrapText="1" shrinkToFit="1"/>
    </xf>
    <xf numFmtId="4" fontId="0" fillId="2" borderId="39" xfId="0" applyNumberFormat="1" applyFill="1" applyBorder="1" applyAlignment="1">
      <alignment vertical="center" wrapText="1" shrinkToFit="1"/>
    </xf>
    <xf numFmtId="4" fontId="0" fillId="2" borderId="39" xfId="0" applyNumberFormat="1" applyFill="1" applyBorder="1" applyAlignment="1">
      <alignment vertical="center" shrinkToFit="1"/>
    </xf>
    <xf numFmtId="3" fontId="0" fillId="2" borderId="39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4" borderId="30" xfId="0" applyFont="1" applyFill="1" applyBorder="1" applyAlignment="1">
      <alignment horizontal="center" vertical="center" wrapText="1"/>
    </xf>
    <xf numFmtId="0" fontId="15" fillId="4" borderId="31" xfId="0" applyFont="1" applyFill="1" applyBorder="1" applyAlignment="1">
      <alignment horizontal="center" vertical="center" wrapText="1"/>
    </xf>
    <xf numFmtId="0" fontId="15" fillId="4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2" borderId="36" xfId="0" applyFont="1" applyFill="1" applyBorder="1" applyAlignment="1">
      <alignment vertical="center"/>
    </xf>
    <xf numFmtId="0" fontId="7" fillId="2" borderId="36" xfId="0" applyFont="1" applyFill="1" applyBorder="1" applyAlignment="1">
      <alignment vertical="center" wrapText="1"/>
    </xf>
    <xf numFmtId="0" fontId="7" fillId="2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2" borderId="39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2" borderId="39" xfId="0" applyNumberFormat="1" applyFont="1" applyFill="1" applyBorder="1" applyAlignment="1">
      <alignment horizontal="center" vertical="center"/>
    </xf>
    <xf numFmtId="4" fontId="7" fillId="2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2" borderId="21" xfId="0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2" borderId="15" xfId="0" applyFont="1" applyFill="1" applyBorder="1" applyAlignment="1">
      <alignment vertical="top"/>
    </xf>
    <xf numFmtId="49" fontId="8" fillId="2" borderId="12" xfId="0" applyNumberFormat="1" applyFont="1" applyFill="1" applyBorder="1" applyAlignment="1">
      <alignment vertical="top"/>
    </xf>
    <xf numFmtId="0" fontId="8" fillId="2" borderId="12" xfId="0" applyFont="1" applyFill="1" applyBorder="1" applyAlignment="1">
      <alignment horizontal="center" vertical="top"/>
    </xf>
    <xf numFmtId="0" fontId="8" fillId="2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3" borderId="0" xfId="0" applyNumberFormat="1" applyFont="1" applyFill="1" applyAlignment="1" applyProtection="1">
      <alignment vertical="top" shrinkToFit="1"/>
      <protection locked="0"/>
    </xf>
    <xf numFmtId="165" fontId="17" fillId="0" borderId="0" xfId="0" applyNumberFormat="1" applyFont="1" applyAlignment="1">
      <alignment horizontal="center" vertical="top" wrapText="1" shrinkToFit="1"/>
    </xf>
    <xf numFmtId="165" fontId="17" fillId="0" borderId="0" xfId="0" applyNumberFormat="1" applyFont="1" applyAlignment="1">
      <alignment vertical="top" wrapText="1" shrinkToFit="1"/>
    </xf>
    <xf numFmtId="4" fontId="8" fillId="2" borderId="0" xfId="0" applyNumberFormat="1" applyFont="1" applyFill="1" applyAlignment="1">
      <alignment vertical="top" shrinkToFit="1"/>
    </xf>
    <xf numFmtId="0" fontId="8" fillId="2" borderId="29" xfId="0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vertical="top"/>
    </xf>
    <xf numFmtId="0" fontId="8" fillId="2" borderId="18" xfId="0" applyFont="1" applyFill="1" applyBorder="1" applyAlignment="1">
      <alignment horizontal="center" vertical="top" shrinkToFit="1"/>
    </xf>
    <xf numFmtId="165" fontId="8" fillId="2" borderId="18" xfId="0" applyNumberFormat="1" applyFont="1" applyFill="1" applyBorder="1" applyAlignment="1">
      <alignment vertical="top" shrinkToFit="1"/>
    </xf>
    <xf numFmtId="4" fontId="8" fillId="2" borderId="18" xfId="0" applyNumberFormat="1" applyFont="1" applyFill="1" applyBorder="1" applyAlignment="1">
      <alignment vertical="top" shrinkToFit="1"/>
    </xf>
    <xf numFmtId="4" fontId="8" fillId="2" borderId="40" xfId="0" applyNumberFormat="1" applyFont="1" applyFill="1" applyBorder="1" applyAlignment="1">
      <alignment vertical="top" shrinkToFit="1"/>
    </xf>
    <xf numFmtId="4" fontId="8" fillId="2" borderId="22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5" fontId="16" fillId="0" borderId="42" xfId="0" applyNumberFormat="1" applyFont="1" applyBorder="1" applyAlignment="1">
      <alignment vertical="top" shrinkToFit="1"/>
    </xf>
    <xf numFmtId="4" fontId="16" fillId="3" borderId="42" xfId="0" applyNumberFormat="1" applyFont="1" applyFill="1" applyBorder="1" applyAlignment="1" applyProtection="1">
      <alignment vertical="top" shrinkToFit="1"/>
      <protection locked="0"/>
    </xf>
    <xf numFmtId="4" fontId="16" fillId="0" borderId="42" xfId="0" applyNumberFormat="1" applyFont="1" applyBorder="1" applyAlignment="1">
      <alignment vertical="top" shrinkToFit="1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5" fontId="16" fillId="0" borderId="45" xfId="0" applyNumberFormat="1" applyFont="1" applyBorder="1" applyAlignment="1">
      <alignment vertical="top" shrinkToFit="1"/>
    </xf>
    <xf numFmtId="4" fontId="16" fillId="3" borderId="45" xfId="0" applyNumberFormat="1" applyFont="1" applyFill="1" applyBorder="1" applyAlignment="1" applyProtection="1">
      <alignment vertical="top" shrinkToFit="1"/>
      <protection locked="0"/>
    </xf>
    <xf numFmtId="4" fontId="16" fillId="0" borderId="45" xfId="0" applyNumberFormat="1" applyFont="1" applyBorder="1" applyAlignment="1">
      <alignment vertical="top" shrinkToFit="1"/>
    </xf>
    <xf numFmtId="4" fontId="16" fillId="0" borderId="46" xfId="0" applyNumberFormat="1" applyFont="1" applyBorder="1" applyAlignment="1">
      <alignment vertical="top" shrinkToFit="1"/>
    </xf>
    <xf numFmtId="49" fontId="8" fillId="2" borderId="18" xfId="0" applyNumberFormat="1" applyFont="1" applyFill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165" fontId="16" fillId="3" borderId="0" xfId="0" applyNumberFormat="1" applyFont="1" applyFill="1" applyAlignment="1" applyProtection="1">
      <alignment vertical="top" shrinkToFit="1"/>
      <protection locked="0"/>
    </xf>
    <xf numFmtId="165" fontId="18" fillId="0" borderId="0" xfId="0" applyNumberFormat="1" applyFont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49" fontId="16" fillId="0" borderId="0" xfId="0" applyNumberFormat="1" applyFont="1" applyAlignment="1">
      <alignment horizontal="left" vertical="top" wrapText="1"/>
    </xf>
    <xf numFmtId="49" fontId="11" fillId="2" borderId="0" xfId="0" applyNumberFormat="1" applyFont="1" applyFill="1" applyAlignment="1">
      <alignment horizontal="left" vertical="center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4" fontId="0" fillId="0" borderId="34" xfId="0" applyNumberForma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4" fontId="0" fillId="2" borderId="36" xfId="0" applyNumberFormat="1" applyFill="1" applyBorder="1" applyAlignment="1">
      <alignment vertical="center"/>
    </xf>
    <xf numFmtId="4" fontId="0" fillId="2" borderId="37" xfId="0" applyNumberFormat="1" applyFill="1" applyBorder="1" applyAlignment="1">
      <alignment vertical="center"/>
    </xf>
    <xf numFmtId="4" fontId="0" fillId="2" borderId="38" xfId="0" applyNumberFormat="1" applyFill="1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3" borderId="29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horizontal="left" vertical="top" wrapText="1"/>
      <protection locked="0"/>
    </xf>
    <xf numFmtId="0" fontId="0" fillId="3" borderId="40" xfId="0" applyFill="1" applyBorder="1" applyAlignment="1" applyProtection="1">
      <alignment vertical="top" wrapText="1"/>
      <protection locked="0"/>
    </xf>
    <xf numFmtId="0" fontId="0" fillId="3" borderId="26" xfId="0" applyFill="1" applyBorder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0" xfId="0" applyFill="1" applyAlignment="1" applyProtection="1">
      <alignment horizontal="left" vertical="top" wrapText="1"/>
      <protection locked="0"/>
    </xf>
    <xf numFmtId="0" fontId="0" fillId="3" borderId="27" xfId="0" applyFill="1" applyBorder="1" applyAlignment="1" applyProtection="1">
      <alignment vertical="top" wrapText="1"/>
      <protection locked="0"/>
    </xf>
    <xf numFmtId="0" fontId="0" fillId="3" borderId="10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horizontal="left" vertical="top" wrapText="1"/>
      <protection locked="0"/>
    </xf>
    <xf numFmtId="0" fontId="0" fillId="3" borderId="28" xfId="0" applyFill="1" applyBorder="1" applyAlignment="1" applyProtection="1">
      <alignment vertical="top" wrapText="1"/>
      <protection locked="0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ild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25"/>
  <sheetViews>
    <sheetView showGridLines="0" tabSelected="1" view="pageBreakPreview" topLeftCell="B1" zoomScaleNormal="100" zoomScaleSheetLayoutView="100" workbookViewId="0">
      <selection activeCell="E2" sqref="E2:J2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38</v>
      </c>
      <c r="B1" s="223" t="s">
        <v>4</v>
      </c>
      <c r="C1" s="224"/>
      <c r="D1" s="224"/>
      <c r="E1" s="224"/>
      <c r="F1" s="224"/>
      <c r="G1" s="224"/>
      <c r="H1" s="224"/>
      <c r="I1" s="224"/>
      <c r="J1" s="225"/>
    </row>
    <row r="2" spans="1:15" ht="36" customHeight="1" x14ac:dyDescent="0.2">
      <c r="A2" s="2"/>
      <c r="B2" s="76" t="s">
        <v>24</v>
      </c>
      <c r="C2" s="77"/>
      <c r="D2" s="195" t="s">
        <v>41</v>
      </c>
      <c r="E2" s="229" t="s">
        <v>42</v>
      </c>
      <c r="F2" s="230"/>
      <c r="G2" s="230"/>
      <c r="H2" s="230"/>
      <c r="I2" s="230"/>
      <c r="J2" s="231"/>
      <c r="O2" s="1"/>
    </row>
    <row r="3" spans="1:15" ht="27" hidden="1" customHeight="1" x14ac:dyDescent="0.2">
      <c r="A3" s="2"/>
      <c r="B3" s="78"/>
      <c r="C3" s="77"/>
      <c r="D3" s="79"/>
      <c r="E3" s="232"/>
      <c r="F3" s="233"/>
      <c r="G3" s="233"/>
      <c r="H3" s="233"/>
      <c r="I3" s="233"/>
      <c r="J3" s="234"/>
    </row>
    <row r="4" spans="1:15" ht="23.25" customHeight="1" x14ac:dyDescent="0.2">
      <c r="A4" s="2"/>
      <c r="B4" s="80"/>
      <c r="C4" s="81"/>
      <c r="D4" s="82"/>
      <c r="E4" s="241"/>
      <c r="F4" s="241"/>
      <c r="G4" s="241"/>
      <c r="H4" s="241"/>
      <c r="I4" s="241"/>
      <c r="J4" s="242"/>
    </row>
    <row r="5" spans="1:15" ht="24" customHeight="1" x14ac:dyDescent="0.2">
      <c r="A5" s="2"/>
      <c r="B5" s="31" t="s">
        <v>23</v>
      </c>
      <c r="D5" s="244"/>
      <c r="E5" s="245"/>
      <c r="F5" s="245"/>
      <c r="G5" s="245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03"/>
      <c r="E6" s="204"/>
      <c r="F6" s="204"/>
      <c r="G6" s="204"/>
      <c r="H6" s="18" t="s">
        <v>36</v>
      </c>
      <c r="I6" s="22"/>
      <c r="J6" s="8"/>
    </row>
    <row r="7" spans="1:15" ht="15.75" customHeight="1" x14ac:dyDescent="0.2">
      <c r="A7" s="2"/>
      <c r="B7" s="29"/>
      <c r="C7" s="56"/>
      <c r="D7" s="53"/>
      <c r="E7" s="205"/>
      <c r="F7" s="206"/>
      <c r="G7" s="206"/>
      <c r="H7" s="24"/>
      <c r="I7" s="23"/>
      <c r="J7" s="34"/>
    </row>
    <row r="8" spans="1:15" ht="24" hidden="1" customHeight="1" x14ac:dyDescent="0.2">
      <c r="A8" s="2"/>
      <c r="B8" s="31" t="s">
        <v>21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20</v>
      </c>
      <c r="D11" s="236" t="s">
        <v>1901</v>
      </c>
      <c r="E11" s="236"/>
      <c r="F11" s="236"/>
      <c r="G11" s="236"/>
      <c r="H11" s="18" t="s">
        <v>40</v>
      </c>
      <c r="I11" s="83"/>
      <c r="J11" s="8"/>
    </row>
    <row r="12" spans="1:15" ht="15.75" customHeight="1" x14ac:dyDescent="0.2">
      <c r="A12" s="2"/>
      <c r="B12" s="28"/>
      <c r="C12" s="55"/>
      <c r="D12" s="240"/>
      <c r="E12" s="240"/>
      <c r="F12" s="240"/>
      <c r="G12" s="240"/>
      <c r="H12" s="18" t="s">
        <v>36</v>
      </c>
      <c r="I12" s="83"/>
      <c r="J12" s="8"/>
    </row>
    <row r="13" spans="1:15" ht="15.75" customHeight="1" x14ac:dyDescent="0.2">
      <c r="A13" s="2"/>
      <c r="B13" s="29"/>
      <c r="C13" s="56"/>
      <c r="D13" s="84"/>
      <c r="E13" s="243"/>
      <c r="F13" s="243"/>
      <c r="G13" s="243"/>
      <c r="H13" s="19"/>
      <c r="I13" s="23"/>
      <c r="J13" s="34"/>
    </row>
    <row r="14" spans="1:15" ht="24" customHeight="1" x14ac:dyDescent="0.2">
      <c r="A14" s="2"/>
      <c r="B14" s="43" t="s">
        <v>22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34</v>
      </c>
      <c r="C15" s="61"/>
      <c r="D15" s="54"/>
      <c r="E15" s="235"/>
      <c r="F15" s="235"/>
      <c r="G15" s="237"/>
      <c r="H15" s="237"/>
      <c r="I15" s="237" t="s">
        <v>31</v>
      </c>
      <c r="J15" s="238"/>
    </row>
    <row r="16" spans="1:15" ht="23.25" customHeight="1" x14ac:dyDescent="0.2">
      <c r="A16" s="137" t="s">
        <v>26</v>
      </c>
      <c r="B16" s="38" t="s">
        <v>26</v>
      </c>
      <c r="C16" s="62"/>
      <c r="D16" s="63"/>
      <c r="E16" s="212"/>
      <c r="F16" s="213"/>
      <c r="G16" s="212"/>
      <c r="H16" s="213"/>
      <c r="I16" s="212">
        <f>SUMIF(F64:F121,A16,I64:I121)+SUMIF(F64:F121,"PSU",I64:I121)</f>
        <v>0</v>
      </c>
      <c r="J16" s="214"/>
    </row>
    <row r="17" spans="1:10" ht="23.25" customHeight="1" x14ac:dyDescent="0.2">
      <c r="A17" s="137" t="s">
        <v>27</v>
      </c>
      <c r="B17" s="38" t="s">
        <v>27</v>
      </c>
      <c r="C17" s="62"/>
      <c r="D17" s="63"/>
      <c r="E17" s="212"/>
      <c r="F17" s="213"/>
      <c r="G17" s="212"/>
      <c r="H17" s="213"/>
      <c r="I17" s="212">
        <f>SUMIF(F64:F121,A17,I64:I121)</f>
        <v>0</v>
      </c>
      <c r="J17" s="214"/>
    </row>
    <row r="18" spans="1:10" ht="23.25" customHeight="1" x14ac:dyDescent="0.2">
      <c r="A18" s="137" t="s">
        <v>28</v>
      </c>
      <c r="B18" s="38" t="s">
        <v>28</v>
      </c>
      <c r="C18" s="62"/>
      <c r="D18" s="63"/>
      <c r="E18" s="212"/>
      <c r="F18" s="213"/>
      <c r="G18" s="212"/>
      <c r="H18" s="213"/>
      <c r="I18" s="212">
        <f>SUMIF(F64:F121,A18,I64:I121)</f>
        <v>0</v>
      </c>
      <c r="J18" s="214"/>
    </row>
    <row r="19" spans="1:10" ht="23.25" customHeight="1" x14ac:dyDescent="0.2">
      <c r="A19" s="137" t="s">
        <v>190</v>
      </c>
      <c r="B19" s="38" t="s">
        <v>29</v>
      </c>
      <c r="C19" s="62"/>
      <c r="D19" s="63"/>
      <c r="E19" s="212"/>
      <c r="F19" s="213"/>
      <c r="G19" s="212"/>
      <c r="H19" s="213"/>
      <c r="I19" s="212">
        <f>SUMIF(F64:F121,A19,I64:I121)</f>
        <v>0</v>
      </c>
      <c r="J19" s="214"/>
    </row>
    <row r="20" spans="1:10" ht="23.25" customHeight="1" x14ac:dyDescent="0.2">
      <c r="A20" s="137" t="s">
        <v>191</v>
      </c>
      <c r="B20" s="38" t="s">
        <v>30</v>
      </c>
      <c r="C20" s="62"/>
      <c r="D20" s="63"/>
      <c r="E20" s="212"/>
      <c r="F20" s="213"/>
      <c r="G20" s="212"/>
      <c r="H20" s="213"/>
      <c r="I20" s="212">
        <f>SUMIF(F64:F121,A20,I64:I121)</f>
        <v>0</v>
      </c>
      <c r="J20" s="214"/>
    </row>
    <row r="21" spans="1:10" ht="23.25" customHeight="1" x14ac:dyDescent="0.2">
      <c r="A21" s="2"/>
      <c r="B21" s="48" t="s">
        <v>31</v>
      </c>
      <c r="C21" s="64"/>
      <c r="D21" s="65"/>
      <c r="E21" s="215"/>
      <c r="F21" s="239"/>
      <c r="G21" s="215"/>
      <c r="H21" s="239"/>
      <c r="I21" s="215">
        <f>SUM(I16:J20)</f>
        <v>0</v>
      </c>
      <c r="J21" s="216"/>
    </row>
    <row r="22" spans="1:10" ht="33" customHeight="1" x14ac:dyDescent="0.2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13</v>
      </c>
      <c r="C23" s="62"/>
      <c r="D23" s="63"/>
      <c r="E23" s="67">
        <v>15</v>
      </c>
      <c r="F23" s="39" t="s">
        <v>0</v>
      </c>
      <c r="G23" s="210">
        <f>ZakladDPHSniVypocet</f>
        <v>0</v>
      </c>
      <c r="H23" s="211"/>
      <c r="I23" s="21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14</v>
      </c>
      <c r="C24" s="62"/>
      <c r="D24" s="63"/>
      <c r="E24" s="67">
        <f>SazbaDPH1</f>
        <v>15</v>
      </c>
      <c r="F24" s="39" t="s">
        <v>0</v>
      </c>
      <c r="G24" s="208">
        <f>A23</f>
        <v>0</v>
      </c>
      <c r="H24" s="209"/>
      <c r="I24" s="20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15</v>
      </c>
      <c r="C25" s="62"/>
      <c r="D25" s="63"/>
      <c r="E25" s="67">
        <v>21</v>
      </c>
      <c r="F25" s="39" t="s">
        <v>0</v>
      </c>
      <c r="G25" s="210">
        <f>ZakladDPHZaklVypocet</f>
        <v>0</v>
      </c>
      <c r="H25" s="211"/>
      <c r="I25" s="21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16</v>
      </c>
      <c r="C26" s="68"/>
      <c r="D26" s="54"/>
      <c r="E26" s="69">
        <f>SazbaDPH2</f>
        <v>21</v>
      </c>
      <c r="F26" s="30" t="s">
        <v>0</v>
      </c>
      <c r="G26" s="226">
        <f>A25</f>
        <v>0</v>
      </c>
      <c r="H26" s="227"/>
      <c r="I26" s="227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5</v>
      </c>
      <c r="C27" s="70"/>
      <c r="D27" s="71"/>
      <c r="E27" s="70"/>
      <c r="F27" s="16"/>
      <c r="G27" s="228">
        <f>CenaCelkem-(ZakladDPHSni+DPHSni+ZakladDPHZakl+DPHZakl)</f>
        <v>0</v>
      </c>
      <c r="H27" s="228"/>
      <c r="I27" s="228"/>
      <c r="J27" s="41" t="str">
        <f t="shared" si="0"/>
        <v>CZK</v>
      </c>
    </row>
    <row r="28" spans="1:10" ht="27.75" hidden="1" customHeight="1" thickBot="1" x14ac:dyDescent="0.25">
      <c r="A28" s="2"/>
      <c r="B28" s="110" t="s">
        <v>25</v>
      </c>
      <c r="C28" s="111"/>
      <c r="D28" s="111"/>
      <c r="E28" s="112"/>
      <c r="F28" s="113"/>
      <c r="G28" s="218">
        <f>ZakladDPHSniVypocet+ZakladDPHZaklVypocet</f>
        <v>0</v>
      </c>
      <c r="H28" s="218"/>
      <c r="I28" s="218"/>
      <c r="J28" s="114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0" t="s">
        <v>37</v>
      </c>
      <c r="C29" s="115"/>
      <c r="D29" s="115"/>
      <c r="E29" s="115"/>
      <c r="F29" s="116"/>
      <c r="G29" s="217">
        <f>A27</f>
        <v>0</v>
      </c>
      <c r="H29" s="217"/>
      <c r="I29" s="217"/>
      <c r="J29" s="117" t="s">
        <v>77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19"/>
      <c r="E34" s="220"/>
      <c r="G34" s="221"/>
      <c r="H34" s="222"/>
      <c r="I34" s="222"/>
      <c r="J34" s="25"/>
    </row>
    <row r="35" spans="1:10" ht="12.75" customHeight="1" x14ac:dyDescent="0.2">
      <c r="A35" s="2"/>
      <c r="B35" s="2"/>
      <c r="D35" s="207" t="s">
        <v>2</v>
      </c>
      <c r="E35" s="20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7" t="s">
        <v>17</v>
      </c>
      <c r="C37" s="88"/>
      <c r="D37" s="88"/>
      <c r="E37" s="88"/>
      <c r="F37" s="89"/>
      <c r="G37" s="89"/>
      <c r="H37" s="89"/>
      <c r="I37" s="89"/>
      <c r="J37" s="90"/>
    </row>
    <row r="38" spans="1:10" ht="25.5" customHeight="1" x14ac:dyDescent="0.2">
      <c r="A38" s="86" t="s">
        <v>39</v>
      </c>
      <c r="B38" s="91" t="s">
        <v>18</v>
      </c>
      <c r="C38" s="92" t="s">
        <v>6</v>
      </c>
      <c r="D38" s="92"/>
      <c r="E38" s="92"/>
      <c r="F38" s="93" t="str">
        <f>B23</f>
        <v>Základ pro sníženou DPH</v>
      </c>
      <c r="G38" s="93" t="str">
        <f>B25</f>
        <v>Základ pro základní DPH</v>
      </c>
      <c r="H38" s="94" t="s">
        <v>19</v>
      </c>
      <c r="I38" s="94" t="s">
        <v>1</v>
      </c>
      <c r="J38" s="95" t="s">
        <v>0</v>
      </c>
    </row>
    <row r="39" spans="1:10" ht="25.5" hidden="1" customHeight="1" x14ac:dyDescent="0.2">
      <c r="A39" s="86">
        <v>1</v>
      </c>
      <c r="B39" s="96" t="s">
        <v>43</v>
      </c>
      <c r="C39" s="198"/>
      <c r="D39" s="198"/>
      <c r="E39" s="198"/>
      <c r="F39" s="97">
        <f>'SO01.1 SO 01.11 Pol'!AD97+'SO01.1 SO 01.12 Pol'!AD298+'SO01.1 SO 01.13 Pol'!AD35+'SO01.2 SO 01.21 Pol'!AD178+'SO01.2 SO 01.22 Pol'!AD63+'SO01.2 SO 01.23 Pol'!AD23+'SO02 SO 02.1 Pol'!AD144+'SO02 SO 02.2 Pol'!AD133+'SO02 SO 02.3 Pol'!AD85+'SO02 SO 02.4 Pol'!AD198+'SO03 SO 03 Pol'!AD44+'VRN VRN 01 Naklady'!AD25</f>
        <v>0</v>
      </c>
      <c r="G39" s="98">
        <f>'SO01.1 SO 01.11 Pol'!AE97+'SO01.1 SO 01.12 Pol'!AE298+'SO01.1 SO 01.13 Pol'!AE35+'SO01.2 SO 01.21 Pol'!AE178+'SO01.2 SO 01.22 Pol'!AE63+'SO01.2 SO 01.23 Pol'!AE23+'SO02 SO 02.1 Pol'!AE144+'SO02 SO 02.2 Pol'!AE133+'SO02 SO 02.3 Pol'!AE85+'SO02 SO 02.4 Pol'!AE198+'SO03 SO 03 Pol'!AE44+'VRN VRN 01 Naklady'!AE25</f>
        <v>0</v>
      </c>
      <c r="H39" s="99">
        <f t="shared" ref="H39:H56" si="1">(F39*SazbaDPH1/100)+(G39*SazbaDPH2/100)</f>
        <v>0</v>
      </c>
      <c r="I39" s="99">
        <f t="shared" ref="I39:I56" si="2">F39+G39+H39</f>
        <v>0</v>
      </c>
      <c r="J39" s="100" t="str">
        <f t="shared" ref="J39:J56" si="3">IF(_xlfn.SINGLE(CenaCelkemVypocet)=0,"",I39/_xlfn.SINGLE(CenaCelkemVypocet)*100)</f>
        <v/>
      </c>
    </row>
    <row r="40" spans="1:10" ht="25.5" customHeight="1" x14ac:dyDescent="0.2">
      <c r="A40" s="86">
        <v>2</v>
      </c>
      <c r="B40" s="101" t="s">
        <v>44</v>
      </c>
      <c r="C40" s="199" t="s">
        <v>45</v>
      </c>
      <c r="D40" s="199"/>
      <c r="E40" s="199"/>
      <c r="F40" s="102">
        <f>'SO01.1 SO 01.11 Pol'!AD97+'SO01.1 SO 01.12 Pol'!AD298+'SO01.1 SO 01.13 Pol'!AD35</f>
        <v>0</v>
      </c>
      <c r="G40" s="103">
        <f>'SO01.1 SO 01.11 Pol'!AE97+'SO01.1 SO 01.12 Pol'!AE298+'SO01.1 SO 01.13 Pol'!AE35</f>
        <v>0</v>
      </c>
      <c r="H40" s="103">
        <f t="shared" si="1"/>
        <v>0</v>
      </c>
      <c r="I40" s="103">
        <f t="shared" si="2"/>
        <v>0</v>
      </c>
      <c r="J40" s="104" t="str">
        <f t="shared" si="3"/>
        <v/>
      </c>
    </row>
    <row r="41" spans="1:10" ht="25.5" customHeight="1" x14ac:dyDescent="0.2">
      <c r="A41" s="86">
        <v>3</v>
      </c>
      <c r="B41" s="105" t="s">
        <v>46</v>
      </c>
      <c r="C41" s="198" t="s">
        <v>47</v>
      </c>
      <c r="D41" s="198"/>
      <c r="E41" s="198"/>
      <c r="F41" s="106">
        <f>'SO01.1 SO 01.11 Pol'!AD97</f>
        <v>0</v>
      </c>
      <c r="G41" s="99">
        <f>'SO01.1 SO 01.11 Pol'!AE97</f>
        <v>0</v>
      </c>
      <c r="H41" s="99">
        <f t="shared" si="1"/>
        <v>0</v>
      </c>
      <c r="I41" s="99">
        <f t="shared" si="2"/>
        <v>0</v>
      </c>
      <c r="J41" s="100" t="str">
        <f t="shared" si="3"/>
        <v/>
      </c>
    </row>
    <row r="42" spans="1:10" ht="25.5" customHeight="1" x14ac:dyDescent="0.2">
      <c r="A42" s="86">
        <v>3</v>
      </c>
      <c r="B42" s="105" t="s">
        <v>48</v>
      </c>
      <c r="C42" s="198" t="s">
        <v>49</v>
      </c>
      <c r="D42" s="198"/>
      <c r="E42" s="198"/>
      <c r="F42" s="106">
        <f>'SO01.1 SO 01.12 Pol'!AD298</f>
        <v>0</v>
      </c>
      <c r="G42" s="99">
        <f>'SO01.1 SO 01.12 Pol'!AE298</f>
        <v>0</v>
      </c>
      <c r="H42" s="99">
        <f t="shared" si="1"/>
        <v>0</v>
      </c>
      <c r="I42" s="99">
        <f t="shared" si="2"/>
        <v>0</v>
      </c>
      <c r="J42" s="100" t="str">
        <f t="shared" si="3"/>
        <v/>
      </c>
    </row>
    <row r="43" spans="1:10" ht="25.5" customHeight="1" x14ac:dyDescent="0.2">
      <c r="A43" s="86">
        <v>3</v>
      </c>
      <c r="B43" s="105" t="s">
        <v>50</v>
      </c>
      <c r="C43" s="198" t="s">
        <v>51</v>
      </c>
      <c r="D43" s="198"/>
      <c r="E43" s="198"/>
      <c r="F43" s="106">
        <f>'SO01.1 SO 01.13 Pol'!AD35</f>
        <v>0</v>
      </c>
      <c r="G43" s="99">
        <f>'SO01.1 SO 01.13 Pol'!AE35</f>
        <v>0</v>
      </c>
      <c r="H43" s="99">
        <f t="shared" si="1"/>
        <v>0</v>
      </c>
      <c r="I43" s="99">
        <f t="shared" si="2"/>
        <v>0</v>
      </c>
      <c r="J43" s="100" t="str">
        <f t="shared" si="3"/>
        <v/>
      </c>
    </row>
    <row r="44" spans="1:10" ht="25.5" customHeight="1" x14ac:dyDescent="0.2">
      <c r="A44" s="86">
        <v>2</v>
      </c>
      <c r="B44" s="101" t="s">
        <v>52</v>
      </c>
      <c r="C44" s="199" t="s">
        <v>53</v>
      </c>
      <c r="D44" s="199"/>
      <c r="E44" s="199"/>
      <c r="F44" s="102">
        <f>'SO01.2 SO 01.21 Pol'!AD178+'SO01.2 SO 01.22 Pol'!AD63+'SO01.2 SO 01.23 Pol'!AD23</f>
        <v>0</v>
      </c>
      <c r="G44" s="103">
        <f>'SO01.2 SO 01.21 Pol'!AE178+'SO01.2 SO 01.22 Pol'!AE63+'SO01.2 SO 01.23 Pol'!AE23</f>
        <v>0</v>
      </c>
      <c r="H44" s="103">
        <f t="shared" si="1"/>
        <v>0</v>
      </c>
      <c r="I44" s="103">
        <f t="shared" si="2"/>
        <v>0</v>
      </c>
      <c r="J44" s="104" t="str">
        <f t="shared" si="3"/>
        <v/>
      </c>
    </row>
    <row r="45" spans="1:10" ht="25.5" customHeight="1" x14ac:dyDescent="0.2">
      <c r="A45" s="86">
        <v>3</v>
      </c>
      <c r="B45" s="105" t="s">
        <v>54</v>
      </c>
      <c r="C45" s="198" t="s">
        <v>55</v>
      </c>
      <c r="D45" s="198"/>
      <c r="E45" s="198"/>
      <c r="F45" s="106">
        <f>'SO01.2 SO 01.21 Pol'!AD178</f>
        <v>0</v>
      </c>
      <c r="G45" s="99">
        <f>'SO01.2 SO 01.21 Pol'!AE178</f>
        <v>0</v>
      </c>
      <c r="H45" s="99">
        <f t="shared" si="1"/>
        <v>0</v>
      </c>
      <c r="I45" s="99">
        <f t="shared" si="2"/>
        <v>0</v>
      </c>
      <c r="J45" s="100" t="str">
        <f t="shared" si="3"/>
        <v/>
      </c>
    </row>
    <row r="46" spans="1:10" ht="25.5" customHeight="1" x14ac:dyDescent="0.2">
      <c r="A46" s="86">
        <v>3</v>
      </c>
      <c r="B46" s="105" t="s">
        <v>56</v>
      </c>
      <c r="C46" s="198" t="s">
        <v>57</v>
      </c>
      <c r="D46" s="198"/>
      <c r="E46" s="198"/>
      <c r="F46" s="106">
        <f>'SO01.2 SO 01.22 Pol'!AD63</f>
        <v>0</v>
      </c>
      <c r="G46" s="99">
        <f>'SO01.2 SO 01.22 Pol'!AE63</f>
        <v>0</v>
      </c>
      <c r="H46" s="99">
        <f t="shared" si="1"/>
        <v>0</v>
      </c>
      <c r="I46" s="99">
        <f t="shared" si="2"/>
        <v>0</v>
      </c>
      <c r="J46" s="100" t="str">
        <f t="shared" si="3"/>
        <v/>
      </c>
    </row>
    <row r="47" spans="1:10" ht="25.5" customHeight="1" x14ac:dyDescent="0.2">
      <c r="A47" s="86">
        <v>3</v>
      </c>
      <c r="B47" s="105" t="s">
        <v>58</v>
      </c>
      <c r="C47" s="198" t="s">
        <v>59</v>
      </c>
      <c r="D47" s="198"/>
      <c r="E47" s="198"/>
      <c r="F47" s="106">
        <f>'SO01.2 SO 01.23 Pol'!AD23</f>
        <v>0</v>
      </c>
      <c r="G47" s="99">
        <f>'SO01.2 SO 01.23 Pol'!AE23</f>
        <v>0</v>
      </c>
      <c r="H47" s="99">
        <f t="shared" si="1"/>
        <v>0</v>
      </c>
      <c r="I47" s="99">
        <f t="shared" si="2"/>
        <v>0</v>
      </c>
      <c r="J47" s="100" t="str">
        <f t="shared" si="3"/>
        <v/>
      </c>
    </row>
    <row r="48" spans="1:10" ht="25.5" customHeight="1" x14ac:dyDescent="0.2">
      <c r="A48" s="86">
        <v>2</v>
      </c>
      <c r="B48" s="101" t="s">
        <v>60</v>
      </c>
      <c r="C48" s="199" t="s">
        <v>61</v>
      </c>
      <c r="D48" s="199"/>
      <c r="E48" s="199"/>
      <c r="F48" s="102">
        <f>'SO02 SO 02.1 Pol'!AD144+'SO02 SO 02.2 Pol'!AD133+'SO02 SO 02.3 Pol'!AD85+'SO02 SO 02.4 Pol'!AD198</f>
        <v>0</v>
      </c>
      <c r="G48" s="103">
        <f>'SO02 SO 02.1 Pol'!AE144+'SO02 SO 02.2 Pol'!AE133+'SO02 SO 02.3 Pol'!AE85+'SO02 SO 02.4 Pol'!AE198</f>
        <v>0</v>
      </c>
      <c r="H48" s="103">
        <f t="shared" si="1"/>
        <v>0</v>
      </c>
      <c r="I48" s="103">
        <f t="shared" si="2"/>
        <v>0</v>
      </c>
      <c r="J48" s="104" t="str">
        <f t="shared" si="3"/>
        <v/>
      </c>
    </row>
    <row r="49" spans="1:10" ht="25.5" customHeight="1" x14ac:dyDescent="0.2">
      <c r="A49" s="86">
        <v>3</v>
      </c>
      <c r="B49" s="105" t="s">
        <v>62</v>
      </c>
      <c r="C49" s="198" t="s">
        <v>63</v>
      </c>
      <c r="D49" s="198"/>
      <c r="E49" s="198"/>
      <c r="F49" s="106">
        <f>'SO02 SO 02.1 Pol'!AD144</f>
        <v>0</v>
      </c>
      <c r="G49" s="99">
        <f>'SO02 SO 02.1 Pol'!AE144</f>
        <v>0</v>
      </c>
      <c r="H49" s="99">
        <f t="shared" si="1"/>
        <v>0</v>
      </c>
      <c r="I49" s="99">
        <f t="shared" si="2"/>
        <v>0</v>
      </c>
      <c r="J49" s="100" t="str">
        <f t="shared" si="3"/>
        <v/>
      </c>
    </row>
    <row r="50" spans="1:10" ht="25.5" customHeight="1" x14ac:dyDescent="0.2">
      <c r="A50" s="86">
        <v>3</v>
      </c>
      <c r="B50" s="105" t="s">
        <v>64</v>
      </c>
      <c r="C50" s="198" t="s">
        <v>65</v>
      </c>
      <c r="D50" s="198"/>
      <c r="E50" s="198"/>
      <c r="F50" s="106">
        <f>'SO02 SO 02.2 Pol'!AD133</f>
        <v>0</v>
      </c>
      <c r="G50" s="99">
        <f>'SO02 SO 02.2 Pol'!AE133</f>
        <v>0</v>
      </c>
      <c r="H50" s="99">
        <f t="shared" si="1"/>
        <v>0</v>
      </c>
      <c r="I50" s="99">
        <f t="shared" si="2"/>
        <v>0</v>
      </c>
      <c r="J50" s="100" t="str">
        <f t="shared" si="3"/>
        <v/>
      </c>
    </row>
    <row r="51" spans="1:10" ht="25.5" customHeight="1" x14ac:dyDescent="0.2">
      <c r="A51" s="86">
        <v>3</v>
      </c>
      <c r="B51" s="105" t="s">
        <v>66</v>
      </c>
      <c r="C51" s="198" t="s">
        <v>67</v>
      </c>
      <c r="D51" s="198"/>
      <c r="E51" s="198"/>
      <c r="F51" s="106">
        <f>'SO02 SO 02.3 Pol'!AD85</f>
        <v>0</v>
      </c>
      <c r="G51" s="99">
        <f>'SO02 SO 02.3 Pol'!AE85</f>
        <v>0</v>
      </c>
      <c r="H51" s="99">
        <f t="shared" si="1"/>
        <v>0</v>
      </c>
      <c r="I51" s="99">
        <f t="shared" si="2"/>
        <v>0</v>
      </c>
      <c r="J51" s="100" t="str">
        <f t="shared" si="3"/>
        <v/>
      </c>
    </row>
    <row r="52" spans="1:10" ht="25.5" customHeight="1" x14ac:dyDescent="0.2">
      <c r="A52" s="86">
        <v>3</v>
      </c>
      <c r="B52" s="105" t="s">
        <v>68</v>
      </c>
      <c r="C52" s="198" t="s">
        <v>69</v>
      </c>
      <c r="D52" s="198"/>
      <c r="E52" s="198"/>
      <c r="F52" s="106">
        <f>'SO02 SO 02.4 Pol'!AD198</f>
        <v>0</v>
      </c>
      <c r="G52" s="99">
        <f>'SO02 SO 02.4 Pol'!AE198</f>
        <v>0</v>
      </c>
      <c r="H52" s="99">
        <f t="shared" si="1"/>
        <v>0</v>
      </c>
      <c r="I52" s="99">
        <f t="shared" si="2"/>
        <v>0</v>
      </c>
      <c r="J52" s="100" t="str">
        <f t="shared" si="3"/>
        <v/>
      </c>
    </row>
    <row r="53" spans="1:10" ht="25.5" customHeight="1" x14ac:dyDescent="0.2">
      <c r="A53" s="86">
        <v>2</v>
      </c>
      <c r="B53" s="101" t="s">
        <v>70</v>
      </c>
      <c r="C53" s="199" t="s">
        <v>71</v>
      </c>
      <c r="D53" s="199"/>
      <c r="E53" s="199"/>
      <c r="F53" s="102">
        <f>'SO03 SO 03 Pol'!AD44</f>
        <v>0</v>
      </c>
      <c r="G53" s="103">
        <f>'SO03 SO 03 Pol'!AE44</f>
        <v>0</v>
      </c>
      <c r="H53" s="103">
        <f t="shared" si="1"/>
        <v>0</v>
      </c>
      <c r="I53" s="103">
        <f t="shared" si="2"/>
        <v>0</v>
      </c>
      <c r="J53" s="104" t="str">
        <f t="shared" si="3"/>
        <v/>
      </c>
    </row>
    <row r="54" spans="1:10" ht="25.5" customHeight="1" x14ac:dyDescent="0.2">
      <c r="A54" s="86">
        <v>3</v>
      </c>
      <c r="B54" s="105" t="s">
        <v>72</v>
      </c>
      <c r="C54" s="198" t="s">
        <v>71</v>
      </c>
      <c r="D54" s="198"/>
      <c r="E54" s="198"/>
      <c r="F54" s="106">
        <f>'SO03 SO 03 Pol'!AD44</f>
        <v>0</v>
      </c>
      <c r="G54" s="99">
        <f>'SO03 SO 03 Pol'!AE44</f>
        <v>0</v>
      </c>
      <c r="H54" s="99">
        <f t="shared" si="1"/>
        <v>0</v>
      </c>
      <c r="I54" s="99">
        <f t="shared" si="2"/>
        <v>0</v>
      </c>
      <c r="J54" s="100" t="str">
        <f t="shared" si="3"/>
        <v/>
      </c>
    </row>
    <row r="55" spans="1:10" ht="25.5" customHeight="1" x14ac:dyDescent="0.2">
      <c r="A55" s="86">
        <v>2</v>
      </c>
      <c r="B55" s="101" t="s">
        <v>73</v>
      </c>
      <c r="C55" s="199" t="s">
        <v>74</v>
      </c>
      <c r="D55" s="199"/>
      <c r="E55" s="199"/>
      <c r="F55" s="102">
        <f>'VRN VRN 01 Naklady'!AD25</f>
        <v>0</v>
      </c>
      <c r="G55" s="103">
        <f>'VRN VRN 01 Naklady'!AE25</f>
        <v>0</v>
      </c>
      <c r="H55" s="103">
        <f t="shared" si="1"/>
        <v>0</v>
      </c>
      <c r="I55" s="103">
        <f t="shared" si="2"/>
        <v>0</v>
      </c>
      <c r="J55" s="104" t="str">
        <f t="shared" si="3"/>
        <v/>
      </c>
    </row>
    <row r="56" spans="1:10" ht="25.5" customHeight="1" x14ac:dyDescent="0.2">
      <c r="A56" s="86">
        <v>3</v>
      </c>
      <c r="B56" s="105" t="s">
        <v>75</v>
      </c>
      <c r="C56" s="198" t="s">
        <v>74</v>
      </c>
      <c r="D56" s="198"/>
      <c r="E56" s="198"/>
      <c r="F56" s="106">
        <f>'VRN VRN 01 Naklady'!AD25</f>
        <v>0</v>
      </c>
      <c r="G56" s="99">
        <f>'VRN VRN 01 Naklady'!AE25</f>
        <v>0</v>
      </c>
      <c r="H56" s="99">
        <f t="shared" si="1"/>
        <v>0</v>
      </c>
      <c r="I56" s="99">
        <f t="shared" si="2"/>
        <v>0</v>
      </c>
      <c r="J56" s="100" t="str">
        <f t="shared" si="3"/>
        <v/>
      </c>
    </row>
    <row r="57" spans="1:10" ht="25.5" customHeight="1" x14ac:dyDescent="0.2">
      <c r="A57" s="86"/>
      <c r="B57" s="200" t="s">
        <v>76</v>
      </c>
      <c r="C57" s="201"/>
      <c r="D57" s="201"/>
      <c r="E57" s="202"/>
      <c r="F57" s="107">
        <f>SUMIF(A39:A56,"=1",F39:F56)</f>
        <v>0</v>
      </c>
      <c r="G57" s="108">
        <f>SUMIF(A39:A56,"=1",G39:G56)</f>
        <v>0</v>
      </c>
      <c r="H57" s="108">
        <f>SUMIF(A39:A56,"=1",H39:H56)</f>
        <v>0</v>
      </c>
      <c r="I57" s="108">
        <f>SUMIF(A39:A56,"=1",I39:I56)</f>
        <v>0</v>
      </c>
      <c r="J57" s="109">
        <f>SUMIF(A39:A56,"=1",J39:J56)</f>
        <v>0</v>
      </c>
    </row>
    <row r="61" spans="1:10" ht="15.75" x14ac:dyDescent="0.25">
      <c r="B61" s="118" t="s">
        <v>78</v>
      </c>
    </row>
    <row r="63" spans="1:10" ht="25.5" customHeight="1" x14ac:dyDescent="0.2">
      <c r="A63" s="120"/>
      <c r="B63" s="123" t="s">
        <v>18</v>
      </c>
      <c r="C63" s="123" t="s">
        <v>6</v>
      </c>
      <c r="D63" s="124"/>
      <c r="E63" s="124"/>
      <c r="F63" s="125" t="s">
        <v>79</v>
      </c>
      <c r="G63" s="125"/>
      <c r="H63" s="125"/>
      <c r="I63" s="125" t="s">
        <v>31</v>
      </c>
      <c r="J63" s="125" t="s">
        <v>0</v>
      </c>
    </row>
    <row r="64" spans="1:10" ht="36.75" customHeight="1" x14ac:dyDescent="0.2">
      <c r="A64" s="121"/>
      <c r="B64" s="126" t="s">
        <v>80</v>
      </c>
      <c r="C64" s="196" t="s">
        <v>81</v>
      </c>
      <c r="D64" s="197"/>
      <c r="E64" s="197"/>
      <c r="F64" s="133" t="s">
        <v>26</v>
      </c>
      <c r="G64" s="134"/>
      <c r="H64" s="134"/>
      <c r="I64" s="134">
        <f>'SO01.1 SO 01.13 Pol'!G8</f>
        <v>0</v>
      </c>
      <c r="J64" s="130" t="str">
        <f>IF(I122=0,"",I64/I122*100)</f>
        <v/>
      </c>
    </row>
    <row r="65" spans="1:10" ht="36.75" customHeight="1" x14ac:dyDescent="0.2">
      <c r="A65" s="121"/>
      <c r="B65" s="126" t="s">
        <v>82</v>
      </c>
      <c r="C65" s="196" t="s">
        <v>83</v>
      </c>
      <c r="D65" s="197"/>
      <c r="E65" s="197"/>
      <c r="F65" s="133" t="s">
        <v>26</v>
      </c>
      <c r="G65" s="134"/>
      <c r="H65" s="134"/>
      <c r="I65" s="134">
        <f>'SO01.1 SO 01.13 Pol'!G19</f>
        <v>0</v>
      </c>
      <c r="J65" s="130" t="str">
        <f>IF(I122=0,"",I65/I122*100)</f>
        <v/>
      </c>
    </row>
    <row r="66" spans="1:10" ht="36.75" customHeight="1" x14ac:dyDescent="0.2">
      <c r="A66" s="121"/>
      <c r="B66" s="126" t="s">
        <v>84</v>
      </c>
      <c r="C66" s="196" t="s">
        <v>85</v>
      </c>
      <c r="D66" s="197"/>
      <c r="E66" s="197"/>
      <c r="F66" s="133" t="s">
        <v>26</v>
      </c>
      <c r="G66" s="134"/>
      <c r="H66" s="134"/>
      <c r="I66" s="134">
        <f>'SO01.1 SO 01.13 Pol'!G28</f>
        <v>0</v>
      </c>
      <c r="J66" s="130" t="str">
        <f>IF(I122=0,"",I66/I122*100)</f>
        <v/>
      </c>
    </row>
    <row r="67" spans="1:10" ht="36.75" customHeight="1" x14ac:dyDescent="0.2">
      <c r="A67" s="121"/>
      <c r="B67" s="126" t="s">
        <v>86</v>
      </c>
      <c r="C67" s="196" t="s">
        <v>87</v>
      </c>
      <c r="D67" s="197"/>
      <c r="E67" s="197"/>
      <c r="F67" s="133" t="s">
        <v>26</v>
      </c>
      <c r="G67" s="134"/>
      <c r="H67" s="134"/>
      <c r="I67" s="134">
        <f>'SO01.1 SO 01.13 Pol'!G31</f>
        <v>0</v>
      </c>
      <c r="J67" s="130" t="str">
        <f>IF(I122=0,"",I67/I122*100)</f>
        <v/>
      </c>
    </row>
    <row r="68" spans="1:10" ht="36.75" customHeight="1" x14ac:dyDescent="0.2">
      <c r="A68" s="121"/>
      <c r="B68" s="126" t="s">
        <v>88</v>
      </c>
      <c r="C68" s="196" t="s">
        <v>89</v>
      </c>
      <c r="D68" s="197"/>
      <c r="E68" s="197"/>
      <c r="F68" s="133" t="s">
        <v>26</v>
      </c>
      <c r="G68" s="134"/>
      <c r="H68" s="134"/>
      <c r="I68" s="134">
        <f>'SO01.1 SO 01.11 Pol'!G8+'SO01.1 SO 01.12 Pol'!G8+'SO01.2 SO 01.21 Pol'!G8+'SO01.2 SO 01.22 Pol'!G8+'SO03 SO 03 Pol'!G8</f>
        <v>0</v>
      </c>
      <c r="J68" s="130" t="str">
        <f>IF(I122=0,"",I68/I122*100)</f>
        <v/>
      </c>
    </row>
    <row r="69" spans="1:10" ht="36.75" customHeight="1" x14ac:dyDescent="0.2">
      <c r="A69" s="121"/>
      <c r="B69" s="126" t="s">
        <v>90</v>
      </c>
      <c r="C69" s="196" t="s">
        <v>91</v>
      </c>
      <c r="D69" s="197"/>
      <c r="E69" s="197"/>
      <c r="F69" s="133" t="s">
        <v>26</v>
      </c>
      <c r="G69" s="134"/>
      <c r="H69" s="134"/>
      <c r="I69" s="134">
        <f>'SO01.1 SO 01.11 Pol'!G40</f>
        <v>0</v>
      </c>
      <c r="J69" s="130" t="str">
        <f>IF(I122=0,"",I69/I122*100)</f>
        <v/>
      </c>
    </row>
    <row r="70" spans="1:10" ht="36.75" customHeight="1" x14ac:dyDescent="0.2">
      <c r="A70" s="121"/>
      <c r="B70" s="126" t="s">
        <v>92</v>
      </c>
      <c r="C70" s="196" t="s">
        <v>93</v>
      </c>
      <c r="D70" s="197"/>
      <c r="E70" s="197"/>
      <c r="F70" s="133" t="s">
        <v>26</v>
      </c>
      <c r="G70" s="134"/>
      <c r="H70" s="134"/>
      <c r="I70" s="134">
        <f>'SO01.1 SO 01.12 Pol'!G117+'SO01.2 SO 01.22 Pol'!G22</f>
        <v>0</v>
      </c>
      <c r="J70" s="130" t="str">
        <f>IF(I122=0,"",I70/I122*100)</f>
        <v/>
      </c>
    </row>
    <row r="71" spans="1:10" ht="36.75" customHeight="1" x14ac:dyDescent="0.2">
      <c r="A71" s="121"/>
      <c r="B71" s="126" t="s">
        <v>94</v>
      </c>
      <c r="C71" s="196" t="s">
        <v>95</v>
      </c>
      <c r="D71" s="197"/>
      <c r="E71" s="197"/>
      <c r="F71" s="133" t="s">
        <v>26</v>
      </c>
      <c r="G71" s="134"/>
      <c r="H71" s="134"/>
      <c r="I71" s="134">
        <f>'SO01.1 SO 01.11 Pol'!G46+'SO01.2 SO 01.21 Pol'!G41</f>
        <v>0</v>
      </c>
      <c r="J71" s="130" t="str">
        <f>IF(I122=0,"",I71/I122*100)</f>
        <v/>
      </c>
    </row>
    <row r="72" spans="1:10" ht="36.75" customHeight="1" x14ac:dyDescent="0.2">
      <c r="A72" s="121"/>
      <c r="B72" s="126" t="s">
        <v>96</v>
      </c>
      <c r="C72" s="196" t="s">
        <v>97</v>
      </c>
      <c r="D72" s="197"/>
      <c r="E72" s="197"/>
      <c r="F72" s="133" t="s">
        <v>26</v>
      </c>
      <c r="G72" s="134"/>
      <c r="H72" s="134"/>
      <c r="I72" s="134">
        <f>'SO01.1 SO 01.11 Pol'!G60</f>
        <v>0</v>
      </c>
      <c r="J72" s="130" t="str">
        <f>IF(I122=0,"",I72/I122*100)</f>
        <v/>
      </c>
    </row>
    <row r="73" spans="1:10" ht="36.75" customHeight="1" x14ac:dyDescent="0.2">
      <c r="A73" s="121"/>
      <c r="B73" s="126" t="s">
        <v>98</v>
      </c>
      <c r="C73" s="196" t="s">
        <v>99</v>
      </c>
      <c r="D73" s="197"/>
      <c r="E73" s="197"/>
      <c r="F73" s="133" t="s">
        <v>26</v>
      </c>
      <c r="G73" s="134"/>
      <c r="H73" s="134"/>
      <c r="I73" s="134">
        <f>'SO01.1 SO 01.11 Pol'!G64</f>
        <v>0</v>
      </c>
      <c r="J73" s="130" t="str">
        <f>IF(I122=0,"",I73/I122*100)</f>
        <v/>
      </c>
    </row>
    <row r="74" spans="1:10" ht="36.75" customHeight="1" x14ac:dyDescent="0.2">
      <c r="A74" s="121"/>
      <c r="B74" s="126" t="s">
        <v>100</v>
      </c>
      <c r="C74" s="196" t="s">
        <v>101</v>
      </c>
      <c r="D74" s="197"/>
      <c r="E74" s="197"/>
      <c r="F74" s="133" t="s">
        <v>26</v>
      </c>
      <c r="G74" s="134"/>
      <c r="H74" s="134"/>
      <c r="I74" s="134">
        <f>'SO01.1 SO 01.11 Pol'!G82+'SO01.2 SO 01.21 Pol'!G64</f>
        <v>0</v>
      </c>
      <c r="J74" s="130" t="str">
        <f>IF(I122=0,"",I74/I122*100)</f>
        <v/>
      </c>
    </row>
    <row r="75" spans="1:10" ht="36.75" customHeight="1" x14ac:dyDescent="0.2">
      <c r="A75" s="121"/>
      <c r="B75" s="126" t="s">
        <v>102</v>
      </c>
      <c r="C75" s="196" t="s">
        <v>103</v>
      </c>
      <c r="D75" s="197"/>
      <c r="E75" s="197"/>
      <c r="F75" s="133" t="s">
        <v>26</v>
      </c>
      <c r="G75" s="134"/>
      <c r="H75" s="134"/>
      <c r="I75" s="134">
        <f>'SO01.1 SO 01.12 Pol'!G122+'SO01.2 SO 01.22 Pol'!G25</f>
        <v>0</v>
      </c>
      <c r="J75" s="130" t="str">
        <f>IF(I122=0,"",I75/I122*100)</f>
        <v/>
      </c>
    </row>
    <row r="76" spans="1:10" ht="36.75" customHeight="1" x14ac:dyDescent="0.2">
      <c r="A76" s="121"/>
      <c r="B76" s="126" t="s">
        <v>104</v>
      </c>
      <c r="C76" s="196" t="s">
        <v>105</v>
      </c>
      <c r="D76" s="197"/>
      <c r="E76" s="197"/>
      <c r="F76" s="133" t="s">
        <v>26</v>
      </c>
      <c r="G76" s="134"/>
      <c r="H76" s="134"/>
      <c r="I76" s="134">
        <f>'SO01.2 SO 01.21 Pol'!G93</f>
        <v>0</v>
      </c>
      <c r="J76" s="130" t="str">
        <f>IF(I122=0,"",I76/I122*100)</f>
        <v/>
      </c>
    </row>
    <row r="77" spans="1:10" ht="36.75" customHeight="1" x14ac:dyDescent="0.2">
      <c r="A77" s="121"/>
      <c r="B77" s="126" t="s">
        <v>106</v>
      </c>
      <c r="C77" s="196" t="s">
        <v>107</v>
      </c>
      <c r="D77" s="197"/>
      <c r="E77" s="197"/>
      <c r="F77" s="133" t="s">
        <v>26</v>
      </c>
      <c r="G77" s="134"/>
      <c r="H77" s="134"/>
      <c r="I77" s="134">
        <f>'SO03 SO 03 Pol'!G36</f>
        <v>0</v>
      </c>
      <c r="J77" s="130" t="str">
        <f>IF(I122=0,"",I77/I122*100)</f>
        <v/>
      </c>
    </row>
    <row r="78" spans="1:10" ht="36.75" customHeight="1" x14ac:dyDescent="0.2">
      <c r="A78" s="121"/>
      <c r="B78" s="126" t="s">
        <v>106</v>
      </c>
      <c r="C78" s="196" t="s">
        <v>108</v>
      </c>
      <c r="D78" s="197"/>
      <c r="E78" s="197"/>
      <c r="F78" s="133" t="s">
        <v>26</v>
      </c>
      <c r="G78" s="134"/>
      <c r="H78" s="134"/>
      <c r="I78" s="134">
        <f>'SO02 SO 02.1 Pol'!G8</f>
        <v>0</v>
      </c>
      <c r="J78" s="130" t="str">
        <f>IF(I122=0,"",I78/I122*100)</f>
        <v/>
      </c>
    </row>
    <row r="79" spans="1:10" ht="36.75" customHeight="1" x14ac:dyDescent="0.2">
      <c r="A79" s="121"/>
      <c r="B79" s="126" t="s">
        <v>109</v>
      </c>
      <c r="C79" s="196" t="s">
        <v>110</v>
      </c>
      <c r="D79" s="197"/>
      <c r="E79" s="197"/>
      <c r="F79" s="133" t="s">
        <v>26</v>
      </c>
      <c r="G79" s="134"/>
      <c r="H79" s="134"/>
      <c r="I79" s="134">
        <f>'SO01.1 SO 01.12 Pol'!G131+'SO01.2 SO 01.21 Pol'!G100+'SO01.2 SO 01.22 Pol'!G28</f>
        <v>0</v>
      </c>
      <c r="J79" s="130" t="str">
        <f>IF(I122=0,"",I79/I122*100)</f>
        <v/>
      </c>
    </row>
    <row r="80" spans="1:10" ht="36.75" customHeight="1" x14ac:dyDescent="0.2">
      <c r="A80" s="121"/>
      <c r="B80" s="126" t="s">
        <v>111</v>
      </c>
      <c r="C80" s="196" t="s">
        <v>112</v>
      </c>
      <c r="D80" s="197"/>
      <c r="E80" s="197"/>
      <c r="F80" s="133" t="s">
        <v>26</v>
      </c>
      <c r="G80" s="134"/>
      <c r="H80" s="134"/>
      <c r="I80" s="134">
        <f>'SO01.2 SO 01.21 Pol'!G107</f>
        <v>0</v>
      </c>
      <c r="J80" s="130" t="str">
        <f>IF(I122=0,"",I80/I122*100)</f>
        <v/>
      </c>
    </row>
    <row r="81" spans="1:10" ht="36.75" customHeight="1" x14ac:dyDescent="0.2">
      <c r="A81" s="121"/>
      <c r="B81" s="126" t="s">
        <v>113</v>
      </c>
      <c r="C81" s="196" t="s">
        <v>114</v>
      </c>
      <c r="D81" s="197"/>
      <c r="E81" s="197"/>
      <c r="F81" s="133" t="s">
        <v>26</v>
      </c>
      <c r="G81" s="134"/>
      <c r="H81" s="134"/>
      <c r="I81" s="134">
        <f>'SO01.2 SO 01.21 Pol'!G139</f>
        <v>0</v>
      </c>
      <c r="J81" s="130" t="str">
        <f>IF(I122=0,"",I81/I122*100)</f>
        <v/>
      </c>
    </row>
    <row r="82" spans="1:10" ht="36.75" customHeight="1" x14ac:dyDescent="0.2">
      <c r="A82" s="121"/>
      <c r="B82" s="126" t="s">
        <v>115</v>
      </c>
      <c r="C82" s="196" t="s">
        <v>116</v>
      </c>
      <c r="D82" s="197"/>
      <c r="E82" s="197"/>
      <c r="F82" s="133" t="s">
        <v>26</v>
      </c>
      <c r="G82" s="134"/>
      <c r="H82" s="134"/>
      <c r="I82" s="134">
        <f>'SO01.1 SO 01.12 Pol'!G154+'SO01.2 SO 01.22 Pol'!G32</f>
        <v>0</v>
      </c>
      <c r="J82" s="130" t="str">
        <f>IF(I122=0,"",I82/I122*100)</f>
        <v/>
      </c>
    </row>
    <row r="83" spans="1:10" ht="36.75" customHeight="1" x14ac:dyDescent="0.2">
      <c r="A83" s="121"/>
      <c r="B83" s="126" t="s">
        <v>117</v>
      </c>
      <c r="C83" s="196" t="s">
        <v>118</v>
      </c>
      <c r="D83" s="197"/>
      <c r="E83" s="197"/>
      <c r="F83" s="133" t="s">
        <v>26</v>
      </c>
      <c r="G83" s="134"/>
      <c r="H83" s="134"/>
      <c r="I83" s="134">
        <f>'SO02 SO 02.3 Pol'!G8</f>
        <v>0</v>
      </c>
      <c r="J83" s="130" t="str">
        <f>IF(I122=0,"",I83/I122*100)</f>
        <v/>
      </c>
    </row>
    <row r="84" spans="1:10" ht="36.75" customHeight="1" x14ac:dyDescent="0.2">
      <c r="A84" s="121"/>
      <c r="B84" s="126" t="s">
        <v>119</v>
      </c>
      <c r="C84" s="196" t="s">
        <v>120</v>
      </c>
      <c r="D84" s="197"/>
      <c r="E84" s="197"/>
      <c r="F84" s="133" t="s">
        <v>26</v>
      </c>
      <c r="G84" s="134"/>
      <c r="H84" s="134"/>
      <c r="I84" s="134">
        <f>'SO01.2 SO 01.21 Pol'!G155</f>
        <v>0</v>
      </c>
      <c r="J84" s="130" t="str">
        <f>IF(I122=0,"",I84/I122*100)</f>
        <v/>
      </c>
    </row>
    <row r="85" spans="1:10" ht="36.75" customHeight="1" x14ac:dyDescent="0.2">
      <c r="A85" s="121"/>
      <c r="B85" s="126" t="s">
        <v>121</v>
      </c>
      <c r="C85" s="196" t="s">
        <v>122</v>
      </c>
      <c r="D85" s="197"/>
      <c r="E85" s="197"/>
      <c r="F85" s="133" t="s">
        <v>26</v>
      </c>
      <c r="G85" s="134"/>
      <c r="H85" s="134"/>
      <c r="I85" s="134">
        <f>'SO01.1 SO 01.11 Pol'!G94+'SO01.2 SO 01.21 Pol'!G160</f>
        <v>0</v>
      </c>
      <c r="J85" s="130" t="str">
        <f>IF(I122=0,"",I85/I122*100)</f>
        <v/>
      </c>
    </row>
    <row r="86" spans="1:10" ht="36.75" customHeight="1" x14ac:dyDescent="0.2">
      <c r="A86" s="121"/>
      <c r="B86" s="126" t="s">
        <v>123</v>
      </c>
      <c r="C86" s="196" t="s">
        <v>124</v>
      </c>
      <c r="D86" s="197"/>
      <c r="E86" s="197"/>
      <c r="F86" s="133" t="s">
        <v>26</v>
      </c>
      <c r="G86" s="134"/>
      <c r="H86" s="134"/>
      <c r="I86" s="134">
        <f>'SO01.1 SO 01.12 Pol'!G256</f>
        <v>0</v>
      </c>
      <c r="J86" s="130" t="str">
        <f>IF(I122=0,"",I86/I122*100)</f>
        <v/>
      </c>
    </row>
    <row r="87" spans="1:10" ht="36.75" customHeight="1" x14ac:dyDescent="0.2">
      <c r="A87" s="121"/>
      <c r="B87" s="126" t="s">
        <v>125</v>
      </c>
      <c r="C87" s="196" t="s">
        <v>126</v>
      </c>
      <c r="D87" s="197"/>
      <c r="E87" s="197"/>
      <c r="F87" s="133" t="s">
        <v>26</v>
      </c>
      <c r="G87" s="134"/>
      <c r="H87" s="134"/>
      <c r="I87" s="134">
        <f>'SO02 SO 02.4 Pol'!G187</f>
        <v>0</v>
      </c>
      <c r="J87" s="130" t="str">
        <f>IF(I122=0,"",I87/I122*100)</f>
        <v/>
      </c>
    </row>
    <row r="88" spans="1:10" ht="36.75" customHeight="1" x14ac:dyDescent="0.2">
      <c r="A88" s="121"/>
      <c r="B88" s="126" t="s">
        <v>127</v>
      </c>
      <c r="C88" s="196" t="s">
        <v>128</v>
      </c>
      <c r="D88" s="197"/>
      <c r="E88" s="197"/>
      <c r="F88" s="133" t="s">
        <v>26</v>
      </c>
      <c r="G88" s="134"/>
      <c r="H88" s="134"/>
      <c r="I88" s="134">
        <f>'SO02 SO 02.4 Pol'!G8</f>
        <v>0</v>
      </c>
      <c r="J88" s="130" t="str">
        <f>IF(I122=0,"",I88/I122*100)</f>
        <v/>
      </c>
    </row>
    <row r="89" spans="1:10" ht="36.75" customHeight="1" x14ac:dyDescent="0.2">
      <c r="A89" s="121"/>
      <c r="B89" s="126" t="s">
        <v>129</v>
      </c>
      <c r="C89" s="196" t="s">
        <v>130</v>
      </c>
      <c r="D89" s="197"/>
      <c r="E89" s="197"/>
      <c r="F89" s="133" t="s">
        <v>26</v>
      </c>
      <c r="G89" s="134"/>
      <c r="H89" s="134"/>
      <c r="I89" s="134">
        <f>'SO02 SO 02.4 Pol'!G22</f>
        <v>0</v>
      </c>
      <c r="J89" s="130" t="str">
        <f>IF(I122=0,"",I89/I122*100)</f>
        <v/>
      </c>
    </row>
    <row r="90" spans="1:10" ht="36.75" customHeight="1" x14ac:dyDescent="0.2">
      <c r="A90" s="121"/>
      <c r="B90" s="126" t="s">
        <v>131</v>
      </c>
      <c r="C90" s="196" t="s">
        <v>132</v>
      </c>
      <c r="D90" s="197"/>
      <c r="E90" s="197"/>
      <c r="F90" s="133" t="s">
        <v>26</v>
      </c>
      <c r="G90" s="134"/>
      <c r="H90" s="134"/>
      <c r="I90" s="134">
        <f>'SO02 SO 02.4 Pol'!G36</f>
        <v>0</v>
      </c>
      <c r="J90" s="130" t="str">
        <f>IF(I122=0,"",I90/I122*100)</f>
        <v/>
      </c>
    </row>
    <row r="91" spans="1:10" ht="36.75" customHeight="1" x14ac:dyDescent="0.2">
      <c r="A91" s="121"/>
      <c r="B91" s="126" t="s">
        <v>133</v>
      </c>
      <c r="C91" s="196" t="s">
        <v>134</v>
      </c>
      <c r="D91" s="197"/>
      <c r="E91" s="197"/>
      <c r="F91" s="133" t="s">
        <v>26</v>
      </c>
      <c r="G91" s="134"/>
      <c r="H91" s="134"/>
      <c r="I91" s="134">
        <f>'SO02 SO 02.4 Pol'!G47</f>
        <v>0</v>
      </c>
      <c r="J91" s="130" t="str">
        <f>IF(I122=0,"",I91/I122*100)</f>
        <v/>
      </c>
    </row>
    <row r="92" spans="1:10" ht="36.75" customHeight="1" x14ac:dyDescent="0.2">
      <c r="A92" s="121"/>
      <c r="B92" s="126" t="s">
        <v>135</v>
      </c>
      <c r="C92" s="196" t="s">
        <v>136</v>
      </c>
      <c r="D92" s="197"/>
      <c r="E92" s="197"/>
      <c r="F92" s="133" t="s">
        <v>26</v>
      </c>
      <c r="G92" s="134"/>
      <c r="H92" s="134"/>
      <c r="I92" s="134">
        <f>'SO02 SO 02.4 Pol'!G57</f>
        <v>0</v>
      </c>
      <c r="J92" s="130" t="str">
        <f>IF(I122=0,"",I92/I122*100)</f>
        <v/>
      </c>
    </row>
    <row r="93" spans="1:10" ht="36.75" customHeight="1" x14ac:dyDescent="0.2">
      <c r="A93" s="121"/>
      <c r="B93" s="126" t="s">
        <v>137</v>
      </c>
      <c r="C93" s="196" t="s">
        <v>138</v>
      </c>
      <c r="D93" s="197"/>
      <c r="E93" s="197"/>
      <c r="F93" s="133" t="s">
        <v>26</v>
      </c>
      <c r="G93" s="134"/>
      <c r="H93" s="134"/>
      <c r="I93" s="134">
        <f>'SO02 SO 02.4 Pol'!G68</f>
        <v>0</v>
      </c>
      <c r="J93" s="130" t="str">
        <f>IF(I122=0,"",I93/I122*100)</f>
        <v/>
      </c>
    </row>
    <row r="94" spans="1:10" ht="36.75" customHeight="1" x14ac:dyDescent="0.2">
      <c r="A94" s="121"/>
      <c r="B94" s="126" t="s">
        <v>139</v>
      </c>
      <c r="C94" s="196" t="s">
        <v>140</v>
      </c>
      <c r="D94" s="197"/>
      <c r="E94" s="197"/>
      <c r="F94" s="133" t="s">
        <v>26</v>
      </c>
      <c r="G94" s="134"/>
      <c r="H94" s="134"/>
      <c r="I94" s="134">
        <f>'SO02 SO 02.4 Pol'!G78</f>
        <v>0</v>
      </c>
      <c r="J94" s="130" t="str">
        <f>IF(I122=0,"",I94/I122*100)</f>
        <v/>
      </c>
    </row>
    <row r="95" spans="1:10" ht="36.75" customHeight="1" x14ac:dyDescent="0.2">
      <c r="A95" s="121"/>
      <c r="B95" s="126" t="s">
        <v>141</v>
      </c>
      <c r="C95" s="196" t="s">
        <v>142</v>
      </c>
      <c r="D95" s="197"/>
      <c r="E95" s="197"/>
      <c r="F95" s="133" t="s">
        <v>26</v>
      </c>
      <c r="G95" s="134"/>
      <c r="H95" s="134"/>
      <c r="I95" s="134">
        <f>'SO02 SO 02.4 Pol'!G92</f>
        <v>0</v>
      </c>
      <c r="J95" s="130" t="str">
        <f>IF(I122=0,"",I95/I122*100)</f>
        <v/>
      </c>
    </row>
    <row r="96" spans="1:10" ht="36.75" customHeight="1" x14ac:dyDescent="0.2">
      <c r="A96" s="121"/>
      <c r="B96" s="126" t="s">
        <v>143</v>
      </c>
      <c r="C96" s="196" t="s">
        <v>144</v>
      </c>
      <c r="D96" s="197"/>
      <c r="E96" s="197"/>
      <c r="F96" s="133" t="s">
        <v>26</v>
      </c>
      <c r="G96" s="134"/>
      <c r="H96" s="134"/>
      <c r="I96" s="134">
        <f>'SO02 SO 02.4 Pol'!G106</f>
        <v>0</v>
      </c>
      <c r="J96" s="130" t="str">
        <f>IF(I122=0,"",I96/I122*100)</f>
        <v/>
      </c>
    </row>
    <row r="97" spans="1:10" ht="36.75" customHeight="1" x14ac:dyDescent="0.2">
      <c r="A97" s="121"/>
      <c r="B97" s="126" t="s">
        <v>145</v>
      </c>
      <c r="C97" s="196" t="s">
        <v>146</v>
      </c>
      <c r="D97" s="197"/>
      <c r="E97" s="197"/>
      <c r="F97" s="133" t="s">
        <v>26</v>
      </c>
      <c r="G97" s="134"/>
      <c r="H97" s="134"/>
      <c r="I97" s="134">
        <f>'SO02 SO 02.4 Pol'!G116</f>
        <v>0</v>
      </c>
      <c r="J97" s="130" t="str">
        <f>IF(I122=0,"",I97/I122*100)</f>
        <v/>
      </c>
    </row>
    <row r="98" spans="1:10" ht="36.75" customHeight="1" x14ac:dyDescent="0.2">
      <c r="A98" s="121"/>
      <c r="B98" s="126" t="s">
        <v>147</v>
      </c>
      <c r="C98" s="196" t="s">
        <v>148</v>
      </c>
      <c r="D98" s="197"/>
      <c r="E98" s="197"/>
      <c r="F98" s="133" t="s">
        <v>26</v>
      </c>
      <c r="G98" s="134"/>
      <c r="H98" s="134"/>
      <c r="I98" s="134">
        <f>'SO02 SO 02.4 Pol'!G126</f>
        <v>0</v>
      </c>
      <c r="J98" s="130" t="str">
        <f>IF(I122=0,"",I98/I122*100)</f>
        <v/>
      </c>
    </row>
    <row r="99" spans="1:10" ht="36.75" customHeight="1" x14ac:dyDescent="0.2">
      <c r="A99" s="121"/>
      <c r="B99" s="126" t="s">
        <v>149</v>
      </c>
      <c r="C99" s="196" t="s">
        <v>150</v>
      </c>
      <c r="D99" s="197"/>
      <c r="E99" s="197"/>
      <c r="F99" s="133" t="s">
        <v>26</v>
      </c>
      <c r="G99" s="134"/>
      <c r="H99" s="134"/>
      <c r="I99" s="134">
        <f>'SO02 SO 02.4 Pol'!G138</f>
        <v>0</v>
      </c>
      <c r="J99" s="130" t="str">
        <f>IF(I122=0,"",I99/I122*100)</f>
        <v/>
      </c>
    </row>
    <row r="100" spans="1:10" ht="36.75" customHeight="1" x14ac:dyDescent="0.2">
      <c r="A100" s="121"/>
      <c r="B100" s="126" t="s">
        <v>151</v>
      </c>
      <c r="C100" s="196" t="s">
        <v>152</v>
      </c>
      <c r="D100" s="197"/>
      <c r="E100" s="197"/>
      <c r="F100" s="133" t="s">
        <v>26</v>
      </c>
      <c r="G100" s="134"/>
      <c r="H100" s="134"/>
      <c r="I100" s="134">
        <f>'SO02 SO 02.4 Pol'!G150</f>
        <v>0</v>
      </c>
      <c r="J100" s="130" t="str">
        <f>IF(I122=0,"",I100/I122*100)</f>
        <v/>
      </c>
    </row>
    <row r="101" spans="1:10" ht="36.75" customHeight="1" x14ac:dyDescent="0.2">
      <c r="A101" s="121"/>
      <c r="B101" s="126" t="s">
        <v>153</v>
      </c>
      <c r="C101" s="196" t="s">
        <v>154</v>
      </c>
      <c r="D101" s="197"/>
      <c r="E101" s="197"/>
      <c r="F101" s="133" t="s">
        <v>26</v>
      </c>
      <c r="G101" s="134"/>
      <c r="H101" s="134"/>
      <c r="I101" s="134">
        <f>'SO02 SO 02.4 Pol'!G159</f>
        <v>0</v>
      </c>
      <c r="J101" s="130" t="str">
        <f>IF(I122=0,"",I101/I122*100)</f>
        <v/>
      </c>
    </row>
    <row r="102" spans="1:10" ht="36.75" customHeight="1" x14ac:dyDescent="0.2">
      <c r="A102" s="121"/>
      <c r="B102" s="126" t="s">
        <v>155</v>
      </c>
      <c r="C102" s="196" t="s">
        <v>156</v>
      </c>
      <c r="D102" s="197"/>
      <c r="E102" s="197"/>
      <c r="F102" s="133" t="s">
        <v>26</v>
      </c>
      <c r="G102" s="134"/>
      <c r="H102" s="134"/>
      <c r="I102" s="134">
        <f>'SO02 SO 02.4 Pol'!G167</f>
        <v>0</v>
      </c>
      <c r="J102" s="130" t="str">
        <f>IF(I122=0,"",I102/I122*100)</f>
        <v/>
      </c>
    </row>
    <row r="103" spans="1:10" ht="36.75" customHeight="1" x14ac:dyDescent="0.2">
      <c r="A103" s="121"/>
      <c r="B103" s="126" t="s">
        <v>157</v>
      </c>
      <c r="C103" s="196" t="s">
        <v>158</v>
      </c>
      <c r="D103" s="197"/>
      <c r="E103" s="197"/>
      <c r="F103" s="133" t="s">
        <v>26</v>
      </c>
      <c r="G103" s="134"/>
      <c r="H103" s="134"/>
      <c r="I103" s="134">
        <f>'SO02 SO 02.4 Pol'!G177</f>
        <v>0</v>
      </c>
      <c r="J103" s="130" t="str">
        <f>IF(I122=0,"",I103/I122*100)</f>
        <v/>
      </c>
    </row>
    <row r="104" spans="1:10" ht="36.75" customHeight="1" x14ac:dyDescent="0.2">
      <c r="A104" s="121"/>
      <c r="B104" s="126" t="s">
        <v>159</v>
      </c>
      <c r="C104" s="196" t="s">
        <v>160</v>
      </c>
      <c r="D104" s="197"/>
      <c r="E104" s="197"/>
      <c r="F104" s="133" t="s">
        <v>27</v>
      </c>
      <c r="G104" s="134"/>
      <c r="H104" s="134"/>
      <c r="I104" s="134">
        <f>'SO01.2 SO 01.22 Pol'!G59</f>
        <v>0</v>
      </c>
      <c r="J104" s="130" t="str">
        <f>IF(I122=0,"",I104/I122*100)</f>
        <v/>
      </c>
    </row>
    <row r="105" spans="1:10" ht="36.75" customHeight="1" x14ac:dyDescent="0.2">
      <c r="A105" s="121"/>
      <c r="B105" s="126" t="s">
        <v>161</v>
      </c>
      <c r="C105" s="196" t="s">
        <v>162</v>
      </c>
      <c r="D105" s="197"/>
      <c r="E105" s="197"/>
      <c r="F105" s="133" t="s">
        <v>27</v>
      </c>
      <c r="G105" s="134"/>
      <c r="H105" s="134"/>
      <c r="I105" s="134">
        <f>'SO02 SO 02.2 Pol'!G8</f>
        <v>0</v>
      </c>
      <c r="J105" s="130" t="str">
        <f>IF(I122=0,"",I105/I122*100)</f>
        <v/>
      </c>
    </row>
    <row r="106" spans="1:10" ht="36.75" customHeight="1" x14ac:dyDescent="0.2">
      <c r="A106" s="121"/>
      <c r="B106" s="126" t="s">
        <v>163</v>
      </c>
      <c r="C106" s="196" t="s">
        <v>164</v>
      </c>
      <c r="D106" s="197"/>
      <c r="E106" s="197"/>
      <c r="F106" s="133" t="s">
        <v>27</v>
      </c>
      <c r="G106" s="134"/>
      <c r="H106" s="134"/>
      <c r="I106" s="134">
        <f>'SO01.1 SO 01.12 Pol'!G258+'SO02 SO 02.2 Pol'!G25</f>
        <v>0</v>
      </c>
      <c r="J106" s="130" t="str">
        <f>IF(I122=0,"",I106/I122*100)</f>
        <v/>
      </c>
    </row>
    <row r="107" spans="1:10" ht="36.75" customHeight="1" x14ac:dyDescent="0.2">
      <c r="A107" s="121"/>
      <c r="B107" s="126" t="s">
        <v>165</v>
      </c>
      <c r="C107" s="196" t="s">
        <v>166</v>
      </c>
      <c r="D107" s="197"/>
      <c r="E107" s="197"/>
      <c r="F107" s="133" t="s">
        <v>27</v>
      </c>
      <c r="G107" s="134"/>
      <c r="H107" s="134"/>
      <c r="I107" s="134">
        <f>'SO02 SO 02.2 Pol'!G48</f>
        <v>0</v>
      </c>
      <c r="J107" s="130" t="str">
        <f>IF(I122=0,"",I107/I122*100)</f>
        <v/>
      </c>
    </row>
    <row r="108" spans="1:10" ht="36.75" customHeight="1" x14ac:dyDescent="0.2">
      <c r="A108" s="121"/>
      <c r="B108" s="126" t="s">
        <v>167</v>
      </c>
      <c r="C108" s="196" t="s">
        <v>168</v>
      </c>
      <c r="D108" s="197"/>
      <c r="E108" s="197"/>
      <c r="F108" s="133" t="s">
        <v>27</v>
      </c>
      <c r="G108" s="134"/>
      <c r="H108" s="134"/>
      <c r="I108" s="134">
        <f>'SO01.1 SO 01.12 Pol'!G288</f>
        <v>0</v>
      </c>
      <c r="J108" s="130" t="str">
        <f>IF(I122=0,"",I108/I122*100)</f>
        <v/>
      </c>
    </row>
    <row r="109" spans="1:10" ht="36.75" customHeight="1" x14ac:dyDescent="0.2">
      <c r="A109" s="121"/>
      <c r="B109" s="126" t="s">
        <v>169</v>
      </c>
      <c r="C109" s="196" t="s">
        <v>170</v>
      </c>
      <c r="D109" s="197"/>
      <c r="E109" s="197"/>
      <c r="F109" s="133" t="s">
        <v>27</v>
      </c>
      <c r="G109" s="134"/>
      <c r="H109" s="134"/>
      <c r="I109" s="134">
        <f>'SO02 SO 02.2 Pol'!G79</f>
        <v>0</v>
      </c>
      <c r="J109" s="130" t="str">
        <f>IF(I122=0,"",I109/I122*100)</f>
        <v/>
      </c>
    </row>
    <row r="110" spans="1:10" ht="36.75" customHeight="1" x14ac:dyDescent="0.2">
      <c r="A110" s="121"/>
      <c r="B110" s="126" t="s">
        <v>171</v>
      </c>
      <c r="C110" s="196" t="s">
        <v>172</v>
      </c>
      <c r="D110" s="197"/>
      <c r="E110" s="197"/>
      <c r="F110" s="133" t="s">
        <v>27</v>
      </c>
      <c r="G110" s="134"/>
      <c r="H110" s="134"/>
      <c r="I110" s="134">
        <f>'SO02 SO 02.2 Pol'!G124</f>
        <v>0</v>
      </c>
      <c r="J110" s="130" t="str">
        <f>IF(I122=0,"",I110/I122*100)</f>
        <v/>
      </c>
    </row>
    <row r="111" spans="1:10" ht="36.75" customHeight="1" x14ac:dyDescent="0.2">
      <c r="A111" s="121"/>
      <c r="B111" s="126" t="s">
        <v>173</v>
      </c>
      <c r="C111" s="196" t="s">
        <v>174</v>
      </c>
      <c r="D111" s="197"/>
      <c r="E111" s="197"/>
      <c r="F111" s="133" t="s">
        <v>27</v>
      </c>
      <c r="G111" s="134"/>
      <c r="H111" s="134"/>
      <c r="I111" s="134">
        <f>'SO02 SO 02.2 Pol'!G127</f>
        <v>0</v>
      </c>
      <c r="J111" s="130" t="str">
        <f>IF(I122=0,"",I111/I122*100)</f>
        <v/>
      </c>
    </row>
    <row r="112" spans="1:10" ht="36.75" customHeight="1" x14ac:dyDescent="0.2">
      <c r="A112" s="121"/>
      <c r="B112" s="126" t="s">
        <v>175</v>
      </c>
      <c r="C112" s="196" t="s">
        <v>176</v>
      </c>
      <c r="D112" s="197"/>
      <c r="E112" s="197"/>
      <c r="F112" s="133" t="s">
        <v>27</v>
      </c>
      <c r="G112" s="134"/>
      <c r="H112" s="134"/>
      <c r="I112" s="134">
        <f>'SO01.2 SO 01.21 Pol'!G162</f>
        <v>0</v>
      </c>
      <c r="J112" s="130" t="str">
        <f>IF(I122=0,"",I112/I122*100)</f>
        <v/>
      </c>
    </row>
    <row r="113" spans="1:10" ht="36.75" customHeight="1" x14ac:dyDescent="0.2">
      <c r="A113" s="121"/>
      <c r="B113" s="126" t="s">
        <v>177</v>
      </c>
      <c r="C113" s="196" t="s">
        <v>178</v>
      </c>
      <c r="D113" s="197"/>
      <c r="E113" s="197"/>
      <c r="F113" s="133" t="s">
        <v>27</v>
      </c>
      <c r="G113" s="134"/>
      <c r="H113" s="134"/>
      <c r="I113" s="134">
        <f>'SO01.2 SO 01.21 Pol'!G165</f>
        <v>0</v>
      </c>
      <c r="J113" s="130" t="str">
        <f>IF(I122=0,"",I113/I122*100)</f>
        <v/>
      </c>
    </row>
    <row r="114" spans="1:10" ht="36.75" customHeight="1" x14ac:dyDescent="0.2">
      <c r="A114" s="121"/>
      <c r="B114" s="126" t="s">
        <v>179</v>
      </c>
      <c r="C114" s="196" t="s">
        <v>180</v>
      </c>
      <c r="D114" s="197"/>
      <c r="E114" s="197"/>
      <c r="F114" s="133" t="s">
        <v>28</v>
      </c>
      <c r="G114" s="134"/>
      <c r="H114" s="134"/>
      <c r="I114" s="134">
        <f>'SO01.2 SO 01.23 Pol'!G8+'SO02 SO 02.3 Pol'!G11</f>
        <v>0</v>
      </c>
      <c r="J114" s="130" t="str">
        <f>IF(I122=0,"",I114/I122*100)</f>
        <v/>
      </c>
    </row>
    <row r="115" spans="1:10" ht="36.75" customHeight="1" x14ac:dyDescent="0.2">
      <c r="A115" s="121"/>
      <c r="B115" s="126" t="s">
        <v>181</v>
      </c>
      <c r="C115" s="196" t="s">
        <v>182</v>
      </c>
      <c r="D115" s="197"/>
      <c r="E115" s="197"/>
      <c r="F115" s="133" t="s">
        <v>28</v>
      </c>
      <c r="G115" s="134"/>
      <c r="H115" s="134"/>
      <c r="I115" s="134">
        <f>'SO02 SO 02.3 Pol'!G62</f>
        <v>0</v>
      </c>
      <c r="J115" s="130" t="str">
        <f>IF(I122=0,"",I115/I122*100)</f>
        <v/>
      </c>
    </row>
    <row r="116" spans="1:10" ht="36.75" customHeight="1" x14ac:dyDescent="0.2">
      <c r="A116" s="121"/>
      <c r="B116" s="126" t="s">
        <v>183</v>
      </c>
      <c r="C116" s="196" t="s">
        <v>184</v>
      </c>
      <c r="D116" s="197"/>
      <c r="E116" s="197"/>
      <c r="F116" s="133" t="s">
        <v>28</v>
      </c>
      <c r="G116" s="134"/>
      <c r="H116" s="134"/>
      <c r="I116" s="134">
        <f>'SO01.2 SO 01.23 Pol'!G13</f>
        <v>0</v>
      </c>
      <c r="J116" s="130" t="str">
        <f>IF(I122=0,"",I116/I122*100)</f>
        <v/>
      </c>
    </row>
    <row r="117" spans="1:10" ht="36.75" customHeight="1" x14ac:dyDescent="0.2">
      <c r="A117" s="121"/>
      <c r="B117" s="126" t="s">
        <v>185</v>
      </c>
      <c r="C117" s="196" t="s">
        <v>186</v>
      </c>
      <c r="D117" s="197"/>
      <c r="E117" s="197"/>
      <c r="F117" s="133" t="s">
        <v>28</v>
      </c>
      <c r="G117" s="134"/>
      <c r="H117" s="134"/>
      <c r="I117" s="134">
        <f>'SO02 SO 02.3 Pol'!G77</f>
        <v>0</v>
      </c>
      <c r="J117" s="130" t="str">
        <f>IF(I122=0,"",I117/I122*100)</f>
        <v/>
      </c>
    </row>
    <row r="118" spans="1:10" ht="36.75" customHeight="1" x14ac:dyDescent="0.2">
      <c r="A118" s="121"/>
      <c r="B118" s="126" t="s">
        <v>187</v>
      </c>
      <c r="C118" s="196" t="s">
        <v>188</v>
      </c>
      <c r="D118" s="197"/>
      <c r="E118" s="197"/>
      <c r="F118" s="133" t="s">
        <v>189</v>
      </c>
      <c r="G118" s="134"/>
      <c r="H118" s="134"/>
      <c r="I118" s="134">
        <f>'SO01.2 SO 01.21 Pol'!G172+'SO03 SO 03 Pol'!G38</f>
        <v>0</v>
      </c>
      <c r="J118" s="130" t="str">
        <f>IF(I122=0,"",I118/I122*100)</f>
        <v/>
      </c>
    </row>
    <row r="119" spans="1:10" ht="36.75" customHeight="1" x14ac:dyDescent="0.2">
      <c r="A119" s="121"/>
      <c r="B119" s="126" t="s">
        <v>190</v>
      </c>
      <c r="C119" s="196" t="s">
        <v>29</v>
      </c>
      <c r="D119" s="197"/>
      <c r="E119" s="197"/>
      <c r="F119" s="133" t="s">
        <v>190</v>
      </c>
      <c r="G119" s="134"/>
      <c r="H119" s="134"/>
      <c r="I119" s="134">
        <f>'SO01.2 SO 01.23 Pol'!G19+'SO02 SO 02.3 Pol'!G80+'VRN VRN 01 Naklady'!G8</f>
        <v>0</v>
      </c>
      <c r="J119" s="130" t="str">
        <f>IF(I122=0,"",I119/I122*100)</f>
        <v/>
      </c>
    </row>
    <row r="120" spans="1:10" ht="36.75" customHeight="1" x14ac:dyDescent="0.2">
      <c r="A120" s="121"/>
      <c r="B120" s="126" t="s">
        <v>73</v>
      </c>
      <c r="C120" s="196" t="s">
        <v>87</v>
      </c>
      <c r="D120" s="197"/>
      <c r="E120" s="197"/>
      <c r="F120" s="133" t="s">
        <v>190</v>
      </c>
      <c r="G120" s="134"/>
      <c r="H120" s="134"/>
      <c r="I120" s="134">
        <f>'SO01.1 SO 01.12 Pol'!G294</f>
        <v>0</v>
      </c>
      <c r="J120" s="130" t="str">
        <f>IF(I122=0,"",I120/I122*100)</f>
        <v/>
      </c>
    </row>
    <row r="121" spans="1:10" ht="36.75" customHeight="1" x14ac:dyDescent="0.2">
      <c r="A121" s="121"/>
      <c r="B121" s="126" t="s">
        <v>191</v>
      </c>
      <c r="C121" s="196" t="s">
        <v>30</v>
      </c>
      <c r="D121" s="197"/>
      <c r="E121" s="197"/>
      <c r="F121" s="133" t="s">
        <v>191</v>
      </c>
      <c r="G121" s="134"/>
      <c r="H121" s="134"/>
      <c r="I121" s="134">
        <f>'VRN VRN 01 Naklady'!G16</f>
        <v>0</v>
      </c>
      <c r="J121" s="130" t="str">
        <f>IF(I122=0,"",I121/I122*100)</f>
        <v/>
      </c>
    </row>
    <row r="122" spans="1:10" ht="25.5" customHeight="1" x14ac:dyDescent="0.2">
      <c r="A122" s="122"/>
      <c r="B122" s="127" t="s">
        <v>1</v>
      </c>
      <c r="C122" s="128"/>
      <c r="D122" s="129"/>
      <c r="E122" s="129"/>
      <c r="F122" s="135"/>
      <c r="G122" s="136"/>
      <c r="H122" s="136"/>
      <c r="I122" s="136">
        <f>SUM(I64:I121)</f>
        <v>0</v>
      </c>
      <c r="J122" s="131">
        <f>SUM(J64:J121)</f>
        <v>0</v>
      </c>
    </row>
    <row r="123" spans="1:10" x14ac:dyDescent="0.2">
      <c r="F123" s="85"/>
      <c r="G123" s="85"/>
      <c r="H123" s="85"/>
      <c r="I123" s="85"/>
      <c r="J123" s="132"/>
    </row>
    <row r="124" spans="1:10" x14ac:dyDescent="0.2">
      <c r="F124" s="85"/>
      <c r="G124" s="85"/>
      <c r="H124" s="85"/>
      <c r="I124" s="85"/>
      <c r="J124" s="132"/>
    </row>
    <row r="125" spans="1:10" x14ac:dyDescent="0.2">
      <c r="F125" s="85"/>
      <c r="G125" s="85"/>
      <c r="H125" s="85"/>
      <c r="I125" s="85"/>
      <c r="J125" s="132"/>
    </row>
  </sheetData>
  <sheetProtection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18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65:E65"/>
    <mergeCell ref="C66:E66"/>
    <mergeCell ref="C67:E67"/>
    <mergeCell ref="C68:E68"/>
    <mergeCell ref="C69:E69"/>
    <mergeCell ref="C54:E54"/>
    <mergeCell ref="C55:E55"/>
    <mergeCell ref="C56:E56"/>
    <mergeCell ref="B57:E57"/>
    <mergeCell ref="C64:E6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120:E120"/>
    <mergeCell ref="C121:E121"/>
    <mergeCell ref="C115:E115"/>
    <mergeCell ref="C116:E116"/>
    <mergeCell ref="C117:E117"/>
    <mergeCell ref="C118:E118"/>
    <mergeCell ref="C119:E119"/>
    <mergeCell ref="C110:E110"/>
    <mergeCell ref="C111:E111"/>
    <mergeCell ref="C112:E112"/>
    <mergeCell ref="C113:E113"/>
    <mergeCell ref="C114:E11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ACA98-7447-46E5-A907-84F586989855}">
  <sheetPr>
    <tabColor theme="0" tint="-0.14999847407452621"/>
    <outlinePr summaryBelow="0"/>
  </sheetPr>
  <dimension ref="A1:BG5000"/>
  <sheetViews>
    <sheetView view="pageBreakPreview" zoomScaleNormal="100" zoomScaleSheetLayoutView="100"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60</v>
      </c>
      <c r="C3" s="263" t="s">
        <v>61</v>
      </c>
      <c r="D3" s="264"/>
      <c r="E3" s="264"/>
      <c r="F3" s="264"/>
      <c r="G3" s="265"/>
      <c r="AB3" s="119" t="s">
        <v>193</v>
      </c>
      <c r="AF3" t="s">
        <v>194</v>
      </c>
    </row>
    <row r="4" spans="1:59" ht="24.95" customHeight="1" x14ac:dyDescent="0.2">
      <c r="A4" s="138" t="s">
        <v>10</v>
      </c>
      <c r="B4" s="139" t="s">
        <v>64</v>
      </c>
      <c r="C4" s="266" t="s">
        <v>65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x14ac:dyDescent="0.2">
      <c r="A8" s="161" t="s">
        <v>217</v>
      </c>
      <c r="B8" s="162" t="s">
        <v>161</v>
      </c>
      <c r="C8" s="182" t="s">
        <v>162</v>
      </c>
      <c r="D8" s="163"/>
      <c r="E8" s="164"/>
      <c r="F8" s="165"/>
      <c r="G8" s="165">
        <f>SUMIF(AF9:AF24,"&lt;&gt;NOR",G9:G24)</f>
        <v>0</v>
      </c>
      <c r="H8" s="165"/>
      <c r="I8" s="165">
        <f>SUM(I9:I24)</f>
        <v>0</v>
      </c>
      <c r="J8" s="165"/>
      <c r="K8" s="165">
        <f>SUM(K9:K24)</f>
        <v>0</v>
      </c>
      <c r="L8" s="165"/>
      <c r="M8" s="165">
        <f>SUM(M9:M24)</f>
        <v>0</v>
      </c>
      <c r="N8" s="164"/>
      <c r="O8" s="164">
        <f>SUM(O9:O24)</f>
        <v>0.04</v>
      </c>
      <c r="P8" s="164"/>
      <c r="Q8" s="164">
        <f>SUM(Q9:Q24)</f>
        <v>0</v>
      </c>
      <c r="R8" s="165"/>
      <c r="S8" s="166"/>
      <c r="T8" s="160"/>
      <c r="U8" s="160">
        <f>SUM(U9:U24)</f>
        <v>0</v>
      </c>
      <c r="V8" s="160"/>
      <c r="W8" s="160"/>
      <c r="X8" s="160"/>
      <c r="AF8" t="s">
        <v>218</v>
      </c>
    </row>
    <row r="9" spans="1:59" ht="22.5" outlineLevel="1" x14ac:dyDescent="0.2">
      <c r="A9" s="175">
        <v>1</v>
      </c>
      <c r="B9" s="176" t="s">
        <v>1238</v>
      </c>
      <c r="C9" s="185" t="s">
        <v>1239</v>
      </c>
      <c r="D9" s="177" t="s">
        <v>299</v>
      </c>
      <c r="E9" s="178">
        <v>0.5</v>
      </c>
      <c r="F9" s="179"/>
      <c r="G9" s="180">
        <f t="shared" ref="G9:G24" si="0">ROUND(E9*F9,2)</f>
        <v>0</v>
      </c>
      <c r="H9" s="179"/>
      <c r="I9" s="180">
        <f t="shared" ref="I9:I24" si="1">ROUND(E9*H9,2)</f>
        <v>0</v>
      </c>
      <c r="J9" s="179"/>
      <c r="K9" s="180">
        <f t="shared" ref="K9:K24" si="2">ROUND(E9*J9,2)</f>
        <v>0</v>
      </c>
      <c r="L9" s="180">
        <v>21</v>
      </c>
      <c r="M9" s="180">
        <f t="shared" ref="M9:M24" si="3">G9*(1+L9/100)</f>
        <v>0</v>
      </c>
      <c r="N9" s="178">
        <v>2.7E-4</v>
      </c>
      <c r="O9" s="178">
        <f t="shared" ref="O9:O24" si="4">ROUND(E9*N9,2)</f>
        <v>0</v>
      </c>
      <c r="P9" s="178">
        <v>0</v>
      </c>
      <c r="Q9" s="178">
        <f t="shared" ref="Q9:Q24" si="5">ROUND(E9*P9,2)</f>
        <v>0</v>
      </c>
      <c r="R9" s="180"/>
      <c r="S9" s="181" t="s">
        <v>1899</v>
      </c>
      <c r="T9" s="156">
        <v>0</v>
      </c>
      <c r="U9" s="156">
        <f t="shared" ref="U9:U24" si="6">ROUND(E9*T9,2)</f>
        <v>0</v>
      </c>
      <c r="V9" s="156"/>
      <c r="W9" s="156" t="s">
        <v>223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722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ht="22.5" outlineLevel="1" x14ac:dyDescent="0.2">
      <c r="A10" s="175">
        <v>2</v>
      </c>
      <c r="B10" s="176" t="s">
        <v>1240</v>
      </c>
      <c r="C10" s="185" t="s">
        <v>1241</v>
      </c>
      <c r="D10" s="177" t="s">
        <v>299</v>
      </c>
      <c r="E10" s="178">
        <v>0.5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78">
        <v>1.2999999999999999E-3</v>
      </c>
      <c r="O10" s="178">
        <f t="shared" si="4"/>
        <v>0</v>
      </c>
      <c r="P10" s="178">
        <v>0</v>
      </c>
      <c r="Q10" s="178">
        <f t="shared" si="5"/>
        <v>0</v>
      </c>
      <c r="R10" s="180"/>
      <c r="S10" s="181" t="s">
        <v>1899</v>
      </c>
      <c r="T10" s="156">
        <v>0</v>
      </c>
      <c r="U10" s="156">
        <f t="shared" si="6"/>
        <v>0</v>
      </c>
      <c r="V10" s="156"/>
      <c r="W10" s="156" t="s">
        <v>269</v>
      </c>
      <c r="X10" s="156" t="s">
        <v>224</v>
      </c>
      <c r="Y10" s="145"/>
      <c r="Z10" s="145"/>
      <c r="AA10" s="145"/>
      <c r="AB10" s="145"/>
      <c r="AC10" s="145"/>
      <c r="AD10" s="145"/>
      <c r="AE10" s="145"/>
      <c r="AF10" s="145" t="s">
        <v>480</v>
      </c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ht="33.75" outlineLevel="1" x14ac:dyDescent="0.2">
      <c r="A11" s="175">
        <v>3</v>
      </c>
      <c r="B11" s="176" t="s">
        <v>1242</v>
      </c>
      <c r="C11" s="185" t="s">
        <v>1243</v>
      </c>
      <c r="D11" s="177" t="s">
        <v>299</v>
      </c>
      <c r="E11" s="178">
        <v>9.5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78">
        <v>4.0999999999999999E-4</v>
      </c>
      <c r="O11" s="178">
        <f t="shared" si="4"/>
        <v>0</v>
      </c>
      <c r="P11" s="178">
        <v>0</v>
      </c>
      <c r="Q11" s="178">
        <f t="shared" si="5"/>
        <v>0</v>
      </c>
      <c r="R11" s="180"/>
      <c r="S11" s="181" t="s">
        <v>1899</v>
      </c>
      <c r="T11" s="156">
        <v>0</v>
      </c>
      <c r="U11" s="156">
        <f t="shared" si="6"/>
        <v>0</v>
      </c>
      <c r="V11" s="156"/>
      <c r="W11" s="156" t="s">
        <v>223</v>
      </c>
      <c r="X11" s="156" t="s">
        <v>224</v>
      </c>
      <c r="Y11" s="145"/>
      <c r="Z11" s="145"/>
      <c r="AA11" s="145"/>
      <c r="AB11" s="145"/>
      <c r="AC11" s="145"/>
      <c r="AD11" s="145"/>
      <c r="AE11" s="145"/>
      <c r="AF11" s="145" t="s">
        <v>722</v>
      </c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</row>
    <row r="12" spans="1:59" ht="22.5" outlineLevel="1" x14ac:dyDescent="0.2">
      <c r="A12" s="175">
        <v>4</v>
      </c>
      <c r="B12" s="176" t="s">
        <v>1244</v>
      </c>
      <c r="C12" s="185" t="s">
        <v>1245</v>
      </c>
      <c r="D12" s="177" t="s">
        <v>299</v>
      </c>
      <c r="E12" s="178">
        <v>2.5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78">
        <v>3.8999999999999998E-3</v>
      </c>
      <c r="O12" s="178">
        <f t="shared" si="4"/>
        <v>0.01</v>
      </c>
      <c r="P12" s="178">
        <v>0</v>
      </c>
      <c r="Q12" s="178">
        <f t="shared" si="5"/>
        <v>0</v>
      </c>
      <c r="R12" s="180"/>
      <c r="S12" s="181" t="s">
        <v>1899</v>
      </c>
      <c r="T12" s="156">
        <v>0</v>
      </c>
      <c r="U12" s="156">
        <f t="shared" si="6"/>
        <v>0</v>
      </c>
      <c r="V12" s="156"/>
      <c r="W12" s="156" t="s">
        <v>269</v>
      </c>
      <c r="X12" s="156" t="s">
        <v>224</v>
      </c>
      <c r="Y12" s="145"/>
      <c r="Z12" s="145"/>
      <c r="AA12" s="145"/>
      <c r="AB12" s="145"/>
      <c r="AC12" s="145"/>
      <c r="AD12" s="145"/>
      <c r="AE12" s="145"/>
      <c r="AF12" s="145" t="s">
        <v>480</v>
      </c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ht="22.5" outlineLevel="1" x14ac:dyDescent="0.2">
      <c r="A13" s="175">
        <v>5</v>
      </c>
      <c r="B13" s="176" t="s">
        <v>1246</v>
      </c>
      <c r="C13" s="185" t="s">
        <v>1247</v>
      </c>
      <c r="D13" s="177" t="s">
        <v>299</v>
      </c>
      <c r="E13" s="178">
        <v>7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78">
        <v>4.3E-3</v>
      </c>
      <c r="O13" s="178">
        <f t="shared" si="4"/>
        <v>0.03</v>
      </c>
      <c r="P13" s="178">
        <v>0</v>
      </c>
      <c r="Q13" s="178">
        <f t="shared" si="5"/>
        <v>0</v>
      </c>
      <c r="R13" s="180"/>
      <c r="S13" s="181" t="s">
        <v>1899</v>
      </c>
      <c r="T13" s="156">
        <v>0</v>
      </c>
      <c r="U13" s="156">
        <f t="shared" si="6"/>
        <v>0</v>
      </c>
      <c r="V13" s="156"/>
      <c r="W13" s="156" t="s">
        <v>269</v>
      </c>
      <c r="X13" s="156" t="s">
        <v>224</v>
      </c>
      <c r="Y13" s="145"/>
      <c r="Z13" s="145"/>
      <c r="AA13" s="145"/>
      <c r="AB13" s="145"/>
      <c r="AC13" s="145"/>
      <c r="AD13" s="145"/>
      <c r="AE13" s="145"/>
      <c r="AF13" s="145" t="s">
        <v>480</v>
      </c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</row>
    <row r="14" spans="1:59" ht="22.5" outlineLevel="1" x14ac:dyDescent="0.2">
      <c r="A14" s="175">
        <v>6</v>
      </c>
      <c r="B14" s="176" t="s">
        <v>1248</v>
      </c>
      <c r="C14" s="185" t="s">
        <v>1249</v>
      </c>
      <c r="D14" s="177" t="s">
        <v>299</v>
      </c>
      <c r="E14" s="178">
        <v>340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80"/>
      <c r="S14" s="181" t="s">
        <v>1899</v>
      </c>
      <c r="T14" s="156">
        <v>0</v>
      </c>
      <c r="U14" s="156">
        <f t="shared" si="6"/>
        <v>0</v>
      </c>
      <c r="V14" s="156"/>
      <c r="W14" s="156" t="s">
        <v>223</v>
      </c>
      <c r="X14" s="156" t="s">
        <v>224</v>
      </c>
      <c r="Y14" s="145"/>
      <c r="Z14" s="145"/>
      <c r="AA14" s="145"/>
      <c r="AB14" s="145"/>
      <c r="AC14" s="145"/>
      <c r="AD14" s="145"/>
      <c r="AE14" s="145"/>
      <c r="AF14" s="145" t="s">
        <v>722</v>
      </c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ht="22.5" outlineLevel="1" x14ac:dyDescent="0.2">
      <c r="A15" s="175">
        <v>7</v>
      </c>
      <c r="B15" s="176" t="s">
        <v>1250</v>
      </c>
      <c r="C15" s="185" t="s">
        <v>1251</v>
      </c>
      <c r="D15" s="177" t="s">
        <v>299</v>
      </c>
      <c r="E15" s="178">
        <v>69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78">
        <v>3.0000000000000001E-5</v>
      </c>
      <c r="O15" s="178">
        <f t="shared" si="4"/>
        <v>0</v>
      </c>
      <c r="P15" s="178">
        <v>0</v>
      </c>
      <c r="Q15" s="178">
        <f t="shared" si="5"/>
        <v>0</v>
      </c>
      <c r="R15" s="180"/>
      <c r="S15" s="181" t="s">
        <v>1899</v>
      </c>
      <c r="T15" s="156">
        <v>0</v>
      </c>
      <c r="U15" s="156">
        <f t="shared" si="6"/>
        <v>0</v>
      </c>
      <c r="V15" s="156"/>
      <c r="W15" s="156" t="s">
        <v>269</v>
      </c>
      <c r="X15" s="156" t="s">
        <v>224</v>
      </c>
      <c r="Y15" s="145"/>
      <c r="Z15" s="145"/>
      <c r="AA15" s="145"/>
      <c r="AB15" s="145"/>
      <c r="AC15" s="145"/>
      <c r="AD15" s="145"/>
      <c r="AE15" s="145"/>
      <c r="AF15" s="145" t="s">
        <v>480</v>
      </c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ht="22.5" outlineLevel="1" x14ac:dyDescent="0.2">
      <c r="A16" s="175">
        <v>8</v>
      </c>
      <c r="B16" s="176" t="s">
        <v>1252</v>
      </c>
      <c r="C16" s="185" t="s">
        <v>1253</v>
      </c>
      <c r="D16" s="177" t="s">
        <v>299</v>
      </c>
      <c r="E16" s="178">
        <v>55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78">
        <v>8.0000000000000007E-5</v>
      </c>
      <c r="O16" s="178">
        <f t="shared" si="4"/>
        <v>0</v>
      </c>
      <c r="P16" s="178">
        <v>0</v>
      </c>
      <c r="Q16" s="178">
        <f t="shared" si="5"/>
        <v>0</v>
      </c>
      <c r="R16" s="180"/>
      <c r="S16" s="181" t="s">
        <v>1899</v>
      </c>
      <c r="T16" s="156">
        <v>0</v>
      </c>
      <c r="U16" s="156">
        <f t="shared" si="6"/>
        <v>0</v>
      </c>
      <c r="V16" s="156"/>
      <c r="W16" s="156" t="s">
        <v>269</v>
      </c>
      <c r="X16" s="156" t="s">
        <v>224</v>
      </c>
      <c r="Y16" s="145"/>
      <c r="Z16" s="145"/>
      <c r="AA16" s="145"/>
      <c r="AB16" s="145"/>
      <c r="AC16" s="145"/>
      <c r="AD16" s="145"/>
      <c r="AE16" s="145"/>
      <c r="AF16" s="145" t="s">
        <v>480</v>
      </c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</row>
    <row r="17" spans="1:59" ht="22.5" outlineLevel="1" x14ac:dyDescent="0.2">
      <c r="A17" s="175">
        <v>9</v>
      </c>
      <c r="B17" s="176" t="s">
        <v>1254</v>
      </c>
      <c r="C17" s="185" t="s">
        <v>1255</v>
      </c>
      <c r="D17" s="177" t="s">
        <v>299</v>
      </c>
      <c r="E17" s="178">
        <v>38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78">
        <v>3.0000000000000001E-5</v>
      </c>
      <c r="O17" s="178">
        <f t="shared" si="4"/>
        <v>0</v>
      </c>
      <c r="P17" s="178">
        <v>0</v>
      </c>
      <c r="Q17" s="178">
        <f t="shared" si="5"/>
        <v>0</v>
      </c>
      <c r="R17" s="180"/>
      <c r="S17" s="181" t="s">
        <v>1899</v>
      </c>
      <c r="T17" s="156">
        <v>0</v>
      </c>
      <c r="U17" s="156">
        <f t="shared" si="6"/>
        <v>0</v>
      </c>
      <c r="V17" s="156"/>
      <c r="W17" s="156" t="s">
        <v>269</v>
      </c>
      <c r="X17" s="156" t="s">
        <v>224</v>
      </c>
      <c r="Y17" s="145"/>
      <c r="Z17" s="145"/>
      <c r="AA17" s="145"/>
      <c r="AB17" s="145"/>
      <c r="AC17" s="145"/>
      <c r="AD17" s="145"/>
      <c r="AE17" s="145"/>
      <c r="AF17" s="145" t="s">
        <v>480</v>
      </c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ht="22.5" outlineLevel="1" x14ac:dyDescent="0.2">
      <c r="A18" s="175">
        <v>10</v>
      </c>
      <c r="B18" s="176" t="s">
        <v>1256</v>
      </c>
      <c r="C18" s="185" t="s">
        <v>1257</v>
      </c>
      <c r="D18" s="177" t="s">
        <v>299</v>
      </c>
      <c r="E18" s="178">
        <v>25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78">
        <v>9.0000000000000006E-5</v>
      </c>
      <c r="O18" s="178">
        <f t="shared" si="4"/>
        <v>0</v>
      </c>
      <c r="P18" s="178">
        <v>0</v>
      </c>
      <c r="Q18" s="178">
        <f t="shared" si="5"/>
        <v>0</v>
      </c>
      <c r="R18" s="180"/>
      <c r="S18" s="181" t="s">
        <v>1899</v>
      </c>
      <c r="T18" s="156">
        <v>0</v>
      </c>
      <c r="U18" s="156">
        <f t="shared" si="6"/>
        <v>0</v>
      </c>
      <c r="V18" s="156"/>
      <c r="W18" s="156" t="s">
        <v>269</v>
      </c>
      <c r="X18" s="156" t="s">
        <v>224</v>
      </c>
      <c r="Y18" s="145"/>
      <c r="Z18" s="145"/>
      <c r="AA18" s="145"/>
      <c r="AB18" s="145"/>
      <c r="AC18" s="145"/>
      <c r="AD18" s="145"/>
      <c r="AE18" s="145"/>
      <c r="AF18" s="145" t="s">
        <v>480</v>
      </c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ht="22.5" outlineLevel="1" x14ac:dyDescent="0.2">
      <c r="A19" s="175">
        <v>11</v>
      </c>
      <c r="B19" s="176" t="s">
        <v>1258</v>
      </c>
      <c r="C19" s="185" t="s">
        <v>1259</v>
      </c>
      <c r="D19" s="177" t="s">
        <v>299</v>
      </c>
      <c r="E19" s="178">
        <v>35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78">
        <v>4.0000000000000003E-5</v>
      </c>
      <c r="O19" s="178">
        <f t="shared" si="4"/>
        <v>0</v>
      </c>
      <c r="P19" s="178">
        <v>0</v>
      </c>
      <c r="Q19" s="178">
        <f t="shared" si="5"/>
        <v>0</v>
      </c>
      <c r="R19" s="180"/>
      <c r="S19" s="181" t="s">
        <v>1899</v>
      </c>
      <c r="T19" s="156">
        <v>0</v>
      </c>
      <c r="U19" s="156">
        <f t="shared" si="6"/>
        <v>0</v>
      </c>
      <c r="V19" s="156"/>
      <c r="W19" s="156" t="s">
        <v>269</v>
      </c>
      <c r="X19" s="156" t="s">
        <v>224</v>
      </c>
      <c r="Y19" s="145"/>
      <c r="Z19" s="145"/>
      <c r="AA19" s="145"/>
      <c r="AB19" s="145"/>
      <c r="AC19" s="145"/>
      <c r="AD19" s="145"/>
      <c r="AE19" s="145"/>
      <c r="AF19" s="145" t="s">
        <v>480</v>
      </c>
      <c r="AG19" s="145"/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</row>
    <row r="20" spans="1:59" ht="22.5" outlineLevel="1" x14ac:dyDescent="0.2">
      <c r="A20" s="175">
        <v>12</v>
      </c>
      <c r="B20" s="176" t="s">
        <v>1260</v>
      </c>
      <c r="C20" s="185" t="s">
        <v>1261</v>
      </c>
      <c r="D20" s="177" t="s">
        <v>299</v>
      </c>
      <c r="E20" s="178">
        <v>22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78">
        <v>1E-4</v>
      </c>
      <c r="O20" s="178">
        <f t="shared" si="4"/>
        <v>0</v>
      </c>
      <c r="P20" s="178">
        <v>0</v>
      </c>
      <c r="Q20" s="178">
        <f t="shared" si="5"/>
        <v>0</v>
      </c>
      <c r="R20" s="180"/>
      <c r="S20" s="181" t="s">
        <v>1899</v>
      </c>
      <c r="T20" s="156">
        <v>0</v>
      </c>
      <c r="U20" s="156">
        <f t="shared" si="6"/>
        <v>0</v>
      </c>
      <c r="V20" s="156"/>
      <c r="W20" s="156" t="s">
        <v>269</v>
      </c>
      <c r="X20" s="156" t="s">
        <v>224</v>
      </c>
      <c r="Y20" s="145"/>
      <c r="Z20" s="145"/>
      <c r="AA20" s="145"/>
      <c r="AB20" s="145"/>
      <c r="AC20" s="145"/>
      <c r="AD20" s="145"/>
      <c r="AE20" s="145"/>
      <c r="AF20" s="145" t="s">
        <v>480</v>
      </c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ht="22.5" outlineLevel="1" x14ac:dyDescent="0.2">
      <c r="A21" s="175">
        <v>13</v>
      </c>
      <c r="B21" s="176" t="s">
        <v>1262</v>
      </c>
      <c r="C21" s="185" t="s">
        <v>1263</v>
      </c>
      <c r="D21" s="177" t="s">
        <v>299</v>
      </c>
      <c r="E21" s="178">
        <v>36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78">
        <v>4.0000000000000003E-5</v>
      </c>
      <c r="O21" s="178">
        <f t="shared" si="4"/>
        <v>0</v>
      </c>
      <c r="P21" s="178">
        <v>0</v>
      </c>
      <c r="Q21" s="178">
        <f t="shared" si="5"/>
        <v>0</v>
      </c>
      <c r="R21" s="180"/>
      <c r="S21" s="181" t="s">
        <v>1899</v>
      </c>
      <c r="T21" s="156">
        <v>0</v>
      </c>
      <c r="U21" s="156">
        <f t="shared" si="6"/>
        <v>0</v>
      </c>
      <c r="V21" s="156"/>
      <c r="W21" s="156" t="s">
        <v>269</v>
      </c>
      <c r="X21" s="156" t="s">
        <v>224</v>
      </c>
      <c r="Y21" s="145"/>
      <c r="Z21" s="145"/>
      <c r="AA21" s="145"/>
      <c r="AB21" s="145"/>
      <c r="AC21" s="145"/>
      <c r="AD21" s="145"/>
      <c r="AE21" s="145"/>
      <c r="AF21" s="145" t="s">
        <v>480</v>
      </c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ht="22.5" outlineLevel="1" x14ac:dyDescent="0.2">
      <c r="A22" s="175">
        <v>14</v>
      </c>
      <c r="B22" s="176" t="s">
        <v>1264</v>
      </c>
      <c r="C22" s="185" t="s">
        <v>1265</v>
      </c>
      <c r="D22" s="177" t="s">
        <v>299</v>
      </c>
      <c r="E22" s="178">
        <v>55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78">
        <v>4.0000000000000003E-5</v>
      </c>
      <c r="O22" s="178">
        <f t="shared" si="4"/>
        <v>0</v>
      </c>
      <c r="P22" s="178">
        <v>0</v>
      </c>
      <c r="Q22" s="178">
        <f t="shared" si="5"/>
        <v>0</v>
      </c>
      <c r="R22" s="180"/>
      <c r="S22" s="181" t="s">
        <v>1899</v>
      </c>
      <c r="T22" s="156">
        <v>0</v>
      </c>
      <c r="U22" s="156">
        <f t="shared" si="6"/>
        <v>0</v>
      </c>
      <c r="V22" s="156"/>
      <c r="W22" s="156" t="s">
        <v>269</v>
      </c>
      <c r="X22" s="156" t="s">
        <v>224</v>
      </c>
      <c r="Y22" s="145"/>
      <c r="Z22" s="145"/>
      <c r="AA22" s="145"/>
      <c r="AB22" s="145"/>
      <c r="AC22" s="145"/>
      <c r="AD22" s="145"/>
      <c r="AE22" s="145"/>
      <c r="AF22" s="145" t="s">
        <v>480</v>
      </c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</row>
    <row r="23" spans="1:59" ht="22.5" outlineLevel="1" x14ac:dyDescent="0.2">
      <c r="A23" s="175">
        <v>15</v>
      </c>
      <c r="B23" s="176" t="s">
        <v>1266</v>
      </c>
      <c r="C23" s="185" t="s">
        <v>1267</v>
      </c>
      <c r="D23" s="177" t="s">
        <v>299</v>
      </c>
      <c r="E23" s="178">
        <v>2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78">
        <v>6.0000000000000002E-5</v>
      </c>
      <c r="O23" s="178">
        <f t="shared" si="4"/>
        <v>0</v>
      </c>
      <c r="P23" s="178">
        <v>0</v>
      </c>
      <c r="Q23" s="178">
        <f t="shared" si="5"/>
        <v>0</v>
      </c>
      <c r="R23" s="180"/>
      <c r="S23" s="181" t="s">
        <v>1899</v>
      </c>
      <c r="T23" s="156">
        <v>0</v>
      </c>
      <c r="U23" s="156">
        <f t="shared" si="6"/>
        <v>0</v>
      </c>
      <c r="V23" s="156"/>
      <c r="W23" s="156" t="s">
        <v>269</v>
      </c>
      <c r="X23" s="156" t="s">
        <v>224</v>
      </c>
      <c r="Y23" s="145"/>
      <c r="Z23" s="145"/>
      <c r="AA23" s="145"/>
      <c r="AB23" s="145"/>
      <c r="AC23" s="145"/>
      <c r="AD23" s="145"/>
      <c r="AE23" s="145"/>
      <c r="AF23" s="145" t="s">
        <v>480</v>
      </c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</row>
    <row r="24" spans="1:59" ht="22.5" outlineLevel="1" x14ac:dyDescent="0.2">
      <c r="A24" s="175">
        <v>16</v>
      </c>
      <c r="B24" s="176" t="s">
        <v>1268</v>
      </c>
      <c r="C24" s="185" t="s">
        <v>1269</v>
      </c>
      <c r="D24" s="177" t="s">
        <v>299</v>
      </c>
      <c r="E24" s="178">
        <v>3</v>
      </c>
      <c r="F24" s="179"/>
      <c r="G24" s="180">
        <f t="shared" si="0"/>
        <v>0</v>
      </c>
      <c r="H24" s="179"/>
      <c r="I24" s="180">
        <f t="shared" si="1"/>
        <v>0</v>
      </c>
      <c r="J24" s="179"/>
      <c r="K24" s="180">
        <f t="shared" si="2"/>
        <v>0</v>
      </c>
      <c r="L24" s="180">
        <v>21</v>
      </c>
      <c r="M24" s="180">
        <f t="shared" si="3"/>
        <v>0</v>
      </c>
      <c r="N24" s="178">
        <v>6.0000000000000002E-5</v>
      </c>
      <c r="O24" s="178">
        <f t="shared" si="4"/>
        <v>0</v>
      </c>
      <c r="P24" s="178">
        <v>0</v>
      </c>
      <c r="Q24" s="178">
        <f t="shared" si="5"/>
        <v>0</v>
      </c>
      <c r="R24" s="180"/>
      <c r="S24" s="181" t="s">
        <v>1899</v>
      </c>
      <c r="T24" s="156">
        <v>0</v>
      </c>
      <c r="U24" s="156">
        <f t="shared" si="6"/>
        <v>0</v>
      </c>
      <c r="V24" s="156"/>
      <c r="W24" s="156" t="s">
        <v>269</v>
      </c>
      <c r="X24" s="156" t="s">
        <v>224</v>
      </c>
      <c r="Y24" s="145"/>
      <c r="Z24" s="145"/>
      <c r="AA24" s="145"/>
      <c r="AB24" s="145"/>
      <c r="AC24" s="145"/>
      <c r="AD24" s="145"/>
      <c r="AE24" s="145"/>
      <c r="AF24" s="145" t="s">
        <v>480</v>
      </c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</row>
    <row r="25" spans="1:59" x14ac:dyDescent="0.2">
      <c r="A25" s="161" t="s">
        <v>217</v>
      </c>
      <c r="B25" s="162" t="s">
        <v>163</v>
      </c>
      <c r="C25" s="182" t="s">
        <v>164</v>
      </c>
      <c r="D25" s="163"/>
      <c r="E25" s="164"/>
      <c r="F25" s="165"/>
      <c r="G25" s="165">
        <f>SUMIF(AF26:AF47,"&lt;&gt;NOR",G26:G47)</f>
        <v>0</v>
      </c>
      <c r="H25" s="165"/>
      <c r="I25" s="165">
        <f>SUM(I26:I47)</f>
        <v>0</v>
      </c>
      <c r="J25" s="165"/>
      <c r="K25" s="165">
        <f>SUM(K26:K47)</f>
        <v>0</v>
      </c>
      <c r="L25" s="165"/>
      <c r="M25" s="165">
        <f>SUM(M26:M47)</f>
        <v>0</v>
      </c>
      <c r="N25" s="164"/>
      <c r="O25" s="164">
        <f>SUM(O26:O47)</f>
        <v>0.49</v>
      </c>
      <c r="P25" s="164"/>
      <c r="Q25" s="164">
        <f>SUM(Q26:Q47)</f>
        <v>0</v>
      </c>
      <c r="R25" s="165"/>
      <c r="S25" s="166"/>
      <c r="T25" s="160"/>
      <c r="U25" s="160">
        <f>SUM(U26:U47)</f>
        <v>0</v>
      </c>
      <c r="V25" s="160"/>
      <c r="W25" s="160"/>
      <c r="X25" s="160"/>
      <c r="AF25" t="s">
        <v>218</v>
      </c>
    </row>
    <row r="26" spans="1:59" outlineLevel="1" x14ac:dyDescent="0.2">
      <c r="A26" s="175">
        <v>17</v>
      </c>
      <c r="B26" s="176" t="s">
        <v>1270</v>
      </c>
      <c r="C26" s="185" t="s">
        <v>1271</v>
      </c>
      <c r="D26" s="177" t="s">
        <v>299</v>
      </c>
      <c r="E26" s="178">
        <v>23</v>
      </c>
      <c r="F26" s="179"/>
      <c r="G26" s="180">
        <f t="shared" ref="G26:G47" si="7">ROUND(E26*F26,2)</f>
        <v>0</v>
      </c>
      <c r="H26" s="179"/>
      <c r="I26" s="180">
        <f t="shared" ref="I26:I47" si="8">ROUND(E26*H26,2)</f>
        <v>0</v>
      </c>
      <c r="J26" s="179"/>
      <c r="K26" s="180">
        <f t="shared" ref="K26:K47" si="9">ROUND(E26*J26,2)</f>
        <v>0</v>
      </c>
      <c r="L26" s="180">
        <v>21</v>
      </c>
      <c r="M26" s="180">
        <f t="shared" ref="M26:M47" si="10">G26*(1+L26/100)</f>
        <v>0</v>
      </c>
      <c r="N26" s="178">
        <v>1.42E-3</v>
      </c>
      <c r="O26" s="178">
        <f t="shared" ref="O26:O47" si="11">ROUND(E26*N26,2)</f>
        <v>0.03</v>
      </c>
      <c r="P26" s="178">
        <v>0</v>
      </c>
      <c r="Q26" s="178">
        <f t="shared" ref="Q26:Q47" si="12">ROUND(E26*P26,2)</f>
        <v>0</v>
      </c>
      <c r="R26" s="180"/>
      <c r="S26" s="181" t="s">
        <v>1899</v>
      </c>
      <c r="T26" s="156">
        <v>0</v>
      </c>
      <c r="U26" s="156">
        <f t="shared" ref="U26:U47" si="13">ROUND(E26*T26,2)</f>
        <v>0</v>
      </c>
      <c r="V26" s="156"/>
      <c r="W26" s="156" t="s">
        <v>223</v>
      </c>
      <c r="X26" s="156" t="s">
        <v>224</v>
      </c>
      <c r="Y26" s="145"/>
      <c r="Z26" s="145"/>
      <c r="AA26" s="145"/>
      <c r="AB26" s="145"/>
      <c r="AC26" s="145"/>
      <c r="AD26" s="145"/>
      <c r="AE26" s="145"/>
      <c r="AF26" s="145" t="s">
        <v>722</v>
      </c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</row>
    <row r="27" spans="1:59" outlineLevel="1" x14ac:dyDescent="0.2">
      <c r="A27" s="175">
        <v>18</v>
      </c>
      <c r="B27" s="176" t="s">
        <v>1272</v>
      </c>
      <c r="C27" s="185" t="s">
        <v>1273</v>
      </c>
      <c r="D27" s="177" t="s">
        <v>299</v>
      </c>
      <c r="E27" s="178">
        <v>87</v>
      </c>
      <c r="F27" s="179"/>
      <c r="G27" s="180">
        <f t="shared" si="7"/>
        <v>0</v>
      </c>
      <c r="H27" s="179"/>
      <c r="I27" s="180">
        <f t="shared" si="8"/>
        <v>0</v>
      </c>
      <c r="J27" s="179"/>
      <c r="K27" s="180">
        <f t="shared" si="9"/>
        <v>0</v>
      </c>
      <c r="L27" s="180">
        <v>21</v>
      </c>
      <c r="M27" s="180">
        <f t="shared" si="10"/>
        <v>0</v>
      </c>
      <c r="N27" s="178">
        <v>1.97E-3</v>
      </c>
      <c r="O27" s="178">
        <f t="shared" si="11"/>
        <v>0.17</v>
      </c>
      <c r="P27" s="178">
        <v>0</v>
      </c>
      <c r="Q27" s="178">
        <f t="shared" si="12"/>
        <v>0</v>
      </c>
      <c r="R27" s="180"/>
      <c r="S27" s="181" t="s">
        <v>1899</v>
      </c>
      <c r="T27" s="156">
        <v>0</v>
      </c>
      <c r="U27" s="156">
        <f t="shared" si="13"/>
        <v>0</v>
      </c>
      <c r="V27" s="156"/>
      <c r="W27" s="156" t="s">
        <v>223</v>
      </c>
      <c r="X27" s="156" t="s">
        <v>224</v>
      </c>
      <c r="Y27" s="145"/>
      <c r="Z27" s="145"/>
      <c r="AA27" s="145"/>
      <c r="AB27" s="145"/>
      <c r="AC27" s="145"/>
      <c r="AD27" s="145"/>
      <c r="AE27" s="145"/>
      <c r="AF27" s="145" t="s">
        <v>722</v>
      </c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</row>
    <row r="28" spans="1:59" outlineLevel="1" x14ac:dyDescent="0.2">
      <c r="A28" s="175">
        <v>19</v>
      </c>
      <c r="B28" s="176" t="s">
        <v>1274</v>
      </c>
      <c r="C28" s="185" t="s">
        <v>1275</v>
      </c>
      <c r="D28" s="177" t="s">
        <v>299</v>
      </c>
      <c r="E28" s="178">
        <v>57</v>
      </c>
      <c r="F28" s="179"/>
      <c r="G28" s="180">
        <f t="shared" si="7"/>
        <v>0</v>
      </c>
      <c r="H28" s="179"/>
      <c r="I28" s="180">
        <f t="shared" si="8"/>
        <v>0</v>
      </c>
      <c r="J28" s="179"/>
      <c r="K28" s="180">
        <f t="shared" si="9"/>
        <v>0</v>
      </c>
      <c r="L28" s="180">
        <v>21</v>
      </c>
      <c r="M28" s="180">
        <f t="shared" si="10"/>
        <v>0</v>
      </c>
      <c r="N28" s="178">
        <v>3.0400000000000002E-3</v>
      </c>
      <c r="O28" s="178">
        <f t="shared" si="11"/>
        <v>0.17</v>
      </c>
      <c r="P28" s="178">
        <v>0</v>
      </c>
      <c r="Q28" s="178">
        <f t="shared" si="12"/>
        <v>0</v>
      </c>
      <c r="R28" s="180"/>
      <c r="S28" s="181" t="s">
        <v>1899</v>
      </c>
      <c r="T28" s="156">
        <v>0</v>
      </c>
      <c r="U28" s="156">
        <f t="shared" si="13"/>
        <v>0</v>
      </c>
      <c r="V28" s="156"/>
      <c r="W28" s="156" t="s">
        <v>223</v>
      </c>
      <c r="X28" s="156" t="s">
        <v>224</v>
      </c>
      <c r="Y28" s="145"/>
      <c r="Z28" s="145"/>
      <c r="AA28" s="145"/>
      <c r="AB28" s="145"/>
      <c r="AC28" s="145"/>
      <c r="AD28" s="145"/>
      <c r="AE28" s="145"/>
      <c r="AF28" s="145" t="s">
        <v>722</v>
      </c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</row>
    <row r="29" spans="1:59" outlineLevel="1" x14ac:dyDescent="0.2">
      <c r="A29" s="175">
        <v>20</v>
      </c>
      <c r="B29" s="176" t="s">
        <v>1276</v>
      </c>
      <c r="C29" s="185" t="s">
        <v>1277</v>
      </c>
      <c r="D29" s="177" t="s">
        <v>299</v>
      </c>
      <c r="E29" s="178">
        <v>15</v>
      </c>
      <c r="F29" s="179"/>
      <c r="G29" s="180">
        <f t="shared" si="7"/>
        <v>0</v>
      </c>
      <c r="H29" s="179"/>
      <c r="I29" s="180">
        <f t="shared" si="8"/>
        <v>0</v>
      </c>
      <c r="J29" s="179"/>
      <c r="K29" s="180">
        <f t="shared" si="9"/>
        <v>0</v>
      </c>
      <c r="L29" s="180">
        <v>21</v>
      </c>
      <c r="M29" s="180">
        <f t="shared" si="10"/>
        <v>0</v>
      </c>
      <c r="N29" s="178">
        <v>5.9000000000000003E-4</v>
      </c>
      <c r="O29" s="178">
        <f t="shared" si="11"/>
        <v>0.01</v>
      </c>
      <c r="P29" s="178">
        <v>0</v>
      </c>
      <c r="Q29" s="178">
        <f t="shared" si="12"/>
        <v>0</v>
      </c>
      <c r="R29" s="180"/>
      <c r="S29" s="181" t="s">
        <v>1899</v>
      </c>
      <c r="T29" s="156">
        <v>0</v>
      </c>
      <c r="U29" s="156">
        <f t="shared" si="13"/>
        <v>0</v>
      </c>
      <c r="V29" s="156"/>
      <c r="W29" s="156" t="s">
        <v>223</v>
      </c>
      <c r="X29" s="156" t="s">
        <v>224</v>
      </c>
      <c r="Y29" s="145"/>
      <c r="Z29" s="145"/>
      <c r="AA29" s="145"/>
      <c r="AB29" s="145"/>
      <c r="AC29" s="145"/>
      <c r="AD29" s="145"/>
      <c r="AE29" s="145"/>
      <c r="AF29" s="145" t="s">
        <v>722</v>
      </c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</row>
    <row r="30" spans="1:59" outlineLevel="1" x14ac:dyDescent="0.2">
      <c r="A30" s="175">
        <v>21</v>
      </c>
      <c r="B30" s="176" t="s">
        <v>1278</v>
      </c>
      <c r="C30" s="185" t="s">
        <v>1279</v>
      </c>
      <c r="D30" s="177" t="s">
        <v>299</v>
      </c>
      <c r="E30" s="178">
        <v>45</v>
      </c>
      <c r="F30" s="179"/>
      <c r="G30" s="180">
        <f t="shared" si="7"/>
        <v>0</v>
      </c>
      <c r="H30" s="179"/>
      <c r="I30" s="180">
        <f t="shared" si="8"/>
        <v>0</v>
      </c>
      <c r="J30" s="179"/>
      <c r="K30" s="180">
        <f t="shared" si="9"/>
        <v>0</v>
      </c>
      <c r="L30" s="180">
        <v>21</v>
      </c>
      <c r="M30" s="180">
        <f t="shared" si="10"/>
        <v>0</v>
      </c>
      <c r="N30" s="178">
        <v>2.0100000000000001E-3</v>
      </c>
      <c r="O30" s="178">
        <f t="shared" si="11"/>
        <v>0.09</v>
      </c>
      <c r="P30" s="178">
        <v>0</v>
      </c>
      <c r="Q30" s="178">
        <f t="shared" si="12"/>
        <v>0</v>
      </c>
      <c r="R30" s="180"/>
      <c r="S30" s="181" t="s">
        <v>1899</v>
      </c>
      <c r="T30" s="156">
        <v>0</v>
      </c>
      <c r="U30" s="156">
        <f t="shared" si="13"/>
        <v>0</v>
      </c>
      <c r="V30" s="156"/>
      <c r="W30" s="156" t="s">
        <v>223</v>
      </c>
      <c r="X30" s="156" t="s">
        <v>224</v>
      </c>
      <c r="Y30" s="145"/>
      <c r="Z30" s="145"/>
      <c r="AA30" s="145"/>
      <c r="AB30" s="145"/>
      <c r="AC30" s="145"/>
      <c r="AD30" s="145"/>
      <c r="AE30" s="145"/>
      <c r="AF30" s="145" t="s">
        <v>722</v>
      </c>
      <c r="AG30" s="14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</row>
    <row r="31" spans="1:59" outlineLevel="1" x14ac:dyDescent="0.2">
      <c r="A31" s="175">
        <v>22</v>
      </c>
      <c r="B31" s="176" t="s">
        <v>1280</v>
      </c>
      <c r="C31" s="185" t="s">
        <v>1281</v>
      </c>
      <c r="D31" s="177" t="s">
        <v>299</v>
      </c>
      <c r="E31" s="178">
        <v>4</v>
      </c>
      <c r="F31" s="179"/>
      <c r="G31" s="180">
        <f t="shared" si="7"/>
        <v>0</v>
      </c>
      <c r="H31" s="179"/>
      <c r="I31" s="180">
        <f t="shared" si="8"/>
        <v>0</v>
      </c>
      <c r="J31" s="179"/>
      <c r="K31" s="180">
        <f t="shared" si="9"/>
        <v>0</v>
      </c>
      <c r="L31" s="180">
        <v>21</v>
      </c>
      <c r="M31" s="180">
        <f t="shared" si="10"/>
        <v>0</v>
      </c>
      <c r="N31" s="178">
        <v>4.0000000000000002E-4</v>
      </c>
      <c r="O31" s="178">
        <f t="shared" si="11"/>
        <v>0</v>
      </c>
      <c r="P31" s="178">
        <v>0</v>
      </c>
      <c r="Q31" s="178">
        <f t="shared" si="12"/>
        <v>0</v>
      </c>
      <c r="R31" s="180"/>
      <c r="S31" s="181" t="s">
        <v>1899</v>
      </c>
      <c r="T31" s="156">
        <v>0</v>
      </c>
      <c r="U31" s="156">
        <f t="shared" si="13"/>
        <v>0</v>
      </c>
      <c r="V31" s="156"/>
      <c r="W31" s="156" t="s">
        <v>223</v>
      </c>
      <c r="X31" s="156" t="s">
        <v>224</v>
      </c>
      <c r="Y31" s="145"/>
      <c r="Z31" s="145"/>
      <c r="AA31" s="145"/>
      <c r="AB31" s="145"/>
      <c r="AC31" s="145"/>
      <c r="AD31" s="145"/>
      <c r="AE31" s="145"/>
      <c r="AF31" s="145" t="s">
        <v>722</v>
      </c>
      <c r="AG31" s="145"/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</row>
    <row r="32" spans="1:59" outlineLevel="1" x14ac:dyDescent="0.2">
      <c r="A32" s="175">
        <v>23</v>
      </c>
      <c r="B32" s="176" t="s">
        <v>1282</v>
      </c>
      <c r="C32" s="185" t="s">
        <v>1283</v>
      </c>
      <c r="D32" s="177" t="s">
        <v>299</v>
      </c>
      <c r="E32" s="178">
        <v>17</v>
      </c>
      <c r="F32" s="179"/>
      <c r="G32" s="180">
        <f t="shared" si="7"/>
        <v>0</v>
      </c>
      <c r="H32" s="179"/>
      <c r="I32" s="180">
        <f t="shared" si="8"/>
        <v>0</v>
      </c>
      <c r="J32" s="179"/>
      <c r="K32" s="180">
        <f t="shared" si="9"/>
        <v>0</v>
      </c>
      <c r="L32" s="180">
        <v>21</v>
      </c>
      <c r="M32" s="180">
        <f t="shared" si="10"/>
        <v>0</v>
      </c>
      <c r="N32" s="178">
        <v>4.0999999999999999E-4</v>
      </c>
      <c r="O32" s="178">
        <f t="shared" si="11"/>
        <v>0.01</v>
      </c>
      <c r="P32" s="178">
        <v>0</v>
      </c>
      <c r="Q32" s="178">
        <f t="shared" si="12"/>
        <v>0</v>
      </c>
      <c r="R32" s="180"/>
      <c r="S32" s="181" t="s">
        <v>1899</v>
      </c>
      <c r="T32" s="156">
        <v>0</v>
      </c>
      <c r="U32" s="156">
        <f t="shared" si="13"/>
        <v>0</v>
      </c>
      <c r="V32" s="156"/>
      <c r="W32" s="156" t="s">
        <v>223</v>
      </c>
      <c r="X32" s="156" t="s">
        <v>224</v>
      </c>
      <c r="Y32" s="145"/>
      <c r="Z32" s="145"/>
      <c r="AA32" s="145"/>
      <c r="AB32" s="145"/>
      <c r="AC32" s="145"/>
      <c r="AD32" s="145"/>
      <c r="AE32" s="145"/>
      <c r="AF32" s="145" t="s">
        <v>722</v>
      </c>
      <c r="AG32" s="145"/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</row>
    <row r="33" spans="1:59" outlineLevel="1" x14ac:dyDescent="0.2">
      <c r="A33" s="175">
        <v>24</v>
      </c>
      <c r="B33" s="176" t="s">
        <v>1284</v>
      </c>
      <c r="C33" s="185" t="s">
        <v>1285</v>
      </c>
      <c r="D33" s="177" t="s">
        <v>299</v>
      </c>
      <c r="E33" s="178">
        <v>22</v>
      </c>
      <c r="F33" s="179"/>
      <c r="G33" s="180">
        <f t="shared" si="7"/>
        <v>0</v>
      </c>
      <c r="H33" s="179"/>
      <c r="I33" s="180">
        <f t="shared" si="8"/>
        <v>0</v>
      </c>
      <c r="J33" s="179"/>
      <c r="K33" s="180">
        <f t="shared" si="9"/>
        <v>0</v>
      </c>
      <c r="L33" s="180">
        <v>21</v>
      </c>
      <c r="M33" s="180">
        <f t="shared" si="10"/>
        <v>0</v>
      </c>
      <c r="N33" s="178">
        <v>4.8000000000000001E-4</v>
      </c>
      <c r="O33" s="178">
        <f t="shared" si="11"/>
        <v>0.01</v>
      </c>
      <c r="P33" s="178">
        <v>0</v>
      </c>
      <c r="Q33" s="178">
        <f t="shared" si="12"/>
        <v>0</v>
      </c>
      <c r="R33" s="180"/>
      <c r="S33" s="181" t="s">
        <v>1899</v>
      </c>
      <c r="T33" s="156">
        <v>0</v>
      </c>
      <c r="U33" s="156">
        <f t="shared" si="13"/>
        <v>0</v>
      </c>
      <c r="V33" s="156"/>
      <c r="W33" s="156" t="s">
        <v>223</v>
      </c>
      <c r="X33" s="156" t="s">
        <v>224</v>
      </c>
      <c r="Y33" s="145"/>
      <c r="Z33" s="145"/>
      <c r="AA33" s="145"/>
      <c r="AB33" s="145"/>
      <c r="AC33" s="145"/>
      <c r="AD33" s="145"/>
      <c r="AE33" s="145"/>
      <c r="AF33" s="145" t="s">
        <v>722</v>
      </c>
      <c r="AG33" s="145"/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</row>
    <row r="34" spans="1:59" outlineLevel="1" x14ac:dyDescent="0.2">
      <c r="A34" s="175">
        <v>25</v>
      </c>
      <c r="B34" s="176" t="s">
        <v>1286</v>
      </c>
      <c r="C34" s="185" t="s">
        <v>1287</v>
      </c>
      <c r="D34" s="177" t="s">
        <v>341</v>
      </c>
      <c r="E34" s="178">
        <v>2</v>
      </c>
      <c r="F34" s="179"/>
      <c r="G34" s="180">
        <f t="shared" si="7"/>
        <v>0</v>
      </c>
      <c r="H34" s="179"/>
      <c r="I34" s="180">
        <f t="shared" si="8"/>
        <v>0</v>
      </c>
      <c r="J34" s="179"/>
      <c r="K34" s="180">
        <f t="shared" si="9"/>
        <v>0</v>
      </c>
      <c r="L34" s="180">
        <v>21</v>
      </c>
      <c r="M34" s="180">
        <f t="shared" si="10"/>
        <v>0</v>
      </c>
      <c r="N34" s="178">
        <v>0</v>
      </c>
      <c r="O34" s="178">
        <f t="shared" si="11"/>
        <v>0</v>
      </c>
      <c r="P34" s="178">
        <v>0</v>
      </c>
      <c r="Q34" s="178">
        <f t="shared" si="12"/>
        <v>0</v>
      </c>
      <c r="R34" s="180"/>
      <c r="S34" s="181" t="s">
        <v>1899</v>
      </c>
      <c r="T34" s="156">
        <v>0</v>
      </c>
      <c r="U34" s="156">
        <f t="shared" si="13"/>
        <v>0</v>
      </c>
      <c r="V34" s="156"/>
      <c r="W34" s="156" t="s">
        <v>223</v>
      </c>
      <c r="X34" s="156" t="s">
        <v>224</v>
      </c>
      <c r="Y34" s="145"/>
      <c r="Z34" s="145"/>
      <c r="AA34" s="145"/>
      <c r="AB34" s="145"/>
      <c r="AC34" s="145"/>
      <c r="AD34" s="145"/>
      <c r="AE34" s="145"/>
      <c r="AF34" s="145" t="s">
        <v>722</v>
      </c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</row>
    <row r="35" spans="1:59" outlineLevel="1" x14ac:dyDescent="0.2">
      <c r="A35" s="175">
        <v>26</v>
      </c>
      <c r="B35" s="176" t="s">
        <v>1288</v>
      </c>
      <c r="C35" s="185" t="s">
        <v>1289</v>
      </c>
      <c r="D35" s="177" t="s">
        <v>341</v>
      </c>
      <c r="E35" s="178">
        <v>23</v>
      </c>
      <c r="F35" s="179"/>
      <c r="G35" s="180">
        <f t="shared" si="7"/>
        <v>0</v>
      </c>
      <c r="H35" s="179"/>
      <c r="I35" s="180">
        <f t="shared" si="8"/>
        <v>0</v>
      </c>
      <c r="J35" s="179"/>
      <c r="K35" s="180">
        <f t="shared" si="9"/>
        <v>0</v>
      </c>
      <c r="L35" s="180">
        <v>21</v>
      </c>
      <c r="M35" s="180">
        <f t="shared" si="10"/>
        <v>0</v>
      </c>
      <c r="N35" s="178">
        <v>0</v>
      </c>
      <c r="O35" s="178">
        <f t="shared" si="11"/>
        <v>0</v>
      </c>
      <c r="P35" s="178">
        <v>0</v>
      </c>
      <c r="Q35" s="178">
        <f t="shared" si="12"/>
        <v>0</v>
      </c>
      <c r="R35" s="180"/>
      <c r="S35" s="181" t="s">
        <v>1899</v>
      </c>
      <c r="T35" s="156">
        <v>0</v>
      </c>
      <c r="U35" s="156">
        <f t="shared" si="13"/>
        <v>0</v>
      </c>
      <c r="V35" s="156"/>
      <c r="W35" s="156" t="s">
        <v>223</v>
      </c>
      <c r="X35" s="156" t="s">
        <v>224</v>
      </c>
      <c r="Y35" s="145"/>
      <c r="Z35" s="145"/>
      <c r="AA35" s="145"/>
      <c r="AB35" s="145"/>
      <c r="AC35" s="145"/>
      <c r="AD35" s="145"/>
      <c r="AE35" s="145"/>
      <c r="AF35" s="145" t="s">
        <v>722</v>
      </c>
      <c r="AG35" s="145"/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</row>
    <row r="36" spans="1:59" outlineLevel="1" x14ac:dyDescent="0.2">
      <c r="A36" s="175">
        <v>27</v>
      </c>
      <c r="B36" s="176" t="s">
        <v>1290</v>
      </c>
      <c r="C36" s="185" t="s">
        <v>1291</v>
      </c>
      <c r="D36" s="177" t="s">
        <v>341</v>
      </c>
      <c r="E36" s="178">
        <v>13</v>
      </c>
      <c r="F36" s="179"/>
      <c r="G36" s="180">
        <f t="shared" si="7"/>
        <v>0</v>
      </c>
      <c r="H36" s="179"/>
      <c r="I36" s="180">
        <f t="shared" si="8"/>
        <v>0</v>
      </c>
      <c r="J36" s="179"/>
      <c r="K36" s="180">
        <f t="shared" si="9"/>
        <v>0</v>
      </c>
      <c r="L36" s="180">
        <v>21</v>
      </c>
      <c r="M36" s="180">
        <f t="shared" si="10"/>
        <v>0</v>
      </c>
      <c r="N36" s="178">
        <v>0</v>
      </c>
      <c r="O36" s="178">
        <f t="shared" si="11"/>
        <v>0</v>
      </c>
      <c r="P36" s="178">
        <v>0</v>
      </c>
      <c r="Q36" s="178">
        <f t="shared" si="12"/>
        <v>0</v>
      </c>
      <c r="R36" s="180"/>
      <c r="S36" s="181" t="s">
        <v>1899</v>
      </c>
      <c r="T36" s="156">
        <v>0</v>
      </c>
      <c r="U36" s="156">
        <f t="shared" si="13"/>
        <v>0</v>
      </c>
      <c r="V36" s="156"/>
      <c r="W36" s="156" t="s">
        <v>223</v>
      </c>
      <c r="X36" s="156" t="s">
        <v>224</v>
      </c>
      <c r="Y36" s="145"/>
      <c r="Z36" s="145"/>
      <c r="AA36" s="145"/>
      <c r="AB36" s="145"/>
      <c r="AC36" s="145"/>
      <c r="AD36" s="145"/>
      <c r="AE36" s="145"/>
      <c r="AF36" s="145" t="s">
        <v>722</v>
      </c>
      <c r="AG36" s="145"/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</row>
    <row r="37" spans="1:59" outlineLevel="1" x14ac:dyDescent="0.2">
      <c r="A37" s="175">
        <v>28</v>
      </c>
      <c r="B37" s="176" t="s">
        <v>1292</v>
      </c>
      <c r="C37" s="185" t="s">
        <v>1293</v>
      </c>
      <c r="D37" s="177" t="s">
        <v>341</v>
      </c>
      <c r="E37" s="178">
        <v>19</v>
      </c>
      <c r="F37" s="179"/>
      <c r="G37" s="180">
        <f t="shared" si="7"/>
        <v>0</v>
      </c>
      <c r="H37" s="179"/>
      <c r="I37" s="180">
        <f t="shared" si="8"/>
        <v>0</v>
      </c>
      <c r="J37" s="179"/>
      <c r="K37" s="180">
        <f t="shared" si="9"/>
        <v>0</v>
      </c>
      <c r="L37" s="180">
        <v>21</v>
      </c>
      <c r="M37" s="180">
        <f t="shared" si="10"/>
        <v>0</v>
      </c>
      <c r="N37" s="178">
        <v>0</v>
      </c>
      <c r="O37" s="178">
        <f t="shared" si="11"/>
        <v>0</v>
      </c>
      <c r="P37" s="178">
        <v>0</v>
      </c>
      <c r="Q37" s="178">
        <f t="shared" si="12"/>
        <v>0</v>
      </c>
      <c r="R37" s="180"/>
      <c r="S37" s="181" t="s">
        <v>1899</v>
      </c>
      <c r="T37" s="156">
        <v>0</v>
      </c>
      <c r="U37" s="156">
        <f t="shared" si="13"/>
        <v>0</v>
      </c>
      <c r="V37" s="156"/>
      <c r="W37" s="156" t="s">
        <v>223</v>
      </c>
      <c r="X37" s="156" t="s">
        <v>224</v>
      </c>
      <c r="Y37" s="145"/>
      <c r="Z37" s="145"/>
      <c r="AA37" s="145"/>
      <c r="AB37" s="145"/>
      <c r="AC37" s="145"/>
      <c r="AD37" s="145"/>
      <c r="AE37" s="145"/>
      <c r="AF37" s="145" t="s">
        <v>722</v>
      </c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</row>
    <row r="38" spans="1:59" ht="22.5" outlineLevel="1" x14ac:dyDescent="0.2">
      <c r="A38" s="175">
        <v>29</v>
      </c>
      <c r="B38" s="176" t="s">
        <v>1294</v>
      </c>
      <c r="C38" s="185" t="s">
        <v>1295</v>
      </c>
      <c r="D38" s="177" t="s">
        <v>341</v>
      </c>
      <c r="E38" s="178">
        <v>4</v>
      </c>
      <c r="F38" s="179"/>
      <c r="G38" s="180">
        <f t="shared" si="7"/>
        <v>0</v>
      </c>
      <c r="H38" s="179"/>
      <c r="I38" s="180">
        <f t="shared" si="8"/>
        <v>0</v>
      </c>
      <c r="J38" s="179"/>
      <c r="K38" s="180">
        <f t="shared" si="9"/>
        <v>0</v>
      </c>
      <c r="L38" s="180">
        <v>21</v>
      </c>
      <c r="M38" s="180">
        <f t="shared" si="10"/>
        <v>0</v>
      </c>
      <c r="N38" s="178">
        <v>6.0000000000000002E-5</v>
      </c>
      <c r="O38" s="178">
        <f t="shared" si="11"/>
        <v>0</v>
      </c>
      <c r="P38" s="178">
        <v>0</v>
      </c>
      <c r="Q38" s="178">
        <f t="shared" si="12"/>
        <v>0</v>
      </c>
      <c r="R38" s="180"/>
      <c r="S38" s="181" t="s">
        <v>1899</v>
      </c>
      <c r="T38" s="156">
        <v>0</v>
      </c>
      <c r="U38" s="156">
        <f t="shared" si="13"/>
        <v>0</v>
      </c>
      <c r="V38" s="156"/>
      <c r="W38" s="156" t="s">
        <v>223</v>
      </c>
      <c r="X38" s="156" t="s">
        <v>224</v>
      </c>
      <c r="Y38" s="145"/>
      <c r="Z38" s="145"/>
      <c r="AA38" s="145"/>
      <c r="AB38" s="145"/>
      <c r="AC38" s="145"/>
      <c r="AD38" s="145"/>
      <c r="AE38" s="145"/>
      <c r="AF38" s="145" t="s">
        <v>722</v>
      </c>
      <c r="AG38" s="145"/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</row>
    <row r="39" spans="1:59" ht="22.5" outlineLevel="1" x14ac:dyDescent="0.2">
      <c r="A39" s="175">
        <v>30</v>
      </c>
      <c r="B39" s="176" t="s">
        <v>1296</v>
      </c>
      <c r="C39" s="185" t="s">
        <v>1297</v>
      </c>
      <c r="D39" s="177" t="s">
        <v>341</v>
      </c>
      <c r="E39" s="178">
        <v>2</v>
      </c>
      <c r="F39" s="179"/>
      <c r="G39" s="180">
        <f t="shared" si="7"/>
        <v>0</v>
      </c>
      <c r="H39" s="179"/>
      <c r="I39" s="180">
        <f t="shared" si="8"/>
        <v>0</v>
      </c>
      <c r="J39" s="179"/>
      <c r="K39" s="180">
        <f t="shared" si="9"/>
        <v>0</v>
      </c>
      <c r="L39" s="180">
        <v>21</v>
      </c>
      <c r="M39" s="180">
        <f t="shared" si="10"/>
        <v>0</v>
      </c>
      <c r="N39" s="178">
        <v>3.8000000000000002E-4</v>
      </c>
      <c r="O39" s="178">
        <f t="shared" si="11"/>
        <v>0</v>
      </c>
      <c r="P39" s="178">
        <v>0</v>
      </c>
      <c r="Q39" s="178">
        <f t="shared" si="12"/>
        <v>0</v>
      </c>
      <c r="R39" s="180"/>
      <c r="S39" s="181" t="s">
        <v>296</v>
      </c>
      <c r="T39" s="156">
        <v>0</v>
      </c>
      <c r="U39" s="156">
        <f t="shared" si="13"/>
        <v>0</v>
      </c>
      <c r="V39" s="156"/>
      <c r="W39" s="156" t="s">
        <v>269</v>
      </c>
      <c r="X39" s="156" t="s">
        <v>224</v>
      </c>
      <c r="Y39" s="145"/>
      <c r="Z39" s="145"/>
      <c r="AA39" s="145"/>
      <c r="AB39" s="145"/>
      <c r="AC39" s="145"/>
      <c r="AD39" s="145"/>
      <c r="AE39" s="145"/>
      <c r="AF39" s="145" t="s">
        <v>480</v>
      </c>
      <c r="AG39" s="145"/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</row>
    <row r="40" spans="1:59" ht="45" outlineLevel="1" x14ac:dyDescent="0.2">
      <c r="A40" s="175">
        <v>31</v>
      </c>
      <c r="B40" s="176" t="s">
        <v>1298</v>
      </c>
      <c r="C40" s="185" t="s">
        <v>1299</v>
      </c>
      <c r="D40" s="177" t="s">
        <v>341</v>
      </c>
      <c r="E40" s="178">
        <v>2</v>
      </c>
      <c r="F40" s="179"/>
      <c r="G40" s="180">
        <f t="shared" si="7"/>
        <v>0</v>
      </c>
      <c r="H40" s="179"/>
      <c r="I40" s="180">
        <f t="shared" si="8"/>
        <v>0</v>
      </c>
      <c r="J40" s="179"/>
      <c r="K40" s="180">
        <f t="shared" si="9"/>
        <v>0</v>
      </c>
      <c r="L40" s="180">
        <v>21</v>
      </c>
      <c r="M40" s="180">
        <f t="shared" si="10"/>
        <v>0</v>
      </c>
      <c r="N40" s="178">
        <v>2.3000000000000001E-4</v>
      </c>
      <c r="O40" s="178">
        <f t="shared" si="11"/>
        <v>0</v>
      </c>
      <c r="P40" s="178">
        <v>0</v>
      </c>
      <c r="Q40" s="178">
        <f t="shared" si="12"/>
        <v>0</v>
      </c>
      <c r="R40" s="180"/>
      <c r="S40" s="181" t="s">
        <v>296</v>
      </c>
      <c r="T40" s="156">
        <v>0</v>
      </c>
      <c r="U40" s="156">
        <f t="shared" si="13"/>
        <v>0</v>
      </c>
      <c r="V40" s="156"/>
      <c r="W40" s="156" t="s">
        <v>269</v>
      </c>
      <c r="X40" s="156" t="s">
        <v>224</v>
      </c>
      <c r="Y40" s="145"/>
      <c r="Z40" s="145"/>
      <c r="AA40" s="145"/>
      <c r="AB40" s="145"/>
      <c r="AC40" s="145"/>
      <c r="AD40" s="145"/>
      <c r="AE40" s="145"/>
      <c r="AF40" s="145" t="s">
        <v>480</v>
      </c>
      <c r="AG40" s="145"/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</row>
    <row r="41" spans="1:59" ht="22.5" outlineLevel="1" x14ac:dyDescent="0.2">
      <c r="A41" s="175">
        <v>32</v>
      </c>
      <c r="B41" s="176" t="s">
        <v>1300</v>
      </c>
      <c r="C41" s="185" t="s">
        <v>1301</v>
      </c>
      <c r="D41" s="177" t="s">
        <v>341</v>
      </c>
      <c r="E41" s="178">
        <v>10</v>
      </c>
      <c r="F41" s="179"/>
      <c r="G41" s="180">
        <f t="shared" si="7"/>
        <v>0</v>
      </c>
      <c r="H41" s="179"/>
      <c r="I41" s="180">
        <f t="shared" si="8"/>
        <v>0</v>
      </c>
      <c r="J41" s="179"/>
      <c r="K41" s="180">
        <f t="shared" si="9"/>
        <v>0</v>
      </c>
      <c r="L41" s="180">
        <v>21</v>
      </c>
      <c r="M41" s="180">
        <f t="shared" si="10"/>
        <v>0</v>
      </c>
      <c r="N41" s="178">
        <v>2.0000000000000002E-5</v>
      </c>
      <c r="O41" s="178">
        <f t="shared" si="11"/>
        <v>0</v>
      </c>
      <c r="P41" s="178">
        <v>0</v>
      </c>
      <c r="Q41" s="178">
        <f t="shared" si="12"/>
        <v>0</v>
      </c>
      <c r="R41" s="180"/>
      <c r="S41" s="181" t="s">
        <v>1899</v>
      </c>
      <c r="T41" s="156">
        <v>0</v>
      </c>
      <c r="U41" s="156">
        <f t="shared" si="13"/>
        <v>0</v>
      </c>
      <c r="V41" s="156"/>
      <c r="W41" s="156" t="s">
        <v>223</v>
      </c>
      <c r="X41" s="156" t="s">
        <v>224</v>
      </c>
      <c r="Y41" s="145"/>
      <c r="Z41" s="145"/>
      <c r="AA41" s="145"/>
      <c r="AB41" s="145"/>
      <c r="AC41" s="145"/>
      <c r="AD41" s="145"/>
      <c r="AE41" s="145"/>
      <c r="AF41" s="145" t="s">
        <v>722</v>
      </c>
      <c r="AG41" s="145"/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</row>
    <row r="42" spans="1:59" ht="22.5" outlineLevel="1" x14ac:dyDescent="0.2">
      <c r="A42" s="175">
        <v>33</v>
      </c>
      <c r="B42" s="176" t="s">
        <v>1302</v>
      </c>
      <c r="C42" s="185" t="s">
        <v>1303</v>
      </c>
      <c r="D42" s="177" t="s">
        <v>341</v>
      </c>
      <c r="E42" s="178">
        <v>10</v>
      </c>
      <c r="F42" s="179"/>
      <c r="G42" s="180">
        <f t="shared" si="7"/>
        <v>0</v>
      </c>
      <c r="H42" s="179"/>
      <c r="I42" s="180">
        <f t="shared" si="8"/>
        <v>0</v>
      </c>
      <c r="J42" s="179"/>
      <c r="K42" s="180">
        <f t="shared" si="9"/>
        <v>0</v>
      </c>
      <c r="L42" s="180">
        <v>21</v>
      </c>
      <c r="M42" s="180">
        <f t="shared" si="10"/>
        <v>0</v>
      </c>
      <c r="N42" s="178">
        <v>4.6000000000000001E-4</v>
      </c>
      <c r="O42" s="178">
        <f t="shared" si="11"/>
        <v>0</v>
      </c>
      <c r="P42" s="178">
        <v>0</v>
      </c>
      <c r="Q42" s="178">
        <f t="shared" si="12"/>
        <v>0</v>
      </c>
      <c r="R42" s="180"/>
      <c r="S42" s="181" t="s">
        <v>296</v>
      </c>
      <c r="T42" s="156">
        <v>0</v>
      </c>
      <c r="U42" s="156">
        <f t="shared" si="13"/>
        <v>0</v>
      </c>
      <c r="V42" s="156"/>
      <c r="W42" s="156" t="s">
        <v>269</v>
      </c>
      <c r="X42" s="156" t="s">
        <v>224</v>
      </c>
      <c r="Y42" s="145"/>
      <c r="Z42" s="145"/>
      <c r="AA42" s="145"/>
      <c r="AB42" s="145"/>
      <c r="AC42" s="145"/>
      <c r="AD42" s="145"/>
      <c r="AE42" s="145"/>
      <c r="AF42" s="145" t="s">
        <v>480</v>
      </c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</row>
    <row r="43" spans="1:59" ht="22.5" outlineLevel="1" x14ac:dyDescent="0.2">
      <c r="A43" s="175">
        <v>34</v>
      </c>
      <c r="B43" s="176" t="s">
        <v>1304</v>
      </c>
      <c r="C43" s="185" t="s">
        <v>1305</v>
      </c>
      <c r="D43" s="177" t="s">
        <v>341</v>
      </c>
      <c r="E43" s="178">
        <v>4</v>
      </c>
      <c r="F43" s="179"/>
      <c r="G43" s="180">
        <f t="shared" si="7"/>
        <v>0</v>
      </c>
      <c r="H43" s="179"/>
      <c r="I43" s="180">
        <f t="shared" si="8"/>
        <v>0</v>
      </c>
      <c r="J43" s="179"/>
      <c r="K43" s="180">
        <f t="shared" si="9"/>
        <v>0</v>
      </c>
      <c r="L43" s="180">
        <v>21</v>
      </c>
      <c r="M43" s="180">
        <f t="shared" si="10"/>
        <v>0</v>
      </c>
      <c r="N43" s="178">
        <v>3.0000000000000001E-5</v>
      </c>
      <c r="O43" s="178">
        <f t="shared" si="11"/>
        <v>0</v>
      </c>
      <c r="P43" s="178">
        <v>0</v>
      </c>
      <c r="Q43" s="178">
        <f t="shared" si="12"/>
        <v>0</v>
      </c>
      <c r="R43" s="180"/>
      <c r="S43" s="181" t="s">
        <v>1899</v>
      </c>
      <c r="T43" s="156">
        <v>0</v>
      </c>
      <c r="U43" s="156">
        <f t="shared" si="13"/>
        <v>0</v>
      </c>
      <c r="V43" s="156"/>
      <c r="W43" s="156" t="s">
        <v>223</v>
      </c>
      <c r="X43" s="156" t="s">
        <v>224</v>
      </c>
      <c r="Y43" s="145"/>
      <c r="Z43" s="145"/>
      <c r="AA43" s="145"/>
      <c r="AB43" s="145"/>
      <c r="AC43" s="145"/>
      <c r="AD43" s="145"/>
      <c r="AE43" s="145"/>
      <c r="AF43" s="145" t="s">
        <v>722</v>
      </c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</row>
    <row r="44" spans="1:59" outlineLevel="1" x14ac:dyDescent="0.2">
      <c r="A44" s="175">
        <v>35</v>
      </c>
      <c r="B44" s="176" t="s">
        <v>1306</v>
      </c>
      <c r="C44" s="185" t="s">
        <v>1307</v>
      </c>
      <c r="D44" s="177" t="s">
        <v>341</v>
      </c>
      <c r="E44" s="178">
        <v>4</v>
      </c>
      <c r="F44" s="179"/>
      <c r="G44" s="180">
        <f t="shared" si="7"/>
        <v>0</v>
      </c>
      <c r="H44" s="179"/>
      <c r="I44" s="180">
        <f t="shared" si="8"/>
        <v>0</v>
      </c>
      <c r="J44" s="179"/>
      <c r="K44" s="180">
        <f t="shared" si="9"/>
        <v>0</v>
      </c>
      <c r="L44" s="180">
        <v>21</v>
      </c>
      <c r="M44" s="180">
        <f t="shared" si="10"/>
        <v>0</v>
      </c>
      <c r="N44" s="178">
        <v>2.5999999999999998E-4</v>
      </c>
      <c r="O44" s="178">
        <f t="shared" si="11"/>
        <v>0</v>
      </c>
      <c r="P44" s="178">
        <v>0</v>
      </c>
      <c r="Q44" s="178">
        <f t="shared" si="12"/>
        <v>0</v>
      </c>
      <c r="R44" s="180"/>
      <c r="S44" s="181" t="s">
        <v>296</v>
      </c>
      <c r="T44" s="156">
        <v>0</v>
      </c>
      <c r="U44" s="156">
        <f t="shared" si="13"/>
        <v>0</v>
      </c>
      <c r="V44" s="156"/>
      <c r="W44" s="156" t="s">
        <v>269</v>
      </c>
      <c r="X44" s="156" t="s">
        <v>224</v>
      </c>
      <c r="Y44" s="145"/>
      <c r="Z44" s="145"/>
      <c r="AA44" s="145"/>
      <c r="AB44" s="145"/>
      <c r="AC44" s="145"/>
      <c r="AD44" s="145"/>
      <c r="AE44" s="145"/>
      <c r="AF44" s="145" t="s">
        <v>480</v>
      </c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</row>
    <row r="45" spans="1:59" ht="22.5" outlineLevel="1" x14ac:dyDescent="0.2">
      <c r="A45" s="175">
        <v>36</v>
      </c>
      <c r="B45" s="176" t="s">
        <v>750</v>
      </c>
      <c r="C45" s="185" t="s">
        <v>1308</v>
      </c>
      <c r="D45" s="177" t="s">
        <v>299</v>
      </c>
      <c r="E45" s="178">
        <v>338</v>
      </c>
      <c r="F45" s="179"/>
      <c r="G45" s="180">
        <f t="shared" si="7"/>
        <v>0</v>
      </c>
      <c r="H45" s="179"/>
      <c r="I45" s="180">
        <f t="shared" si="8"/>
        <v>0</v>
      </c>
      <c r="J45" s="179"/>
      <c r="K45" s="180">
        <f t="shared" si="9"/>
        <v>0</v>
      </c>
      <c r="L45" s="180">
        <v>21</v>
      </c>
      <c r="M45" s="180">
        <f t="shared" si="10"/>
        <v>0</v>
      </c>
      <c r="N45" s="178">
        <v>0</v>
      </c>
      <c r="O45" s="178">
        <f t="shared" si="11"/>
        <v>0</v>
      </c>
      <c r="P45" s="178">
        <v>0</v>
      </c>
      <c r="Q45" s="178">
        <f t="shared" si="12"/>
        <v>0</v>
      </c>
      <c r="R45" s="180"/>
      <c r="S45" s="181" t="s">
        <v>1899</v>
      </c>
      <c r="T45" s="156">
        <v>0</v>
      </c>
      <c r="U45" s="156">
        <f t="shared" si="13"/>
        <v>0</v>
      </c>
      <c r="V45" s="156"/>
      <c r="W45" s="156" t="s">
        <v>223</v>
      </c>
      <c r="X45" s="156" t="s">
        <v>224</v>
      </c>
      <c r="Y45" s="145"/>
      <c r="Z45" s="145"/>
      <c r="AA45" s="145"/>
      <c r="AB45" s="145"/>
      <c r="AC45" s="145"/>
      <c r="AD45" s="145"/>
      <c r="AE45" s="145"/>
      <c r="AF45" s="145" t="s">
        <v>722</v>
      </c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</row>
    <row r="46" spans="1:59" ht="22.5" outlineLevel="1" x14ac:dyDescent="0.2">
      <c r="A46" s="175">
        <v>37</v>
      </c>
      <c r="B46" s="176" t="s">
        <v>1309</v>
      </c>
      <c r="C46" s="185" t="s">
        <v>1310</v>
      </c>
      <c r="D46" s="177" t="s">
        <v>299</v>
      </c>
      <c r="E46" s="178">
        <v>57</v>
      </c>
      <c r="F46" s="179"/>
      <c r="G46" s="180">
        <f t="shared" si="7"/>
        <v>0</v>
      </c>
      <c r="H46" s="179"/>
      <c r="I46" s="180">
        <f t="shared" si="8"/>
        <v>0</v>
      </c>
      <c r="J46" s="179"/>
      <c r="K46" s="180">
        <f t="shared" si="9"/>
        <v>0</v>
      </c>
      <c r="L46" s="180">
        <v>21</v>
      </c>
      <c r="M46" s="180">
        <f t="shared" si="10"/>
        <v>0</v>
      </c>
      <c r="N46" s="178">
        <v>0</v>
      </c>
      <c r="O46" s="178">
        <f t="shared" si="11"/>
        <v>0</v>
      </c>
      <c r="P46" s="178">
        <v>0</v>
      </c>
      <c r="Q46" s="178">
        <f t="shared" si="12"/>
        <v>0</v>
      </c>
      <c r="R46" s="180"/>
      <c r="S46" s="181" t="s">
        <v>1899</v>
      </c>
      <c r="T46" s="156">
        <v>0</v>
      </c>
      <c r="U46" s="156">
        <f t="shared" si="13"/>
        <v>0</v>
      </c>
      <c r="V46" s="156"/>
      <c r="W46" s="156" t="s">
        <v>223</v>
      </c>
      <c r="X46" s="156" t="s">
        <v>224</v>
      </c>
      <c r="Y46" s="145"/>
      <c r="Z46" s="145"/>
      <c r="AA46" s="145"/>
      <c r="AB46" s="145"/>
      <c r="AC46" s="145"/>
      <c r="AD46" s="145"/>
      <c r="AE46" s="145"/>
      <c r="AF46" s="145" t="s">
        <v>722</v>
      </c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</row>
    <row r="47" spans="1:59" ht="22.5" outlineLevel="1" x14ac:dyDescent="0.2">
      <c r="A47" s="175">
        <v>38</v>
      </c>
      <c r="B47" s="176" t="s">
        <v>754</v>
      </c>
      <c r="C47" s="185" t="s">
        <v>1311</v>
      </c>
      <c r="D47" s="177" t="s">
        <v>267</v>
      </c>
      <c r="E47" s="178">
        <v>0.503</v>
      </c>
      <c r="F47" s="179"/>
      <c r="G47" s="180">
        <f t="shared" si="7"/>
        <v>0</v>
      </c>
      <c r="H47" s="179"/>
      <c r="I47" s="180">
        <f t="shared" si="8"/>
        <v>0</v>
      </c>
      <c r="J47" s="179"/>
      <c r="K47" s="180">
        <f t="shared" si="9"/>
        <v>0</v>
      </c>
      <c r="L47" s="180">
        <v>21</v>
      </c>
      <c r="M47" s="180">
        <f t="shared" si="10"/>
        <v>0</v>
      </c>
      <c r="N47" s="178">
        <v>0</v>
      </c>
      <c r="O47" s="178">
        <f t="shared" si="11"/>
        <v>0</v>
      </c>
      <c r="P47" s="178">
        <v>0</v>
      </c>
      <c r="Q47" s="178">
        <f t="shared" si="12"/>
        <v>0</v>
      </c>
      <c r="R47" s="180"/>
      <c r="S47" s="181" t="s">
        <v>1899</v>
      </c>
      <c r="T47" s="156">
        <v>0</v>
      </c>
      <c r="U47" s="156">
        <f t="shared" si="13"/>
        <v>0</v>
      </c>
      <c r="V47" s="156"/>
      <c r="W47" s="156" t="s">
        <v>223</v>
      </c>
      <c r="X47" s="156" t="s">
        <v>224</v>
      </c>
      <c r="Y47" s="145"/>
      <c r="Z47" s="145"/>
      <c r="AA47" s="145"/>
      <c r="AB47" s="145"/>
      <c r="AC47" s="145"/>
      <c r="AD47" s="145"/>
      <c r="AE47" s="145"/>
      <c r="AF47" s="145" t="s">
        <v>722</v>
      </c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</row>
    <row r="48" spans="1:59" x14ac:dyDescent="0.2">
      <c r="A48" s="161" t="s">
        <v>217</v>
      </c>
      <c r="B48" s="162" t="s">
        <v>165</v>
      </c>
      <c r="C48" s="182" t="s">
        <v>166</v>
      </c>
      <c r="D48" s="163"/>
      <c r="E48" s="164"/>
      <c r="F48" s="165"/>
      <c r="G48" s="165">
        <f>SUMIF(AF49:AF78,"&lt;&gt;NOR",G49:G78)</f>
        <v>0</v>
      </c>
      <c r="H48" s="165"/>
      <c r="I48" s="165">
        <f>SUM(I49:I78)</f>
        <v>0</v>
      </c>
      <c r="J48" s="165"/>
      <c r="K48" s="165">
        <f>SUM(K49:K78)</f>
        <v>0</v>
      </c>
      <c r="L48" s="165"/>
      <c r="M48" s="165">
        <f>SUM(M49:M78)</f>
        <v>0</v>
      </c>
      <c r="N48" s="164"/>
      <c r="O48" s="164">
        <f>SUM(O49:O78)</f>
        <v>0.79</v>
      </c>
      <c r="P48" s="164"/>
      <c r="Q48" s="164">
        <f>SUM(Q49:Q78)</f>
        <v>0</v>
      </c>
      <c r="R48" s="165"/>
      <c r="S48" s="166"/>
      <c r="T48" s="160"/>
      <c r="U48" s="160">
        <f>SUM(U49:U78)</f>
        <v>0</v>
      </c>
      <c r="V48" s="160"/>
      <c r="W48" s="160"/>
      <c r="X48" s="160"/>
      <c r="AF48" t="s">
        <v>218</v>
      </c>
    </row>
    <row r="49" spans="1:59" ht="22.5" outlineLevel="1" x14ac:dyDescent="0.2">
      <c r="A49" s="175">
        <v>39</v>
      </c>
      <c r="B49" s="176" t="s">
        <v>1312</v>
      </c>
      <c r="C49" s="185" t="s">
        <v>1313</v>
      </c>
      <c r="D49" s="177" t="s">
        <v>299</v>
      </c>
      <c r="E49" s="178">
        <v>2</v>
      </c>
      <c r="F49" s="179"/>
      <c r="G49" s="180">
        <f t="shared" ref="G49:G78" si="14">ROUND(E49*F49,2)</f>
        <v>0</v>
      </c>
      <c r="H49" s="179"/>
      <c r="I49" s="180">
        <f t="shared" ref="I49:I78" si="15">ROUND(E49*H49,2)</f>
        <v>0</v>
      </c>
      <c r="J49" s="179"/>
      <c r="K49" s="180">
        <f t="shared" ref="K49:K78" si="16">ROUND(E49*J49,2)</f>
        <v>0</v>
      </c>
      <c r="L49" s="180">
        <v>21</v>
      </c>
      <c r="M49" s="180">
        <f t="shared" ref="M49:M78" si="17">G49*(1+L49/100)</f>
        <v>0</v>
      </c>
      <c r="N49" s="178">
        <v>2.4499999999999999E-3</v>
      </c>
      <c r="O49" s="178">
        <f t="shared" ref="O49:O78" si="18">ROUND(E49*N49,2)</f>
        <v>0</v>
      </c>
      <c r="P49" s="178">
        <v>0</v>
      </c>
      <c r="Q49" s="178">
        <f t="shared" ref="Q49:Q78" si="19">ROUND(E49*P49,2)</f>
        <v>0</v>
      </c>
      <c r="R49" s="180"/>
      <c r="S49" s="181" t="s">
        <v>1899</v>
      </c>
      <c r="T49" s="156">
        <v>0</v>
      </c>
      <c r="U49" s="156">
        <f t="shared" ref="U49:U78" si="20">ROUND(E49*T49,2)</f>
        <v>0</v>
      </c>
      <c r="V49" s="156"/>
      <c r="W49" s="156" t="s">
        <v>223</v>
      </c>
      <c r="X49" s="156" t="s">
        <v>224</v>
      </c>
      <c r="Y49" s="145"/>
      <c r="Z49" s="145"/>
      <c r="AA49" s="145"/>
      <c r="AB49" s="145"/>
      <c r="AC49" s="145"/>
      <c r="AD49" s="145"/>
      <c r="AE49" s="145"/>
      <c r="AF49" s="145" t="s">
        <v>722</v>
      </c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</row>
    <row r="50" spans="1:59" ht="22.5" outlineLevel="1" x14ac:dyDescent="0.2">
      <c r="A50" s="175">
        <v>40</v>
      </c>
      <c r="B50" s="176" t="s">
        <v>1314</v>
      </c>
      <c r="C50" s="185" t="s">
        <v>1315</v>
      </c>
      <c r="D50" s="177" t="s">
        <v>299</v>
      </c>
      <c r="E50" s="178">
        <v>55</v>
      </c>
      <c r="F50" s="179"/>
      <c r="G50" s="180">
        <f t="shared" si="14"/>
        <v>0</v>
      </c>
      <c r="H50" s="179"/>
      <c r="I50" s="180">
        <f t="shared" si="15"/>
        <v>0</v>
      </c>
      <c r="J50" s="179"/>
      <c r="K50" s="180">
        <f t="shared" si="16"/>
        <v>0</v>
      </c>
      <c r="L50" s="180">
        <v>21</v>
      </c>
      <c r="M50" s="180">
        <f t="shared" si="17"/>
        <v>0</v>
      </c>
      <c r="N50" s="178">
        <v>4.5100000000000001E-3</v>
      </c>
      <c r="O50" s="178">
        <f t="shared" si="18"/>
        <v>0.25</v>
      </c>
      <c r="P50" s="178">
        <v>0</v>
      </c>
      <c r="Q50" s="178">
        <f t="shared" si="19"/>
        <v>0</v>
      </c>
      <c r="R50" s="180"/>
      <c r="S50" s="181" t="s">
        <v>1899</v>
      </c>
      <c r="T50" s="156">
        <v>0</v>
      </c>
      <c r="U50" s="156">
        <f t="shared" si="20"/>
        <v>0</v>
      </c>
      <c r="V50" s="156"/>
      <c r="W50" s="156" t="s">
        <v>223</v>
      </c>
      <c r="X50" s="156" t="s">
        <v>224</v>
      </c>
      <c r="Y50" s="145"/>
      <c r="Z50" s="145"/>
      <c r="AA50" s="145"/>
      <c r="AB50" s="145"/>
      <c r="AC50" s="145"/>
      <c r="AD50" s="145"/>
      <c r="AE50" s="145"/>
      <c r="AF50" s="145" t="s">
        <v>722</v>
      </c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</row>
    <row r="51" spans="1:59" ht="22.5" outlineLevel="1" x14ac:dyDescent="0.2">
      <c r="A51" s="175">
        <v>41</v>
      </c>
      <c r="B51" s="176" t="s">
        <v>1316</v>
      </c>
      <c r="C51" s="185" t="s">
        <v>1317</v>
      </c>
      <c r="D51" s="177" t="s">
        <v>299</v>
      </c>
      <c r="E51" s="178">
        <v>2</v>
      </c>
      <c r="F51" s="179"/>
      <c r="G51" s="180">
        <f t="shared" si="14"/>
        <v>0</v>
      </c>
      <c r="H51" s="179"/>
      <c r="I51" s="180">
        <f t="shared" si="15"/>
        <v>0</v>
      </c>
      <c r="J51" s="179"/>
      <c r="K51" s="180">
        <f t="shared" si="16"/>
        <v>0</v>
      </c>
      <c r="L51" s="180">
        <v>21</v>
      </c>
      <c r="M51" s="180">
        <f t="shared" si="17"/>
        <v>0</v>
      </c>
      <c r="N51" s="178">
        <v>5.1799999999999997E-3</v>
      </c>
      <c r="O51" s="178">
        <f t="shared" si="18"/>
        <v>0.01</v>
      </c>
      <c r="P51" s="178">
        <v>0</v>
      </c>
      <c r="Q51" s="178">
        <f t="shared" si="19"/>
        <v>0</v>
      </c>
      <c r="R51" s="180"/>
      <c r="S51" s="181" t="s">
        <v>1899</v>
      </c>
      <c r="T51" s="156">
        <v>0</v>
      </c>
      <c r="U51" s="156">
        <f t="shared" si="20"/>
        <v>0</v>
      </c>
      <c r="V51" s="156"/>
      <c r="W51" s="156" t="s">
        <v>223</v>
      </c>
      <c r="X51" s="156" t="s">
        <v>224</v>
      </c>
      <c r="Y51" s="145"/>
      <c r="Z51" s="145"/>
      <c r="AA51" s="145"/>
      <c r="AB51" s="145"/>
      <c r="AC51" s="145"/>
      <c r="AD51" s="145"/>
      <c r="AE51" s="145"/>
      <c r="AF51" s="145" t="s">
        <v>722</v>
      </c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</row>
    <row r="52" spans="1:59" ht="22.5" outlineLevel="1" x14ac:dyDescent="0.2">
      <c r="A52" s="175">
        <v>42</v>
      </c>
      <c r="B52" s="176" t="s">
        <v>1318</v>
      </c>
      <c r="C52" s="185" t="s">
        <v>1319</v>
      </c>
      <c r="D52" s="177" t="s">
        <v>299</v>
      </c>
      <c r="E52" s="178">
        <v>3</v>
      </c>
      <c r="F52" s="179"/>
      <c r="G52" s="180">
        <f t="shared" si="14"/>
        <v>0</v>
      </c>
      <c r="H52" s="179"/>
      <c r="I52" s="180">
        <f t="shared" si="15"/>
        <v>0</v>
      </c>
      <c r="J52" s="179"/>
      <c r="K52" s="180">
        <f t="shared" si="16"/>
        <v>0</v>
      </c>
      <c r="L52" s="180">
        <v>21</v>
      </c>
      <c r="M52" s="180">
        <f t="shared" si="17"/>
        <v>0</v>
      </c>
      <c r="N52" s="178">
        <v>6.4000000000000003E-3</v>
      </c>
      <c r="O52" s="178">
        <f t="shared" si="18"/>
        <v>0.02</v>
      </c>
      <c r="P52" s="178">
        <v>0</v>
      </c>
      <c r="Q52" s="178">
        <f t="shared" si="19"/>
        <v>0</v>
      </c>
      <c r="R52" s="180"/>
      <c r="S52" s="181" t="s">
        <v>1899</v>
      </c>
      <c r="T52" s="156">
        <v>0</v>
      </c>
      <c r="U52" s="156">
        <f t="shared" si="20"/>
        <v>0</v>
      </c>
      <c r="V52" s="156"/>
      <c r="W52" s="156" t="s">
        <v>223</v>
      </c>
      <c r="X52" s="156" t="s">
        <v>224</v>
      </c>
      <c r="Y52" s="145"/>
      <c r="Z52" s="145"/>
      <c r="AA52" s="145"/>
      <c r="AB52" s="145"/>
      <c r="AC52" s="145"/>
      <c r="AD52" s="145"/>
      <c r="AE52" s="145"/>
      <c r="AF52" s="145" t="s">
        <v>722</v>
      </c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</row>
    <row r="53" spans="1:59" ht="22.5" outlineLevel="1" x14ac:dyDescent="0.2">
      <c r="A53" s="175">
        <v>43</v>
      </c>
      <c r="B53" s="176" t="s">
        <v>1320</v>
      </c>
      <c r="C53" s="185" t="s">
        <v>1321</v>
      </c>
      <c r="D53" s="177" t="s">
        <v>299</v>
      </c>
      <c r="E53" s="178">
        <v>124</v>
      </c>
      <c r="F53" s="179"/>
      <c r="G53" s="180">
        <f t="shared" si="14"/>
        <v>0</v>
      </c>
      <c r="H53" s="179"/>
      <c r="I53" s="180">
        <f t="shared" si="15"/>
        <v>0</v>
      </c>
      <c r="J53" s="179"/>
      <c r="K53" s="180">
        <f t="shared" si="16"/>
        <v>0</v>
      </c>
      <c r="L53" s="180">
        <v>21</v>
      </c>
      <c r="M53" s="180">
        <f t="shared" si="17"/>
        <v>0</v>
      </c>
      <c r="N53" s="178">
        <v>9.7999999999999997E-4</v>
      </c>
      <c r="O53" s="178">
        <f t="shared" si="18"/>
        <v>0.12</v>
      </c>
      <c r="P53" s="178">
        <v>0</v>
      </c>
      <c r="Q53" s="178">
        <f t="shared" si="19"/>
        <v>0</v>
      </c>
      <c r="R53" s="180"/>
      <c r="S53" s="181" t="s">
        <v>1899</v>
      </c>
      <c r="T53" s="156">
        <v>0</v>
      </c>
      <c r="U53" s="156">
        <f t="shared" si="20"/>
        <v>0</v>
      </c>
      <c r="V53" s="156"/>
      <c r="W53" s="156" t="s">
        <v>223</v>
      </c>
      <c r="X53" s="156" t="s">
        <v>224</v>
      </c>
      <c r="Y53" s="145"/>
      <c r="Z53" s="145"/>
      <c r="AA53" s="145"/>
      <c r="AB53" s="145"/>
      <c r="AC53" s="145"/>
      <c r="AD53" s="145"/>
      <c r="AE53" s="145"/>
      <c r="AF53" s="145" t="s">
        <v>722</v>
      </c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</row>
    <row r="54" spans="1:59" ht="22.5" outlineLevel="1" x14ac:dyDescent="0.2">
      <c r="A54" s="175">
        <v>44</v>
      </c>
      <c r="B54" s="176" t="s">
        <v>1322</v>
      </c>
      <c r="C54" s="185" t="s">
        <v>1323</v>
      </c>
      <c r="D54" s="177" t="s">
        <v>299</v>
      </c>
      <c r="E54" s="178">
        <v>61</v>
      </c>
      <c r="F54" s="179"/>
      <c r="G54" s="180">
        <f t="shared" si="14"/>
        <v>0</v>
      </c>
      <c r="H54" s="179"/>
      <c r="I54" s="180">
        <f t="shared" si="15"/>
        <v>0</v>
      </c>
      <c r="J54" s="179"/>
      <c r="K54" s="180">
        <f t="shared" si="16"/>
        <v>0</v>
      </c>
      <c r="L54" s="180">
        <v>21</v>
      </c>
      <c r="M54" s="180">
        <f t="shared" si="17"/>
        <v>0</v>
      </c>
      <c r="N54" s="178">
        <v>1.2600000000000001E-3</v>
      </c>
      <c r="O54" s="178">
        <f t="shared" si="18"/>
        <v>0.08</v>
      </c>
      <c r="P54" s="178">
        <v>0</v>
      </c>
      <c r="Q54" s="178">
        <f t="shared" si="19"/>
        <v>0</v>
      </c>
      <c r="R54" s="180"/>
      <c r="S54" s="181" t="s">
        <v>1899</v>
      </c>
      <c r="T54" s="156">
        <v>0</v>
      </c>
      <c r="U54" s="156">
        <f t="shared" si="20"/>
        <v>0</v>
      </c>
      <c r="V54" s="156"/>
      <c r="W54" s="156" t="s">
        <v>223</v>
      </c>
      <c r="X54" s="156" t="s">
        <v>224</v>
      </c>
      <c r="Y54" s="145"/>
      <c r="Z54" s="145"/>
      <c r="AA54" s="145"/>
      <c r="AB54" s="145"/>
      <c r="AC54" s="145"/>
      <c r="AD54" s="145"/>
      <c r="AE54" s="145"/>
      <c r="AF54" s="145" t="s">
        <v>722</v>
      </c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</row>
    <row r="55" spans="1:59" ht="22.5" outlineLevel="1" x14ac:dyDescent="0.2">
      <c r="A55" s="175">
        <v>45</v>
      </c>
      <c r="B55" s="176" t="s">
        <v>1324</v>
      </c>
      <c r="C55" s="185" t="s">
        <v>1325</v>
      </c>
      <c r="D55" s="177" t="s">
        <v>299</v>
      </c>
      <c r="E55" s="178">
        <v>57</v>
      </c>
      <c r="F55" s="179"/>
      <c r="G55" s="180">
        <f t="shared" si="14"/>
        <v>0</v>
      </c>
      <c r="H55" s="179"/>
      <c r="I55" s="180">
        <f t="shared" si="15"/>
        <v>0</v>
      </c>
      <c r="J55" s="179"/>
      <c r="K55" s="180">
        <f t="shared" si="16"/>
        <v>0</v>
      </c>
      <c r="L55" s="180">
        <v>21</v>
      </c>
      <c r="M55" s="180">
        <f t="shared" si="17"/>
        <v>0</v>
      </c>
      <c r="N55" s="178">
        <v>1.5299999999999999E-3</v>
      </c>
      <c r="O55" s="178">
        <f t="shared" si="18"/>
        <v>0.09</v>
      </c>
      <c r="P55" s="178">
        <v>0</v>
      </c>
      <c r="Q55" s="178">
        <f t="shared" si="19"/>
        <v>0</v>
      </c>
      <c r="R55" s="180"/>
      <c r="S55" s="181" t="s">
        <v>1899</v>
      </c>
      <c r="T55" s="156">
        <v>0</v>
      </c>
      <c r="U55" s="156">
        <f t="shared" si="20"/>
        <v>0</v>
      </c>
      <c r="V55" s="156"/>
      <c r="W55" s="156" t="s">
        <v>223</v>
      </c>
      <c r="X55" s="156" t="s">
        <v>224</v>
      </c>
      <c r="Y55" s="145"/>
      <c r="Z55" s="145"/>
      <c r="AA55" s="145"/>
      <c r="AB55" s="145"/>
      <c r="AC55" s="145"/>
      <c r="AD55" s="145"/>
      <c r="AE55" s="145"/>
      <c r="AF55" s="145" t="s">
        <v>722</v>
      </c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</row>
    <row r="56" spans="1:59" ht="22.5" outlineLevel="1" x14ac:dyDescent="0.2">
      <c r="A56" s="175">
        <v>46</v>
      </c>
      <c r="B56" s="176" t="s">
        <v>1326</v>
      </c>
      <c r="C56" s="185" t="s">
        <v>1327</v>
      </c>
      <c r="D56" s="177" t="s">
        <v>299</v>
      </c>
      <c r="E56" s="178">
        <v>36</v>
      </c>
      <c r="F56" s="179"/>
      <c r="G56" s="180">
        <f t="shared" si="14"/>
        <v>0</v>
      </c>
      <c r="H56" s="179"/>
      <c r="I56" s="180">
        <f t="shared" si="15"/>
        <v>0</v>
      </c>
      <c r="J56" s="179"/>
      <c r="K56" s="180">
        <f t="shared" si="16"/>
        <v>0</v>
      </c>
      <c r="L56" s="180">
        <v>21</v>
      </c>
      <c r="M56" s="180">
        <f t="shared" si="17"/>
        <v>0</v>
      </c>
      <c r="N56" s="178">
        <v>2.8400000000000001E-3</v>
      </c>
      <c r="O56" s="178">
        <f t="shared" si="18"/>
        <v>0.1</v>
      </c>
      <c r="P56" s="178">
        <v>0</v>
      </c>
      <c r="Q56" s="178">
        <f t="shared" si="19"/>
        <v>0</v>
      </c>
      <c r="R56" s="180"/>
      <c r="S56" s="181" t="s">
        <v>1899</v>
      </c>
      <c r="T56" s="156">
        <v>0</v>
      </c>
      <c r="U56" s="156">
        <f t="shared" si="20"/>
        <v>0</v>
      </c>
      <c r="V56" s="156"/>
      <c r="W56" s="156" t="s">
        <v>223</v>
      </c>
      <c r="X56" s="156" t="s">
        <v>224</v>
      </c>
      <c r="Y56" s="145"/>
      <c r="Z56" s="145"/>
      <c r="AA56" s="145"/>
      <c r="AB56" s="145"/>
      <c r="AC56" s="145"/>
      <c r="AD56" s="145"/>
      <c r="AE56" s="145"/>
      <c r="AF56" s="145" t="s">
        <v>722</v>
      </c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</row>
    <row r="57" spans="1:59" ht="22.5" outlineLevel="1" x14ac:dyDescent="0.2">
      <c r="A57" s="175">
        <v>47</v>
      </c>
      <c r="B57" s="176" t="s">
        <v>1328</v>
      </c>
      <c r="C57" s="185" t="s">
        <v>1329</v>
      </c>
      <c r="D57" s="177" t="s">
        <v>299</v>
      </c>
      <c r="E57" s="178">
        <v>17</v>
      </c>
      <c r="F57" s="179"/>
      <c r="G57" s="180">
        <f t="shared" si="14"/>
        <v>0</v>
      </c>
      <c r="H57" s="179"/>
      <c r="I57" s="180">
        <f t="shared" si="15"/>
        <v>0</v>
      </c>
      <c r="J57" s="179"/>
      <c r="K57" s="180">
        <f t="shared" si="16"/>
        <v>0</v>
      </c>
      <c r="L57" s="180">
        <v>21</v>
      </c>
      <c r="M57" s="180">
        <f t="shared" si="17"/>
        <v>0</v>
      </c>
      <c r="N57" s="178">
        <v>1.01E-3</v>
      </c>
      <c r="O57" s="178">
        <f t="shared" si="18"/>
        <v>0.02</v>
      </c>
      <c r="P57" s="178">
        <v>0</v>
      </c>
      <c r="Q57" s="178">
        <f t="shared" si="19"/>
        <v>0</v>
      </c>
      <c r="R57" s="180"/>
      <c r="S57" s="181" t="s">
        <v>1899</v>
      </c>
      <c r="T57" s="156">
        <v>0</v>
      </c>
      <c r="U57" s="156">
        <f t="shared" si="20"/>
        <v>0</v>
      </c>
      <c r="V57" s="156"/>
      <c r="W57" s="156" t="s">
        <v>223</v>
      </c>
      <c r="X57" s="156" t="s">
        <v>224</v>
      </c>
      <c r="Y57" s="145"/>
      <c r="Z57" s="145"/>
      <c r="AA57" s="145"/>
      <c r="AB57" s="145"/>
      <c r="AC57" s="145"/>
      <c r="AD57" s="145"/>
      <c r="AE57" s="145"/>
      <c r="AF57" s="145" t="s">
        <v>722</v>
      </c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</row>
    <row r="58" spans="1:59" ht="22.5" outlineLevel="1" x14ac:dyDescent="0.2">
      <c r="A58" s="175">
        <v>48</v>
      </c>
      <c r="B58" s="176" t="s">
        <v>1330</v>
      </c>
      <c r="C58" s="185" t="s">
        <v>1331</v>
      </c>
      <c r="D58" s="177" t="s">
        <v>299</v>
      </c>
      <c r="E58" s="178">
        <v>17.510000000000002</v>
      </c>
      <c r="F58" s="179"/>
      <c r="G58" s="180">
        <f t="shared" si="14"/>
        <v>0</v>
      </c>
      <c r="H58" s="179"/>
      <c r="I58" s="180">
        <f t="shared" si="15"/>
        <v>0</v>
      </c>
      <c r="J58" s="179"/>
      <c r="K58" s="180">
        <f t="shared" si="16"/>
        <v>0</v>
      </c>
      <c r="L58" s="180">
        <v>21</v>
      </c>
      <c r="M58" s="180">
        <f t="shared" si="17"/>
        <v>0</v>
      </c>
      <c r="N58" s="178">
        <v>1.06E-3</v>
      </c>
      <c r="O58" s="178">
        <f t="shared" si="18"/>
        <v>0.02</v>
      </c>
      <c r="P58" s="178">
        <v>0</v>
      </c>
      <c r="Q58" s="178">
        <f t="shared" si="19"/>
        <v>0</v>
      </c>
      <c r="R58" s="180"/>
      <c r="S58" s="181" t="s">
        <v>1899</v>
      </c>
      <c r="T58" s="156">
        <v>0</v>
      </c>
      <c r="U58" s="156">
        <f t="shared" si="20"/>
        <v>0</v>
      </c>
      <c r="V58" s="156"/>
      <c r="W58" s="156" t="s">
        <v>269</v>
      </c>
      <c r="X58" s="156" t="s">
        <v>224</v>
      </c>
      <c r="Y58" s="145"/>
      <c r="Z58" s="145"/>
      <c r="AA58" s="145"/>
      <c r="AB58" s="145"/>
      <c r="AC58" s="145"/>
      <c r="AD58" s="145"/>
      <c r="AE58" s="145"/>
      <c r="AF58" s="145" t="s">
        <v>480</v>
      </c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</row>
    <row r="59" spans="1:59" outlineLevel="1" x14ac:dyDescent="0.2">
      <c r="A59" s="175">
        <v>49</v>
      </c>
      <c r="B59" s="176" t="s">
        <v>1332</v>
      </c>
      <c r="C59" s="185" t="s">
        <v>1333</v>
      </c>
      <c r="D59" s="177" t="s">
        <v>341</v>
      </c>
      <c r="E59" s="178">
        <v>72</v>
      </c>
      <c r="F59" s="179"/>
      <c r="G59" s="180">
        <f t="shared" si="14"/>
        <v>0</v>
      </c>
      <c r="H59" s="179"/>
      <c r="I59" s="180">
        <f t="shared" si="15"/>
        <v>0</v>
      </c>
      <c r="J59" s="179"/>
      <c r="K59" s="180">
        <f t="shared" si="16"/>
        <v>0</v>
      </c>
      <c r="L59" s="180">
        <v>21</v>
      </c>
      <c r="M59" s="180">
        <f t="shared" si="17"/>
        <v>0</v>
      </c>
      <c r="N59" s="178">
        <v>1.2999999999999999E-4</v>
      </c>
      <c r="O59" s="178">
        <f t="shared" si="18"/>
        <v>0.01</v>
      </c>
      <c r="P59" s="178">
        <v>0</v>
      </c>
      <c r="Q59" s="178">
        <f t="shared" si="19"/>
        <v>0</v>
      </c>
      <c r="R59" s="180"/>
      <c r="S59" s="181" t="s">
        <v>1899</v>
      </c>
      <c r="T59" s="156">
        <v>0</v>
      </c>
      <c r="U59" s="156">
        <f t="shared" si="20"/>
        <v>0</v>
      </c>
      <c r="V59" s="156"/>
      <c r="W59" s="156" t="s">
        <v>223</v>
      </c>
      <c r="X59" s="156" t="s">
        <v>224</v>
      </c>
      <c r="Y59" s="145"/>
      <c r="Z59" s="145"/>
      <c r="AA59" s="145"/>
      <c r="AB59" s="145"/>
      <c r="AC59" s="145"/>
      <c r="AD59" s="145"/>
      <c r="AE59" s="145"/>
      <c r="AF59" s="145" t="s">
        <v>722</v>
      </c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</row>
    <row r="60" spans="1:59" outlineLevel="1" x14ac:dyDescent="0.2">
      <c r="A60" s="175">
        <v>50</v>
      </c>
      <c r="B60" s="176" t="s">
        <v>1334</v>
      </c>
      <c r="C60" s="185" t="s">
        <v>1335</v>
      </c>
      <c r="D60" s="177" t="s">
        <v>1336</v>
      </c>
      <c r="E60" s="178">
        <v>4</v>
      </c>
      <c r="F60" s="179"/>
      <c r="G60" s="180">
        <f t="shared" si="14"/>
        <v>0</v>
      </c>
      <c r="H60" s="179"/>
      <c r="I60" s="180">
        <f t="shared" si="15"/>
        <v>0</v>
      </c>
      <c r="J60" s="179"/>
      <c r="K60" s="180">
        <f t="shared" si="16"/>
        <v>0</v>
      </c>
      <c r="L60" s="180">
        <v>21</v>
      </c>
      <c r="M60" s="180">
        <f t="shared" si="17"/>
        <v>0</v>
      </c>
      <c r="N60" s="178">
        <v>2.5000000000000001E-4</v>
      </c>
      <c r="O60" s="178">
        <f t="shared" si="18"/>
        <v>0</v>
      </c>
      <c r="P60" s="178">
        <v>0</v>
      </c>
      <c r="Q60" s="178">
        <f t="shared" si="19"/>
        <v>0</v>
      </c>
      <c r="R60" s="180"/>
      <c r="S60" s="181" t="s">
        <v>1899</v>
      </c>
      <c r="T60" s="156">
        <v>0</v>
      </c>
      <c r="U60" s="156">
        <f t="shared" si="20"/>
        <v>0</v>
      </c>
      <c r="V60" s="156"/>
      <c r="W60" s="156" t="s">
        <v>223</v>
      </c>
      <c r="X60" s="156" t="s">
        <v>224</v>
      </c>
      <c r="Y60" s="145"/>
      <c r="Z60" s="145"/>
      <c r="AA60" s="145"/>
      <c r="AB60" s="145"/>
      <c r="AC60" s="145"/>
      <c r="AD60" s="145"/>
      <c r="AE60" s="145"/>
      <c r="AF60" s="145" t="s">
        <v>722</v>
      </c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</row>
    <row r="61" spans="1:59" ht="22.5" outlineLevel="1" x14ac:dyDescent="0.2">
      <c r="A61" s="175">
        <v>51</v>
      </c>
      <c r="B61" s="176" t="s">
        <v>1337</v>
      </c>
      <c r="C61" s="185" t="s">
        <v>1338</v>
      </c>
      <c r="D61" s="177" t="s">
        <v>341</v>
      </c>
      <c r="E61" s="178">
        <v>2</v>
      </c>
      <c r="F61" s="179"/>
      <c r="G61" s="180">
        <f t="shared" si="14"/>
        <v>0</v>
      </c>
      <c r="H61" s="179"/>
      <c r="I61" s="180">
        <f t="shared" si="15"/>
        <v>0</v>
      </c>
      <c r="J61" s="179"/>
      <c r="K61" s="180">
        <f t="shared" si="16"/>
        <v>0</v>
      </c>
      <c r="L61" s="180">
        <v>21</v>
      </c>
      <c r="M61" s="180">
        <f t="shared" si="17"/>
        <v>0</v>
      </c>
      <c r="N61" s="178">
        <v>2.2000000000000001E-4</v>
      </c>
      <c r="O61" s="178">
        <f t="shared" si="18"/>
        <v>0</v>
      </c>
      <c r="P61" s="178">
        <v>0</v>
      </c>
      <c r="Q61" s="178">
        <f t="shared" si="19"/>
        <v>0</v>
      </c>
      <c r="R61" s="180"/>
      <c r="S61" s="181" t="s">
        <v>1899</v>
      </c>
      <c r="T61" s="156">
        <v>0</v>
      </c>
      <c r="U61" s="156">
        <f t="shared" si="20"/>
        <v>0</v>
      </c>
      <c r="V61" s="156"/>
      <c r="W61" s="156" t="s">
        <v>223</v>
      </c>
      <c r="X61" s="156" t="s">
        <v>224</v>
      </c>
      <c r="Y61" s="145"/>
      <c r="Z61" s="145"/>
      <c r="AA61" s="145"/>
      <c r="AB61" s="145"/>
      <c r="AC61" s="145"/>
      <c r="AD61" s="145"/>
      <c r="AE61" s="145"/>
      <c r="AF61" s="145" t="s">
        <v>722</v>
      </c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</row>
    <row r="62" spans="1:59" ht="22.5" outlineLevel="1" x14ac:dyDescent="0.2">
      <c r="A62" s="175">
        <v>52</v>
      </c>
      <c r="B62" s="176" t="s">
        <v>1339</v>
      </c>
      <c r="C62" s="185" t="s">
        <v>1340</v>
      </c>
      <c r="D62" s="177" t="s">
        <v>341</v>
      </c>
      <c r="E62" s="178">
        <v>2</v>
      </c>
      <c r="F62" s="179"/>
      <c r="G62" s="180">
        <f t="shared" si="14"/>
        <v>0</v>
      </c>
      <c r="H62" s="179"/>
      <c r="I62" s="180">
        <f t="shared" si="15"/>
        <v>0</v>
      </c>
      <c r="J62" s="179"/>
      <c r="K62" s="180">
        <f t="shared" si="16"/>
        <v>0</v>
      </c>
      <c r="L62" s="180">
        <v>21</v>
      </c>
      <c r="M62" s="180">
        <f t="shared" si="17"/>
        <v>0</v>
      </c>
      <c r="N62" s="178">
        <v>1.2E-4</v>
      </c>
      <c r="O62" s="178">
        <f t="shared" si="18"/>
        <v>0</v>
      </c>
      <c r="P62" s="178">
        <v>0</v>
      </c>
      <c r="Q62" s="178">
        <f t="shared" si="19"/>
        <v>0</v>
      </c>
      <c r="R62" s="180"/>
      <c r="S62" s="181" t="s">
        <v>1899</v>
      </c>
      <c r="T62" s="156">
        <v>0</v>
      </c>
      <c r="U62" s="156">
        <f t="shared" si="20"/>
        <v>0</v>
      </c>
      <c r="V62" s="156"/>
      <c r="W62" s="156" t="s">
        <v>223</v>
      </c>
      <c r="X62" s="156" t="s">
        <v>224</v>
      </c>
      <c r="Y62" s="145"/>
      <c r="Z62" s="145"/>
      <c r="AA62" s="145"/>
      <c r="AB62" s="145"/>
      <c r="AC62" s="145"/>
      <c r="AD62" s="145"/>
      <c r="AE62" s="145"/>
      <c r="AF62" s="145" t="s">
        <v>722</v>
      </c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</row>
    <row r="63" spans="1:59" ht="22.5" outlineLevel="1" x14ac:dyDescent="0.2">
      <c r="A63" s="175">
        <v>53</v>
      </c>
      <c r="B63" s="176" t="s">
        <v>1341</v>
      </c>
      <c r="C63" s="185" t="s">
        <v>1342</v>
      </c>
      <c r="D63" s="177" t="s">
        <v>341</v>
      </c>
      <c r="E63" s="178">
        <v>4</v>
      </c>
      <c r="F63" s="179"/>
      <c r="G63" s="180">
        <f t="shared" si="14"/>
        <v>0</v>
      </c>
      <c r="H63" s="179"/>
      <c r="I63" s="180">
        <f t="shared" si="15"/>
        <v>0</v>
      </c>
      <c r="J63" s="179"/>
      <c r="K63" s="180">
        <f t="shared" si="16"/>
        <v>0</v>
      </c>
      <c r="L63" s="180">
        <v>21</v>
      </c>
      <c r="M63" s="180">
        <f t="shared" si="17"/>
        <v>0</v>
      </c>
      <c r="N63" s="178">
        <v>5.1999999999999995E-4</v>
      </c>
      <c r="O63" s="178">
        <f t="shared" si="18"/>
        <v>0</v>
      </c>
      <c r="P63" s="178">
        <v>0</v>
      </c>
      <c r="Q63" s="178">
        <f t="shared" si="19"/>
        <v>0</v>
      </c>
      <c r="R63" s="180"/>
      <c r="S63" s="181" t="s">
        <v>1899</v>
      </c>
      <c r="T63" s="156">
        <v>0</v>
      </c>
      <c r="U63" s="156">
        <f t="shared" si="20"/>
        <v>0</v>
      </c>
      <c r="V63" s="156"/>
      <c r="W63" s="156" t="s">
        <v>223</v>
      </c>
      <c r="X63" s="156" t="s">
        <v>224</v>
      </c>
      <c r="Y63" s="145"/>
      <c r="Z63" s="145"/>
      <c r="AA63" s="145"/>
      <c r="AB63" s="145"/>
      <c r="AC63" s="145"/>
      <c r="AD63" s="145"/>
      <c r="AE63" s="145"/>
      <c r="AF63" s="145" t="s">
        <v>722</v>
      </c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</row>
    <row r="64" spans="1:59" outlineLevel="1" x14ac:dyDescent="0.2">
      <c r="A64" s="175">
        <v>54</v>
      </c>
      <c r="B64" s="176" t="s">
        <v>1343</v>
      </c>
      <c r="C64" s="185" t="s">
        <v>1344</v>
      </c>
      <c r="D64" s="177" t="s">
        <v>341</v>
      </c>
      <c r="E64" s="178">
        <v>1</v>
      </c>
      <c r="F64" s="179"/>
      <c r="G64" s="180">
        <f t="shared" si="14"/>
        <v>0</v>
      </c>
      <c r="H64" s="179"/>
      <c r="I64" s="180">
        <f t="shared" si="15"/>
        <v>0</v>
      </c>
      <c r="J64" s="179"/>
      <c r="K64" s="180">
        <f t="shared" si="16"/>
        <v>0</v>
      </c>
      <c r="L64" s="180">
        <v>21</v>
      </c>
      <c r="M64" s="180">
        <f t="shared" si="17"/>
        <v>0</v>
      </c>
      <c r="N64" s="178">
        <v>2.2300000000000002E-3</v>
      </c>
      <c r="O64" s="178">
        <f t="shared" si="18"/>
        <v>0</v>
      </c>
      <c r="P64" s="178">
        <v>0</v>
      </c>
      <c r="Q64" s="178">
        <f t="shared" si="19"/>
        <v>0</v>
      </c>
      <c r="R64" s="180"/>
      <c r="S64" s="181" t="s">
        <v>1899</v>
      </c>
      <c r="T64" s="156">
        <v>0</v>
      </c>
      <c r="U64" s="156">
        <f t="shared" si="20"/>
        <v>0</v>
      </c>
      <c r="V64" s="156"/>
      <c r="W64" s="156" t="s">
        <v>223</v>
      </c>
      <c r="X64" s="156" t="s">
        <v>224</v>
      </c>
      <c r="Y64" s="145"/>
      <c r="Z64" s="145"/>
      <c r="AA64" s="145"/>
      <c r="AB64" s="145"/>
      <c r="AC64" s="145"/>
      <c r="AD64" s="145"/>
      <c r="AE64" s="145"/>
      <c r="AF64" s="145" t="s">
        <v>722</v>
      </c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</row>
    <row r="65" spans="1:59" outlineLevel="1" x14ac:dyDescent="0.2">
      <c r="A65" s="175">
        <v>55</v>
      </c>
      <c r="B65" s="176" t="s">
        <v>1345</v>
      </c>
      <c r="C65" s="185" t="s">
        <v>1346</v>
      </c>
      <c r="D65" s="177" t="s">
        <v>341</v>
      </c>
      <c r="E65" s="178">
        <v>2</v>
      </c>
      <c r="F65" s="179"/>
      <c r="G65" s="180">
        <f t="shared" si="14"/>
        <v>0</v>
      </c>
      <c r="H65" s="179"/>
      <c r="I65" s="180">
        <f t="shared" si="15"/>
        <v>0</v>
      </c>
      <c r="J65" s="179"/>
      <c r="K65" s="180">
        <f t="shared" si="16"/>
        <v>0</v>
      </c>
      <c r="L65" s="180">
        <v>21</v>
      </c>
      <c r="M65" s="180">
        <f t="shared" si="17"/>
        <v>0</v>
      </c>
      <c r="N65" s="178">
        <v>2.9E-4</v>
      </c>
      <c r="O65" s="178">
        <f t="shared" si="18"/>
        <v>0</v>
      </c>
      <c r="P65" s="178">
        <v>0</v>
      </c>
      <c r="Q65" s="178">
        <f t="shared" si="19"/>
        <v>0</v>
      </c>
      <c r="R65" s="180"/>
      <c r="S65" s="181" t="s">
        <v>1899</v>
      </c>
      <c r="T65" s="156">
        <v>0</v>
      </c>
      <c r="U65" s="156">
        <f t="shared" si="20"/>
        <v>0</v>
      </c>
      <c r="V65" s="156"/>
      <c r="W65" s="156" t="s">
        <v>223</v>
      </c>
      <c r="X65" s="156" t="s">
        <v>224</v>
      </c>
      <c r="Y65" s="145"/>
      <c r="Z65" s="145"/>
      <c r="AA65" s="145"/>
      <c r="AB65" s="145"/>
      <c r="AC65" s="145"/>
      <c r="AD65" s="145"/>
      <c r="AE65" s="145"/>
      <c r="AF65" s="145" t="s">
        <v>722</v>
      </c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</row>
    <row r="66" spans="1:59" ht="22.5" outlineLevel="1" x14ac:dyDescent="0.2">
      <c r="A66" s="175">
        <v>56</v>
      </c>
      <c r="B66" s="176" t="s">
        <v>1347</v>
      </c>
      <c r="C66" s="185" t="s">
        <v>1348</v>
      </c>
      <c r="D66" s="177" t="s">
        <v>341</v>
      </c>
      <c r="E66" s="178">
        <v>4</v>
      </c>
      <c r="F66" s="179"/>
      <c r="G66" s="180">
        <f t="shared" si="14"/>
        <v>0</v>
      </c>
      <c r="H66" s="179"/>
      <c r="I66" s="180">
        <f t="shared" si="15"/>
        <v>0</v>
      </c>
      <c r="J66" s="179"/>
      <c r="K66" s="180">
        <f t="shared" si="16"/>
        <v>0</v>
      </c>
      <c r="L66" s="180">
        <v>21</v>
      </c>
      <c r="M66" s="180">
        <f t="shared" si="17"/>
        <v>0</v>
      </c>
      <c r="N66" s="178">
        <v>2.0000000000000002E-5</v>
      </c>
      <c r="O66" s="178">
        <f t="shared" si="18"/>
        <v>0</v>
      </c>
      <c r="P66" s="178">
        <v>0</v>
      </c>
      <c r="Q66" s="178">
        <f t="shared" si="19"/>
        <v>0</v>
      </c>
      <c r="R66" s="180"/>
      <c r="S66" s="181" t="s">
        <v>1899</v>
      </c>
      <c r="T66" s="156">
        <v>0</v>
      </c>
      <c r="U66" s="156">
        <f t="shared" si="20"/>
        <v>0</v>
      </c>
      <c r="V66" s="156"/>
      <c r="W66" s="156" t="s">
        <v>223</v>
      </c>
      <c r="X66" s="156" t="s">
        <v>224</v>
      </c>
      <c r="Y66" s="145"/>
      <c r="Z66" s="145"/>
      <c r="AA66" s="145"/>
      <c r="AB66" s="145"/>
      <c r="AC66" s="145"/>
      <c r="AD66" s="145"/>
      <c r="AE66" s="145"/>
      <c r="AF66" s="145" t="s">
        <v>722</v>
      </c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</row>
    <row r="67" spans="1:59" ht="22.5" outlineLevel="1" x14ac:dyDescent="0.2">
      <c r="A67" s="175">
        <v>57</v>
      </c>
      <c r="B67" s="176" t="s">
        <v>1349</v>
      </c>
      <c r="C67" s="185" t="s">
        <v>1350</v>
      </c>
      <c r="D67" s="177" t="s">
        <v>341</v>
      </c>
      <c r="E67" s="178">
        <v>4</v>
      </c>
      <c r="F67" s="179"/>
      <c r="G67" s="180">
        <f t="shared" si="14"/>
        <v>0</v>
      </c>
      <c r="H67" s="179"/>
      <c r="I67" s="180">
        <f t="shared" si="15"/>
        <v>0</v>
      </c>
      <c r="J67" s="179"/>
      <c r="K67" s="180">
        <f t="shared" si="16"/>
        <v>0</v>
      </c>
      <c r="L67" s="180">
        <v>21</v>
      </c>
      <c r="M67" s="180">
        <f t="shared" si="17"/>
        <v>0</v>
      </c>
      <c r="N67" s="178">
        <v>2.1000000000000001E-4</v>
      </c>
      <c r="O67" s="178">
        <f t="shared" si="18"/>
        <v>0</v>
      </c>
      <c r="P67" s="178">
        <v>0</v>
      </c>
      <c r="Q67" s="178">
        <f t="shared" si="19"/>
        <v>0</v>
      </c>
      <c r="R67" s="180"/>
      <c r="S67" s="181" t="s">
        <v>1899</v>
      </c>
      <c r="T67" s="156">
        <v>0</v>
      </c>
      <c r="U67" s="156">
        <f t="shared" si="20"/>
        <v>0</v>
      </c>
      <c r="V67" s="156"/>
      <c r="W67" s="156" t="s">
        <v>269</v>
      </c>
      <c r="X67" s="156" t="s">
        <v>224</v>
      </c>
      <c r="Y67" s="145"/>
      <c r="Z67" s="145"/>
      <c r="AA67" s="145"/>
      <c r="AB67" s="145"/>
      <c r="AC67" s="145"/>
      <c r="AD67" s="145"/>
      <c r="AE67" s="145"/>
      <c r="AF67" s="145" t="s">
        <v>480</v>
      </c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</row>
    <row r="68" spans="1:59" outlineLevel="1" x14ac:dyDescent="0.2">
      <c r="A68" s="175">
        <v>58</v>
      </c>
      <c r="B68" s="176" t="s">
        <v>1351</v>
      </c>
      <c r="C68" s="185" t="s">
        <v>1352</v>
      </c>
      <c r="D68" s="177" t="s">
        <v>341</v>
      </c>
      <c r="E68" s="178">
        <v>4</v>
      </c>
      <c r="F68" s="179"/>
      <c r="G68" s="180">
        <f t="shared" si="14"/>
        <v>0</v>
      </c>
      <c r="H68" s="179"/>
      <c r="I68" s="180">
        <f t="shared" si="15"/>
        <v>0</v>
      </c>
      <c r="J68" s="179"/>
      <c r="K68" s="180">
        <f t="shared" si="16"/>
        <v>0</v>
      </c>
      <c r="L68" s="180">
        <v>21</v>
      </c>
      <c r="M68" s="180">
        <f t="shared" si="17"/>
        <v>0</v>
      </c>
      <c r="N68" s="178">
        <v>2.0000000000000002E-5</v>
      </c>
      <c r="O68" s="178">
        <f t="shared" si="18"/>
        <v>0</v>
      </c>
      <c r="P68" s="178">
        <v>0</v>
      </c>
      <c r="Q68" s="178">
        <f t="shared" si="19"/>
        <v>0</v>
      </c>
      <c r="R68" s="180"/>
      <c r="S68" s="181" t="s">
        <v>1899</v>
      </c>
      <c r="T68" s="156">
        <v>0</v>
      </c>
      <c r="U68" s="156">
        <f t="shared" si="20"/>
        <v>0</v>
      </c>
      <c r="V68" s="156"/>
      <c r="W68" s="156" t="s">
        <v>223</v>
      </c>
      <c r="X68" s="156" t="s">
        <v>224</v>
      </c>
      <c r="Y68" s="145"/>
      <c r="Z68" s="145"/>
      <c r="AA68" s="145"/>
      <c r="AB68" s="145"/>
      <c r="AC68" s="145"/>
      <c r="AD68" s="145"/>
      <c r="AE68" s="145"/>
      <c r="AF68" s="145" t="s">
        <v>722</v>
      </c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</row>
    <row r="69" spans="1:59" ht="22.5" outlineLevel="1" x14ac:dyDescent="0.2">
      <c r="A69" s="175">
        <v>59</v>
      </c>
      <c r="B69" s="176" t="s">
        <v>1353</v>
      </c>
      <c r="C69" s="185" t="s">
        <v>1354</v>
      </c>
      <c r="D69" s="177" t="s">
        <v>341</v>
      </c>
      <c r="E69" s="178">
        <v>4</v>
      </c>
      <c r="F69" s="179"/>
      <c r="G69" s="180">
        <f t="shared" si="14"/>
        <v>0</v>
      </c>
      <c r="H69" s="179"/>
      <c r="I69" s="180">
        <f t="shared" si="15"/>
        <v>0</v>
      </c>
      <c r="J69" s="179"/>
      <c r="K69" s="180">
        <f t="shared" si="16"/>
        <v>0</v>
      </c>
      <c r="L69" s="180">
        <v>21</v>
      </c>
      <c r="M69" s="180">
        <f t="shared" si="17"/>
        <v>0</v>
      </c>
      <c r="N69" s="178">
        <v>5.2999999999999998E-4</v>
      </c>
      <c r="O69" s="178">
        <f t="shared" si="18"/>
        <v>0</v>
      </c>
      <c r="P69" s="178">
        <v>0</v>
      </c>
      <c r="Q69" s="178">
        <f t="shared" si="19"/>
        <v>0</v>
      </c>
      <c r="R69" s="180"/>
      <c r="S69" s="181" t="s">
        <v>1899</v>
      </c>
      <c r="T69" s="156">
        <v>0</v>
      </c>
      <c r="U69" s="156">
        <f t="shared" si="20"/>
        <v>0</v>
      </c>
      <c r="V69" s="156"/>
      <c r="W69" s="156" t="s">
        <v>269</v>
      </c>
      <c r="X69" s="156" t="s">
        <v>224</v>
      </c>
      <c r="Y69" s="145"/>
      <c r="Z69" s="145"/>
      <c r="AA69" s="145"/>
      <c r="AB69" s="145"/>
      <c r="AC69" s="145"/>
      <c r="AD69" s="145"/>
      <c r="AE69" s="145"/>
      <c r="AF69" s="145" t="s">
        <v>480</v>
      </c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</row>
    <row r="70" spans="1:59" ht="22.5" outlineLevel="1" x14ac:dyDescent="0.2">
      <c r="A70" s="175">
        <v>60</v>
      </c>
      <c r="B70" s="176" t="s">
        <v>1355</v>
      </c>
      <c r="C70" s="185" t="s">
        <v>1356</v>
      </c>
      <c r="D70" s="177" t="s">
        <v>341</v>
      </c>
      <c r="E70" s="178">
        <v>2</v>
      </c>
      <c r="F70" s="179"/>
      <c r="G70" s="180">
        <f t="shared" si="14"/>
        <v>0</v>
      </c>
      <c r="H70" s="179"/>
      <c r="I70" s="180">
        <f t="shared" si="15"/>
        <v>0</v>
      </c>
      <c r="J70" s="179"/>
      <c r="K70" s="180">
        <f t="shared" si="16"/>
        <v>0</v>
      </c>
      <c r="L70" s="180">
        <v>21</v>
      </c>
      <c r="M70" s="180">
        <f t="shared" si="17"/>
        <v>0</v>
      </c>
      <c r="N70" s="178">
        <v>2.0000000000000002E-5</v>
      </c>
      <c r="O70" s="178">
        <f t="shared" si="18"/>
        <v>0</v>
      </c>
      <c r="P70" s="178">
        <v>0</v>
      </c>
      <c r="Q70" s="178">
        <f t="shared" si="19"/>
        <v>0</v>
      </c>
      <c r="R70" s="180"/>
      <c r="S70" s="181" t="s">
        <v>1899</v>
      </c>
      <c r="T70" s="156">
        <v>0</v>
      </c>
      <c r="U70" s="156">
        <f t="shared" si="20"/>
        <v>0</v>
      </c>
      <c r="V70" s="156"/>
      <c r="W70" s="156" t="s">
        <v>223</v>
      </c>
      <c r="X70" s="156" t="s">
        <v>224</v>
      </c>
      <c r="Y70" s="145"/>
      <c r="Z70" s="145"/>
      <c r="AA70" s="145"/>
      <c r="AB70" s="145"/>
      <c r="AC70" s="145"/>
      <c r="AD70" s="145"/>
      <c r="AE70" s="145"/>
      <c r="AF70" s="145" t="s">
        <v>722</v>
      </c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</row>
    <row r="71" spans="1:59" ht="22.5" outlineLevel="1" x14ac:dyDescent="0.2">
      <c r="A71" s="175">
        <v>61</v>
      </c>
      <c r="B71" s="176" t="s">
        <v>1357</v>
      </c>
      <c r="C71" s="185" t="s">
        <v>1358</v>
      </c>
      <c r="D71" s="177" t="s">
        <v>341</v>
      </c>
      <c r="E71" s="178">
        <v>2</v>
      </c>
      <c r="F71" s="179"/>
      <c r="G71" s="180">
        <f t="shared" si="14"/>
        <v>0</v>
      </c>
      <c r="H71" s="179"/>
      <c r="I71" s="180">
        <f t="shared" si="15"/>
        <v>0</v>
      </c>
      <c r="J71" s="179"/>
      <c r="K71" s="180">
        <f t="shared" si="16"/>
        <v>0</v>
      </c>
      <c r="L71" s="180">
        <v>21</v>
      </c>
      <c r="M71" s="180">
        <f t="shared" si="17"/>
        <v>0</v>
      </c>
      <c r="N71" s="178">
        <v>7.3999999999999999E-4</v>
      </c>
      <c r="O71" s="178">
        <f t="shared" si="18"/>
        <v>0</v>
      </c>
      <c r="P71" s="178">
        <v>0</v>
      </c>
      <c r="Q71" s="178">
        <f t="shared" si="19"/>
        <v>0</v>
      </c>
      <c r="R71" s="180"/>
      <c r="S71" s="181" t="s">
        <v>1899</v>
      </c>
      <c r="T71" s="156">
        <v>0</v>
      </c>
      <c r="U71" s="156">
        <f t="shared" si="20"/>
        <v>0</v>
      </c>
      <c r="V71" s="156"/>
      <c r="W71" s="156" t="s">
        <v>269</v>
      </c>
      <c r="X71" s="156" t="s">
        <v>224</v>
      </c>
      <c r="Y71" s="145"/>
      <c r="Z71" s="145"/>
      <c r="AA71" s="145"/>
      <c r="AB71" s="145"/>
      <c r="AC71" s="145"/>
      <c r="AD71" s="145"/>
      <c r="AE71" s="145"/>
      <c r="AF71" s="145" t="s">
        <v>480</v>
      </c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</row>
    <row r="72" spans="1:59" outlineLevel="1" x14ac:dyDescent="0.2">
      <c r="A72" s="175">
        <v>62</v>
      </c>
      <c r="B72" s="176" t="s">
        <v>1359</v>
      </c>
      <c r="C72" s="185" t="s">
        <v>1360</v>
      </c>
      <c r="D72" s="177" t="s">
        <v>341</v>
      </c>
      <c r="E72" s="178">
        <v>3</v>
      </c>
      <c r="F72" s="179"/>
      <c r="G72" s="180">
        <f t="shared" si="14"/>
        <v>0</v>
      </c>
      <c r="H72" s="179"/>
      <c r="I72" s="180">
        <f t="shared" si="15"/>
        <v>0</v>
      </c>
      <c r="J72" s="179"/>
      <c r="K72" s="180">
        <f t="shared" si="16"/>
        <v>0</v>
      </c>
      <c r="L72" s="180">
        <v>21</v>
      </c>
      <c r="M72" s="180">
        <f t="shared" si="17"/>
        <v>0</v>
      </c>
      <c r="N72" s="178">
        <v>2.0000000000000002E-5</v>
      </c>
      <c r="O72" s="178">
        <f t="shared" si="18"/>
        <v>0</v>
      </c>
      <c r="P72" s="178">
        <v>0</v>
      </c>
      <c r="Q72" s="178">
        <f t="shared" si="19"/>
        <v>0</v>
      </c>
      <c r="R72" s="180"/>
      <c r="S72" s="181" t="s">
        <v>1899</v>
      </c>
      <c r="T72" s="156">
        <v>0</v>
      </c>
      <c r="U72" s="156">
        <f t="shared" si="20"/>
        <v>0</v>
      </c>
      <c r="V72" s="156"/>
      <c r="W72" s="156" t="s">
        <v>223</v>
      </c>
      <c r="X72" s="156" t="s">
        <v>224</v>
      </c>
      <c r="Y72" s="145"/>
      <c r="Z72" s="145"/>
      <c r="AA72" s="145"/>
      <c r="AB72" s="145"/>
      <c r="AC72" s="145"/>
      <c r="AD72" s="145"/>
      <c r="AE72" s="145"/>
      <c r="AF72" s="145" t="s">
        <v>722</v>
      </c>
      <c r="AG72" s="145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</row>
    <row r="73" spans="1:59" ht="22.5" outlineLevel="1" x14ac:dyDescent="0.2">
      <c r="A73" s="175">
        <v>63</v>
      </c>
      <c r="B73" s="176" t="s">
        <v>1361</v>
      </c>
      <c r="C73" s="185" t="s">
        <v>1362</v>
      </c>
      <c r="D73" s="177" t="s">
        <v>341</v>
      </c>
      <c r="E73" s="178">
        <v>2</v>
      </c>
      <c r="F73" s="179"/>
      <c r="G73" s="180">
        <f t="shared" si="14"/>
        <v>0</v>
      </c>
      <c r="H73" s="179"/>
      <c r="I73" s="180">
        <f t="shared" si="15"/>
        <v>0</v>
      </c>
      <c r="J73" s="179"/>
      <c r="K73" s="180">
        <f t="shared" si="16"/>
        <v>0</v>
      </c>
      <c r="L73" s="180">
        <v>21</v>
      </c>
      <c r="M73" s="180">
        <f t="shared" si="17"/>
        <v>0</v>
      </c>
      <c r="N73" s="178">
        <v>1.8400000000000001E-3</v>
      </c>
      <c r="O73" s="178">
        <f t="shared" si="18"/>
        <v>0</v>
      </c>
      <c r="P73" s="178">
        <v>0</v>
      </c>
      <c r="Q73" s="178">
        <f t="shared" si="19"/>
        <v>0</v>
      </c>
      <c r="R73" s="180"/>
      <c r="S73" s="181" t="s">
        <v>1899</v>
      </c>
      <c r="T73" s="156">
        <v>0</v>
      </c>
      <c r="U73" s="156">
        <f t="shared" si="20"/>
        <v>0</v>
      </c>
      <c r="V73" s="156"/>
      <c r="W73" s="156" t="s">
        <v>269</v>
      </c>
      <c r="X73" s="156" t="s">
        <v>224</v>
      </c>
      <c r="Y73" s="145"/>
      <c r="Z73" s="145"/>
      <c r="AA73" s="145"/>
      <c r="AB73" s="145"/>
      <c r="AC73" s="145"/>
      <c r="AD73" s="145"/>
      <c r="AE73" s="145"/>
      <c r="AF73" s="145" t="s">
        <v>480</v>
      </c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</row>
    <row r="74" spans="1:59" ht="22.5" outlineLevel="1" x14ac:dyDescent="0.2">
      <c r="A74" s="175">
        <v>64</v>
      </c>
      <c r="B74" s="176" t="s">
        <v>1363</v>
      </c>
      <c r="C74" s="185" t="s">
        <v>1364</v>
      </c>
      <c r="D74" s="177" t="s">
        <v>341</v>
      </c>
      <c r="E74" s="178">
        <v>1</v>
      </c>
      <c r="F74" s="179"/>
      <c r="G74" s="180">
        <f t="shared" si="14"/>
        <v>0</v>
      </c>
      <c r="H74" s="179"/>
      <c r="I74" s="180">
        <f t="shared" si="15"/>
        <v>0</v>
      </c>
      <c r="J74" s="179"/>
      <c r="K74" s="180">
        <f t="shared" si="16"/>
        <v>0</v>
      </c>
      <c r="L74" s="180">
        <v>21</v>
      </c>
      <c r="M74" s="180">
        <f t="shared" si="17"/>
        <v>0</v>
      </c>
      <c r="N74" s="178">
        <v>1.8E-3</v>
      </c>
      <c r="O74" s="178">
        <f t="shared" si="18"/>
        <v>0</v>
      </c>
      <c r="P74" s="178">
        <v>0</v>
      </c>
      <c r="Q74" s="178">
        <f t="shared" si="19"/>
        <v>0</v>
      </c>
      <c r="R74" s="180"/>
      <c r="S74" s="181" t="s">
        <v>1899</v>
      </c>
      <c r="T74" s="156">
        <v>0</v>
      </c>
      <c r="U74" s="156">
        <f t="shared" si="20"/>
        <v>0</v>
      </c>
      <c r="V74" s="156"/>
      <c r="W74" s="156" t="s">
        <v>269</v>
      </c>
      <c r="X74" s="156" t="s">
        <v>224</v>
      </c>
      <c r="Y74" s="145"/>
      <c r="Z74" s="145"/>
      <c r="AA74" s="145"/>
      <c r="AB74" s="145"/>
      <c r="AC74" s="145"/>
      <c r="AD74" s="145"/>
      <c r="AE74" s="145"/>
      <c r="AF74" s="145" t="s">
        <v>480</v>
      </c>
      <c r="AG74" s="145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</row>
    <row r="75" spans="1:59" ht="22.5" outlineLevel="1" x14ac:dyDescent="0.2">
      <c r="A75" s="175">
        <v>65</v>
      </c>
      <c r="B75" s="176" t="s">
        <v>1365</v>
      </c>
      <c r="C75" s="185" t="s">
        <v>1366</v>
      </c>
      <c r="D75" s="177" t="s">
        <v>341</v>
      </c>
      <c r="E75" s="178">
        <v>1</v>
      </c>
      <c r="F75" s="179"/>
      <c r="G75" s="180">
        <f t="shared" si="14"/>
        <v>0</v>
      </c>
      <c r="H75" s="179"/>
      <c r="I75" s="180">
        <f t="shared" si="15"/>
        <v>0</v>
      </c>
      <c r="J75" s="179"/>
      <c r="K75" s="180">
        <f t="shared" si="16"/>
        <v>0</v>
      </c>
      <c r="L75" s="180">
        <v>21</v>
      </c>
      <c r="M75" s="180">
        <f t="shared" si="17"/>
        <v>0</v>
      </c>
      <c r="N75" s="178">
        <v>1.89E-3</v>
      </c>
      <c r="O75" s="178">
        <f t="shared" si="18"/>
        <v>0</v>
      </c>
      <c r="P75" s="178">
        <v>0</v>
      </c>
      <c r="Q75" s="178">
        <f t="shared" si="19"/>
        <v>0</v>
      </c>
      <c r="R75" s="180"/>
      <c r="S75" s="181" t="s">
        <v>296</v>
      </c>
      <c r="T75" s="156">
        <v>0</v>
      </c>
      <c r="U75" s="156">
        <f t="shared" si="20"/>
        <v>0</v>
      </c>
      <c r="V75" s="156"/>
      <c r="W75" s="156" t="s">
        <v>223</v>
      </c>
      <c r="X75" s="156" t="s">
        <v>224</v>
      </c>
      <c r="Y75" s="145"/>
      <c r="Z75" s="145"/>
      <c r="AA75" s="145"/>
      <c r="AB75" s="145"/>
      <c r="AC75" s="145"/>
      <c r="AD75" s="145"/>
      <c r="AE75" s="145"/>
      <c r="AF75" s="145" t="s">
        <v>722</v>
      </c>
      <c r="AG75" s="145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</row>
    <row r="76" spans="1:59" ht="22.5" outlineLevel="1" x14ac:dyDescent="0.2">
      <c r="A76" s="175">
        <v>66</v>
      </c>
      <c r="B76" s="176" t="s">
        <v>1367</v>
      </c>
      <c r="C76" s="185" t="s">
        <v>1368</v>
      </c>
      <c r="D76" s="177" t="s">
        <v>299</v>
      </c>
      <c r="E76" s="178">
        <v>357</v>
      </c>
      <c r="F76" s="179"/>
      <c r="G76" s="180">
        <f t="shared" si="14"/>
        <v>0</v>
      </c>
      <c r="H76" s="179"/>
      <c r="I76" s="180">
        <f t="shared" si="15"/>
        <v>0</v>
      </c>
      <c r="J76" s="179"/>
      <c r="K76" s="180">
        <f t="shared" si="16"/>
        <v>0</v>
      </c>
      <c r="L76" s="180">
        <v>21</v>
      </c>
      <c r="M76" s="180">
        <f t="shared" si="17"/>
        <v>0</v>
      </c>
      <c r="N76" s="178">
        <v>1.9000000000000001E-4</v>
      </c>
      <c r="O76" s="178">
        <f t="shared" si="18"/>
        <v>7.0000000000000007E-2</v>
      </c>
      <c r="P76" s="178">
        <v>0</v>
      </c>
      <c r="Q76" s="178">
        <f t="shared" si="19"/>
        <v>0</v>
      </c>
      <c r="R76" s="180"/>
      <c r="S76" s="181" t="s">
        <v>1899</v>
      </c>
      <c r="T76" s="156">
        <v>0</v>
      </c>
      <c r="U76" s="156">
        <f t="shared" si="20"/>
        <v>0</v>
      </c>
      <c r="V76" s="156"/>
      <c r="W76" s="156" t="s">
        <v>223</v>
      </c>
      <c r="X76" s="156" t="s">
        <v>224</v>
      </c>
      <c r="Y76" s="145"/>
      <c r="Z76" s="145"/>
      <c r="AA76" s="145"/>
      <c r="AB76" s="145"/>
      <c r="AC76" s="145"/>
      <c r="AD76" s="145"/>
      <c r="AE76" s="145"/>
      <c r="AF76" s="145" t="s">
        <v>722</v>
      </c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</row>
    <row r="77" spans="1:59" ht="22.5" outlineLevel="1" x14ac:dyDescent="0.2">
      <c r="A77" s="175">
        <v>67</v>
      </c>
      <c r="B77" s="176" t="s">
        <v>1369</v>
      </c>
      <c r="C77" s="185" t="s">
        <v>1370</v>
      </c>
      <c r="D77" s="177" t="s">
        <v>299</v>
      </c>
      <c r="E77" s="178">
        <v>357</v>
      </c>
      <c r="F77" s="179"/>
      <c r="G77" s="180">
        <f t="shared" si="14"/>
        <v>0</v>
      </c>
      <c r="H77" s="179"/>
      <c r="I77" s="180">
        <f t="shared" si="15"/>
        <v>0</v>
      </c>
      <c r="J77" s="179"/>
      <c r="K77" s="180">
        <f t="shared" si="16"/>
        <v>0</v>
      </c>
      <c r="L77" s="180">
        <v>21</v>
      </c>
      <c r="M77" s="180">
        <f t="shared" si="17"/>
        <v>0</v>
      </c>
      <c r="N77" s="178">
        <v>1.0000000000000001E-5</v>
      </c>
      <c r="O77" s="178">
        <f t="shared" si="18"/>
        <v>0</v>
      </c>
      <c r="P77" s="178">
        <v>0</v>
      </c>
      <c r="Q77" s="178">
        <f t="shared" si="19"/>
        <v>0</v>
      </c>
      <c r="R77" s="180"/>
      <c r="S77" s="181" t="s">
        <v>1899</v>
      </c>
      <c r="T77" s="156">
        <v>0</v>
      </c>
      <c r="U77" s="156">
        <f t="shared" si="20"/>
        <v>0</v>
      </c>
      <c r="V77" s="156"/>
      <c r="W77" s="156" t="s">
        <v>223</v>
      </c>
      <c r="X77" s="156" t="s">
        <v>224</v>
      </c>
      <c r="Y77" s="145"/>
      <c r="Z77" s="145"/>
      <c r="AA77" s="145"/>
      <c r="AB77" s="145"/>
      <c r="AC77" s="145"/>
      <c r="AD77" s="145"/>
      <c r="AE77" s="145"/>
      <c r="AF77" s="145" t="s">
        <v>722</v>
      </c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</row>
    <row r="78" spans="1:59" ht="22.5" outlineLevel="1" x14ac:dyDescent="0.2">
      <c r="A78" s="175">
        <v>68</v>
      </c>
      <c r="B78" s="176" t="s">
        <v>1371</v>
      </c>
      <c r="C78" s="185" t="s">
        <v>1372</v>
      </c>
      <c r="D78" s="177" t="s">
        <v>267</v>
      </c>
      <c r="E78" s="178">
        <v>0.80500000000000005</v>
      </c>
      <c r="F78" s="179"/>
      <c r="G78" s="180">
        <f t="shared" si="14"/>
        <v>0</v>
      </c>
      <c r="H78" s="179"/>
      <c r="I78" s="180">
        <f t="shared" si="15"/>
        <v>0</v>
      </c>
      <c r="J78" s="179"/>
      <c r="K78" s="180">
        <f t="shared" si="16"/>
        <v>0</v>
      </c>
      <c r="L78" s="180">
        <v>21</v>
      </c>
      <c r="M78" s="180">
        <f t="shared" si="17"/>
        <v>0</v>
      </c>
      <c r="N78" s="178">
        <v>0</v>
      </c>
      <c r="O78" s="178">
        <f t="shared" si="18"/>
        <v>0</v>
      </c>
      <c r="P78" s="178">
        <v>0</v>
      </c>
      <c r="Q78" s="178">
        <f t="shared" si="19"/>
        <v>0</v>
      </c>
      <c r="R78" s="180"/>
      <c r="S78" s="181" t="s">
        <v>1899</v>
      </c>
      <c r="T78" s="156">
        <v>0</v>
      </c>
      <c r="U78" s="156">
        <f t="shared" si="20"/>
        <v>0</v>
      </c>
      <c r="V78" s="156"/>
      <c r="W78" s="156" t="s">
        <v>223</v>
      </c>
      <c r="X78" s="156" t="s">
        <v>224</v>
      </c>
      <c r="Y78" s="145"/>
      <c r="Z78" s="145"/>
      <c r="AA78" s="145"/>
      <c r="AB78" s="145"/>
      <c r="AC78" s="145"/>
      <c r="AD78" s="145"/>
      <c r="AE78" s="145"/>
      <c r="AF78" s="145" t="s">
        <v>722</v>
      </c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</row>
    <row r="79" spans="1:59" x14ac:dyDescent="0.2">
      <c r="A79" s="161" t="s">
        <v>217</v>
      </c>
      <c r="B79" s="162" t="s">
        <v>169</v>
      </c>
      <c r="C79" s="182" t="s">
        <v>170</v>
      </c>
      <c r="D79" s="163"/>
      <c r="E79" s="164"/>
      <c r="F79" s="165"/>
      <c r="G79" s="165">
        <f>SUMIF(AF80:AF123,"&lt;&gt;NOR",G80:G123)</f>
        <v>0</v>
      </c>
      <c r="H79" s="165"/>
      <c r="I79" s="165">
        <f>SUM(I80:I123)</f>
        <v>0</v>
      </c>
      <c r="J79" s="165"/>
      <c r="K79" s="165">
        <f>SUM(K80:K123)</f>
        <v>0</v>
      </c>
      <c r="L79" s="165"/>
      <c r="M79" s="165">
        <f>SUM(M80:M123)</f>
        <v>0</v>
      </c>
      <c r="N79" s="164"/>
      <c r="O79" s="164">
        <f>SUM(O80:O123)</f>
        <v>1.1500000000000001</v>
      </c>
      <c r="P79" s="164"/>
      <c r="Q79" s="164">
        <f>SUM(Q80:Q123)</f>
        <v>0</v>
      </c>
      <c r="R79" s="165"/>
      <c r="S79" s="166"/>
      <c r="T79" s="160"/>
      <c r="U79" s="160">
        <f>SUM(U80:U123)</f>
        <v>0</v>
      </c>
      <c r="V79" s="160"/>
      <c r="W79" s="160"/>
      <c r="X79" s="160"/>
      <c r="AF79" t="s">
        <v>218</v>
      </c>
    </row>
    <row r="80" spans="1:59" ht="22.5" outlineLevel="1" x14ac:dyDescent="0.2">
      <c r="A80" s="175">
        <v>69</v>
      </c>
      <c r="B80" s="176" t="s">
        <v>1373</v>
      </c>
      <c r="C80" s="185" t="s">
        <v>1374</v>
      </c>
      <c r="D80" s="177" t="s">
        <v>341</v>
      </c>
      <c r="E80" s="178">
        <v>4</v>
      </c>
      <c r="F80" s="179"/>
      <c r="G80" s="180">
        <f t="shared" ref="G80:G123" si="21">ROUND(E80*F80,2)</f>
        <v>0</v>
      </c>
      <c r="H80" s="179"/>
      <c r="I80" s="180">
        <f t="shared" ref="I80:I123" si="22">ROUND(E80*H80,2)</f>
        <v>0</v>
      </c>
      <c r="J80" s="179"/>
      <c r="K80" s="180">
        <f t="shared" ref="K80:K123" si="23">ROUND(E80*J80,2)</f>
        <v>0</v>
      </c>
      <c r="L80" s="180">
        <v>21</v>
      </c>
      <c r="M80" s="180">
        <f t="shared" ref="M80:M123" si="24">G80*(1+L80/100)</f>
        <v>0</v>
      </c>
      <c r="N80" s="178">
        <v>8.7000000000000001E-4</v>
      </c>
      <c r="O80" s="178">
        <f t="shared" ref="O80:O123" si="25">ROUND(E80*N80,2)</f>
        <v>0</v>
      </c>
      <c r="P80" s="178">
        <v>0</v>
      </c>
      <c r="Q80" s="178">
        <f t="shared" ref="Q80:Q123" si="26">ROUND(E80*P80,2)</f>
        <v>0</v>
      </c>
      <c r="R80" s="180"/>
      <c r="S80" s="181" t="s">
        <v>1899</v>
      </c>
      <c r="T80" s="156">
        <v>0</v>
      </c>
      <c r="U80" s="156">
        <f t="shared" ref="U80:U123" si="27">ROUND(E80*T80,2)</f>
        <v>0</v>
      </c>
      <c r="V80" s="156"/>
      <c r="W80" s="156" t="s">
        <v>223</v>
      </c>
      <c r="X80" s="156" t="s">
        <v>224</v>
      </c>
      <c r="Y80" s="145"/>
      <c r="Z80" s="145"/>
      <c r="AA80" s="145"/>
      <c r="AB80" s="145"/>
      <c r="AC80" s="145"/>
      <c r="AD80" s="145"/>
      <c r="AE80" s="145"/>
      <c r="AF80" s="145" t="s">
        <v>722</v>
      </c>
      <c r="AG80" s="145"/>
      <c r="AH80" s="145"/>
      <c r="AI80" s="145"/>
      <c r="AJ80" s="145"/>
      <c r="AK80" s="145"/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  <c r="AX80" s="145"/>
      <c r="AY80" s="145"/>
      <c r="AZ80" s="145"/>
      <c r="BA80" s="145"/>
      <c r="BB80" s="145"/>
      <c r="BC80" s="145"/>
      <c r="BD80" s="145"/>
      <c r="BE80" s="145"/>
      <c r="BF80" s="145"/>
      <c r="BG80" s="145"/>
    </row>
    <row r="81" spans="1:59" outlineLevel="1" x14ac:dyDescent="0.2">
      <c r="A81" s="175">
        <v>70</v>
      </c>
      <c r="B81" s="176" t="s">
        <v>1375</v>
      </c>
      <c r="C81" s="185" t="s">
        <v>1376</v>
      </c>
      <c r="D81" s="177" t="s">
        <v>341</v>
      </c>
      <c r="E81" s="178">
        <v>4</v>
      </c>
      <c r="F81" s="179"/>
      <c r="G81" s="180">
        <f t="shared" si="21"/>
        <v>0</v>
      </c>
      <c r="H81" s="179"/>
      <c r="I81" s="180">
        <f t="shared" si="22"/>
        <v>0</v>
      </c>
      <c r="J81" s="179"/>
      <c r="K81" s="180">
        <f t="shared" si="23"/>
        <v>0</v>
      </c>
      <c r="L81" s="180">
        <v>21</v>
      </c>
      <c r="M81" s="180">
        <f t="shared" si="24"/>
        <v>0</v>
      </c>
      <c r="N81" s="178">
        <v>1.9000000000000001E-4</v>
      </c>
      <c r="O81" s="178">
        <f t="shared" si="25"/>
        <v>0</v>
      </c>
      <c r="P81" s="178">
        <v>0</v>
      </c>
      <c r="Q81" s="178">
        <f t="shared" si="26"/>
        <v>0</v>
      </c>
      <c r="R81" s="180"/>
      <c r="S81" s="181" t="s">
        <v>1899</v>
      </c>
      <c r="T81" s="156">
        <v>0</v>
      </c>
      <c r="U81" s="156">
        <f t="shared" si="27"/>
        <v>0</v>
      </c>
      <c r="V81" s="156"/>
      <c r="W81" s="156" t="s">
        <v>269</v>
      </c>
      <c r="X81" s="156" t="s">
        <v>224</v>
      </c>
      <c r="Y81" s="145"/>
      <c r="Z81" s="145"/>
      <c r="AA81" s="145"/>
      <c r="AB81" s="145"/>
      <c r="AC81" s="145"/>
      <c r="AD81" s="145"/>
      <c r="AE81" s="145"/>
      <c r="AF81" s="145" t="s">
        <v>480</v>
      </c>
      <c r="AG81" s="145"/>
      <c r="AH81" s="145"/>
      <c r="AI81" s="145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</row>
    <row r="82" spans="1:59" outlineLevel="1" x14ac:dyDescent="0.2">
      <c r="A82" s="175">
        <v>71</v>
      </c>
      <c r="B82" s="176" t="s">
        <v>1377</v>
      </c>
      <c r="C82" s="185" t="s">
        <v>1378</v>
      </c>
      <c r="D82" s="177" t="s">
        <v>341</v>
      </c>
      <c r="E82" s="178">
        <v>2</v>
      </c>
      <c r="F82" s="179"/>
      <c r="G82" s="180">
        <f t="shared" si="21"/>
        <v>0</v>
      </c>
      <c r="H82" s="179"/>
      <c r="I82" s="180">
        <f t="shared" si="22"/>
        <v>0</v>
      </c>
      <c r="J82" s="179"/>
      <c r="K82" s="180">
        <f t="shared" si="23"/>
        <v>0</v>
      </c>
      <c r="L82" s="180">
        <v>21</v>
      </c>
      <c r="M82" s="180">
        <f t="shared" si="24"/>
        <v>0</v>
      </c>
      <c r="N82" s="178">
        <v>5.9000000000000003E-4</v>
      </c>
      <c r="O82" s="178">
        <f t="shared" si="25"/>
        <v>0</v>
      </c>
      <c r="P82" s="178">
        <v>0</v>
      </c>
      <c r="Q82" s="178">
        <f t="shared" si="26"/>
        <v>0</v>
      </c>
      <c r="R82" s="180"/>
      <c r="S82" s="181" t="s">
        <v>1899</v>
      </c>
      <c r="T82" s="156">
        <v>0</v>
      </c>
      <c r="U82" s="156">
        <f t="shared" si="27"/>
        <v>0</v>
      </c>
      <c r="V82" s="156"/>
      <c r="W82" s="156" t="s">
        <v>223</v>
      </c>
      <c r="X82" s="156" t="s">
        <v>224</v>
      </c>
      <c r="Y82" s="145"/>
      <c r="Z82" s="145"/>
      <c r="AA82" s="145"/>
      <c r="AB82" s="145"/>
      <c r="AC82" s="145"/>
      <c r="AD82" s="145"/>
      <c r="AE82" s="145"/>
      <c r="AF82" s="145" t="s">
        <v>722</v>
      </c>
      <c r="AG82" s="145"/>
      <c r="AH82" s="145"/>
      <c r="AI82" s="145"/>
      <c r="AJ82" s="145"/>
      <c r="AK82" s="145"/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  <c r="AX82" s="145"/>
      <c r="AY82" s="145"/>
      <c r="AZ82" s="145"/>
      <c r="BA82" s="145"/>
      <c r="BB82" s="145"/>
      <c r="BC82" s="145"/>
      <c r="BD82" s="145"/>
      <c r="BE82" s="145"/>
      <c r="BF82" s="145"/>
      <c r="BG82" s="145"/>
    </row>
    <row r="83" spans="1:59" ht="22.5" outlineLevel="1" x14ac:dyDescent="0.2">
      <c r="A83" s="175">
        <v>72</v>
      </c>
      <c r="B83" s="176" t="s">
        <v>1379</v>
      </c>
      <c r="C83" s="185" t="s">
        <v>1380</v>
      </c>
      <c r="D83" s="177" t="s">
        <v>341</v>
      </c>
      <c r="E83" s="178">
        <v>2</v>
      </c>
      <c r="F83" s="179"/>
      <c r="G83" s="180">
        <f t="shared" si="21"/>
        <v>0</v>
      </c>
      <c r="H83" s="179"/>
      <c r="I83" s="180">
        <f t="shared" si="22"/>
        <v>0</v>
      </c>
      <c r="J83" s="179"/>
      <c r="K83" s="180">
        <f t="shared" si="23"/>
        <v>0</v>
      </c>
      <c r="L83" s="180">
        <v>21</v>
      </c>
      <c r="M83" s="180">
        <f t="shared" si="24"/>
        <v>0</v>
      </c>
      <c r="N83" s="178">
        <v>1.6E-2</v>
      </c>
      <c r="O83" s="178">
        <f t="shared" si="25"/>
        <v>0.03</v>
      </c>
      <c r="P83" s="178">
        <v>0</v>
      </c>
      <c r="Q83" s="178">
        <f t="shared" si="26"/>
        <v>0</v>
      </c>
      <c r="R83" s="180"/>
      <c r="S83" s="181" t="s">
        <v>296</v>
      </c>
      <c r="T83" s="156">
        <v>0</v>
      </c>
      <c r="U83" s="156">
        <f t="shared" si="27"/>
        <v>0</v>
      </c>
      <c r="V83" s="156"/>
      <c r="W83" s="156" t="s">
        <v>269</v>
      </c>
      <c r="X83" s="156" t="s">
        <v>224</v>
      </c>
      <c r="Y83" s="145"/>
      <c r="Z83" s="145"/>
      <c r="AA83" s="145"/>
      <c r="AB83" s="145"/>
      <c r="AC83" s="145"/>
      <c r="AD83" s="145"/>
      <c r="AE83" s="145"/>
      <c r="AF83" s="145" t="s">
        <v>480</v>
      </c>
      <c r="AG83" s="145"/>
      <c r="AH83" s="145"/>
      <c r="AI83" s="145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</row>
    <row r="84" spans="1:59" outlineLevel="1" x14ac:dyDescent="0.2">
      <c r="A84" s="175">
        <v>73</v>
      </c>
      <c r="B84" s="176" t="s">
        <v>1381</v>
      </c>
      <c r="C84" s="185" t="s">
        <v>1382</v>
      </c>
      <c r="D84" s="177" t="s">
        <v>341</v>
      </c>
      <c r="E84" s="178">
        <v>15</v>
      </c>
      <c r="F84" s="179"/>
      <c r="G84" s="180">
        <f t="shared" si="21"/>
        <v>0</v>
      </c>
      <c r="H84" s="179"/>
      <c r="I84" s="180">
        <f t="shared" si="22"/>
        <v>0</v>
      </c>
      <c r="J84" s="179"/>
      <c r="K84" s="180">
        <f t="shared" si="23"/>
        <v>0</v>
      </c>
      <c r="L84" s="180">
        <v>21</v>
      </c>
      <c r="M84" s="180">
        <f t="shared" si="24"/>
        <v>0</v>
      </c>
      <c r="N84" s="178">
        <v>5.5000000000000003E-4</v>
      </c>
      <c r="O84" s="178">
        <f t="shared" si="25"/>
        <v>0.01</v>
      </c>
      <c r="P84" s="178">
        <v>0</v>
      </c>
      <c r="Q84" s="178">
        <f t="shared" si="26"/>
        <v>0</v>
      </c>
      <c r="R84" s="180"/>
      <c r="S84" s="181" t="s">
        <v>1899</v>
      </c>
      <c r="T84" s="156">
        <v>0</v>
      </c>
      <c r="U84" s="156">
        <f t="shared" si="27"/>
        <v>0</v>
      </c>
      <c r="V84" s="156"/>
      <c r="W84" s="156" t="s">
        <v>223</v>
      </c>
      <c r="X84" s="156" t="s">
        <v>224</v>
      </c>
      <c r="Y84" s="145"/>
      <c r="Z84" s="145"/>
      <c r="AA84" s="145"/>
      <c r="AB84" s="145"/>
      <c r="AC84" s="145"/>
      <c r="AD84" s="145"/>
      <c r="AE84" s="145"/>
      <c r="AF84" s="145" t="s">
        <v>722</v>
      </c>
      <c r="AG84" s="145"/>
      <c r="AH84" s="145"/>
      <c r="AI84" s="145"/>
      <c r="AJ84" s="145"/>
      <c r="AK84" s="145"/>
      <c r="AL84" s="145"/>
      <c r="AM84" s="145"/>
      <c r="AN84" s="145"/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5"/>
      <c r="AZ84" s="145"/>
      <c r="BA84" s="145"/>
      <c r="BB84" s="145"/>
      <c r="BC84" s="145"/>
      <c r="BD84" s="145"/>
      <c r="BE84" s="145"/>
      <c r="BF84" s="145"/>
      <c r="BG84" s="145"/>
    </row>
    <row r="85" spans="1:59" ht="22.5" outlineLevel="1" x14ac:dyDescent="0.2">
      <c r="A85" s="175">
        <v>74</v>
      </c>
      <c r="B85" s="176" t="s">
        <v>1383</v>
      </c>
      <c r="C85" s="185" t="s">
        <v>1384</v>
      </c>
      <c r="D85" s="177" t="s">
        <v>341</v>
      </c>
      <c r="E85" s="178">
        <v>15</v>
      </c>
      <c r="F85" s="179"/>
      <c r="G85" s="180">
        <f t="shared" si="21"/>
        <v>0</v>
      </c>
      <c r="H85" s="179"/>
      <c r="I85" s="180">
        <f t="shared" si="22"/>
        <v>0</v>
      </c>
      <c r="J85" s="179"/>
      <c r="K85" s="180">
        <f t="shared" si="23"/>
        <v>0</v>
      </c>
      <c r="L85" s="180">
        <v>21</v>
      </c>
      <c r="M85" s="180">
        <f t="shared" si="24"/>
        <v>0</v>
      </c>
      <c r="N85" s="178">
        <v>2.5999999999999999E-2</v>
      </c>
      <c r="O85" s="178">
        <f t="shared" si="25"/>
        <v>0.39</v>
      </c>
      <c r="P85" s="178">
        <v>0</v>
      </c>
      <c r="Q85" s="178">
        <f t="shared" si="26"/>
        <v>0</v>
      </c>
      <c r="R85" s="180"/>
      <c r="S85" s="181" t="s">
        <v>1899</v>
      </c>
      <c r="T85" s="156">
        <v>0</v>
      </c>
      <c r="U85" s="156">
        <f t="shared" si="27"/>
        <v>0</v>
      </c>
      <c r="V85" s="156"/>
      <c r="W85" s="156" t="s">
        <v>269</v>
      </c>
      <c r="X85" s="156" t="s">
        <v>224</v>
      </c>
      <c r="Y85" s="145"/>
      <c r="Z85" s="145"/>
      <c r="AA85" s="145"/>
      <c r="AB85" s="145"/>
      <c r="AC85" s="145"/>
      <c r="AD85" s="145"/>
      <c r="AE85" s="145"/>
      <c r="AF85" s="145" t="s">
        <v>480</v>
      </c>
      <c r="AG85" s="145"/>
      <c r="AH85" s="145"/>
      <c r="AI85" s="145"/>
      <c r="AJ85" s="145"/>
      <c r="AK85" s="145"/>
      <c r="AL85" s="145"/>
      <c r="AM85" s="145"/>
      <c r="AN85" s="145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145"/>
    </row>
    <row r="86" spans="1:59" outlineLevel="1" x14ac:dyDescent="0.2">
      <c r="A86" s="175">
        <v>75</v>
      </c>
      <c r="B86" s="176" t="s">
        <v>1385</v>
      </c>
      <c r="C86" s="185" t="s">
        <v>1386</v>
      </c>
      <c r="D86" s="177" t="s">
        <v>341</v>
      </c>
      <c r="E86" s="178">
        <v>17</v>
      </c>
      <c r="F86" s="179"/>
      <c r="G86" s="180">
        <f t="shared" si="21"/>
        <v>0</v>
      </c>
      <c r="H86" s="179"/>
      <c r="I86" s="180">
        <f t="shared" si="22"/>
        <v>0</v>
      </c>
      <c r="J86" s="179"/>
      <c r="K86" s="180">
        <f t="shared" si="23"/>
        <v>0</v>
      </c>
      <c r="L86" s="180">
        <v>21</v>
      </c>
      <c r="M86" s="180">
        <f t="shared" si="24"/>
        <v>0</v>
      </c>
      <c r="N86" s="178">
        <v>0</v>
      </c>
      <c r="O86" s="178">
        <f t="shared" si="25"/>
        <v>0</v>
      </c>
      <c r="P86" s="178">
        <v>0</v>
      </c>
      <c r="Q86" s="178">
        <f t="shared" si="26"/>
        <v>0</v>
      </c>
      <c r="R86" s="180"/>
      <c r="S86" s="181" t="s">
        <v>1899</v>
      </c>
      <c r="T86" s="156">
        <v>0</v>
      </c>
      <c r="U86" s="156">
        <f t="shared" si="27"/>
        <v>0</v>
      </c>
      <c r="V86" s="156"/>
      <c r="W86" s="156" t="s">
        <v>223</v>
      </c>
      <c r="X86" s="156" t="s">
        <v>224</v>
      </c>
      <c r="Y86" s="145"/>
      <c r="Z86" s="145"/>
      <c r="AA86" s="145"/>
      <c r="AB86" s="145"/>
      <c r="AC86" s="145"/>
      <c r="AD86" s="145"/>
      <c r="AE86" s="145"/>
      <c r="AF86" s="145" t="s">
        <v>722</v>
      </c>
      <c r="AG86" s="145"/>
      <c r="AH86" s="145"/>
      <c r="AI86" s="145"/>
      <c r="AJ86" s="145"/>
      <c r="AK86" s="145"/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</row>
    <row r="87" spans="1:59" outlineLevel="1" x14ac:dyDescent="0.2">
      <c r="A87" s="175">
        <v>76</v>
      </c>
      <c r="B87" s="176" t="s">
        <v>1387</v>
      </c>
      <c r="C87" s="185" t="s">
        <v>1388</v>
      </c>
      <c r="D87" s="177" t="s">
        <v>341</v>
      </c>
      <c r="E87" s="178">
        <v>15</v>
      </c>
      <c r="F87" s="179"/>
      <c r="G87" s="180">
        <f t="shared" si="21"/>
        <v>0</v>
      </c>
      <c r="H87" s="179"/>
      <c r="I87" s="180">
        <f t="shared" si="22"/>
        <v>0</v>
      </c>
      <c r="J87" s="179"/>
      <c r="K87" s="180">
        <f t="shared" si="23"/>
        <v>0</v>
      </c>
      <c r="L87" s="180">
        <v>21</v>
      </c>
      <c r="M87" s="180">
        <f t="shared" si="24"/>
        <v>0</v>
      </c>
      <c r="N87" s="178">
        <v>2.2000000000000001E-3</v>
      </c>
      <c r="O87" s="178">
        <f t="shared" si="25"/>
        <v>0.03</v>
      </c>
      <c r="P87" s="178">
        <v>0</v>
      </c>
      <c r="Q87" s="178">
        <f t="shared" si="26"/>
        <v>0</v>
      </c>
      <c r="R87" s="180"/>
      <c r="S87" s="181" t="s">
        <v>1899</v>
      </c>
      <c r="T87" s="156">
        <v>0</v>
      </c>
      <c r="U87" s="156">
        <f t="shared" si="27"/>
        <v>0</v>
      </c>
      <c r="V87" s="156"/>
      <c r="W87" s="156" t="s">
        <v>269</v>
      </c>
      <c r="X87" s="156" t="s">
        <v>224</v>
      </c>
      <c r="Y87" s="145"/>
      <c r="Z87" s="145"/>
      <c r="AA87" s="145"/>
      <c r="AB87" s="145"/>
      <c r="AC87" s="145"/>
      <c r="AD87" s="145"/>
      <c r="AE87" s="145"/>
      <c r="AF87" s="145" t="s">
        <v>480</v>
      </c>
      <c r="AG87" s="145"/>
      <c r="AH87" s="145"/>
      <c r="AI87" s="145"/>
      <c r="AJ87" s="145"/>
      <c r="AK87" s="145"/>
      <c r="AL87" s="145"/>
      <c r="AM87" s="145"/>
      <c r="AN87" s="145"/>
      <c r="AO87" s="145"/>
      <c r="AP87" s="145"/>
      <c r="AQ87" s="145"/>
      <c r="AR87" s="145"/>
      <c r="AS87" s="145"/>
      <c r="AT87" s="145"/>
      <c r="AU87" s="145"/>
      <c r="AV87" s="145"/>
      <c r="AW87" s="145"/>
      <c r="AX87" s="145"/>
      <c r="AY87" s="145"/>
      <c r="AZ87" s="145"/>
      <c r="BA87" s="145"/>
      <c r="BB87" s="145"/>
      <c r="BC87" s="145"/>
      <c r="BD87" s="145"/>
      <c r="BE87" s="145"/>
      <c r="BF87" s="145"/>
      <c r="BG87" s="145"/>
    </row>
    <row r="88" spans="1:59" ht="22.5" outlineLevel="1" x14ac:dyDescent="0.2">
      <c r="A88" s="175">
        <v>77</v>
      </c>
      <c r="B88" s="176" t="s">
        <v>1389</v>
      </c>
      <c r="C88" s="185" t="s">
        <v>1390</v>
      </c>
      <c r="D88" s="177" t="s">
        <v>341</v>
      </c>
      <c r="E88" s="178">
        <v>2</v>
      </c>
      <c r="F88" s="179"/>
      <c r="G88" s="180">
        <f t="shared" si="21"/>
        <v>0</v>
      </c>
      <c r="H88" s="179"/>
      <c r="I88" s="180">
        <f t="shared" si="22"/>
        <v>0</v>
      </c>
      <c r="J88" s="179"/>
      <c r="K88" s="180">
        <f t="shared" si="23"/>
        <v>0</v>
      </c>
      <c r="L88" s="180">
        <v>21</v>
      </c>
      <c r="M88" s="180">
        <f t="shared" si="24"/>
        <v>0</v>
      </c>
      <c r="N88" s="178">
        <v>2.2000000000000001E-3</v>
      </c>
      <c r="O88" s="178">
        <f t="shared" si="25"/>
        <v>0</v>
      </c>
      <c r="P88" s="178">
        <v>0</v>
      </c>
      <c r="Q88" s="178">
        <f t="shared" si="26"/>
        <v>0</v>
      </c>
      <c r="R88" s="180"/>
      <c r="S88" s="181" t="s">
        <v>296</v>
      </c>
      <c r="T88" s="156">
        <v>0</v>
      </c>
      <c r="U88" s="156">
        <f t="shared" si="27"/>
        <v>0</v>
      </c>
      <c r="V88" s="156"/>
      <c r="W88" s="156" t="s">
        <v>269</v>
      </c>
      <c r="X88" s="156" t="s">
        <v>224</v>
      </c>
      <c r="Y88" s="145"/>
      <c r="Z88" s="145"/>
      <c r="AA88" s="145"/>
      <c r="AB88" s="145"/>
      <c r="AC88" s="145"/>
      <c r="AD88" s="145"/>
      <c r="AE88" s="145"/>
      <c r="AF88" s="145" t="s">
        <v>480</v>
      </c>
      <c r="AG88" s="145"/>
      <c r="AH88" s="145"/>
      <c r="AI88" s="145"/>
      <c r="AJ88" s="145"/>
      <c r="AK88" s="145"/>
      <c r="AL88" s="145"/>
      <c r="AM88" s="145"/>
      <c r="AN88" s="145"/>
      <c r="AO88" s="145"/>
      <c r="AP88" s="145"/>
      <c r="AQ88" s="145"/>
      <c r="AR88" s="145"/>
      <c r="AS88" s="145"/>
      <c r="AT88" s="145"/>
      <c r="AU88" s="145"/>
      <c r="AV88" s="145"/>
      <c r="AW88" s="145"/>
      <c r="AX88" s="145"/>
      <c r="AY88" s="145"/>
      <c r="AZ88" s="145"/>
      <c r="BA88" s="145"/>
      <c r="BB88" s="145"/>
      <c r="BC88" s="145"/>
      <c r="BD88" s="145"/>
      <c r="BE88" s="145"/>
      <c r="BF88" s="145"/>
      <c r="BG88" s="145"/>
    </row>
    <row r="89" spans="1:59" outlineLevel="1" x14ac:dyDescent="0.2">
      <c r="A89" s="175">
        <v>78</v>
      </c>
      <c r="B89" s="176" t="s">
        <v>1391</v>
      </c>
      <c r="C89" s="185" t="s">
        <v>1392</v>
      </c>
      <c r="D89" s="177" t="s">
        <v>341</v>
      </c>
      <c r="E89" s="178">
        <v>9</v>
      </c>
      <c r="F89" s="179"/>
      <c r="G89" s="180">
        <f t="shared" si="21"/>
        <v>0</v>
      </c>
      <c r="H89" s="179"/>
      <c r="I89" s="180">
        <f t="shared" si="22"/>
        <v>0</v>
      </c>
      <c r="J89" s="179"/>
      <c r="K89" s="180">
        <f t="shared" si="23"/>
        <v>0</v>
      </c>
      <c r="L89" s="180">
        <v>21</v>
      </c>
      <c r="M89" s="180">
        <f t="shared" si="24"/>
        <v>0</v>
      </c>
      <c r="N89" s="178">
        <v>8.0000000000000007E-5</v>
      </c>
      <c r="O89" s="178">
        <f t="shared" si="25"/>
        <v>0</v>
      </c>
      <c r="P89" s="178">
        <v>0</v>
      </c>
      <c r="Q89" s="178">
        <f t="shared" si="26"/>
        <v>0</v>
      </c>
      <c r="R89" s="180"/>
      <c r="S89" s="181" t="s">
        <v>1899</v>
      </c>
      <c r="T89" s="156">
        <v>0</v>
      </c>
      <c r="U89" s="156">
        <f t="shared" si="27"/>
        <v>0</v>
      </c>
      <c r="V89" s="156"/>
      <c r="W89" s="156" t="s">
        <v>223</v>
      </c>
      <c r="X89" s="156" t="s">
        <v>224</v>
      </c>
      <c r="Y89" s="145"/>
      <c r="Z89" s="145"/>
      <c r="AA89" s="145"/>
      <c r="AB89" s="145"/>
      <c r="AC89" s="145"/>
      <c r="AD89" s="145"/>
      <c r="AE89" s="145"/>
      <c r="AF89" s="145" t="s">
        <v>722</v>
      </c>
      <c r="AG89" s="145"/>
      <c r="AH89" s="145"/>
      <c r="AI89" s="145"/>
      <c r="AJ89" s="145"/>
      <c r="AK89" s="145"/>
      <c r="AL89" s="145"/>
      <c r="AM89" s="145"/>
      <c r="AN89" s="145"/>
      <c r="AO89" s="145"/>
      <c r="AP89" s="145"/>
      <c r="AQ89" s="145"/>
      <c r="AR89" s="145"/>
      <c r="AS89" s="145"/>
      <c r="AT89" s="145"/>
      <c r="AU89" s="145"/>
      <c r="AV89" s="145"/>
      <c r="AW89" s="145"/>
      <c r="AX89" s="145"/>
      <c r="AY89" s="145"/>
      <c r="AZ89" s="145"/>
      <c r="BA89" s="145"/>
      <c r="BB89" s="145"/>
      <c r="BC89" s="145"/>
      <c r="BD89" s="145"/>
      <c r="BE89" s="145"/>
      <c r="BF89" s="145"/>
      <c r="BG89" s="145"/>
    </row>
    <row r="90" spans="1:59" ht="22.5" outlineLevel="1" x14ac:dyDescent="0.2">
      <c r="A90" s="175">
        <v>79</v>
      </c>
      <c r="B90" s="176" t="s">
        <v>1393</v>
      </c>
      <c r="C90" s="185" t="s">
        <v>1394</v>
      </c>
      <c r="D90" s="177" t="s">
        <v>341</v>
      </c>
      <c r="E90" s="178">
        <v>9</v>
      </c>
      <c r="F90" s="179"/>
      <c r="G90" s="180">
        <f t="shared" si="21"/>
        <v>0</v>
      </c>
      <c r="H90" s="179"/>
      <c r="I90" s="180">
        <f t="shared" si="22"/>
        <v>0</v>
      </c>
      <c r="J90" s="179"/>
      <c r="K90" s="180">
        <f t="shared" si="23"/>
        <v>0</v>
      </c>
      <c r="L90" s="180">
        <v>21</v>
      </c>
      <c r="M90" s="180">
        <f t="shared" si="24"/>
        <v>0</v>
      </c>
      <c r="N90" s="178">
        <v>1.55E-2</v>
      </c>
      <c r="O90" s="178">
        <f t="shared" si="25"/>
        <v>0.14000000000000001</v>
      </c>
      <c r="P90" s="178">
        <v>0</v>
      </c>
      <c r="Q90" s="178">
        <f t="shared" si="26"/>
        <v>0</v>
      </c>
      <c r="R90" s="180"/>
      <c r="S90" s="181" t="s">
        <v>296</v>
      </c>
      <c r="T90" s="156">
        <v>0</v>
      </c>
      <c r="U90" s="156">
        <f t="shared" si="27"/>
        <v>0</v>
      </c>
      <c r="V90" s="156"/>
      <c r="W90" s="156" t="s">
        <v>269</v>
      </c>
      <c r="X90" s="156" t="s">
        <v>224</v>
      </c>
      <c r="Y90" s="145"/>
      <c r="Z90" s="145"/>
      <c r="AA90" s="145"/>
      <c r="AB90" s="145"/>
      <c r="AC90" s="145"/>
      <c r="AD90" s="145"/>
      <c r="AE90" s="145"/>
      <c r="AF90" s="145" t="s">
        <v>480</v>
      </c>
      <c r="AG90" s="145"/>
      <c r="AH90" s="145"/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45"/>
      <c r="AY90" s="145"/>
      <c r="AZ90" s="145"/>
      <c r="BA90" s="145"/>
      <c r="BB90" s="145"/>
      <c r="BC90" s="145"/>
      <c r="BD90" s="145"/>
      <c r="BE90" s="145"/>
      <c r="BF90" s="145"/>
      <c r="BG90" s="145"/>
    </row>
    <row r="91" spans="1:59" outlineLevel="1" x14ac:dyDescent="0.2">
      <c r="A91" s="175">
        <v>80</v>
      </c>
      <c r="B91" s="176" t="s">
        <v>1395</v>
      </c>
      <c r="C91" s="185" t="s">
        <v>1396</v>
      </c>
      <c r="D91" s="177" t="s">
        <v>341</v>
      </c>
      <c r="E91" s="178">
        <v>5</v>
      </c>
      <c r="F91" s="179"/>
      <c r="G91" s="180">
        <f t="shared" si="21"/>
        <v>0</v>
      </c>
      <c r="H91" s="179"/>
      <c r="I91" s="180">
        <f t="shared" si="22"/>
        <v>0</v>
      </c>
      <c r="J91" s="179"/>
      <c r="K91" s="180">
        <f t="shared" si="23"/>
        <v>0</v>
      </c>
      <c r="L91" s="180">
        <v>21</v>
      </c>
      <c r="M91" s="180">
        <f t="shared" si="24"/>
        <v>0</v>
      </c>
      <c r="N91" s="178">
        <v>1.8E-3</v>
      </c>
      <c r="O91" s="178">
        <f t="shared" si="25"/>
        <v>0.01</v>
      </c>
      <c r="P91" s="178">
        <v>0</v>
      </c>
      <c r="Q91" s="178">
        <f t="shared" si="26"/>
        <v>0</v>
      </c>
      <c r="R91" s="180"/>
      <c r="S91" s="181" t="s">
        <v>296</v>
      </c>
      <c r="T91" s="156">
        <v>0</v>
      </c>
      <c r="U91" s="156">
        <f t="shared" si="27"/>
        <v>0</v>
      </c>
      <c r="V91" s="156"/>
      <c r="W91" s="156" t="s">
        <v>269</v>
      </c>
      <c r="X91" s="156" t="s">
        <v>224</v>
      </c>
      <c r="Y91" s="145"/>
      <c r="Z91" s="145"/>
      <c r="AA91" s="145"/>
      <c r="AB91" s="145"/>
      <c r="AC91" s="145"/>
      <c r="AD91" s="145"/>
      <c r="AE91" s="145"/>
      <c r="AF91" s="145" t="s">
        <v>480</v>
      </c>
      <c r="AG91" s="145"/>
      <c r="AH91" s="145"/>
      <c r="AI91" s="145"/>
      <c r="AJ91" s="145"/>
      <c r="AK91" s="145"/>
      <c r="AL91" s="145"/>
      <c r="AM91" s="145"/>
      <c r="AN91" s="145"/>
      <c r="AO91" s="145"/>
      <c r="AP91" s="145"/>
      <c r="AQ91" s="145"/>
      <c r="AR91" s="145"/>
      <c r="AS91" s="145"/>
      <c r="AT91" s="145"/>
      <c r="AU91" s="145"/>
      <c r="AV91" s="145"/>
      <c r="AW91" s="145"/>
      <c r="AX91" s="145"/>
      <c r="AY91" s="145"/>
      <c r="AZ91" s="145"/>
      <c r="BA91" s="145"/>
      <c r="BB91" s="145"/>
      <c r="BC91" s="145"/>
      <c r="BD91" s="145"/>
      <c r="BE91" s="145"/>
      <c r="BF91" s="145"/>
      <c r="BG91" s="145"/>
    </row>
    <row r="92" spans="1:59" outlineLevel="1" x14ac:dyDescent="0.2">
      <c r="A92" s="175">
        <v>81</v>
      </c>
      <c r="B92" s="176" t="s">
        <v>1397</v>
      </c>
      <c r="C92" s="185" t="s">
        <v>1398</v>
      </c>
      <c r="D92" s="177" t="s">
        <v>765</v>
      </c>
      <c r="E92" s="178">
        <v>21</v>
      </c>
      <c r="F92" s="179"/>
      <c r="G92" s="180">
        <f t="shared" si="21"/>
        <v>0</v>
      </c>
      <c r="H92" s="179"/>
      <c r="I92" s="180">
        <f t="shared" si="22"/>
        <v>0</v>
      </c>
      <c r="J92" s="179"/>
      <c r="K92" s="180">
        <f t="shared" si="23"/>
        <v>0</v>
      </c>
      <c r="L92" s="180">
        <v>21</v>
      </c>
      <c r="M92" s="180">
        <f t="shared" si="24"/>
        <v>0</v>
      </c>
      <c r="N92" s="178">
        <v>1.4300000000000001E-3</v>
      </c>
      <c r="O92" s="178">
        <f t="shared" si="25"/>
        <v>0.03</v>
      </c>
      <c r="P92" s="178">
        <v>0</v>
      </c>
      <c r="Q92" s="178">
        <f t="shared" si="26"/>
        <v>0</v>
      </c>
      <c r="R92" s="180"/>
      <c r="S92" s="181" t="s">
        <v>296</v>
      </c>
      <c r="T92" s="156">
        <v>0</v>
      </c>
      <c r="U92" s="156">
        <f t="shared" si="27"/>
        <v>0</v>
      </c>
      <c r="V92" s="156"/>
      <c r="W92" s="156" t="s">
        <v>223</v>
      </c>
      <c r="X92" s="156" t="s">
        <v>224</v>
      </c>
      <c r="Y92" s="145"/>
      <c r="Z92" s="145"/>
      <c r="AA92" s="145"/>
      <c r="AB92" s="145"/>
      <c r="AC92" s="145"/>
      <c r="AD92" s="145"/>
      <c r="AE92" s="145"/>
      <c r="AF92" s="145" t="s">
        <v>722</v>
      </c>
      <c r="AG92" s="145"/>
      <c r="AH92" s="145"/>
      <c r="AI92" s="145"/>
      <c r="AJ92" s="145"/>
      <c r="AK92" s="145"/>
      <c r="AL92" s="145"/>
      <c r="AM92" s="145"/>
      <c r="AN92" s="145"/>
      <c r="AO92" s="145"/>
      <c r="AP92" s="145"/>
      <c r="AQ92" s="145"/>
      <c r="AR92" s="145"/>
      <c r="AS92" s="145"/>
      <c r="AT92" s="145"/>
      <c r="AU92" s="145"/>
      <c r="AV92" s="145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  <c r="BG92" s="145"/>
    </row>
    <row r="93" spans="1:59" outlineLevel="1" x14ac:dyDescent="0.2">
      <c r="A93" s="175">
        <v>82</v>
      </c>
      <c r="B93" s="176" t="s">
        <v>1399</v>
      </c>
      <c r="C93" s="185" t="s">
        <v>1400</v>
      </c>
      <c r="D93" s="177" t="s">
        <v>341</v>
      </c>
      <c r="E93" s="178">
        <v>19</v>
      </c>
      <c r="F93" s="179"/>
      <c r="G93" s="180">
        <f t="shared" si="21"/>
        <v>0</v>
      </c>
      <c r="H93" s="179"/>
      <c r="I93" s="180">
        <f t="shared" si="22"/>
        <v>0</v>
      </c>
      <c r="J93" s="179"/>
      <c r="K93" s="180">
        <f t="shared" si="23"/>
        <v>0</v>
      </c>
      <c r="L93" s="180">
        <v>21</v>
      </c>
      <c r="M93" s="180">
        <f t="shared" si="24"/>
        <v>0</v>
      </c>
      <c r="N93" s="178">
        <v>1.2E-2</v>
      </c>
      <c r="O93" s="178">
        <f t="shared" si="25"/>
        <v>0.23</v>
      </c>
      <c r="P93" s="178">
        <v>0</v>
      </c>
      <c r="Q93" s="178">
        <f t="shared" si="26"/>
        <v>0</v>
      </c>
      <c r="R93" s="180"/>
      <c r="S93" s="181" t="s">
        <v>1899</v>
      </c>
      <c r="T93" s="156">
        <v>0</v>
      </c>
      <c r="U93" s="156">
        <f t="shared" si="27"/>
        <v>0</v>
      </c>
      <c r="V93" s="156"/>
      <c r="W93" s="156" t="s">
        <v>269</v>
      </c>
      <c r="X93" s="156" t="s">
        <v>224</v>
      </c>
      <c r="Y93" s="145"/>
      <c r="Z93" s="145"/>
      <c r="AA93" s="145"/>
      <c r="AB93" s="145"/>
      <c r="AC93" s="145"/>
      <c r="AD93" s="145"/>
      <c r="AE93" s="145"/>
      <c r="AF93" s="145" t="s">
        <v>480</v>
      </c>
      <c r="AG93" s="145"/>
      <c r="AH93" s="145"/>
      <c r="AI93" s="145"/>
      <c r="AJ93" s="145"/>
      <c r="AK93" s="145"/>
      <c r="AL93" s="145"/>
      <c r="AM93" s="145"/>
      <c r="AN93" s="145"/>
      <c r="AO93" s="145"/>
      <c r="AP93" s="145"/>
      <c r="AQ93" s="145"/>
      <c r="AR93" s="145"/>
      <c r="AS93" s="145"/>
      <c r="AT93" s="145"/>
      <c r="AU93" s="145"/>
      <c r="AV93" s="145"/>
      <c r="AW93" s="145"/>
      <c r="AX93" s="145"/>
      <c r="AY93" s="145"/>
      <c r="AZ93" s="145"/>
      <c r="BA93" s="145"/>
      <c r="BB93" s="145"/>
      <c r="BC93" s="145"/>
      <c r="BD93" s="145"/>
      <c r="BE93" s="145"/>
      <c r="BF93" s="145"/>
      <c r="BG93" s="145"/>
    </row>
    <row r="94" spans="1:59" outlineLevel="1" x14ac:dyDescent="0.2">
      <c r="A94" s="175">
        <v>83</v>
      </c>
      <c r="B94" s="176" t="s">
        <v>1401</v>
      </c>
      <c r="C94" s="185" t="s">
        <v>1402</v>
      </c>
      <c r="D94" s="177" t="s">
        <v>341</v>
      </c>
      <c r="E94" s="178">
        <v>2</v>
      </c>
      <c r="F94" s="179"/>
      <c r="G94" s="180">
        <f t="shared" si="21"/>
        <v>0</v>
      </c>
      <c r="H94" s="179"/>
      <c r="I94" s="180">
        <f t="shared" si="22"/>
        <v>0</v>
      </c>
      <c r="J94" s="179"/>
      <c r="K94" s="180">
        <f t="shared" si="23"/>
        <v>0</v>
      </c>
      <c r="L94" s="180">
        <v>21</v>
      </c>
      <c r="M94" s="180">
        <f t="shared" si="24"/>
        <v>0</v>
      </c>
      <c r="N94" s="178">
        <v>8.0000000000000002E-3</v>
      </c>
      <c r="O94" s="178">
        <f t="shared" si="25"/>
        <v>0.02</v>
      </c>
      <c r="P94" s="178">
        <v>0</v>
      </c>
      <c r="Q94" s="178">
        <f t="shared" si="26"/>
        <v>0</v>
      </c>
      <c r="R94" s="180"/>
      <c r="S94" s="181" t="s">
        <v>296</v>
      </c>
      <c r="T94" s="156">
        <v>0</v>
      </c>
      <c r="U94" s="156">
        <f t="shared" si="27"/>
        <v>0</v>
      </c>
      <c r="V94" s="156"/>
      <c r="W94" s="156" t="s">
        <v>269</v>
      </c>
      <c r="X94" s="156" t="s">
        <v>224</v>
      </c>
      <c r="Y94" s="145"/>
      <c r="Z94" s="145"/>
      <c r="AA94" s="145"/>
      <c r="AB94" s="145"/>
      <c r="AC94" s="145"/>
      <c r="AD94" s="145"/>
      <c r="AE94" s="145"/>
      <c r="AF94" s="145" t="s">
        <v>480</v>
      </c>
      <c r="AG94" s="145"/>
      <c r="AH94" s="145"/>
      <c r="AI94" s="145"/>
      <c r="AJ94" s="145"/>
      <c r="AK94" s="145"/>
      <c r="AL94" s="145"/>
      <c r="AM94" s="145"/>
      <c r="AN94" s="145"/>
      <c r="AO94" s="145"/>
      <c r="AP94" s="145"/>
      <c r="AQ94" s="145"/>
      <c r="AR94" s="145"/>
      <c r="AS94" s="145"/>
      <c r="AT94" s="145"/>
      <c r="AU94" s="145"/>
      <c r="AV94" s="145"/>
      <c r="AW94" s="145"/>
      <c r="AX94" s="145"/>
      <c r="AY94" s="145"/>
      <c r="AZ94" s="145"/>
      <c r="BA94" s="145"/>
      <c r="BB94" s="145"/>
      <c r="BC94" s="145"/>
      <c r="BD94" s="145"/>
      <c r="BE94" s="145"/>
      <c r="BF94" s="145"/>
      <c r="BG94" s="145"/>
    </row>
    <row r="95" spans="1:59" outlineLevel="1" x14ac:dyDescent="0.2">
      <c r="A95" s="175">
        <v>84</v>
      </c>
      <c r="B95" s="176" t="s">
        <v>1403</v>
      </c>
      <c r="C95" s="185" t="s">
        <v>1404</v>
      </c>
      <c r="D95" s="177" t="s">
        <v>341</v>
      </c>
      <c r="E95" s="178">
        <v>2</v>
      </c>
      <c r="F95" s="179"/>
      <c r="G95" s="180">
        <f t="shared" si="21"/>
        <v>0</v>
      </c>
      <c r="H95" s="179"/>
      <c r="I95" s="180">
        <f t="shared" si="22"/>
        <v>0</v>
      </c>
      <c r="J95" s="179"/>
      <c r="K95" s="180">
        <f t="shared" si="23"/>
        <v>0</v>
      </c>
      <c r="L95" s="180">
        <v>21</v>
      </c>
      <c r="M95" s="180">
        <f t="shared" si="24"/>
        <v>0</v>
      </c>
      <c r="N95" s="178">
        <v>3.0000000000000001E-3</v>
      </c>
      <c r="O95" s="178">
        <f t="shared" si="25"/>
        <v>0.01</v>
      </c>
      <c r="P95" s="178">
        <v>0</v>
      </c>
      <c r="Q95" s="178">
        <f t="shared" si="26"/>
        <v>0</v>
      </c>
      <c r="R95" s="180"/>
      <c r="S95" s="181" t="s">
        <v>296</v>
      </c>
      <c r="T95" s="156">
        <v>0</v>
      </c>
      <c r="U95" s="156">
        <f t="shared" si="27"/>
        <v>0</v>
      </c>
      <c r="V95" s="156"/>
      <c r="W95" s="156" t="s">
        <v>269</v>
      </c>
      <c r="X95" s="156" t="s">
        <v>224</v>
      </c>
      <c r="Y95" s="145"/>
      <c r="Z95" s="145"/>
      <c r="AA95" s="145"/>
      <c r="AB95" s="145"/>
      <c r="AC95" s="145"/>
      <c r="AD95" s="145"/>
      <c r="AE95" s="145"/>
      <c r="AF95" s="145" t="s">
        <v>480</v>
      </c>
      <c r="AG95" s="145"/>
      <c r="AH95" s="145"/>
      <c r="AI95" s="145"/>
      <c r="AJ95" s="145"/>
      <c r="AK95" s="145"/>
      <c r="AL95" s="145"/>
      <c r="AM95" s="145"/>
      <c r="AN95" s="145"/>
      <c r="AO95" s="145"/>
      <c r="AP95" s="145"/>
      <c r="AQ95" s="145"/>
      <c r="AR95" s="145"/>
      <c r="AS95" s="145"/>
      <c r="AT95" s="145"/>
      <c r="AU95" s="145"/>
      <c r="AV95" s="145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  <c r="BG95" s="145"/>
    </row>
    <row r="96" spans="1:59" ht="22.5" outlineLevel="1" x14ac:dyDescent="0.2">
      <c r="A96" s="175">
        <v>85</v>
      </c>
      <c r="B96" s="176" t="s">
        <v>1405</v>
      </c>
      <c r="C96" s="185" t="s">
        <v>1406</v>
      </c>
      <c r="D96" s="177" t="s">
        <v>341</v>
      </c>
      <c r="E96" s="178">
        <v>2</v>
      </c>
      <c r="F96" s="179"/>
      <c r="G96" s="180">
        <f t="shared" si="21"/>
        <v>0</v>
      </c>
      <c r="H96" s="179"/>
      <c r="I96" s="180">
        <f t="shared" si="22"/>
        <v>0</v>
      </c>
      <c r="J96" s="179"/>
      <c r="K96" s="180">
        <f t="shared" si="23"/>
        <v>0</v>
      </c>
      <c r="L96" s="180">
        <v>21</v>
      </c>
      <c r="M96" s="180">
        <f t="shared" si="24"/>
        <v>0</v>
      </c>
      <c r="N96" s="178">
        <v>3.8000000000000002E-4</v>
      </c>
      <c r="O96" s="178">
        <f t="shared" si="25"/>
        <v>0</v>
      </c>
      <c r="P96" s="178">
        <v>0</v>
      </c>
      <c r="Q96" s="178">
        <f t="shared" si="26"/>
        <v>0</v>
      </c>
      <c r="R96" s="180"/>
      <c r="S96" s="181" t="s">
        <v>296</v>
      </c>
      <c r="T96" s="156">
        <v>0</v>
      </c>
      <c r="U96" s="156">
        <f t="shared" si="27"/>
        <v>0</v>
      </c>
      <c r="V96" s="156"/>
      <c r="W96" s="156" t="s">
        <v>269</v>
      </c>
      <c r="X96" s="156" t="s">
        <v>224</v>
      </c>
      <c r="Y96" s="145"/>
      <c r="Z96" s="145"/>
      <c r="AA96" s="145"/>
      <c r="AB96" s="145"/>
      <c r="AC96" s="145"/>
      <c r="AD96" s="145"/>
      <c r="AE96" s="145"/>
      <c r="AF96" s="145" t="s">
        <v>480</v>
      </c>
      <c r="AG96" s="145"/>
      <c r="AH96" s="145"/>
      <c r="AI96" s="145"/>
      <c r="AJ96" s="145"/>
      <c r="AK96" s="145"/>
      <c r="AL96" s="145"/>
      <c r="AM96" s="145"/>
      <c r="AN96" s="145"/>
      <c r="AO96" s="145"/>
      <c r="AP96" s="145"/>
      <c r="AQ96" s="145"/>
      <c r="AR96" s="145"/>
      <c r="AS96" s="145"/>
      <c r="AT96" s="145"/>
      <c r="AU96" s="145"/>
      <c r="AV96" s="145"/>
      <c r="AW96" s="145"/>
      <c r="AX96" s="145"/>
      <c r="AY96" s="145"/>
      <c r="AZ96" s="145"/>
      <c r="BA96" s="145"/>
      <c r="BB96" s="145"/>
      <c r="BC96" s="145"/>
      <c r="BD96" s="145"/>
      <c r="BE96" s="145"/>
      <c r="BF96" s="145"/>
      <c r="BG96" s="145"/>
    </row>
    <row r="97" spans="1:59" outlineLevel="1" x14ac:dyDescent="0.2">
      <c r="A97" s="175">
        <v>86</v>
      </c>
      <c r="B97" s="176" t="s">
        <v>1407</v>
      </c>
      <c r="C97" s="185" t="s">
        <v>1408</v>
      </c>
      <c r="D97" s="177" t="s">
        <v>341</v>
      </c>
      <c r="E97" s="178">
        <v>2</v>
      </c>
      <c r="F97" s="179"/>
      <c r="G97" s="180">
        <f t="shared" si="21"/>
        <v>0</v>
      </c>
      <c r="H97" s="179"/>
      <c r="I97" s="180">
        <f t="shared" si="22"/>
        <v>0</v>
      </c>
      <c r="J97" s="179"/>
      <c r="K97" s="180">
        <f t="shared" si="23"/>
        <v>0</v>
      </c>
      <c r="L97" s="180">
        <v>21</v>
      </c>
      <c r="M97" s="180">
        <f t="shared" si="24"/>
        <v>0</v>
      </c>
      <c r="N97" s="178">
        <v>1.39E-3</v>
      </c>
      <c r="O97" s="178">
        <f t="shared" si="25"/>
        <v>0</v>
      </c>
      <c r="P97" s="178">
        <v>0</v>
      </c>
      <c r="Q97" s="178">
        <f t="shared" si="26"/>
        <v>0</v>
      </c>
      <c r="R97" s="180"/>
      <c r="S97" s="181" t="s">
        <v>296</v>
      </c>
      <c r="T97" s="156">
        <v>0</v>
      </c>
      <c r="U97" s="156">
        <f t="shared" si="27"/>
        <v>0</v>
      </c>
      <c r="V97" s="156"/>
      <c r="W97" s="156" t="s">
        <v>223</v>
      </c>
      <c r="X97" s="156" t="s">
        <v>224</v>
      </c>
      <c r="Y97" s="145"/>
      <c r="Z97" s="145"/>
      <c r="AA97" s="145"/>
      <c r="AB97" s="145"/>
      <c r="AC97" s="145"/>
      <c r="AD97" s="145"/>
      <c r="AE97" s="145"/>
      <c r="AF97" s="145" t="s">
        <v>722</v>
      </c>
      <c r="AG97" s="145"/>
      <c r="AH97" s="145"/>
      <c r="AI97" s="145"/>
      <c r="AJ97" s="145"/>
      <c r="AK97" s="145"/>
      <c r="AL97" s="145"/>
      <c r="AM97" s="145"/>
      <c r="AN97" s="145"/>
      <c r="AO97" s="145"/>
      <c r="AP97" s="145"/>
      <c r="AQ97" s="145"/>
      <c r="AR97" s="145"/>
      <c r="AS97" s="145"/>
      <c r="AT97" s="145"/>
      <c r="AU97" s="145"/>
      <c r="AV97" s="145"/>
      <c r="AW97" s="145"/>
      <c r="AX97" s="145"/>
      <c r="AY97" s="145"/>
      <c r="AZ97" s="145"/>
      <c r="BA97" s="145"/>
      <c r="BB97" s="145"/>
      <c r="BC97" s="145"/>
      <c r="BD97" s="145"/>
      <c r="BE97" s="145"/>
      <c r="BF97" s="145"/>
      <c r="BG97" s="145"/>
    </row>
    <row r="98" spans="1:59" outlineLevel="1" x14ac:dyDescent="0.2">
      <c r="A98" s="175">
        <v>87</v>
      </c>
      <c r="B98" s="176" t="s">
        <v>1409</v>
      </c>
      <c r="C98" s="185" t="s">
        <v>1410</v>
      </c>
      <c r="D98" s="177" t="s">
        <v>341</v>
      </c>
      <c r="E98" s="178">
        <v>2</v>
      </c>
      <c r="F98" s="179"/>
      <c r="G98" s="180">
        <f t="shared" si="21"/>
        <v>0</v>
      </c>
      <c r="H98" s="179"/>
      <c r="I98" s="180">
        <f t="shared" si="22"/>
        <v>0</v>
      </c>
      <c r="J98" s="179"/>
      <c r="K98" s="180">
        <f t="shared" si="23"/>
        <v>0</v>
      </c>
      <c r="L98" s="180">
        <v>21</v>
      </c>
      <c r="M98" s="180">
        <f t="shared" si="24"/>
        <v>0</v>
      </c>
      <c r="N98" s="178">
        <v>1.6E-2</v>
      </c>
      <c r="O98" s="178">
        <f t="shared" si="25"/>
        <v>0.03</v>
      </c>
      <c r="P98" s="178">
        <v>0</v>
      </c>
      <c r="Q98" s="178">
        <f t="shared" si="26"/>
        <v>0</v>
      </c>
      <c r="R98" s="180"/>
      <c r="S98" s="181" t="s">
        <v>1899</v>
      </c>
      <c r="T98" s="156">
        <v>0</v>
      </c>
      <c r="U98" s="156">
        <f t="shared" si="27"/>
        <v>0</v>
      </c>
      <c r="V98" s="156"/>
      <c r="W98" s="156" t="s">
        <v>269</v>
      </c>
      <c r="X98" s="156" t="s">
        <v>224</v>
      </c>
      <c r="Y98" s="145"/>
      <c r="Z98" s="145"/>
      <c r="AA98" s="145"/>
      <c r="AB98" s="145"/>
      <c r="AC98" s="145"/>
      <c r="AD98" s="145"/>
      <c r="AE98" s="145"/>
      <c r="AF98" s="145" t="s">
        <v>480</v>
      </c>
      <c r="AG98" s="145"/>
      <c r="AH98" s="145"/>
      <c r="AI98" s="145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45"/>
      <c r="AU98" s="145"/>
      <c r="AV98" s="145"/>
      <c r="AW98" s="145"/>
      <c r="AX98" s="145"/>
      <c r="AY98" s="145"/>
      <c r="AZ98" s="145"/>
      <c r="BA98" s="145"/>
      <c r="BB98" s="145"/>
      <c r="BC98" s="145"/>
      <c r="BD98" s="145"/>
      <c r="BE98" s="145"/>
      <c r="BF98" s="145"/>
      <c r="BG98" s="145"/>
    </row>
    <row r="99" spans="1:59" outlineLevel="1" x14ac:dyDescent="0.2">
      <c r="A99" s="175">
        <v>88</v>
      </c>
      <c r="B99" s="176" t="s">
        <v>1411</v>
      </c>
      <c r="C99" s="185" t="s">
        <v>1412</v>
      </c>
      <c r="D99" s="177" t="s">
        <v>765</v>
      </c>
      <c r="E99" s="178">
        <v>2</v>
      </c>
      <c r="F99" s="179"/>
      <c r="G99" s="180">
        <f t="shared" si="21"/>
        <v>0</v>
      </c>
      <c r="H99" s="179"/>
      <c r="I99" s="180">
        <f t="shared" si="22"/>
        <v>0</v>
      </c>
      <c r="J99" s="179"/>
      <c r="K99" s="180">
        <f t="shared" si="23"/>
        <v>0</v>
      </c>
      <c r="L99" s="180">
        <v>21</v>
      </c>
      <c r="M99" s="180">
        <f t="shared" si="24"/>
        <v>0</v>
      </c>
      <c r="N99" s="178">
        <v>5.8300000000000001E-3</v>
      </c>
      <c r="O99" s="178">
        <f t="shared" si="25"/>
        <v>0.01</v>
      </c>
      <c r="P99" s="178">
        <v>0</v>
      </c>
      <c r="Q99" s="178">
        <f t="shared" si="26"/>
        <v>0</v>
      </c>
      <c r="R99" s="180"/>
      <c r="S99" s="181" t="s">
        <v>1899</v>
      </c>
      <c r="T99" s="156">
        <v>0</v>
      </c>
      <c r="U99" s="156">
        <f t="shared" si="27"/>
        <v>0</v>
      </c>
      <c r="V99" s="156"/>
      <c r="W99" s="156" t="s">
        <v>223</v>
      </c>
      <c r="X99" s="156" t="s">
        <v>224</v>
      </c>
      <c r="Y99" s="145"/>
      <c r="Z99" s="145"/>
      <c r="AA99" s="145"/>
      <c r="AB99" s="145"/>
      <c r="AC99" s="145"/>
      <c r="AD99" s="145"/>
      <c r="AE99" s="145"/>
      <c r="AF99" s="145" t="s">
        <v>722</v>
      </c>
      <c r="AG99" s="145"/>
      <c r="AH99" s="145"/>
      <c r="AI99" s="145"/>
      <c r="AJ99" s="145"/>
      <c r="AK99" s="145"/>
      <c r="AL99" s="145"/>
      <c r="AM99" s="145"/>
      <c r="AN99" s="145"/>
      <c r="AO99" s="145"/>
      <c r="AP99" s="145"/>
      <c r="AQ99" s="145"/>
      <c r="AR99" s="145"/>
      <c r="AS99" s="145"/>
      <c r="AT99" s="145"/>
      <c r="AU99" s="145"/>
      <c r="AV99" s="145"/>
      <c r="AW99" s="145"/>
      <c r="AX99" s="145"/>
      <c r="AY99" s="145"/>
      <c r="AZ99" s="145"/>
      <c r="BA99" s="145"/>
      <c r="BB99" s="145"/>
      <c r="BC99" s="145"/>
      <c r="BD99" s="145"/>
      <c r="BE99" s="145"/>
      <c r="BF99" s="145"/>
      <c r="BG99" s="145"/>
    </row>
    <row r="100" spans="1:59" outlineLevel="1" x14ac:dyDescent="0.2">
      <c r="A100" s="175">
        <v>89</v>
      </c>
      <c r="B100" s="176" t="s">
        <v>1413</v>
      </c>
      <c r="C100" s="185" t="s">
        <v>1414</v>
      </c>
      <c r="D100" s="177" t="s">
        <v>341</v>
      </c>
      <c r="E100" s="178">
        <v>2</v>
      </c>
      <c r="F100" s="179"/>
      <c r="G100" s="180">
        <f t="shared" si="21"/>
        <v>0</v>
      </c>
      <c r="H100" s="179"/>
      <c r="I100" s="180">
        <f t="shared" si="22"/>
        <v>0</v>
      </c>
      <c r="J100" s="179"/>
      <c r="K100" s="180">
        <f t="shared" si="23"/>
        <v>0</v>
      </c>
      <c r="L100" s="180">
        <v>21</v>
      </c>
      <c r="M100" s="180">
        <f t="shared" si="24"/>
        <v>0</v>
      </c>
      <c r="N100" s="178">
        <v>1.0999999999999999E-2</v>
      </c>
      <c r="O100" s="178">
        <f t="shared" si="25"/>
        <v>0.02</v>
      </c>
      <c r="P100" s="178">
        <v>0</v>
      </c>
      <c r="Q100" s="178">
        <f t="shared" si="26"/>
        <v>0</v>
      </c>
      <c r="R100" s="180"/>
      <c r="S100" s="181" t="s">
        <v>1899</v>
      </c>
      <c r="T100" s="156">
        <v>0</v>
      </c>
      <c r="U100" s="156">
        <f t="shared" si="27"/>
        <v>0</v>
      </c>
      <c r="V100" s="156"/>
      <c r="W100" s="156" t="s">
        <v>269</v>
      </c>
      <c r="X100" s="156" t="s">
        <v>224</v>
      </c>
      <c r="Y100" s="145"/>
      <c r="Z100" s="145"/>
      <c r="AA100" s="145"/>
      <c r="AB100" s="145"/>
      <c r="AC100" s="145"/>
      <c r="AD100" s="145"/>
      <c r="AE100" s="145"/>
      <c r="AF100" s="145" t="s">
        <v>480</v>
      </c>
      <c r="AG100" s="145"/>
      <c r="AH100" s="145"/>
      <c r="AI100" s="145"/>
      <c r="AJ100" s="145"/>
      <c r="AK100" s="145"/>
      <c r="AL100" s="145"/>
      <c r="AM100" s="145"/>
      <c r="AN100" s="145"/>
      <c r="AO100" s="145"/>
      <c r="AP100" s="145"/>
      <c r="AQ100" s="145"/>
      <c r="AR100" s="145"/>
      <c r="AS100" s="145"/>
      <c r="AT100" s="145"/>
      <c r="AU100" s="145"/>
      <c r="AV100" s="145"/>
      <c r="AW100" s="145"/>
      <c r="AX100" s="145"/>
      <c r="AY100" s="145"/>
      <c r="AZ100" s="145"/>
      <c r="BA100" s="145"/>
      <c r="BB100" s="145"/>
      <c r="BC100" s="145"/>
      <c r="BD100" s="145"/>
      <c r="BE100" s="145"/>
      <c r="BF100" s="145"/>
      <c r="BG100" s="145"/>
    </row>
    <row r="101" spans="1:59" ht="22.5" outlineLevel="1" x14ac:dyDescent="0.2">
      <c r="A101" s="175">
        <v>90</v>
      </c>
      <c r="B101" s="176" t="s">
        <v>1415</v>
      </c>
      <c r="C101" s="185" t="s">
        <v>1416</v>
      </c>
      <c r="D101" s="177" t="s">
        <v>341</v>
      </c>
      <c r="E101" s="178">
        <v>2</v>
      </c>
      <c r="F101" s="179"/>
      <c r="G101" s="180">
        <f t="shared" si="21"/>
        <v>0</v>
      </c>
      <c r="H101" s="179"/>
      <c r="I101" s="180">
        <f t="shared" si="22"/>
        <v>0</v>
      </c>
      <c r="J101" s="179"/>
      <c r="K101" s="180">
        <f t="shared" si="23"/>
        <v>0</v>
      </c>
      <c r="L101" s="180">
        <v>21</v>
      </c>
      <c r="M101" s="180">
        <f t="shared" si="24"/>
        <v>0</v>
      </c>
      <c r="N101" s="178">
        <v>1.4999999999999999E-2</v>
      </c>
      <c r="O101" s="178">
        <f t="shared" si="25"/>
        <v>0.03</v>
      </c>
      <c r="P101" s="178">
        <v>0</v>
      </c>
      <c r="Q101" s="178">
        <f t="shared" si="26"/>
        <v>0</v>
      </c>
      <c r="R101" s="180"/>
      <c r="S101" s="181" t="s">
        <v>1899</v>
      </c>
      <c r="T101" s="156">
        <v>0</v>
      </c>
      <c r="U101" s="156">
        <f t="shared" si="27"/>
        <v>0</v>
      </c>
      <c r="V101" s="156"/>
      <c r="W101" s="156" t="s">
        <v>269</v>
      </c>
      <c r="X101" s="156" t="s">
        <v>224</v>
      </c>
      <c r="Y101" s="145"/>
      <c r="Z101" s="145"/>
      <c r="AA101" s="145"/>
      <c r="AB101" s="145"/>
      <c r="AC101" s="145"/>
      <c r="AD101" s="145"/>
      <c r="AE101" s="145"/>
      <c r="AF101" s="145" t="s">
        <v>480</v>
      </c>
      <c r="AG101" s="145"/>
      <c r="AH101" s="145"/>
      <c r="AI101" s="145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45"/>
      <c r="BG101" s="145"/>
    </row>
    <row r="102" spans="1:59" outlineLevel="1" x14ac:dyDescent="0.2">
      <c r="A102" s="175">
        <v>91</v>
      </c>
      <c r="B102" s="176" t="s">
        <v>1417</v>
      </c>
      <c r="C102" s="185" t="s">
        <v>1418</v>
      </c>
      <c r="D102" s="177" t="s">
        <v>765</v>
      </c>
      <c r="E102" s="178">
        <v>2</v>
      </c>
      <c r="F102" s="179"/>
      <c r="G102" s="180">
        <f t="shared" si="21"/>
        <v>0</v>
      </c>
      <c r="H102" s="179"/>
      <c r="I102" s="180">
        <f t="shared" si="22"/>
        <v>0</v>
      </c>
      <c r="J102" s="179"/>
      <c r="K102" s="180">
        <f t="shared" si="23"/>
        <v>0</v>
      </c>
      <c r="L102" s="180">
        <v>21</v>
      </c>
      <c r="M102" s="180">
        <f t="shared" si="24"/>
        <v>0</v>
      </c>
      <c r="N102" s="178">
        <v>4.2999999999999999E-4</v>
      </c>
      <c r="O102" s="178">
        <f t="shared" si="25"/>
        <v>0</v>
      </c>
      <c r="P102" s="178">
        <v>0</v>
      </c>
      <c r="Q102" s="178">
        <f t="shared" si="26"/>
        <v>0</v>
      </c>
      <c r="R102" s="180"/>
      <c r="S102" s="181" t="s">
        <v>1899</v>
      </c>
      <c r="T102" s="156">
        <v>0</v>
      </c>
      <c r="U102" s="156">
        <f t="shared" si="27"/>
        <v>0</v>
      </c>
      <c r="V102" s="156"/>
      <c r="W102" s="156" t="s">
        <v>223</v>
      </c>
      <c r="X102" s="156" t="s">
        <v>224</v>
      </c>
      <c r="Y102" s="145"/>
      <c r="Z102" s="145"/>
      <c r="AA102" s="145"/>
      <c r="AB102" s="145"/>
      <c r="AC102" s="145"/>
      <c r="AD102" s="145"/>
      <c r="AE102" s="145"/>
      <c r="AF102" s="145" t="s">
        <v>722</v>
      </c>
      <c r="AG102" s="145"/>
      <c r="AH102" s="145"/>
      <c r="AI102" s="145"/>
      <c r="AJ102" s="145"/>
      <c r="AK102" s="145"/>
      <c r="AL102" s="145"/>
      <c r="AM102" s="145"/>
      <c r="AN102" s="145"/>
      <c r="AO102" s="145"/>
      <c r="AP102" s="145"/>
      <c r="AQ102" s="145"/>
      <c r="AR102" s="145"/>
      <c r="AS102" s="145"/>
      <c r="AT102" s="145"/>
      <c r="AU102" s="145"/>
      <c r="AV102" s="145"/>
      <c r="AW102" s="145"/>
      <c r="AX102" s="145"/>
      <c r="AY102" s="145"/>
      <c r="AZ102" s="145"/>
      <c r="BA102" s="145"/>
      <c r="BB102" s="145"/>
      <c r="BC102" s="145"/>
      <c r="BD102" s="145"/>
      <c r="BE102" s="145"/>
      <c r="BF102" s="145"/>
      <c r="BG102" s="145"/>
    </row>
    <row r="103" spans="1:59" outlineLevel="1" x14ac:dyDescent="0.2">
      <c r="A103" s="175">
        <v>92</v>
      </c>
      <c r="B103" s="176" t="s">
        <v>1419</v>
      </c>
      <c r="C103" s="185" t="s">
        <v>1420</v>
      </c>
      <c r="D103" s="177" t="s">
        <v>765</v>
      </c>
      <c r="E103" s="178">
        <v>2</v>
      </c>
      <c r="F103" s="179"/>
      <c r="G103" s="180">
        <f t="shared" si="21"/>
        <v>0</v>
      </c>
      <c r="H103" s="179"/>
      <c r="I103" s="180">
        <f t="shared" si="22"/>
        <v>0</v>
      </c>
      <c r="J103" s="179"/>
      <c r="K103" s="180">
        <f t="shared" si="23"/>
        <v>0</v>
      </c>
      <c r="L103" s="180">
        <v>21</v>
      </c>
      <c r="M103" s="180">
        <f t="shared" si="24"/>
        <v>0</v>
      </c>
      <c r="N103" s="178">
        <v>6.4000000000000005E-4</v>
      </c>
      <c r="O103" s="178">
        <f t="shared" si="25"/>
        <v>0</v>
      </c>
      <c r="P103" s="178">
        <v>0</v>
      </c>
      <c r="Q103" s="178">
        <f t="shared" si="26"/>
        <v>0</v>
      </c>
      <c r="R103" s="180"/>
      <c r="S103" s="181" t="s">
        <v>1899</v>
      </c>
      <c r="T103" s="156">
        <v>0</v>
      </c>
      <c r="U103" s="156">
        <f t="shared" si="27"/>
        <v>0</v>
      </c>
      <c r="V103" s="156"/>
      <c r="W103" s="156" t="s">
        <v>223</v>
      </c>
      <c r="X103" s="156" t="s">
        <v>224</v>
      </c>
      <c r="Y103" s="145"/>
      <c r="Z103" s="145"/>
      <c r="AA103" s="145"/>
      <c r="AB103" s="145"/>
      <c r="AC103" s="145"/>
      <c r="AD103" s="145"/>
      <c r="AE103" s="145"/>
      <c r="AF103" s="145" t="s">
        <v>722</v>
      </c>
      <c r="AG103" s="145"/>
      <c r="AH103" s="145"/>
      <c r="AI103" s="145"/>
      <c r="AJ103" s="145"/>
      <c r="AK103" s="145"/>
      <c r="AL103" s="145"/>
      <c r="AM103" s="145"/>
      <c r="AN103" s="145"/>
      <c r="AO103" s="145"/>
      <c r="AP103" s="145"/>
      <c r="AQ103" s="145"/>
      <c r="AR103" s="145"/>
      <c r="AS103" s="145"/>
      <c r="AT103" s="145"/>
      <c r="AU103" s="145"/>
      <c r="AV103" s="145"/>
      <c r="AW103" s="145"/>
      <c r="AX103" s="145"/>
      <c r="AY103" s="145"/>
      <c r="AZ103" s="145"/>
      <c r="BA103" s="145"/>
      <c r="BB103" s="145"/>
      <c r="BC103" s="145"/>
      <c r="BD103" s="145"/>
      <c r="BE103" s="145"/>
      <c r="BF103" s="145"/>
      <c r="BG103" s="145"/>
    </row>
    <row r="104" spans="1:59" outlineLevel="1" x14ac:dyDescent="0.2">
      <c r="A104" s="175">
        <v>93</v>
      </c>
      <c r="B104" s="176" t="s">
        <v>1421</v>
      </c>
      <c r="C104" s="185" t="s">
        <v>1422</v>
      </c>
      <c r="D104" s="177" t="s">
        <v>341</v>
      </c>
      <c r="E104" s="178">
        <v>2</v>
      </c>
      <c r="F104" s="179"/>
      <c r="G104" s="180">
        <f t="shared" si="21"/>
        <v>0</v>
      </c>
      <c r="H104" s="179"/>
      <c r="I104" s="180">
        <f t="shared" si="22"/>
        <v>0</v>
      </c>
      <c r="J104" s="179"/>
      <c r="K104" s="180">
        <f t="shared" si="23"/>
        <v>0</v>
      </c>
      <c r="L104" s="180">
        <v>21</v>
      </c>
      <c r="M104" s="180">
        <f t="shared" si="24"/>
        <v>0</v>
      </c>
      <c r="N104" s="178">
        <v>1.4E-2</v>
      </c>
      <c r="O104" s="178">
        <f t="shared" si="25"/>
        <v>0.03</v>
      </c>
      <c r="P104" s="178">
        <v>0</v>
      </c>
      <c r="Q104" s="178">
        <f t="shared" si="26"/>
        <v>0</v>
      </c>
      <c r="R104" s="180"/>
      <c r="S104" s="181" t="s">
        <v>1899</v>
      </c>
      <c r="T104" s="156">
        <v>0</v>
      </c>
      <c r="U104" s="156">
        <f t="shared" si="27"/>
        <v>0</v>
      </c>
      <c r="V104" s="156"/>
      <c r="W104" s="156" t="s">
        <v>269</v>
      </c>
      <c r="X104" s="156" t="s">
        <v>224</v>
      </c>
      <c r="Y104" s="145"/>
      <c r="Z104" s="145"/>
      <c r="AA104" s="145"/>
      <c r="AB104" s="145"/>
      <c r="AC104" s="145"/>
      <c r="AD104" s="145"/>
      <c r="AE104" s="145"/>
      <c r="AF104" s="145" t="s">
        <v>480</v>
      </c>
      <c r="AG104" s="145"/>
      <c r="AH104" s="145"/>
      <c r="AI104" s="145"/>
      <c r="AJ104" s="145"/>
      <c r="AK104" s="145"/>
      <c r="AL104" s="145"/>
      <c r="AM104" s="145"/>
      <c r="AN104" s="145"/>
      <c r="AO104" s="145"/>
      <c r="AP104" s="145"/>
      <c r="AQ104" s="145"/>
      <c r="AR104" s="145"/>
      <c r="AS104" s="145"/>
      <c r="AT104" s="145"/>
      <c r="AU104" s="145"/>
      <c r="AV104" s="145"/>
      <c r="AW104" s="145"/>
      <c r="AX104" s="145"/>
      <c r="AY104" s="145"/>
      <c r="AZ104" s="145"/>
      <c r="BA104" s="145"/>
      <c r="BB104" s="145"/>
      <c r="BC104" s="145"/>
      <c r="BD104" s="145"/>
      <c r="BE104" s="145"/>
      <c r="BF104" s="145"/>
      <c r="BG104" s="145"/>
    </row>
    <row r="105" spans="1:59" ht="22.5" outlineLevel="1" x14ac:dyDescent="0.2">
      <c r="A105" s="175">
        <v>94</v>
      </c>
      <c r="B105" s="176" t="s">
        <v>1423</v>
      </c>
      <c r="C105" s="185" t="s">
        <v>1424</v>
      </c>
      <c r="D105" s="177" t="s">
        <v>765</v>
      </c>
      <c r="E105" s="178">
        <v>2</v>
      </c>
      <c r="F105" s="179"/>
      <c r="G105" s="180">
        <f t="shared" si="21"/>
        <v>0</v>
      </c>
      <c r="H105" s="179"/>
      <c r="I105" s="180">
        <f t="shared" si="22"/>
        <v>0</v>
      </c>
      <c r="J105" s="179"/>
      <c r="K105" s="180">
        <f t="shared" si="23"/>
        <v>0</v>
      </c>
      <c r="L105" s="180">
        <v>21</v>
      </c>
      <c r="M105" s="180">
        <f t="shared" si="24"/>
        <v>0</v>
      </c>
      <c r="N105" s="178">
        <v>6.6E-4</v>
      </c>
      <c r="O105" s="178">
        <f t="shared" si="25"/>
        <v>0</v>
      </c>
      <c r="P105" s="178">
        <v>0</v>
      </c>
      <c r="Q105" s="178">
        <f t="shared" si="26"/>
        <v>0</v>
      </c>
      <c r="R105" s="180"/>
      <c r="S105" s="181" t="s">
        <v>1899</v>
      </c>
      <c r="T105" s="156">
        <v>0</v>
      </c>
      <c r="U105" s="156">
        <f t="shared" si="27"/>
        <v>0</v>
      </c>
      <c r="V105" s="156"/>
      <c r="W105" s="156" t="s">
        <v>223</v>
      </c>
      <c r="X105" s="156" t="s">
        <v>224</v>
      </c>
      <c r="Y105" s="145"/>
      <c r="Z105" s="145"/>
      <c r="AA105" s="145"/>
      <c r="AB105" s="145"/>
      <c r="AC105" s="145"/>
      <c r="AD105" s="145"/>
      <c r="AE105" s="145"/>
      <c r="AF105" s="145" t="s">
        <v>722</v>
      </c>
      <c r="AG105" s="145"/>
      <c r="AH105" s="145"/>
      <c r="AI105" s="145"/>
      <c r="AJ105" s="145"/>
      <c r="AK105" s="145"/>
      <c r="AL105" s="145"/>
      <c r="AM105" s="145"/>
      <c r="AN105" s="145"/>
      <c r="AO105" s="145"/>
      <c r="AP105" s="145"/>
      <c r="AQ105" s="145"/>
      <c r="AR105" s="145"/>
      <c r="AS105" s="145"/>
      <c r="AT105" s="145"/>
      <c r="AU105" s="145"/>
      <c r="AV105" s="145"/>
      <c r="AW105" s="145"/>
      <c r="AX105" s="145"/>
      <c r="AY105" s="145"/>
      <c r="AZ105" s="145"/>
      <c r="BA105" s="145"/>
      <c r="BB105" s="145"/>
      <c r="BC105" s="145"/>
      <c r="BD105" s="145"/>
      <c r="BE105" s="145"/>
      <c r="BF105" s="145"/>
      <c r="BG105" s="145"/>
    </row>
    <row r="106" spans="1:59" ht="22.5" outlineLevel="1" x14ac:dyDescent="0.2">
      <c r="A106" s="175">
        <v>95</v>
      </c>
      <c r="B106" s="176" t="s">
        <v>1425</v>
      </c>
      <c r="C106" s="185" t="s">
        <v>1426</v>
      </c>
      <c r="D106" s="177" t="s">
        <v>341</v>
      </c>
      <c r="E106" s="178">
        <v>2</v>
      </c>
      <c r="F106" s="179"/>
      <c r="G106" s="180">
        <f t="shared" si="21"/>
        <v>0</v>
      </c>
      <c r="H106" s="179"/>
      <c r="I106" s="180">
        <f t="shared" si="22"/>
        <v>0</v>
      </c>
      <c r="J106" s="179"/>
      <c r="K106" s="180">
        <f t="shared" si="23"/>
        <v>0</v>
      </c>
      <c r="L106" s="180">
        <v>21</v>
      </c>
      <c r="M106" s="180">
        <f t="shared" si="24"/>
        <v>0</v>
      </c>
      <c r="N106" s="178">
        <v>1.2E-2</v>
      </c>
      <c r="O106" s="178">
        <f t="shared" si="25"/>
        <v>0.02</v>
      </c>
      <c r="P106" s="178">
        <v>0</v>
      </c>
      <c r="Q106" s="178">
        <f t="shared" si="26"/>
        <v>0</v>
      </c>
      <c r="R106" s="180"/>
      <c r="S106" s="181" t="s">
        <v>296</v>
      </c>
      <c r="T106" s="156">
        <v>0</v>
      </c>
      <c r="U106" s="156">
        <f t="shared" si="27"/>
        <v>0</v>
      </c>
      <c r="V106" s="156"/>
      <c r="W106" s="156" t="s">
        <v>269</v>
      </c>
      <c r="X106" s="156" t="s">
        <v>224</v>
      </c>
      <c r="Y106" s="145"/>
      <c r="Z106" s="145"/>
      <c r="AA106" s="145"/>
      <c r="AB106" s="145"/>
      <c r="AC106" s="145"/>
      <c r="AD106" s="145"/>
      <c r="AE106" s="145"/>
      <c r="AF106" s="145" t="s">
        <v>480</v>
      </c>
      <c r="AG106" s="145"/>
      <c r="AH106" s="145"/>
      <c r="AI106" s="145"/>
      <c r="AJ106" s="145"/>
      <c r="AK106" s="145"/>
      <c r="AL106" s="145"/>
      <c r="AM106" s="145"/>
      <c r="AN106" s="145"/>
      <c r="AO106" s="145"/>
      <c r="AP106" s="145"/>
      <c r="AQ106" s="145"/>
      <c r="AR106" s="145"/>
      <c r="AS106" s="145"/>
      <c r="AT106" s="145"/>
      <c r="AU106" s="145"/>
      <c r="AV106" s="145"/>
      <c r="AW106" s="145"/>
      <c r="AX106" s="145"/>
      <c r="AY106" s="145"/>
      <c r="AZ106" s="145"/>
      <c r="BA106" s="145"/>
      <c r="BB106" s="145"/>
      <c r="BC106" s="145"/>
      <c r="BD106" s="145"/>
      <c r="BE106" s="145"/>
      <c r="BF106" s="145"/>
      <c r="BG106" s="145"/>
    </row>
    <row r="107" spans="1:59" ht="22.5" outlineLevel="1" x14ac:dyDescent="0.2">
      <c r="A107" s="175">
        <v>96</v>
      </c>
      <c r="B107" s="176" t="s">
        <v>1427</v>
      </c>
      <c r="C107" s="185" t="s">
        <v>1428</v>
      </c>
      <c r="D107" s="177" t="s">
        <v>765</v>
      </c>
      <c r="E107" s="178">
        <v>2</v>
      </c>
      <c r="F107" s="179"/>
      <c r="G107" s="180">
        <f t="shared" si="21"/>
        <v>0</v>
      </c>
      <c r="H107" s="179"/>
      <c r="I107" s="180">
        <f t="shared" si="22"/>
        <v>0</v>
      </c>
      <c r="J107" s="179"/>
      <c r="K107" s="180">
        <f t="shared" si="23"/>
        <v>0</v>
      </c>
      <c r="L107" s="180">
        <v>21</v>
      </c>
      <c r="M107" s="180">
        <f t="shared" si="24"/>
        <v>0</v>
      </c>
      <c r="N107" s="178">
        <v>5.4599999999999996E-3</v>
      </c>
      <c r="O107" s="178">
        <f t="shared" si="25"/>
        <v>0.01</v>
      </c>
      <c r="P107" s="178">
        <v>0</v>
      </c>
      <c r="Q107" s="178">
        <f t="shared" si="26"/>
        <v>0</v>
      </c>
      <c r="R107" s="180"/>
      <c r="S107" s="181" t="s">
        <v>1899</v>
      </c>
      <c r="T107" s="156">
        <v>0</v>
      </c>
      <c r="U107" s="156">
        <f t="shared" si="27"/>
        <v>0</v>
      </c>
      <c r="V107" s="156"/>
      <c r="W107" s="156" t="s">
        <v>223</v>
      </c>
      <c r="X107" s="156" t="s">
        <v>224</v>
      </c>
      <c r="Y107" s="145"/>
      <c r="Z107" s="145"/>
      <c r="AA107" s="145"/>
      <c r="AB107" s="145"/>
      <c r="AC107" s="145"/>
      <c r="AD107" s="145"/>
      <c r="AE107" s="145"/>
      <c r="AF107" s="145" t="s">
        <v>722</v>
      </c>
      <c r="AG107" s="145"/>
      <c r="AH107" s="145"/>
      <c r="AI107" s="145"/>
      <c r="AJ107" s="145"/>
      <c r="AK107" s="145"/>
      <c r="AL107" s="145"/>
      <c r="AM107" s="145"/>
      <c r="AN107" s="145"/>
      <c r="AO107" s="145"/>
      <c r="AP107" s="145"/>
      <c r="AQ107" s="145"/>
      <c r="AR107" s="145"/>
      <c r="AS107" s="145"/>
      <c r="AT107" s="145"/>
      <c r="AU107" s="145"/>
      <c r="AV107" s="145"/>
      <c r="AW107" s="145"/>
      <c r="AX107" s="145"/>
      <c r="AY107" s="145"/>
      <c r="AZ107" s="145"/>
      <c r="BA107" s="145"/>
      <c r="BB107" s="145"/>
      <c r="BC107" s="145"/>
      <c r="BD107" s="145"/>
      <c r="BE107" s="145"/>
      <c r="BF107" s="145"/>
      <c r="BG107" s="145"/>
    </row>
    <row r="108" spans="1:59" ht="22.5" outlineLevel="1" x14ac:dyDescent="0.2">
      <c r="A108" s="175">
        <v>97</v>
      </c>
      <c r="B108" s="176" t="s">
        <v>1429</v>
      </c>
      <c r="C108" s="185" t="s">
        <v>1430</v>
      </c>
      <c r="D108" s="177" t="s">
        <v>341</v>
      </c>
      <c r="E108" s="178">
        <v>2</v>
      </c>
      <c r="F108" s="179"/>
      <c r="G108" s="180">
        <f t="shared" si="21"/>
        <v>0</v>
      </c>
      <c r="H108" s="179"/>
      <c r="I108" s="180">
        <f t="shared" si="22"/>
        <v>0</v>
      </c>
      <c r="J108" s="179"/>
      <c r="K108" s="180">
        <f t="shared" si="23"/>
        <v>0</v>
      </c>
      <c r="L108" s="180">
        <v>21</v>
      </c>
      <c r="M108" s="180">
        <f t="shared" si="24"/>
        <v>0</v>
      </c>
      <c r="N108" s="178">
        <v>3.1E-2</v>
      </c>
      <c r="O108" s="178">
        <f t="shared" si="25"/>
        <v>0.06</v>
      </c>
      <c r="P108" s="178">
        <v>0</v>
      </c>
      <c r="Q108" s="178">
        <f t="shared" si="26"/>
        <v>0</v>
      </c>
      <c r="R108" s="180"/>
      <c r="S108" s="181" t="s">
        <v>1899</v>
      </c>
      <c r="T108" s="156">
        <v>0</v>
      </c>
      <c r="U108" s="156">
        <f t="shared" si="27"/>
        <v>0</v>
      </c>
      <c r="V108" s="156"/>
      <c r="W108" s="156" t="s">
        <v>269</v>
      </c>
      <c r="X108" s="156" t="s">
        <v>224</v>
      </c>
      <c r="Y108" s="145"/>
      <c r="Z108" s="145"/>
      <c r="AA108" s="145"/>
      <c r="AB108" s="145"/>
      <c r="AC108" s="145"/>
      <c r="AD108" s="145"/>
      <c r="AE108" s="145"/>
      <c r="AF108" s="145" t="s">
        <v>480</v>
      </c>
      <c r="AG108" s="145"/>
      <c r="AH108" s="145"/>
      <c r="AI108" s="145"/>
      <c r="AJ108" s="145"/>
      <c r="AK108" s="145"/>
      <c r="AL108" s="145"/>
      <c r="AM108" s="145"/>
      <c r="AN108" s="145"/>
      <c r="AO108" s="145"/>
      <c r="AP108" s="145"/>
      <c r="AQ108" s="145"/>
      <c r="AR108" s="145"/>
      <c r="AS108" s="145"/>
      <c r="AT108" s="145"/>
      <c r="AU108" s="145"/>
      <c r="AV108" s="145"/>
      <c r="AW108" s="145"/>
      <c r="AX108" s="145"/>
      <c r="AY108" s="145"/>
      <c r="AZ108" s="145"/>
      <c r="BA108" s="145"/>
      <c r="BB108" s="145"/>
      <c r="BC108" s="145"/>
      <c r="BD108" s="145"/>
      <c r="BE108" s="145"/>
      <c r="BF108" s="145"/>
      <c r="BG108" s="145"/>
    </row>
    <row r="109" spans="1:59" ht="22.5" outlineLevel="1" x14ac:dyDescent="0.2">
      <c r="A109" s="175">
        <v>98</v>
      </c>
      <c r="B109" s="176" t="s">
        <v>1431</v>
      </c>
      <c r="C109" s="185" t="s">
        <v>1432</v>
      </c>
      <c r="D109" s="177" t="s">
        <v>765</v>
      </c>
      <c r="E109" s="178">
        <v>55</v>
      </c>
      <c r="F109" s="179"/>
      <c r="G109" s="180">
        <f t="shared" si="21"/>
        <v>0</v>
      </c>
      <c r="H109" s="179"/>
      <c r="I109" s="180">
        <f t="shared" si="22"/>
        <v>0</v>
      </c>
      <c r="J109" s="179"/>
      <c r="K109" s="180">
        <f t="shared" si="23"/>
        <v>0</v>
      </c>
      <c r="L109" s="180">
        <v>21</v>
      </c>
      <c r="M109" s="180">
        <f t="shared" si="24"/>
        <v>0</v>
      </c>
      <c r="N109" s="178">
        <v>2.4000000000000001E-4</v>
      </c>
      <c r="O109" s="178">
        <f t="shared" si="25"/>
        <v>0.01</v>
      </c>
      <c r="P109" s="178">
        <v>0</v>
      </c>
      <c r="Q109" s="178">
        <f t="shared" si="26"/>
        <v>0</v>
      </c>
      <c r="R109" s="180"/>
      <c r="S109" s="181" t="s">
        <v>1899</v>
      </c>
      <c r="T109" s="156">
        <v>0</v>
      </c>
      <c r="U109" s="156">
        <f t="shared" si="27"/>
        <v>0</v>
      </c>
      <c r="V109" s="156"/>
      <c r="W109" s="156" t="s">
        <v>223</v>
      </c>
      <c r="X109" s="156" t="s">
        <v>224</v>
      </c>
      <c r="Y109" s="145"/>
      <c r="Z109" s="145"/>
      <c r="AA109" s="145"/>
      <c r="AB109" s="145"/>
      <c r="AC109" s="145"/>
      <c r="AD109" s="145"/>
      <c r="AE109" s="145"/>
      <c r="AF109" s="145" t="s">
        <v>722</v>
      </c>
      <c r="AG109" s="145"/>
      <c r="AH109" s="145"/>
      <c r="AI109" s="145"/>
      <c r="AJ109" s="145"/>
      <c r="AK109" s="145"/>
      <c r="AL109" s="145"/>
      <c r="AM109" s="145"/>
      <c r="AN109" s="145"/>
      <c r="AO109" s="145"/>
      <c r="AP109" s="145"/>
      <c r="AQ109" s="145"/>
      <c r="AR109" s="145"/>
      <c r="AS109" s="145"/>
      <c r="AT109" s="145"/>
      <c r="AU109" s="145"/>
      <c r="AV109" s="145"/>
      <c r="AW109" s="145"/>
      <c r="AX109" s="145"/>
      <c r="AY109" s="145"/>
      <c r="AZ109" s="145"/>
      <c r="BA109" s="145"/>
      <c r="BB109" s="145"/>
      <c r="BC109" s="145"/>
      <c r="BD109" s="145"/>
      <c r="BE109" s="145"/>
      <c r="BF109" s="145"/>
      <c r="BG109" s="145"/>
    </row>
    <row r="110" spans="1:59" ht="22.5" outlineLevel="1" x14ac:dyDescent="0.2">
      <c r="A110" s="175">
        <v>99</v>
      </c>
      <c r="B110" s="176" t="s">
        <v>1433</v>
      </c>
      <c r="C110" s="185" t="s">
        <v>1434</v>
      </c>
      <c r="D110" s="177" t="s">
        <v>765</v>
      </c>
      <c r="E110" s="178">
        <v>17</v>
      </c>
      <c r="F110" s="179"/>
      <c r="G110" s="180">
        <f t="shared" si="21"/>
        <v>0</v>
      </c>
      <c r="H110" s="179"/>
      <c r="I110" s="180">
        <f t="shared" si="22"/>
        <v>0</v>
      </c>
      <c r="J110" s="179"/>
      <c r="K110" s="180">
        <f t="shared" si="23"/>
        <v>0</v>
      </c>
      <c r="L110" s="180">
        <v>21</v>
      </c>
      <c r="M110" s="180">
        <f t="shared" si="24"/>
        <v>0</v>
      </c>
      <c r="N110" s="178">
        <v>9.0000000000000006E-5</v>
      </c>
      <c r="O110" s="178">
        <f t="shared" si="25"/>
        <v>0</v>
      </c>
      <c r="P110" s="178">
        <v>0</v>
      </c>
      <c r="Q110" s="178">
        <f t="shared" si="26"/>
        <v>0</v>
      </c>
      <c r="R110" s="180"/>
      <c r="S110" s="181" t="s">
        <v>1899</v>
      </c>
      <c r="T110" s="156">
        <v>0</v>
      </c>
      <c r="U110" s="156">
        <f t="shared" si="27"/>
        <v>0</v>
      </c>
      <c r="V110" s="156"/>
      <c r="W110" s="156" t="s">
        <v>223</v>
      </c>
      <c r="X110" s="156" t="s">
        <v>224</v>
      </c>
      <c r="Y110" s="145"/>
      <c r="Z110" s="145"/>
      <c r="AA110" s="145"/>
      <c r="AB110" s="145"/>
      <c r="AC110" s="145"/>
      <c r="AD110" s="145"/>
      <c r="AE110" s="145"/>
      <c r="AF110" s="145" t="s">
        <v>722</v>
      </c>
      <c r="AG110" s="145"/>
      <c r="AH110" s="145"/>
      <c r="AI110" s="145"/>
      <c r="AJ110" s="145"/>
      <c r="AK110" s="145"/>
      <c r="AL110" s="145"/>
      <c r="AM110" s="145"/>
      <c r="AN110" s="145"/>
      <c r="AO110" s="145"/>
      <c r="AP110" s="145"/>
      <c r="AQ110" s="145"/>
      <c r="AR110" s="145"/>
      <c r="AS110" s="145"/>
      <c r="AT110" s="145"/>
      <c r="AU110" s="145"/>
      <c r="AV110" s="145"/>
      <c r="AW110" s="145"/>
      <c r="AX110" s="145"/>
      <c r="AY110" s="145"/>
      <c r="AZ110" s="145"/>
      <c r="BA110" s="145"/>
      <c r="BB110" s="145"/>
      <c r="BC110" s="145"/>
      <c r="BD110" s="145"/>
      <c r="BE110" s="145"/>
      <c r="BF110" s="145"/>
      <c r="BG110" s="145"/>
    </row>
    <row r="111" spans="1:59" outlineLevel="1" x14ac:dyDescent="0.2">
      <c r="A111" s="175">
        <v>100</v>
      </c>
      <c r="B111" s="176" t="s">
        <v>1435</v>
      </c>
      <c r="C111" s="185" t="s">
        <v>1436</v>
      </c>
      <c r="D111" s="177" t="s">
        <v>341</v>
      </c>
      <c r="E111" s="178">
        <v>17</v>
      </c>
      <c r="F111" s="179"/>
      <c r="G111" s="180">
        <f t="shared" si="21"/>
        <v>0</v>
      </c>
      <c r="H111" s="179"/>
      <c r="I111" s="180">
        <f t="shared" si="22"/>
        <v>0</v>
      </c>
      <c r="J111" s="179"/>
      <c r="K111" s="180">
        <f t="shared" si="23"/>
        <v>0</v>
      </c>
      <c r="L111" s="180">
        <v>21</v>
      </c>
      <c r="M111" s="180">
        <f t="shared" si="24"/>
        <v>0</v>
      </c>
      <c r="N111" s="178">
        <v>1.4999999999999999E-4</v>
      </c>
      <c r="O111" s="178">
        <f t="shared" si="25"/>
        <v>0</v>
      </c>
      <c r="P111" s="178">
        <v>0</v>
      </c>
      <c r="Q111" s="178">
        <f t="shared" si="26"/>
        <v>0</v>
      </c>
      <c r="R111" s="180"/>
      <c r="S111" s="181" t="s">
        <v>1899</v>
      </c>
      <c r="T111" s="156">
        <v>0</v>
      </c>
      <c r="U111" s="156">
        <f t="shared" si="27"/>
        <v>0</v>
      </c>
      <c r="V111" s="156"/>
      <c r="W111" s="156" t="s">
        <v>269</v>
      </c>
      <c r="X111" s="156" t="s">
        <v>224</v>
      </c>
      <c r="Y111" s="145"/>
      <c r="Z111" s="145"/>
      <c r="AA111" s="145"/>
      <c r="AB111" s="145"/>
      <c r="AC111" s="145"/>
      <c r="AD111" s="145"/>
      <c r="AE111" s="145"/>
      <c r="AF111" s="145" t="s">
        <v>480</v>
      </c>
      <c r="AG111" s="145"/>
      <c r="AH111" s="145"/>
      <c r="AI111" s="145"/>
      <c r="AJ111" s="145"/>
      <c r="AK111" s="145"/>
      <c r="AL111" s="145"/>
      <c r="AM111" s="145"/>
      <c r="AN111" s="145"/>
      <c r="AO111" s="145"/>
      <c r="AP111" s="145"/>
      <c r="AQ111" s="145"/>
      <c r="AR111" s="145"/>
      <c r="AS111" s="145"/>
      <c r="AT111" s="145"/>
      <c r="AU111" s="145"/>
      <c r="AV111" s="145"/>
      <c r="AW111" s="145"/>
      <c r="AX111" s="145"/>
      <c r="AY111" s="145"/>
      <c r="AZ111" s="145"/>
      <c r="BA111" s="145"/>
      <c r="BB111" s="145"/>
      <c r="BC111" s="145"/>
      <c r="BD111" s="145"/>
      <c r="BE111" s="145"/>
      <c r="BF111" s="145"/>
      <c r="BG111" s="145"/>
    </row>
    <row r="112" spans="1:59" ht="22.5" outlineLevel="1" x14ac:dyDescent="0.2">
      <c r="A112" s="175">
        <v>101</v>
      </c>
      <c r="B112" s="176" t="s">
        <v>1437</v>
      </c>
      <c r="C112" s="185" t="s">
        <v>1438</v>
      </c>
      <c r="D112" s="177" t="s">
        <v>341</v>
      </c>
      <c r="E112" s="178">
        <v>17</v>
      </c>
      <c r="F112" s="179"/>
      <c r="G112" s="180">
        <f t="shared" si="21"/>
        <v>0</v>
      </c>
      <c r="H112" s="179"/>
      <c r="I112" s="180">
        <f t="shared" si="22"/>
        <v>0</v>
      </c>
      <c r="J112" s="179"/>
      <c r="K112" s="180">
        <f t="shared" si="23"/>
        <v>0</v>
      </c>
      <c r="L112" s="180">
        <v>21</v>
      </c>
      <c r="M112" s="180">
        <f t="shared" si="24"/>
        <v>0</v>
      </c>
      <c r="N112" s="178">
        <v>0</v>
      </c>
      <c r="O112" s="178">
        <f t="shared" si="25"/>
        <v>0</v>
      </c>
      <c r="P112" s="178">
        <v>0</v>
      </c>
      <c r="Q112" s="178">
        <f t="shared" si="26"/>
        <v>0</v>
      </c>
      <c r="R112" s="180"/>
      <c r="S112" s="181" t="s">
        <v>296</v>
      </c>
      <c r="T112" s="156">
        <v>0</v>
      </c>
      <c r="U112" s="156">
        <f t="shared" si="27"/>
        <v>0</v>
      </c>
      <c r="V112" s="156"/>
      <c r="W112" s="156" t="s">
        <v>269</v>
      </c>
      <c r="X112" s="156" t="s">
        <v>224</v>
      </c>
      <c r="Y112" s="145"/>
      <c r="Z112" s="145"/>
      <c r="AA112" s="145"/>
      <c r="AB112" s="145"/>
      <c r="AC112" s="145"/>
      <c r="AD112" s="145"/>
      <c r="AE112" s="145"/>
      <c r="AF112" s="145" t="s">
        <v>480</v>
      </c>
      <c r="AG112" s="145"/>
      <c r="AH112" s="145"/>
      <c r="AI112" s="145"/>
      <c r="AJ112" s="145"/>
      <c r="AK112" s="145"/>
      <c r="AL112" s="145"/>
      <c r="AM112" s="145"/>
      <c r="AN112" s="145"/>
      <c r="AO112" s="145"/>
      <c r="AP112" s="145"/>
      <c r="AQ112" s="145"/>
      <c r="AR112" s="145"/>
      <c r="AS112" s="145"/>
      <c r="AT112" s="145"/>
      <c r="AU112" s="145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5"/>
      <c r="BF112" s="145"/>
      <c r="BG112" s="145"/>
    </row>
    <row r="113" spans="1:59" ht="22.5" outlineLevel="1" x14ac:dyDescent="0.2">
      <c r="A113" s="175">
        <v>102</v>
      </c>
      <c r="B113" s="176" t="s">
        <v>1439</v>
      </c>
      <c r="C113" s="185" t="s">
        <v>1440</v>
      </c>
      <c r="D113" s="177" t="s">
        <v>341</v>
      </c>
      <c r="E113" s="178">
        <v>2</v>
      </c>
      <c r="F113" s="179"/>
      <c r="G113" s="180">
        <f t="shared" si="21"/>
        <v>0</v>
      </c>
      <c r="H113" s="179"/>
      <c r="I113" s="180">
        <f t="shared" si="22"/>
        <v>0</v>
      </c>
      <c r="J113" s="179"/>
      <c r="K113" s="180">
        <f t="shared" si="23"/>
        <v>0</v>
      </c>
      <c r="L113" s="180">
        <v>21</v>
      </c>
      <c r="M113" s="180">
        <f t="shared" si="24"/>
        <v>0</v>
      </c>
      <c r="N113" s="178">
        <v>1.6000000000000001E-4</v>
      </c>
      <c r="O113" s="178">
        <f t="shared" si="25"/>
        <v>0</v>
      </c>
      <c r="P113" s="178">
        <v>0</v>
      </c>
      <c r="Q113" s="178">
        <f t="shared" si="26"/>
        <v>0</v>
      </c>
      <c r="R113" s="180"/>
      <c r="S113" s="181" t="s">
        <v>1899</v>
      </c>
      <c r="T113" s="156">
        <v>0</v>
      </c>
      <c r="U113" s="156">
        <f t="shared" si="27"/>
        <v>0</v>
      </c>
      <c r="V113" s="156"/>
      <c r="W113" s="156" t="s">
        <v>223</v>
      </c>
      <c r="X113" s="156" t="s">
        <v>224</v>
      </c>
      <c r="Y113" s="145"/>
      <c r="Z113" s="145"/>
      <c r="AA113" s="145"/>
      <c r="AB113" s="145"/>
      <c r="AC113" s="145"/>
      <c r="AD113" s="145"/>
      <c r="AE113" s="145"/>
      <c r="AF113" s="145" t="s">
        <v>722</v>
      </c>
      <c r="AG113" s="145"/>
      <c r="AH113" s="145"/>
      <c r="AI113" s="145"/>
      <c r="AJ113" s="145"/>
      <c r="AK113" s="145"/>
      <c r="AL113" s="145"/>
      <c r="AM113" s="145"/>
      <c r="AN113" s="145"/>
      <c r="AO113" s="145"/>
      <c r="AP113" s="145"/>
      <c r="AQ113" s="145"/>
      <c r="AR113" s="145"/>
      <c r="AS113" s="145"/>
      <c r="AT113" s="145"/>
      <c r="AU113" s="145"/>
      <c r="AV113" s="145"/>
      <c r="AW113" s="145"/>
      <c r="AX113" s="145"/>
      <c r="AY113" s="145"/>
      <c r="AZ113" s="145"/>
      <c r="BA113" s="145"/>
      <c r="BB113" s="145"/>
      <c r="BC113" s="145"/>
      <c r="BD113" s="145"/>
      <c r="BE113" s="145"/>
      <c r="BF113" s="145"/>
      <c r="BG113" s="145"/>
    </row>
    <row r="114" spans="1:59" ht="22.5" outlineLevel="1" x14ac:dyDescent="0.2">
      <c r="A114" s="175">
        <v>103</v>
      </c>
      <c r="B114" s="176" t="s">
        <v>1441</v>
      </c>
      <c r="C114" s="185" t="s">
        <v>1442</v>
      </c>
      <c r="D114" s="177" t="s">
        <v>341</v>
      </c>
      <c r="E114" s="178">
        <v>2</v>
      </c>
      <c r="F114" s="179"/>
      <c r="G114" s="180">
        <f t="shared" si="21"/>
        <v>0</v>
      </c>
      <c r="H114" s="179"/>
      <c r="I114" s="180">
        <f t="shared" si="22"/>
        <v>0</v>
      </c>
      <c r="J114" s="179"/>
      <c r="K114" s="180">
        <f t="shared" si="23"/>
        <v>0</v>
      </c>
      <c r="L114" s="180">
        <v>21</v>
      </c>
      <c r="M114" s="180">
        <f t="shared" si="24"/>
        <v>0</v>
      </c>
      <c r="N114" s="178">
        <v>1.56E-3</v>
      </c>
      <c r="O114" s="178">
        <f t="shared" si="25"/>
        <v>0</v>
      </c>
      <c r="P114" s="178">
        <v>0</v>
      </c>
      <c r="Q114" s="178">
        <f t="shared" si="26"/>
        <v>0</v>
      </c>
      <c r="R114" s="180"/>
      <c r="S114" s="181" t="s">
        <v>1899</v>
      </c>
      <c r="T114" s="156">
        <v>0</v>
      </c>
      <c r="U114" s="156">
        <f t="shared" si="27"/>
        <v>0</v>
      </c>
      <c r="V114" s="156"/>
      <c r="W114" s="156" t="s">
        <v>269</v>
      </c>
      <c r="X114" s="156" t="s">
        <v>224</v>
      </c>
      <c r="Y114" s="145"/>
      <c r="Z114" s="145"/>
      <c r="AA114" s="145"/>
      <c r="AB114" s="145"/>
      <c r="AC114" s="145"/>
      <c r="AD114" s="145"/>
      <c r="AE114" s="145"/>
      <c r="AF114" s="145" t="s">
        <v>480</v>
      </c>
      <c r="AG114" s="145"/>
      <c r="AH114" s="145"/>
      <c r="AI114" s="145"/>
      <c r="AJ114" s="145"/>
      <c r="AK114" s="145"/>
      <c r="AL114" s="145"/>
      <c r="AM114" s="145"/>
      <c r="AN114" s="145"/>
      <c r="AO114" s="145"/>
      <c r="AP114" s="145"/>
      <c r="AQ114" s="145"/>
      <c r="AR114" s="145"/>
      <c r="AS114" s="145"/>
      <c r="AT114" s="145"/>
      <c r="AU114" s="145"/>
      <c r="AV114" s="145"/>
      <c r="AW114" s="145"/>
      <c r="AX114" s="145"/>
      <c r="AY114" s="145"/>
      <c r="AZ114" s="145"/>
      <c r="BA114" s="145"/>
      <c r="BB114" s="145"/>
      <c r="BC114" s="145"/>
      <c r="BD114" s="145"/>
      <c r="BE114" s="145"/>
      <c r="BF114" s="145"/>
      <c r="BG114" s="145"/>
    </row>
    <row r="115" spans="1:59" ht="22.5" outlineLevel="1" x14ac:dyDescent="0.2">
      <c r="A115" s="175">
        <v>104</v>
      </c>
      <c r="B115" s="176" t="s">
        <v>1443</v>
      </c>
      <c r="C115" s="185" t="s">
        <v>1444</v>
      </c>
      <c r="D115" s="177" t="s">
        <v>341</v>
      </c>
      <c r="E115" s="178">
        <v>23</v>
      </c>
      <c r="F115" s="179"/>
      <c r="G115" s="180">
        <f t="shared" si="21"/>
        <v>0</v>
      </c>
      <c r="H115" s="179"/>
      <c r="I115" s="180">
        <f t="shared" si="22"/>
        <v>0</v>
      </c>
      <c r="J115" s="179"/>
      <c r="K115" s="180">
        <f t="shared" si="23"/>
        <v>0</v>
      </c>
      <c r="L115" s="180">
        <v>21</v>
      </c>
      <c r="M115" s="180">
        <f t="shared" si="24"/>
        <v>0</v>
      </c>
      <c r="N115" s="178">
        <v>4.0000000000000003E-5</v>
      </c>
      <c r="O115" s="178">
        <f t="shared" si="25"/>
        <v>0</v>
      </c>
      <c r="P115" s="178">
        <v>0</v>
      </c>
      <c r="Q115" s="178">
        <f t="shared" si="26"/>
        <v>0</v>
      </c>
      <c r="R115" s="180"/>
      <c r="S115" s="181" t="s">
        <v>1899</v>
      </c>
      <c r="T115" s="156">
        <v>0</v>
      </c>
      <c r="U115" s="156">
        <f t="shared" si="27"/>
        <v>0</v>
      </c>
      <c r="V115" s="156"/>
      <c r="W115" s="156" t="s">
        <v>223</v>
      </c>
      <c r="X115" s="156" t="s">
        <v>224</v>
      </c>
      <c r="Y115" s="145"/>
      <c r="Z115" s="145"/>
      <c r="AA115" s="145"/>
      <c r="AB115" s="145"/>
      <c r="AC115" s="145"/>
      <c r="AD115" s="145"/>
      <c r="AE115" s="145"/>
      <c r="AF115" s="145" t="s">
        <v>722</v>
      </c>
      <c r="AG115" s="145"/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145"/>
      <c r="AV115" s="145"/>
      <c r="AW115" s="145"/>
      <c r="AX115" s="145"/>
      <c r="AY115" s="145"/>
      <c r="AZ115" s="145"/>
      <c r="BA115" s="145"/>
      <c r="BB115" s="145"/>
      <c r="BC115" s="145"/>
      <c r="BD115" s="145"/>
      <c r="BE115" s="145"/>
      <c r="BF115" s="145"/>
      <c r="BG115" s="145"/>
    </row>
    <row r="116" spans="1:59" ht="22.5" outlineLevel="1" x14ac:dyDescent="0.2">
      <c r="A116" s="175">
        <v>105</v>
      </c>
      <c r="B116" s="176" t="s">
        <v>1445</v>
      </c>
      <c r="C116" s="185" t="s">
        <v>1446</v>
      </c>
      <c r="D116" s="177" t="s">
        <v>341</v>
      </c>
      <c r="E116" s="178">
        <v>2</v>
      </c>
      <c r="F116" s="179"/>
      <c r="G116" s="180">
        <f t="shared" si="21"/>
        <v>0</v>
      </c>
      <c r="H116" s="179"/>
      <c r="I116" s="180">
        <f t="shared" si="22"/>
        <v>0</v>
      </c>
      <c r="J116" s="179"/>
      <c r="K116" s="180">
        <f t="shared" si="23"/>
        <v>0</v>
      </c>
      <c r="L116" s="180">
        <v>21</v>
      </c>
      <c r="M116" s="180">
        <f t="shared" si="24"/>
        <v>0</v>
      </c>
      <c r="N116" s="178">
        <v>1.5200000000000001E-3</v>
      </c>
      <c r="O116" s="178">
        <f t="shared" si="25"/>
        <v>0</v>
      </c>
      <c r="P116" s="178">
        <v>0</v>
      </c>
      <c r="Q116" s="178">
        <f t="shared" si="26"/>
        <v>0</v>
      </c>
      <c r="R116" s="180"/>
      <c r="S116" s="181" t="s">
        <v>1899</v>
      </c>
      <c r="T116" s="156">
        <v>0</v>
      </c>
      <c r="U116" s="156">
        <f t="shared" si="27"/>
        <v>0</v>
      </c>
      <c r="V116" s="156"/>
      <c r="W116" s="156" t="s">
        <v>269</v>
      </c>
      <c r="X116" s="156" t="s">
        <v>224</v>
      </c>
      <c r="Y116" s="145"/>
      <c r="Z116" s="145"/>
      <c r="AA116" s="145"/>
      <c r="AB116" s="145"/>
      <c r="AC116" s="145"/>
      <c r="AD116" s="145"/>
      <c r="AE116" s="145"/>
      <c r="AF116" s="145" t="s">
        <v>480</v>
      </c>
      <c r="AG116" s="145"/>
      <c r="AH116" s="145"/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145"/>
      <c r="AV116" s="145"/>
      <c r="AW116" s="145"/>
      <c r="AX116" s="145"/>
      <c r="AY116" s="145"/>
      <c r="AZ116" s="145"/>
      <c r="BA116" s="145"/>
      <c r="BB116" s="145"/>
      <c r="BC116" s="145"/>
      <c r="BD116" s="145"/>
      <c r="BE116" s="145"/>
      <c r="BF116" s="145"/>
      <c r="BG116" s="145"/>
    </row>
    <row r="117" spans="1:59" ht="22.5" outlineLevel="1" x14ac:dyDescent="0.2">
      <c r="A117" s="175">
        <v>106</v>
      </c>
      <c r="B117" s="176" t="s">
        <v>1447</v>
      </c>
      <c r="C117" s="185" t="s">
        <v>1448</v>
      </c>
      <c r="D117" s="177" t="s">
        <v>341</v>
      </c>
      <c r="E117" s="178">
        <v>19</v>
      </c>
      <c r="F117" s="179"/>
      <c r="G117" s="180">
        <f t="shared" si="21"/>
        <v>0</v>
      </c>
      <c r="H117" s="179"/>
      <c r="I117" s="180">
        <f t="shared" si="22"/>
        <v>0</v>
      </c>
      <c r="J117" s="179"/>
      <c r="K117" s="180">
        <f t="shared" si="23"/>
        <v>0</v>
      </c>
      <c r="L117" s="180">
        <v>21</v>
      </c>
      <c r="M117" s="180">
        <f t="shared" si="24"/>
        <v>0</v>
      </c>
      <c r="N117" s="178">
        <v>1.8E-3</v>
      </c>
      <c r="O117" s="178">
        <f t="shared" si="25"/>
        <v>0.03</v>
      </c>
      <c r="P117" s="178">
        <v>0</v>
      </c>
      <c r="Q117" s="178">
        <f t="shared" si="26"/>
        <v>0</v>
      </c>
      <c r="R117" s="180"/>
      <c r="S117" s="181" t="s">
        <v>1899</v>
      </c>
      <c r="T117" s="156">
        <v>0</v>
      </c>
      <c r="U117" s="156">
        <f t="shared" si="27"/>
        <v>0</v>
      </c>
      <c r="V117" s="156"/>
      <c r="W117" s="156" t="s">
        <v>269</v>
      </c>
      <c r="X117" s="156" t="s">
        <v>224</v>
      </c>
      <c r="Y117" s="145"/>
      <c r="Z117" s="145"/>
      <c r="AA117" s="145"/>
      <c r="AB117" s="145"/>
      <c r="AC117" s="145"/>
      <c r="AD117" s="145"/>
      <c r="AE117" s="145"/>
      <c r="AF117" s="145" t="s">
        <v>480</v>
      </c>
      <c r="AG117" s="145"/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145"/>
      <c r="AV117" s="145"/>
      <c r="AW117" s="145"/>
      <c r="AX117" s="145"/>
      <c r="AY117" s="145"/>
      <c r="AZ117" s="145"/>
      <c r="BA117" s="145"/>
      <c r="BB117" s="145"/>
      <c r="BC117" s="145"/>
      <c r="BD117" s="145"/>
      <c r="BE117" s="145"/>
      <c r="BF117" s="145"/>
      <c r="BG117" s="145"/>
    </row>
    <row r="118" spans="1:59" ht="22.5" outlineLevel="1" x14ac:dyDescent="0.2">
      <c r="A118" s="175">
        <v>107</v>
      </c>
      <c r="B118" s="176" t="s">
        <v>1449</v>
      </c>
      <c r="C118" s="185" t="s">
        <v>1450</v>
      </c>
      <c r="D118" s="177" t="s">
        <v>341</v>
      </c>
      <c r="E118" s="178">
        <v>2</v>
      </c>
      <c r="F118" s="179"/>
      <c r="G118" s="180">
        <f t="shared" si="21"/>
        <v>0</v>
      </c>
      <c r="H118" s="179"/>
      <c r="I118" s="180">
        <f t="shared" si="22"/>
        <v>0</v>
      </c>
      <c r="J118" s="179"/>
      <c r="K118" s="180">
        <f t="shared" si="23"/>
        <v>0</v>
      </c>
      <c r="L118" s="180">
        <v>21</v>
      </c>
      <c r="M118" s="180">
        <f t="shared" si="24"/>
        <v>0</v>
      </c>
      <c r="N118" s="178">
        <v>2.3999999999999998E-3</v>
      </c>
      <c r="O118" s="178">
        <f t="shared" si="25"/>
        <v>0</v>
      </c>
      <c r="P118" s="178">
        <v>0</v>
      </c>
      <c r="Q118" s="178">
        <f t="shared" si="26"/>
        <v>0</v>
      </c>
      <c r="R118" s="180"/>
      <c r="S118" s="181" t="s">
        <v>1899</v>
      </c>
      <c r="T118" s="156">
        <v>0</v>
      </c>
      <c r="U118" s="156">
        <f t="shared" si="27"/>
        <v>0</v>
      </c>
      <c r="V118" s="156"/>
      <c r="W118" s="156" t="s">
        <v>269</v>
      </c>
      <c r="X118" s="156" t="s">
        <v>224</v>
      </c>
      <c r="Y118" s="145"/>
      <c r="Z118" s="145"/>
      <c r="AA118" s="145"/>
      <c r="AB118" s="145"/>
      <c r="AC118" s="145"/>
      <c r="AD118" s="145"/>
      <c r="AE118" s="145"/>
      <c r="AF118" s="145" t="s">
        <v>480</v>
      </c>
      <c r="AG118" s="145"/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145"/>
      <c r="AV118" s="145"/>
      <c r="AW118" s="145"/>
      <c r="AX118" s="145"/>
      <c r="AY118" s="145"/>
      <c r="AZ118" s="145"/>
      <c r="BA118" s="145"/>
      <c r="BB118" s="145"/>
      <c r="BC118" s="145"/>
      <c r="BD118" s="145"/>
      <c r="BE118" s="145"/>
      <c r="BF118" s="145"/>
      <c r="BG118" s="145"/>
    </row>
    <row r="119" spans="1:59" ht="22.5" outlineLevel="1" x14ac:dyDescent="0.2">
      <c r="A119" s="175">
        <v>108</v>
      </c>
      <c r="B119" s="176" t="s">
        <v>1451</v>
      </c>
      <c r="C119" s="185" t="s">
        <v>1452</v>
      </c>
      <c r="D119" s="177" t="s">
        <v>341</v>
      </c>
      <c r="E119" s="178">
        <v>2</v>
      </c>
      <c r="F119" s="179"/>
      <c r="G119" s="180">
        <f t="shared" si="21"/>
        <v>0</v>
      </c>
      <c r="H119" s="179"/>
      <c r="I119" s="180">
        <f t="shared" si="22"/>
        <v>0</v>
      </c>
      <c r="J119" s="179"/>
      <c r="K119" s="180">
        <f t="shared" si="23"/>
        <v>0</v>
      </c>
      <c r="L119" s="180">
        <v>21</v>
      </c>
      <c r="M119" s="180">
        <f t="shared" si="24"/>
        <v>0</v>
      </c>
      <c r="N119" s="178">
        <v>4.0000000000000003E-5</v>
      </c>
      <c r="O119" s="178">
        <f t="shared" si="25"/>
        <v>0</v>
      </c>
      <c r="P119" s="178">
        <v>0</v>
      </c>
      <c r="Q119" s="178">
        <f t="shared" si="26"/>
        <v>0</v>
      </c>
      <c r="R119" s="180"/>
      <c r="S119" s="181" t="s">
        <v>1899</v>
      </c>
      <c r="T119" s="156">
        <v>0</v>
      </c>
      <c r="U119" s="156">
        <f t="shared" si="27"/>
        <v>0</v>
      </c>
      <c r="V119" s="156"/>
      <c r="W119" s="156" t="s">
        <v>223</v>
      </c>
      <c r="X119" s="156" t="s">
        <v>224</v>
      </c>
      <c r="Y119" s="145"/>
      <c r="Z119" s="145"/>
      <c r="AA119" s="145"/>
      <c r="AB119" s="145"/>
      <c r="AC119" s="145"/>
      <c r="AD119" s="145"/>
      <c r="AE119" s="145"/>
      <c r="AF119" s="145" t="s">
        <v>722</v>
      </c>
      <c r="AG119" s="145"/>
      <c r="AH119" s="145"/>
      <c r="AI119" s="145"/>
      <c r="AJ119" s="145"/>
      <c r="AK119" s="145"/>
      <c r="AL119" s="145"/>
      <c r="AM119" s="145"/>
      <c r="AN119" s="145"/>
      <c r="AO119" s="145"/>
      <c r="AP119" s="145"/>
      <c r="AQ119" s="145"/>
      <c r="AR119" s="145"/>
      <c r="AS119" s="145"/>
      <c r="AT119" s="145"/>
      <c r="AU119" s="145"/>
      <c r="AV119" s="145"/>
      <c r="AW119" s="145"/>
      <c r="AX119" s="145"/>
      <c r="AY119" s="145"/>
      <c r="AZ119" s="145"/>
      <c r="BA119" s="145"/>
      <c r="BB119" s="145"/>
      <c r="BC119" s="145"/>
      <c r="BD119" s="145"/>
      <c r="BE119" s="145"/>
      <c r="BF119" s="145"/>
      <c r="BG119" s="145"/>
    </row>
    <row r="120" spans="1:59" ht="22.5" outlineLevel="1" x14ac:dyDescent="0.2">
      <c r="A120" s="175">
        <v>109</v>
      </c>
      <c r="B120" s="176" t="s">
        <v>1453</v>
      </c>
      <c r="C120" s="185" t="s">
        <v>1454</v>
      </c>
      <c r="D120" s="177" t="s">
        <v>341</v>
      </c>
      <c r="E120" s="178">
        <v>2</v>
      </c>
      <c r="F120" s="179"/>
      <c r="G120" s="180">
        <f t="shared" si="21"/>
        <v>0</v>
      </c>
      <c r="H120" s="179"/>
      <c r="I120" s="180">
        <f t="shared" si="22"/>
        <v>0</v>
      </c>
      <c r="J120" s="179"/>
      <c r="K120" s="180">
        <f t="shared" si="23"/>
        <v>0</v>
      </c>
      <c r="L120" s="180">
        <v>21</v>
      </c>
      <c r="M120" s="180">
        <f t="shared" si="24"/>
        <v>0</v>
      </c>
      <c r="N120" s="178">
        <v>1.8E-3</v>
      </c>
      <c r="O120" s="178">
        <f t="shared" si="25"/>
        <v>0</v>
      </c>
      <c r="P120" s="178">
        <v>0</v>
      </c>
      <c r="Q120" s="178">
        <f t="shared" si="26"/>
        <v>0</v>
      </c>
      <c r="R120" s="180"/>
      <c r="S120" s="181" t="s">
        <v>1899</v>
      </c>
      <c r="T120" s="156">
        <v>0</v>
      </c>
      <c r="U120" s="156">
        <f t="shared" si="27"/>
        <v>0</v>
      </c>
      <c r="V120" s="156"/>
      <c r="W120" s="156" t="s">
        <v>269</v>
      </c>
      <c r="X120" s="156" t="s">
        <v>224</v>
      </c>
      <c r="Y120" s="145"/>
      <c r="Z120" s="145"/>
      <c r="AA120" s="145"/>
      <c r="AB120" s="145"/>
      <c r="AC120" s="145"/>
      <c r="AD120" s="145"/>
      <c r="AE120" s="145"/>
      <c r="AF120" s="145" t="s">
        <v>480</v>
      </c>
      <c r="AG120" s="145"/>
      <c r="AH120" s="145"/>
      <c r="AI120" s="145"/>
      <c r="AJ120" s="145"/>
      <c r="AK120" s="145"/>
      <c r="AL120" s="145"/>
      <c r="AM120" s="145"/>
      <c r="AN120" s="145"/>
      <c r="AO120" s="145"/>
      <c r="AP120" s="145"/>
      <c r="AQ120" s="145"/>
      <c r="AR120" s="145"/>
      <c r="AS120" s="145"/>
      <c r="AT120" s="145"/>
      <c r="AU120" s="145"/>
      <c r="AV120" s="145"/>
      <c r="AW120" s="145"/>
      <c r="AX120" s="145"/>
      <c r="AY120" s="145"/>
      <c r="AZ120" s="145"/>
      <c r="BA120" s="145"/>
      <c r="BB120" s="145"/>
      <c r="BC120" s="145"/>
      <c r="BD120" s="145"/>
      <c r="BE120" s="145"/>
      <c r="BF120" s="145"/>
      <c r="BG120" s="145"/>
    </row>
    <row r="121" spans="1:59" ht="22.5" outlineLevel="1" x14ac:dyDescent="0.2">
      <c r="A121" s="175">
        <v>110</v>
      </c>
      <c r="B121" s="176" t="s">
        <v>1455</v>
      </c>
      <c r="C121" s="185" t="s">
        <v>1456</v>
      </c>
      <c r="D121" s="177" t="s">
        <v>341</v>
      </c>
      <c r="E121" s="178">
        <v>2</v>
      </c>
      <c r="F121" s="179"/>
      <c r="G121" s="180">
        <f t="shared" si="21"/>
        <v>0</v>
      </c>
      <c r="H121" s="179"/>
      <c r="I121" s="180">
        <f t="shared" si="22"/>
        <v>0</v>
      </c>
      <c r="J121" s="179"/>
      <c r="K121" s="180">
        <f t="shared" si="23"/>
        <v>0</v>
      </c>
      <c r="L121" s="180">
        <v>21</v>
      </c>
      <c r="M121" s="180">
        <f t="shared" si="24"/>
        <v>0</v>
      </c>
      <c r="N121" s="178">
        <v>1.2E-4</v>
      </c>
      <c r="O121" s="178">
        <f t="shared" si="25"/>
        <v>0</v>
      </c>
      <c r="P121" s="178">
        <v>0</v>
      </c>
      <c r="Q121" s="178">
        <f t="shared" si="26"/>
        <v>0</v>
      </c>
      <c r="R121" s="180"/>
      <c r="S121" s="181" t="s">
        <v>1899</v>
      </c>
      <c r="T121" s="156">
        <v>0</v>
      </c>
      <c r="U121" s="156">
        <f t="shared" si="27"/>
        <v>0</v>
      </c>
      <c r="V121" s="156"/>
      <c r="W121" s="156" t="s">
        <v>223</v>
      </c>
      <c r="X121" s="156" t="s">
        <v>224</v>
      </c>
      <c r="Y121" s="145"/>
      <c r="Z121" s="145"/>
      <c r="AA121" s="145"/>
      <c r="AB121" s="145"/>
      <c r="AC121" s="145"/>
      <c r="AD121" s="145"/>
      <c r="AE121" s="145"/>
      <c r="AF121" s="145" t="s">
        <v>722</v>
      </c>
      <c r="AG121" s="145"/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5"/>
      <c r="AU121" s="145"/>
      <c r="AV121" s="145"/>
      <c r="AW121" s="145"/>
      <c r="AX121" s="145"/>
      <c r="AY121" s="145"/>
      <c r="AZ121" s="145"/>
      <c r="BA121" s="145"/>
      <c r="BB121" s="145"/>
      <c r="BC121" s="145"/>
      <c r="BD121" s="145"/>
      <c r="BE121" s="145"/>
      <c r="BF121" s="145"/>
      <c r="BG121" s="145"/>
    </row>
    <row r="122" spans="1:59" outlineLevel="1" x14ac:dyDescent="0.2">
      <c r="A122" s="175">
        <v>111</v>
      </c>
      <c r="B122" s="176" t="s">
        <v>1457</v>
      </c>
      <c r="C122" s="185" t="s">
        <v>1458</v>
      </c>
      <c r="D122" s="177" t="s">
        <v>341</v>
      </c>
      <c r="E122" s="178">
        <v>2</v>
      </c>
      <c r="F122" s="179"/>
      <c r="G122" s="180">
        <f t="shared" si="21"/>
        <v>0</v>
      </c>
      <c r="H122" s="179"/>
      <c r="I122" s="180">
        <f t="shared" si="22"/>
        <v>0</v>
      </c>
      <c r="J122" s="179"/>
      <c r="K122" s="180">
        <f t="shared" si="23"/>
        <v>0</v>
      </c>
      <c r="L122" s="180">
        <v>21</v>
      </c>
      <c r="M122" s="180">
        <f t="shared" si="24"/>
        <v>0</v>
      </c>
      <c r="N122" s="178">
        <v>2.0999999999999999E-3</v>
      </c>
      <c r="O122" s="178">
        <f t="shared" si="25"/>
        <v>0</v>
      </c>
      <c r="P122" s="178">
        <v>0</v>
      </c>
      <c r="Q122" s="178">
        <f t="shared" si="26"/>
        <v>0</v>
      </c>
      <c r="R122" s="180"/>
      <c r="S122" s="181" t="s">
        <v>1899</v>
      </c>
      <c r="T122" s="156">
        <v>0</v>
      </c>
      <c r="U122" s="156">
        <f t="shared" si="27"/>
        <v>0</v>
      </c>
      <c r="V122" s="156"/>
      <c r="W122" s="156" t="s">
        <v>269</v>
      </c>
      <c r="X122" s="156" t="s">
        <v>224</v>
      </c>
      <c r="Y122" s="145"/>
      <c r="Z122" s="145"/>
      <c r="AA122" s="145"/>
      <c r="AB122" s="145"/>
      <c r="AC122" s="145"/>
      <c r="AD122" s="145"/>
      <c r="AE122" s="145"/>
      <c r="AF122" s="145" t="s">
        <v>480</v>
      </c>
      <c r="AG122" s="145"/>
      <c r="AH122" s="145"/>
      <c r="AI122" s="145"/>
      <c r="AJ122" s="145"/>
      <c r="AK122" s="145"/>
      <c r="AL122" s="145"/>
      <c r="AM122" s="145"/>
      <c r="AN122" s="145"/>
      <c r="AO122" s="145"/>
      <c r="AP122" s="145"/>
      <c r="AQ122" s="145"/>
      <c r="AR122" s="145"/>
      <c r="AS122" s="145"/>
      <c r="AT122" s="145"/>
      <c r="AU122" s="145"/>
      <c r="AV122" s="145"/>
      <c r="AW122" s="145"/>
      <c r="AX122" s="145"/>
      <c r="AY122" s="145"/>
      <c r="AZ122" s="145"/>
      <c r="BA122" s="145"/>
      <c r="BB122" s="145"/>
      <c r="BC122" s="145"/>
      <c r="BD122" s="145"/>
      <c r="BE122" s="145"/>
      <c r="BF122" s="145"/>
      <c r="BG122" s="145"/>
    </row>
    <row r="123" spans="1:59" ht="22.5" outlineLevel="1" x14ac:dyDescent="0.2">
      <c r="A123" s="175">
        <v>112</v>
      </c>
      <c r="B123" s="176" t="s">
        <v>1459</v>
      </c>
      <c r="C123" s="185" t="s">
        <v>1460</v>
      </c>
      <c r="D123" s="177" t="s">
        <v>267</v>
      </c>
      <c r="E123" s="178">
        <v>1.202</v>
      </c>
      <c r="F123" s="179"/>
      <c r="G123" s="180">
        <f t="shared" si="21"/>
        <v>0</v>
      </c>
      <c r="H123" s="179"/>
      <c r="I123" s="180">
        <f t="shared" si="22"/>
        <v>0</v>
      </c>
      <c r="J123" s="179"/>
      <c r="K123" s="180">
        <f t="shared" si="23"/>
        <v>0</v>
      </c>
      <c r="L123" s="180">
        <v>21</v>
      </c>
      <c r="M123" s="180">
        <f t="shared" si="24"/>
        <v>0</v>
      </c>
      <c r="N123" s="178">
        <v>0</v>
      </c>
      <c r="O123" s="178">
        <f t="shared" si="25"/>
        <v>0</v>
      </c>
      <c r="P123" s="178">
        <v>0</v>
      </c>
      <c r="Q123" s="178">
        <f t="shared" si="26"/>
        <v>0</v>
      </c>
      <c r="R123" s="180"/>
      <c r="S123" s="181" t="s">
        <v>1899</v>
      </c>
      <c r="T123" s="156">
        <v>0</v>
      </c>
      <c r="U123" s="156">
        <f t="shared" si="27"/>
        <v>0</v>
      </c>
      <c r="V123" s="156"/>
      <c r="W123" s="156" t="s">
        <v>223</v>
      </c>
      <c r="X123" s="156" t="s">
        <v>224</v>
      </c>
      <c r="Y123" s="145"/>
      <c r="Z123" s="145"/>
      <c r="AA123" s="145"/>
      <c r="AB123" s="145"/>
      <c r="AC123" s="145"/>
      <c r="AD123" s="145"/>
      <c r="AE123" s="145"/>
      <c r="AF123" s="145" t="s">
        <v>722</v>
      </c>
      <c r="AG123" s="145"/>
      <c r="AH123" s="145"/>
      <c r="AI123" s="145"/>
      <c r="AJ123" s="145"/>
      <c r="AK123" s="145"/>
      <c r="AL123" s="145"/>
      <c r="AM123" s="145"/>
      <c r="AN123" s="145"/>
      <c r="AO123" s="145"/>
      <c r="AP123" s="145"/>
      <c r="AQ123" s="145"/>
      <c r="AR123" s="145"/>
      <c r="AS123" s="145"/>
      <c r="AT123" s="145"/>
      <c r="AU123" s="145"/>
      <c r="AV123" s="145"/>
      <c r="AW123" s="145"/>
      <c r="AX123" s="145"/>
      <c r="AY123" s="145"/>
      <c r="AZ123" s="145"/>
      <c r="BA123" s="145"/>
      <c r="BB123" s="145"/>
      <c r="BC123" s="145"/>
      <c r="BD123" s="145"/>
      <c r="BE123" s="145"/>
      <c r="BF123" s="145"/>
      <c r="BG123" s="145"/>
    </row>
    <row r="124" spans="1:59" x14ac:dyDescent="0.2">
      <c r="A124" s="161" t="s">
        <v>217</v>
      </c>
      <c r="B124" s="162" t="s">
        <v>171</v>
      </c>
      <c r="C124" s="182" t="s">
        <v>172</v>
      </c>
      <c r="D124" s="163"/>
      <c r="E124" s="164"/>
      <c r="F124" s="165"/>
      <c r="G124" s="165">
        <f>SUMIF(AF125:AF126,"&lt;&gt;NOR",G125:G126)</f>
        <v>0</v>
      </c>
      <c r="H124" s="165"/>
      <c r="I124" s="165">
        <f>SUM(I125:I126)</f>
        <v>0</v>
      </c>
      <c r="J124" s="165"/>
      <c r="K124" s="165">
        <f>SUM(K125:K126)</f>
        <v>0</v>
      </c>
      <c r="L124" s="165"/>
      <c r="M124" s="165">
        <f>SUM(M125:M126)</f>
        <v>0</v>
      </c>
      <c r="N124" s="164"/>
      <c r="O124" s="164">
        <f>SUM(O125:O126)</f>
        <v>0.01</v>
      </c>
      <c r="P124" s="164"/>
      <c r="Q124" s="164">
        <f>SUM(Q125:Q126)</f>
        <v>0</v>
      </c>
      <c r="R124" s="165"/>
      <c r="S124" s="166"/>
      <c r="T124" s="160"/>
      <c r="U124" s="160">
        <f>SUM(U125:U126)</f>
        <v>0</v>
      </c>
      <c r="V124" s="160"/>
      <c r="W124" s="160"/>
      <c r="X124" s="160"/>
      <c r="AF124" t="s">
        <v>218</v>
      </c>
    </row>
    <row r="125" spans="1:59" ht="33.75" outlineLevel="1" x14ac:dyDescent="0.2">
      <c r="A125" s="175">
        <v>113</v>
      </c>
      <c r="B125" s="176" t="s">
        <v>1461</v>
      </c>
      <c r="C125" s="185" t="s">
        <v>1462</v>
      </c>
      <c r="D125" s="177" t="s">
        <v>765</v>
      </c>
      <c r="E125" s="178">
        <v>2</v>
      </c>
      <c r="F125" s="179"/>
      <c r="G125" s="180">
        <f>ROUND(E125*F125,2)</f>
        <v>0</v>
      </c>
      <c r="H125" s="179"/>
      <c r="I125" s="180">
        <f>ROUND(E125*H125,2)</f>
        <v>0</v>
      </c>
      <c r="J125" s="179"/>
      <c r="K125" s="180">
        <f>ROUND(E125*J125,2)</f>
        <v>0</v>
      </c>
      <c r="L125" s="180">
        <v>21</v>
      </c>
      <c r="M125" s="180">
        <f>G125*(1+L125/100)</f>
        <v>0</v>
      </c>
      <c r="N125" s="178">
        <v>3.32E-3</v>
      </c>
      <c r="O125" s="178">
        <f>ROUND(E125*N125,2)</f>
        <v>0.01</v>
      </c>
      <c r="P125" s="178">
        <v>0</v>
      </c>
      <c r="Q125" s="178">
        <f>ROUND(E125*P125,2)</f>
        <v>0</v>
      </c>
      <c r="R125" s="180"/>
      <c r="S125" s="181" t="s">
        <v>1899</v>
      </c>
      <c r="T125" s="156">
        <v>0</v>
      </c>
      <c r="U125" s="156">
        <f>ROUND(E125*T125,2)</f>
        <v>0</v>
      </c>
      <c r="V125" s="156"/>
      <c r="W125" s="156" t="s">
        <v>223</v>
      </c>
      <c r="X125" s="156" t="s">
        <v>224</v>
      </c>
      <c r="Y125" s="145"/>
      <c r="Z125" s="145"/>
      <c r="AA125" s="145"/>
      <c r="AB125" s="145"/>
      <c r="AC125" s="145"/>
      <c r="AD125" s="145"/>
      <c r="AE125" s="145"/>
      <c r="AF125" s="145" t="s">
        <v>722</v>
      </c>
      <c r="AG125" s="145"/>
      <c r="AH125" s="145"/>
      <c r="AI125" s="145"/>
      <c r="AJ125" s="145"/>
      <c r="AK125" s="145"/>
      <c r="AL125" s="145"/>
      <c r="AM125" s="145"/>
      <c r="AN125" s="145"/>
      <c r="AO125" s="145"/>
      <c r="AP125" s="145"/>
      <c r="AQ125" s="145"/>
      <c r="AR125" s="145"/>
      <c r="AS125" s="145"/>
      <c r="AT125" s="145"/>
      <c r="AU125" s="145"/>
      <c r="AV125" s="145"/>
      <c r="AW125" s="145"/>
      <c r="AX125" s="145"/>
      <c r="AY125" s="145"/>
      <c r="AZ125" s="145"/>
      <c r="BA125" s="145"/>
      <c r="BB125" s="145"/>
      <c r="BC125" s="145"/>
      <c r="BD125" s="145"/>
      <c r="BE125" s="145"/>
      <c r="BF125" s="145"/>
      <c r="BG125" s="145"/>
    </row>
    <row r="126" spans="1:59" ht="22.5" outlineLevel="1" x14ac:dyDescent="0.2">
      <c r="A126" s="175">
        <v>114</v>
      </c>
      <c r="B126" s="176" t="s">
        <v>1463</v>
      </c>
      <c r="C126" s="185" t="s">
        <v>1464</v>
      </c>
      <c r="D126" s="177" t="s">
        <v>267</v>
      </c>
      <c r="E126" s="178">
        <v>7.0000000000000001E-3</v>
      </c>
      <c r="F126" s="179"/>
      <c r="G126" s="180">
        <f>ROUND(E126*F126,2)</f>
        <v>0</v>
      </c>
      <c r="H126" s="179"/>
      <c r="I126" s="180">
        <f>ROUND(E126*H126,2)</f>
        <v>0</v>
      </c>
      <c r="J126" s="179"/>
      <c r="K126" s="180">
        <f>ROUND(E126*J126,2)</f>
        <v>0</v>
      </c>
      <c r="L126" s="180">
        <v>21</v>
      </c>
      <c r="M126" s="180">
        <f>G126*(1+L126/100)</f>
        <v>0</v>
      </c>
      <c r="N126" s="178">
        <v>0</v>
      </c>
      <c r="O126" s="178">
        <f>ROUND(E126*N126,2)</f>
        <v>0</v>
      </c>
      <c r="P126" s="178">
        <v>0</v>
      </c>
      <c r="Q126" s="178">
        <f>ROUND(E126*P126,2)</f>
        <v>0</v>
      </c>
      <c r="R126" s="180"/>
      <c r="S126" s="181" t="s">
        <v>1899</v>
      </c>
      <c r="T126" s="156">
        <v>0</v>
      </c>
      <c r="U126" s="156">
        <f>ROUND(E126*T126,2)</f>
        <v>0</v>
      </c>
      <c r="V126" s="156"/>
      <c r="W126" s="156" t="s">
        <v>223</v>
      </c>
      <c r="X126" s="156" t="s">
        <v>224</v>
      </c>
      <c r="Y126" s="145"/>
      <c r="Z126" s="145"/>
      <c r="AA126" s="145"/>
      <c r="AB126" s="145"/>
      <c r="AC126" s="145"/>
      <c r="AD126" s="145"/>
      <c r="AE126" s="145"/>
      <c r="AF126" s="145" t="s">
        <v>722</v>
      </c>
      <c r="AG126" s="145"/>
      <c r="AH126" s="145"/>
      <c r="AI126" s="145"/>
      <c r="AJ126" s="145"/>
      <c r="AK126" s="145"/>
      <c r="AL126" s="145"/>
      <c r="AM126" s="145"/>
      <c r="AN126" s="145"/>
      <c r="AO126" s="145"/>
      <c r="AP126" s="145"/>
      <c r="AQ126" s="145"/>
      <c r="AR126" s="145"/>
      <c r="AS126" s="145"/>
      <c r="AT126" s="145"/>
      <c r="AU126" s="145"/>
      <c r="AV126" s="145"/>
      <c r="AW126" s="145"/>
      <c r="AX126" s="145"/>
      <c r="AY126" s="145"/>
      <c r="AZ126" s="145"/>
      <c r="BA126" s="145"/>
      <c r="BB126" s="145"/>
      <c r="BC126" s="145"/>
      <c r="BD126" s="145"/>
      <c r="BE126" s="145"/>
      <c r="BF126" s="145"/>
      <c r="BG126" s="145"/>
    </row>
    <row r="127" spans="1:59" x14ac:dyDescent="0.2">
      <c r="A127" s="161" t="s">
        <v>217</v>
      </c>
      <c r="B127" s="162" t="s">
        <v>173</v>
      </c>
      <c r="C127" s="182" t="s">
        <v>174</v>
      </c>
      <c r="D127" s="163"/>
      <c r="E127" s="164"/>
      <c r="F127" s="165"/>
      <c r="G127" s="165">
        <f>SUMIF(AF128:AF131,"&lt;&gt;NOR",G128:G131)</f>
        <v>0</v>
      </c>
      <c r="H127" s="165"/>
      <c r="I127" s="165">
        <f>SUM(I128:I131)</f>
        <v>0</v>
      </c>
      <c r="J127" s="165"/>
      <c r="K127" s="165">
        <f>SUM(K128:K131)</f>
        <v>0</v>
      </c>
      <c r="L127" s="165"/>
      <c r="M127" s="165">
        <f>SUM(M128:M131)</f>
        <v>0</v>
      </c>
      <c r="N127" s="164"/>
      <c r="O127" s="164">
        <f>SUM(O128:O131)</f>
        <v>0</v>
      </c>
      <c r="P127" s="164"/>
      <c r="Q127" s="164">
        <f>SUM(Q128:Q131)</f>
        <v>0</v>
      </c>
      <c r="R127" s="165"/>
      <c r="S127" s="166"/>
      <c r="T127" s="160"/>
      <c r="U127" s="160">
        <f>SUM(U128:U131)</f>
        <v>0</v>
      </c>
      <c r="V127" s="160"/>
      <c r="W127" s="160"/>
      <c r="X127" s="160"/>
      <c r="AF127" t="s">
        <v>218</v>
      </c>
    </row>
    <row r="128" spans="1:59" ht="22.5" outlineLevel="1" x14ac:dyDescent="0.2">
      <c r="A128" s="175">
        <v>115</v>
      </c>
      <c r="B128" s="176" t="s">
        <v>1465</v>
      </c>
      <c r="C128" s="185" t="s">
        <v>1466</v>
      </c>
      <c r="D128" s="177" t="s">
        <v>341</v>
      </c>
      <c r="E128" s="178">
        <v>2</v>
      </c>
      <c r="F128" s="179"/>
      <c r="G128" s="180">
        <f>ROUND(E128*F128,2)</f>
        <v>0</v>
      </c>
      <c r="H128" s="179"/>
      <c r="I128" s="180">
        <f>ROUND(E128*H128,2)</f>
        <v>0</v>
      </c>
      <c r="J128" s="179"/>
      <c r="K128" s="180">
        <f>ROUND(E128*J128,2)</f>
        <v>0</v>
      </c>
      <c r="L128" s="180">
        <v>21</v>
      </c>
      <c r="M128" s="180">
        <f>G128*(1+L128/100)</f>
        <v>0</v>
      </c>
      <c r="N128" s="178">
        <v>5.2999999999999998E-4</v>
      </c>
      <c r="O128" s="178">
        <f>ROUND(E128*N128,2)</f>
        <v>0</v>
      </c>
      <c r="P128" s="178">
        <v>0</v>
      </c>
      <c r="Q128" s="178">
        <f>ROUND(E128*P128,2)</f>
        <v>0</v>
      </c>
      <c r="R128" s="180"/>
      <c r="S128" s="181" t="s">
        <v>1899</v>
      </c>
      <c r="T128" s="156">
        <v>0</v>
      </c>
      <c r="U128" s="156">
        <f>ROUND(E128*T128,2)</f>
        <v>0</v>
      </c>
      <c r="V128" s="156"/>
      <c r="W128" s="156" t="s">
        <v>223</v>
      </c>
      <c r="X128" s="156" t="s">
        <v>224</v>
      </c>
      <c r="Y128" s="145"/>
      <c r="Z128" s="145"/>
      <c r="AA128" s="145"/>
      <c r="AB128" s="145"/>
      <c r="AC128" s="145"/>
      <c r="AD128" s="145"/>
      <c r="AE128" s="145"/>
      <c r="AF128" s="145" t="s">
        <v>722</v>
      </c>
      <c r="AG128" s="145"/>
      <c r="AH128" s="145"/>
      <c r="AI128" s="145"/>
      <c r="AJ128" s="145"/>
      <c r="AK128" s="145"/>
      <c r="AL128" s="145"/>
      <c r="AM128" s="145"/>
      <c r="AN128" s="145"/>
      <c r="AO128" s="145"/>
      <c r="AP128" s="145"/>
      <c r="AQ128" s="145"/>
      <c r="AR128" s="145"/>
      <c r="AS128" s="145"/>
      <c r="AT128" s="145"/>
      <c r="AU128" s="145"/>
      <c r="AV128" s="145"/>
      <c r="AW128" s="145"/>
      <c r="AX128" s="145"/>
      <c r="AY128" s="145"/>
      <c r="AZ128" s="145"/>
      <c r="BA128" s="145"/>
      <c r="BB128" s="145"/>
      <c r="BC128" s="145"/>
      <c r="BD128" s="145"/>
      <c r="BE128" s="145"/>
      <c r="BF128" s="145"/>
      <c r="BG128" s="145"/>
    </row>
    <row r="129" spans="1:59" ht="22.5" outlineLevel="1" x14ac:dyDescent="0.2">
      <c r="A129" s="175">
        <v>116</v>
      </c>
      <c r="B129" s="176" t="s">
        <v>1467</v>
      </c>
      <c r="C129" s="185" t="s">
        <v>1468</v>
      </c>
      <c r="D129" s="177" t="s">
        <v>341</v>
      </c>
      <c r="E129" s="178">
        <v>2</v>
      </c>
      <c r="F129" s="179"/>
      <c r="G129" s="180">
        <f>ROUND(E129*F129,2)</f>
        <v>0</v>
      </c>
      <c r="H129" s="179"/>
      <c r="I129" s="180">
        <f>ROUND(E129*H129,2)</f>
        <v>0</v>
      </c>
      <c r="J129" s="179"/>
      <c r="K129" s="180">
        <f>ROUND(E129*J129,2)</f>
        <v>0</v>
      </c>
      <c r="L129" s="180">
        <v>21</v>
      </c>
      <c r="M129" s="180">
        <f>G129*(1+L129/100)</f>
        <v>0</v>
      </c>
      <c r="N129" s="178">
        <v>1.47E-3</v>
      </c>
      <c r="O129" s="178">
        <f>ROUND(E129*N129,2)</f>
        <v>0</v>
      </c>
      <c r="P129" s="178">
        <v>0</v>
      </c>
      <c r="Q129" s="178">
        <f>ROUND(E129*P129,2)</f>
        <v>0</v>
      </c>
      <c r="R129" s="180"/>
      <c r="S129" s="181" t="s">
        <v>1899</v>
      </c>
      <c r="T129" s="156">
        <v>0</v>
      </c>
      <c r="U129" s="156">
        <f>ROUND(E129*T129,2)</f>
        <v>0</v>
      </c>
      <c r="V129" s="156"/>
      <c r="W129" s="156" t="s">
        <v>223</v>
      </c>
      <c r="X129" s="156" t="s">
        <v>224</v>
      </c>
      <c r="Y129" s="145"/>
      <c r="Z129" s="145"/>
      <c r="AA129" s="145"/>
      <c r="AB129" s="145"/>
      <c r="AC129" s="145"/>
      <c r="AD129" s="145"/>
      <c r="AE129" s="145"/>
      <c r="AF129" s="145" t="s">
        <v>722</v>
      </c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145"/>
      <c r="AV129" s="145"/>
      <c r="AW129" s="145"/>
      <c r="AX129" s="145"/>
      <c r="AY129" s="145"/>
      <c r="AZ129" s="145"/>
      <c r="BA129" s="145"/>
      <c r="BB129" s="145"/>
      <c r="BC129" s="145"/>
      <c r="BD129" s="145"/>
      <c r="BE129" s="145"/>
      <c r="BF129" s="145"/>
      <c r="BG129" s="145"/>
    </row>
    <row r="130" spans="1:59" ht="22.5" outlineLevel="1" x14ac:dyDescent="0.2">
      <c r="A130" s="175">
        <v>117</v>
      </c>
      <c r="B130" s="176" t="s">
        <v>1469</v>
      </c>
      <c r="C130" s="185" t="s">
        <v>1470</v>
      </c>
      <c r="D130" s="177" t="s">
        <v>341</v>
      </c>
      <c r="E130" s="178">
        <v>2</v>
      </c>
      <c r="F130" s="179"/>
      <c r="G130" s="180">
        <f>ROUND(E130*F130,2)</f>
        <v>0</v>
      </c>
      <c r="H130" s="179"/>
      <c r="I130" s="180">
        <f>ROUND(E130*H130,2)</f>
        <v>0</v>
      </c>
      <c r="J130" s="179"/>
      <c r="K130" s="180">
        <f>ROUND(E130*J130,2)</f>
        <v>0</v>
      </c>
      <c r="L130" s="180">
        <v>21</v>
      </c>
      <c r="M130" s="180">
        <f>G130*(1+L130/100)</f>
        <v>0</v>
      </c>
      <c r="N130" s="178">
        <v>8.4999999999999995E-4</v>
      </c>
      <c r="O130" s="178">
        <f>ROUND(E130*N130,2)</f>
        <v>0</v>
      </c>
      <c r="P130" s="178">
        <v>0</v>
      </c>
      <c r="Q130" s="178">
        <f>ROUND(E130*P130,2)</f>
        <v>0</v>
      </c>
      <c r="R130" s="180"/>
      <c r="S130" s="181" t="s">
        <v>1899</v>
      </c>
      <c r="T130" s="156">
        <v>0</v>
      </c>
      <c r="U130" s="156">
        <f>ROUND(E130*T130,2)</f>
        <v>0</v>
      </c>
      <c r="V130" s="156"/>
      <c r="W130" s="156" t="s">
        <v>223</v>
      </c>
      <c r="X130" s="156" t="s">
        <v>224</v>
      </c>
      <c r="Y130" s="145"/>
      <c r="Z130" s="145"/>
      <c r="AA130" s="145"/>
      <c r="AB130" s="145"/>
      <c r="AC130" s="145"/>
      <c r="AD130" s="145"/>
      <c r="AE130" s="145"/>
      <c r="AF130" s="145" t="s">
        <v>722</v>
      </c>
      <c r="AG130" s="145"/>
      <c r="AH130" s="145"/>
      <c r="AI130" s="145"/>
      <c r="AJ130" s="145"/>
      <c r="AK130" s="145"/>
      <c r="AL130" s="145"/>
      <c r="AM130" s="145"/>
      <c r="AN130" s="145"/>
      <c r="AO130" s="145"/>
      <c r="AP130" s="145"/>
      <c r="AQ130" s="145"/>
      <c r="AR130" s="145"/>
      <c r="AS130" s="145"/>
      <c r="AT130" s="145"/>
      <c r="AU130" s="145"/>
      <c r="AV130" s="145"/>
      <c r="AW130" s="145"/>
      <c r="AX130" s="145"/>
      <c r="AY130" s="145"/>
      <c r="AZ130" s="145"/>
      <c r="BA130" s="145"/>
      <c r="BB130" s="145"/>
      <c r="BC130" s="145"/>
      <c r="BD130" s="145"/>
      <c r="BE130" s="145"/>
      <c r="BF130" s="145"/>
      <c r="BG130" s="145"/>
    </row>
    <row r="131" spans="1:59" ht="22.5" outlineLevel="1" x14ac:dyDescent="0.2">
      <c r="A131" s="168">
        <v>118</v>
      </c>
      <c r="B131" s="169" t="s">
        <v>1471</v>
      </c>
      <c r="C131" s="183" t="s">
        <v>1472</v>
      </c>
      <c r="D131" s="170" t="s">
        <v>267</v>
      </c>
      <c r="E131" s="171">
        <v>6.0000000000000001E-3</v>
      </c>
      <c r="F131" s="172"/>
      <c r="G131" s="173">
        <f>ROUND(E131*F131,2)</f>
        <v>0</v>
      </c>
      <c r="H131" s="172"/>
      <c r="I131" s="173">
        <f>ROUND(E131*H131,2)</f>
        <v>0</v>
      </c>
      <c r="J131" s="172"/>
      <c r="K131" s="173">
        <f>ROUND(E131*J131,2)</f>
        <v>0</v>
      </c>
      <c r="L131" s="173">
        <v>21</v>
      </c>
      <c r="M131" s="173">
        <f>G131*(1+L131/100)</f>
        <v>0</v>
      </c>
      <c r="N131" s="171">
        <v>0</v>
      </c>
      <c r="O131" s="171">
        <f>ROUND(E131*N131,2)</f>
        <v>0</v>
      </c>
      <c r="P131" s="171">
        <v>0</v>
      </c>
      <c r="Q131" s="171">
        <f>ROUND(E131*P131,2)</f>
        <v>0</v>
      </c>
      <c r="R131" s="173"/>
      <c r="S131" s="174" t="s">
        <v>1899</v>
      </c>
      <c r="T131" s="156">
        <v>0</v>
      </c>
      <c r="U131" s="156">
        <f>ROUND(E131*T131,2)</f>
        <v>0</v>
      </c>
      <c r="V131" s="156"/>
      <c r="W131" s="156" t="s">
        <v>223</v>
      </c>
      <c r="X131" s="156" t="s">
        <v>224</v>
      </c>
      <c r="Y131" s="145"/>
      <c r="Z131" s="145"/>
      <c r="AA131" s="145"/>
      <c r="AB131" s="145"/>
      <c r="AC131" s="145"/>
      <c r="AD131" s="145"/>
      <c r="AE131" s="145"/>
      <c r="AF131" s="145" t="s">
        <v>722</v>
      </c>
      <c r="AG131" s="145"/>
      <c r="AH131" s="145"/>
      <c r="AI131" s="145"/>
      <c r="AJ131" s="145"/>
      <c r="AK131" s="145"/>
      <c r="AL131" s="145"/>
      <c r="AM131" s="145"/>
      <c r="AN131" s="145"/>
      <c r="AO131" s="145"/>
      <c r="AP131" s="145"/>
      <c r="AQ131" s="145"/>
      <c r="AR131" s="145"/>
      <c r="AS131" s="145"/>
      <c r="AT131" s="145"/>
      <c r="AU131" s="145"/>
      <c r="AV131" s="145"/>
      <c r="AW131" s="145"/>
      <c r="AX131" s="145"/>
      <c r="AY131" s="145"/>
      <c r="AZ131" s="145"/>
      <c r="BA131" s="145"/>
      <c r="BB131" s="145"/>
      <c r="BC131" s="145"/>
      <c r="BD131" s="145"/>
      <c r="BE131" s="145"/>
      <c r="BF131" s="145"/>
      <c r="BG131" s="145"/>
    </row>
    <row r="132" spans="1:59" x14ac:dyDescent="0.2">
      <c r="A132" s="3"/>
      <c r="B132" s="4"/>
      <c r="C132" s="186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AD132">
        <v>15</v>
      </c>
      <c r="AE132">
        <v>21</v>
      </c>
      <c r="AF132" t="s">
        <v>204</v>
      </c>
    </row>
    <row r="133" spans="1:59" x14ac:dyDescent="0.2">
      <c r="A133" s="148"/>
      <c r="B133" s="149" t="s">
        <v>31</v>
      </c>
      <c r="C133" s="187"/>
      <c r="D133" s="150"/>
      <c r="E133" s="151"/>
      <c r="F133" s="151"/>
      <c r="G133" s="167">
        <f>G8+G25+G48+G79+G124+G127</f>
        <v>0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AD133">
        <f>SUMIF(L7:L131,AD132,G7:G131)</f>
        <v>0</v>
      </c>
      <c r="AE133">
        <f>SUMIF(L7:L131,AE132,G7:G131)</f>
        <v>0</v>
      </c>
      <c r="AF133" t="s">
        <v>346</v>
      </c>
    </row>
    <row r="134" spans="1:59" x14ac:dyDescent="0.2">
      <c r="A134" s="3"/>
      <c r="B134" s="4"/>
      <c r="C134" s="186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59" x14ac:dyDescent="0.2">
      <c r="A135" s="3"/>
      <c r="B135" s="4"/>
      <c r="C135" s="186"/>
      <c r="D135" s="6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59" x14ac:dyDescent="0.2">
      <c r="A136" s="269" t="s">
        <v>347</v>
      </c>
      <c r="B136" s="269"/>
      <c r="C136" s="270"/>
      <c r="D136" s="6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59" x14ac:dyDescent="0.2">
      <c r="A137" s="250"/>
      <c r="B137" s="251"/>
      <c r="C137" s="252"/>
      <c r="D137" s="251"/>
      <c r="E137" s="251"/>
      <c r="F137" s="251"/>
      <c r="G137" s="25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AF137" t="s">
        <v>348</v>
      </c>
    </row>
    <row r="138" spans="1:59" x14ac:dyDescent="0.2">
      <c r="A138" s="254"/>
      <c r="B138" s="255"/>
      <c r="C138" s="256"/>
      <c r="D138" s="255"/>
      <c r="E138" s="255"/>
      <c r="F138" s="255"/>
      <c r="G138" s="257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59" x14ac:dyDescent="0.2">
      <c r="A139" s="254"/>
      <c r="B139" s="255"/>
      <c r="C139" s="256"/>
      <c r="D139" s="255"/>
      <c r="E139" s="255"/>
      <c r="F139" s="255"/>
      <c r="G139" s="257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59" x14ac:dyDescent="0.2">
      <c r="A140" s="254"/>
      <c r="B140" s="255"/>
      <c r="C140" s="256"/>
      <c r="D140" s="255"/>
      <c r="E140" s="255"/>
      <c r="F140" s="255"/>
      <c r="G140" s="257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59" x14ac:dyDescent="0.2">
      <c r="A141" s="258"/>
      <c r="B141" s="259"/>
      <c r="C141" s="260"/>
      <c r="D141" s="259"/>
      <c r="E141" s="259"/>
      <c r="F141" s="259"/>
      <c r="G141" s="261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59" x14ac:dyDescent="0.2">
      <c r="A142" s="3"/>
      <c r="B142" s="4"/>
      <c r="C142" s="186"/>
      <c r="D142" s="6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59" x14ac:dyDescent="0.2">
      <c r="C143" s="188"/>
      <c r="D143" s="10"/>
      <c r="AF143" t="s">
        <v>349</v>
      </c>
    </row>
    <row r="144" spans="1:59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IyjvsPiu0hw8ZkWrWwiOOCp4LrLF5fr5IGtVyMucybYZ7G5j2jl5T+we0Zypp3eRPWYij7NX26IsU7FVdOyKg==" saltValue="0vGOYGGfut/stWIvjHt2CQ==" spinCount="100000" sheet="1" formatRows="0"/>
  <mergeCells count="6">
    <mergeCell ref="A137:G141"/>
    <mergeCell ref="A1:G1"/>
    <mergeCell ref="C2:G2"/>
    <mergeCell ref="C3:G3"/>
    <mergeCell ref="C4:G4"/>
    <mergeCell ref="A136:C136"/>
  </mergeCells>
  <pageMargins left="0.59055118110236204" right="0.196850393700787" top="0.78740157499999996" bottom="0.78740157499999996" header="0.3" footer="0.3"/>
  <pageSetup paperSize="9" scale="96" orientation="portrait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5A46E-3FC0-4A85-85CB-2E9D973D9F5A}">
  <sheetPr>
    <outlinePr summaryBelow="0"/>
  </sheetPr>
  <dimension ref="A1:BG5000"/>
  <sheetViews>
    <sheetView view="pageBreakPreview" zoomScaleNormal="100" zoomScaleSheetLayoutView="100"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60</v>
      </c>
      <c r="C3" s="263" t="s">
        <v>61</v>
      </c>
      <c r="D3" s="264"/>
      <c r="E3" s="264"/>
      <c r="F3" s="264"/>
      <c r="G3" s="265"/>
      <c r="AB3" s="119" t="s">
        <v>193</v>
      </c>
      <c r="AF3" t="s">
        <v>194</v>
      </c>
    </row>
    <row r="4" spans="1:59" ht="24.95" customHeight="1" x14ac:dyDescent="0.2">
      <c r="A4" s="138" t="s">
        <v>10</v>
      </c>
      <c r="B4" s="139" t="s">
        <v>66</v>
      </c>
      <c r="C4" s="266" t="s">
        <v>67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x14ac:dyDescent="0.2">
      <c r="A8" s="161" t="s">
        <v>217</v>
      </c>
      <c r="B8" s="162" t="s">
        <v>117</v>
      </c>
      <c r="C8" s="182" t="s">
        <v>118</v>
      </c>
      <c r="D8" s="163"/>
      <c r="E8" s="164"/>
      <c r="F8" s="165"/>
      <c r="G8" s="165">
        <f>SUMIF(AF9:AF10,"&lt;&gt;NOR",G9:G10)</f>
        <v>0</v>
      </c>
      <c r="H8" s="165"/>
      <c r="I8" s="165">
        <f>SUM(I9:I10)</f>
        <v>0</v>
      </c>
      <c r="J8" s="165"/>
      <c r="K8" s="165">
        <f>SUM(K9:K10)</f>
        <v>0</v>
      </c>
      <c r="L8" s="165"/>
      <c r="M8" s="165">
        <f>SUM(M9:M10)</f>
        <v>0</v>
      </c>
      <c r="N8" s="164"/>
      <c r="O8" s="164">
        <f>SUM(O9:O10)</f>
        <v>0</v>
      </c>
      <c r="P8" s="164"/>
      <c r="Q8" s="164">
        <f>SUM(Q9:Q10)</f>
        <v>0</v>
      </c>
      <c r="R8" s="165"/>
      <c r="S8" s="166"/>
      <c r="T8" s="160"/>
      <c r="U8" s="160">
        <f>SUM(U9:U10)</f>
        <v>66</v>
      </c>
      <c r="V8" s="160"/>
      <c r="W8" s="160"/>
      <c r="X8" s="160"/>
      <c r="AF8" t="s">
        <v>218</v>
      </c>
    </row>
    <row r="9" spans="1:59" outlineLevel="1" x14ac:dyDescent="0.2">
      <c r="A9" s="175">
        <v>1</v>
      </c>
      <c r="B9" s="176" t="s">
        <v>1473</v>
      </c>
      <c r="C9" s="185" t="s">
        <v>1474</v>
      </c>
      <c r="D9" s="177" t="s">
        <v>1475</v>
      </c>
      <c r="E9" s="178">
        <v>50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21</v>
      </c>
      <c r="M9" s="180">
        <f>G9*(1+L9/100)</f>
        <v>0</v>
      </c>
      <c r="N9" s="178">
        <v>0</v>
      </c>
      <c r="O9" s="178">
        <f>ROUND(E9*N9,2)</f>
        <v>0</v>
      </c>
      <c r="P9" s="178">
        <v>0</v>
      </c>
      <c r="Q9" s="178">
        <f>ROUND(E9*P9,2)</f>
        <v>0</v>
      </c>
      <c r="R9" s="180"/>
      <c r="S9" s="181" t="s">
        <v>296</v>
      </c>
      <c r="T9" s="156">
        <v>1</v>
      </c>
      <c r="U9" s="156">
        <f>ROUND(E9*T9,2)</f>
        <v>50</v>
      </c>
      <c r="V9" s="156"/>
      <c r="W9" s="156" t="s">
        <v>223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842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ht="22.5" outlineLevel="1" x14ac:dyDescent="0.2">
      <c r="A10" s="175">
        <v>2</v>
      </c>
      <c r="B10" s="176" t="s">
        <v>1476</v>
      </c>
      <c r="C10" s="185" t="s">
        <v>1477</v>
      </c>
      <c r="D10" s="177" t="s">
        <v>1475</v>
      </c>
      <c r="E10" s="178">
        <v>16</v>
      </c>
      <c r="F10" s="179"/>
      <c r="G10" s="180">
        <f>ROUND(E10*F10,2)</f>
        <v>0</v>
      </c>
      <c r="H10" s="179"/>
      <c r="I10" s="180">
        <f>ROUND(E10*H10,2)</f>
        <v>0</v>
      </c>
      <c r="J10" s="179"/>
      <c r="K10" s="180">
        <f>ROUND(E10*J10,2)</f>
        <v>0</v>
      </c>
      <c r="L10" s="180">
        <v>21</v>
      </c>
      <c r="M10" s="180">
        <f>G10*(1+L10/100)</f>
        <v>0</v>
      </c>
      <c r="N10" s="178">
        <v>0</v>
      </c>
      <c r="O10" s="178">
        <f>ROUND(E10*N10,2)</f>
        <v>0</v>
      </c>
      <c r="P10" s="178">
        <v>0</v>
      </c>
      <c r="Q10" s="178">
        <f>ROUND(E10*P10,2)</f>
        <v>0</v>
      </c>
      <c r="R10" s="180"/>
      <c r="S10" s="181" t="s">
        <v>296</v>
      </c>
      <c r="T10" s="156">
        <v>1</v>
      </c>
      <c r="U10" s="156">
        <f>ROUND(E10*T10,2)</f>
        <v>16</v>
      </c>
      <c r="V10" s="156"/>
      <c r="W10" s="156" t="s">
        <v>223</v>
      </c>
      <c r="X10" s="156" t="s">
        <v>224</v>
      </c>
      <c r="Y10" s="145"/>
      <c r="Z10" s="145"/>
      <c r="AA10" s="145"/>
      <c r="AB10" s="145"/>
      <c r="AC10" s="145"/>
      <c r="AD10" s="145"/>
      <c r="AE10" s="145"/>
      <c r="AF10" s="145" t="s">
        <v>842</v>
      </c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x14ac:dyDescent="0.2">
      <c r="A11" s="161" t="s">
        <v>217</v>
      </c>
      <c r="B11" s="162" t="s">
        <v>179</v>
      </c>
      <c r="C11" s="182" t="s">
        <v>180</v>
      </c>
      <c r="D11" s="163"/>
      <c r="E11" s="164"/>
      <c r="F11" s="165"/>
      <c r="G11" s="165">
        <f>SUMIF(AF12:AF61,"&lt;&gt;NOR",G12:G61)</f>
        <v>0</v>
      </c>
      <c r="H11" s="165"/>
      <c r="I11" s="165">
        <f>SUM(I12:I61)</f>
        <v>0</v>
      </c>
      <c r="J11" s="165"/>
      <c r="K11" s="165">
        <f>SUM(K12:K61)</f>
        <v>0</v>
      </c>
      <c r="L11" s="165"/>
      <c r="M11" s="165">
        <f>SUM(M12:M61)</f>
        <v>0</v>
      </c>
      <c r="N11" s="164"/>
      <c r="O11" s="164">
        <f>SUM(O12:O61)</f>
        <v>1.8500000000000003</v>
      </c>
      <c r="P11" s="164"/>
      <c r="Q11" s="164">
        <f>SUM(Q12:Q61)</f>
        <v>0</v>
      </c>
      <c r="R11" s="165"/>
      <c r="S11" s="166"/>
      <c r="T11" s="160"/>
      <c r="U11" s="160">
        <f>SUM(U12:U61)</f>
        <v>1245.0899999999999</v>
      </c>
      <c r="V11" s="160"/>
      <c r="W11" s="160"/>
      <c r="X11" s="160"/>
      <c r="AF11" t="s">
        <v>218</v>
      </c>
    </row>
    <row r="12" spans="1:59" ht="22.5" outlineLevel="1" x14ac:dyDescent="0.2">
      <c r="A12" s="175">
        <v>3</v>
      </c>
      <c r="B12" s="176" t="s">
        <v>1478</v>
      </c>
      <c r="C12" s="185" t="s">
        <v>1479</v>
      </c>
      <c r="D12" s="177" t="s">
        <v>341</v>
      </c>
      <c r="E12" s="178">
        <v>600</v>
      </c>
      <c r="F12" s="179"/>
      <c r="G12" s="180">
        <f t="shared" ref="G12:G43" si="0">ROUND(E12*F12,2)</f>
        <v>0</v>
      </c>
      <c r="H12" s="179"/>
      <c r="I12" s="180">
        <f t="shared" ref="I12:I43" si="1">ROUND(E12*H12,2)</f>
        <v>0</v>
      </c>
      <c r="J12" s="179"/>
      <c r="K12" s="180">
        <f t="shared" ref="K12:K43" si="2">ROUND(E12*J12,2)</f>
        <v>0</v>
      </c>
      <c r="L12" s="180">
        <v>21</v>
      </c>
      <c r="M12" s="180">
        <f t="shared" ref="M12:M43" si="3">G12*(1+L12/100)</f>
        <v>0</v>
      </c>
      <c r="N12" s="178">
        <v>0</v>
      </c>
      <c r="O12" s="178">
        <f t="shared" ref="O12:O43" si="4">ROUND(E12*N12,2)</f>
        <v>0</v>
      </c>
      <c r="P12" s="178">
        <v>0</v>
      </c>
      <c r="Q12" s="178">
        <f t="shared" ref="Q12:Q43" si="5">ROUND(E12*P12,2)</f>
        <v>0</v>
      </c>
      <c r="R12" s="180"/>
      <c r="S12" s="181" t="s">
        <v>1900</v>
      </c>
      <c r="T12" s="156">
        <v>0.06</v>
      </c>
      <c r="U12" s="156">
        <f t="shared" ref="U12:U43" si="6">ROUND(E12*T12,2)</f>
        <v>36</v>
      </c>
      <c r="V12" s="156"/>
      <c r="W12" s="156" t="s">
        <v>223</v>
      </c>
      <c r="X12" s="156" t="s">
        <v>224</v>
      </c>
      <c r="Y12" s="145"/>
      <c r="Z12" s="145"/>
      <c r="AA12" s="145"/>
      <c r="AB12" s="145"/>
      <c r="AC12" s="145"/>
      <c r="AD12" s="145"/>
      <c r="AE12" s="145"/>
      <c r="AF12" s="145" t="s">
        <v>842</v>
      </c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ht="22.5" outlineLevel="1" x14ac:dyDescent="0.2">
      <c r="A13" s="175">
        <v>4</v>
      </c>
      <c r="B13" s="176" t="s">
        <v>1480</v>
      </c>
      <c r="C13" s="185" t="s">
        <v>1481</v>
      </c>
      <c r="D13" s="177" t="s">
        <v>299</v>
      </c>
      <c r="E13" s="178">
        <v>190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78">
        <v>4.8000000000000001E-4</v>
      </c>
      <c r="O13" s="178">
        <f t="shared" si="4"/>
        <v>0.09</v>
      </c>
      <c r="P13" s="178">
        <v>0</v>
      </c>
      <c r="Q13" s="178">
        <f t="shared" si="5"/>
        <v>0</v>
      </c>
      <c r="R13" s="180"/>
      <c r="S13" s="181" t="s">
        <v>1900</v>
      </c>
      <c r="T13" s="156">
        <v>0.22</v>
      </c>
      <c r="U13" s="156">
        <f t="shared" si="6"/>
        <v>41.8</v>
      </c>
      <c r="V13" s="156"/>
      <c r="W13" s="156" t="s">
        <v>223</v>
      </c>
      <c r="X13" s="156" t="s">
        <v>224</v>
      </c>
      <c r="Y13" s="145"/>
      <c r="Z13" s="145"/>
      <c r="AA13" s="145"/>
      <c r="AB13" s="145"/>
      <c r="AC13" s="145"/>
      <c r="AD13" s="145"/>
      <c r="AE13" s="145"/>
      <c r="AF13" s="145" t="s">
        <v>842</v>
      </c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</row>
    <row r="14" spans="1:59" ht="22.5" outlineLevel="1" x14ac:dyDescent="0.2">
      <c r="A14" s="175">
        <v>5</v>
      </c>
      <c r="B14" s="176" t="s">
        <v>1482</v>
      </c>
      <c r="C14" s="185" t="s">
        <v>1483</v>
      </c>
      <c r="D14" s="177" t="s">
        <v>299</v>
      </c>
      <c r="E14" s="178">
        <v>140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78">
        <v>6.0000000000000002E-5</v>
      </c>
      <c r="O14" s="178">
        <f t="shared" si="4"/>
        <v>0.01</v>
      </c>
      <c r="P14" s="178">
        <v>0</v>
      </c>
      <c r="Q14" s="178">
        <f t="shared" si="5"/>
        <v>0</v>
      </c>
      <c r="R14" s="180"/>
      <c r="S14" s="181" t="s">
        <v>1900</v>
      </c>
      <c r="T14" s="156">
        <v>0.17083000000000001</v>
      </c>
      <c r="U14" s="156">
        <f t="shared" si="6"/>
        <v>23.92</v>
      </c>
      <c r="V14" s="156"/>
      <c r="W14" s="156" t="s">
        <v>223</v>
      </c>
      <c r="X14" s="156" t="s">
        <v>224</v>
      </c>
      <c r="Y14" s="145"/>
      <c r="Z14" s="145"/>
      <c r="AA14" s="145"/>
      <c r="AB14" s="145"/>
      <c r="AC14" s="145"/>
      <c r="AD14" s="145"/>
      <c r="AE14" s="145"/>
      <c r="AF14" s="145" t="s">
        <v>842</v>
      </c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ht="22.5" outlineLevel="1" x14ac:dyDescent="0.2">
      <c r="A15" s="175">
        <v>6</v>
      </c>
      <c r="B15" s="176" t="s">
        <v>1484</v>
      </c>
      <c r="C15" s="185" t="s">
        <v>1485</v>
      </c>
      <c r="D15" s="177" t="s">
        <v>299</v>
      </c>
      <c r="E15" s="178">
        <v>250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78">
        <v>1.6000000000000001E-4</v>
      </c>
      <c r="O15" s="178">
        <f t="shared" si="4"/>
        <v>0.04</v>
      </c>
      <c r="P15" s="178">
        <v>0</v>
      </c>
      <c r="Q15" s="178">
        <f t="shared" si="5"/>
        <v>0</v>
      </c>
      <c r="R15" s="180"/>
      <c r="S15" s="181" t="s">
        <v>1900</v>
      </c>
      <c r="T15" s="156">
        <v>0.17083000000000001</v>
      </c>
      <c r="U15" s="156">
        <f t="shared" si="6"/>
        <v>42.71</v>
      </c>
      <c r="V15" s="156"/>
      <c r="W15" s="156" t="s">
        <v>223</v>
      </c>
      <c r="X15" s="156" t="s">
        <v>224</v>
      </c>
      <c r="Y15" s="145"/>
      <c r="Z15" s="145"/>
      <c r="AA15" s="145"/>
      <c r="AB15" s="145"/>
      <c r="AC15" s="145"/>
      <c r="AD15" s="145"/>
      <c r="AE15" s="145"/>
      <c r="AF15" s="145" t="s">
        <v>842</v>
      </c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ht="22.5" outlineLevel="1" x14ac:dyDescent="0.2">
      <c r="A16" s="175">
        <v>7</v>
      </c>
      <c r="B16" s="176" t="s">
        <v>1486</v>
      </c>
      <c r="C16" s="185" t="s">
        <v>1487</v>
      </c>
      <c r="D16" s="177" t="s">
        <v>299</v>
      </c>
      <c r="E16" s="178">
        <v>260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78">
        <v>1.4999999999999999E-4</v>
      </c>
      <c r="O16" s="178">
        <f t="shared" si="4"/>
        <v>0.04</v>
      </c>
      <c r="P16" s="178">
        <v>0</v>
      </c>
      <c r="Q16" s="178">
        <f t="shared" si="5"/>
        <v>0</v>
      </c>
      <c r="R16" s="180"/>
      <c r="S16" s="181" t="s">
        <v>1900</v>
      </c>
      <c r="T16" s="156">
        <v>8.6499999999999994E-2</v>
      </c>
      <c r="U16" s="156">
        <f t="shared" si="6"/>
        <v>22.49</v>
      </c>
      <c r="V16" s="156"/>
      <c r="W16" s="156" t="s">
        <v>223</v>
      </c>
      <c r="X16" s="156" t="s">
        <v>224</v>
      </c>
      <c r="Y16" s="145"/>
      <c r="Z16" s="145"/>
      <c r="AA16" s="145"/>
      <c r="AB16" s="145"/>
      <c r="AC16" s="145"/>
      <c r="AD16" s="145"/>
      <c r="AE16" s="145"/>
      <c r="AF16" s="145" t="s">
        <v>842</v>
      </c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</row>
    <row r="17" spans="1:59" ht="22.5" outlineLevel="1" x14ac:dyDescent="0.2">
      <c r="A17" s="175">
        <v>8</v>
      </c>
      <c r="B17" s="176" t="s">
        <v>1488</v>
      </c>
      <c r="C17" s="185" t="s">
        <v>1489</v>
      </c>
      <c r="D17" s="177" t="s">
        <v>299</v>
      </c>
      <c r="E17" s="178">
        <v>190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78">
        <v>9.7000000000000005E-4</v>
      </c>
      <c r="O17" s="178">
        <f t="shared" si="4"/>
        <v>0.18</v>
      </c>
      <c r="P17" s="178">
        <v>0</v>
      </c>
      <c r="Q17" s="178">
        <f t="shared" si="5"/>
        <v>0</v>
      </c>
      <c r="R17" s="180"/>
      <c r="S17" s="181" t="s">
        <v>1900</v>
      </c>
      <c r="T17" s="156">
        <v>0.3</v>
      </c>
      <c r="U17" s="156">
        <f t="shared" si="6"/>
        <v>57</v>
      </c>
      <c r="V17" s="156"/>
      <c r="W17" s="156" t="s">
        <v>223</v>
      </c>
      <c r="X17" s="156" t="s">
        <v>224</v>
      </c>
      <c r="Y17" s="145"/>
      <c r="Z17" s="145"/>
      <c r="AA17" s="145"/>
      <c r="AB17" s="145"/>
      <c r="AC17" s="145"/>
      <c r="AD17" s="145"/>
      <c r="AE17" s="145"/>
      <c r="AF17" s="145" t="s">
        <v>842</v>
      </c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outlineLevel="1" x14ac:dyDescent="0.2">
      <c r="A18" s="175">
        <v>9</v>
      </c>
      <c r="B18" s="176" t="s">
        <v>1490</v>
      </c>
      <c r="C18" s="185" t="s">
        <v>1491</v>
      </c>
      <c r="D18" s="177" t="s">
        <v>299</v>
      </c>
      <c r="E18" s="178">
        <v>150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78">
        <v>4.0000000000000003E-5</v>
      </c>
      <c r="O18" s="178">
        <f t="shared" si="4"/>
        <v>0.01</v>
      </c>
      <c r="P18" s="178">
        <v>0</v>
      </c>
      <c r="Q18" s="178">
        <f t="shared" si="5"/>
        <v>0</v>
      </c>
      <c r="R18" s="180"/>
      <c r="S18" s="181" t="s">
        <v>1900</v>
      </c>
      <c r="T18" s="156">
        <v>0.17083000000000001</v>
      </c>
      <c r="U18" s="156">
        <f t="shared" si="6"/>
        <v>25.62</v>
      </c>
      <c r="V18" s="156"/>
      <c r="W18" s="156" t="s">
        <v>223</v>
      </c>
      <c r="X18" s="156" t="s">
        <v>224</v>
      </c>
      <c r="Y18" s="145"/>
      <c r="Z18" s="145"/>
      <c r="AA18" s="145"/>
      <c r="AB18" s="145"/>
      <c r="AC18" s="145"/>
      <c r="AD18" s="145"/>
      <c r="AE18" s="145"/>
      <c r="AF18" s="145" t="s">
        <v>842</v>
      </c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ht="22.5" outlineLevel="1" x14ac:dyDescent="0.2">
      <c r="A19" s="175">
        <v>10</v>
      </c>
      <c r="B19" s="176" t="s">
        <v>1492</v>
      </c>
      <c r="C19" s="185" t="s">
        <v>1493</v>
      </c>
      <c r="D19" s="177" t="s">
        <v>341</v>
      </c>
      <c r="E19" s="178">
        <v>230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78">
        <v>9.0000000000000006E-5</v>
      </c>
      <c r="O19" s="178">
        <f t="shared" si="4"/>
        <v>0.02</v>
      </c>
      <c r="P19" s="178">
        <v>0</v>
      </c>
      <c r="Q19" s="178">
        <f t="shared" si="5"/>
        <v>0</v>
      </c>
      <c r="R19" s="180"/>
      <c r="S19" s="181" t="s">
        <v>1900</v>
      </c>
      <c r="T19" s="156">
        <v>0.44933000000000001</v>
      </c>
      <c r="U19" s="156">
        <f t="shared" si="6"/>
        <v>103.35</v>
      </c>
      <c r="V19" s="156"/>
      <c r="W19" s="156" t="s">
        <v>223</v>
      </c>
      <c r="X19" s="156" t="s">
        <v>224</v>
      </c>
      <c r="Y19" s="145"/>
      <c r="Z19" s="145"/>
      <c r="AA19" s="145"/>
      <c r="AB19" s="145"/>
      <c r="AC19" s="145"/>
      <c r="AD19" s="145"/>
      <c r="AE19" s="145"/>
      <c r="AF19" s="145" t="s">
        <v>842</v>
      </c>
      <c r="AG19" s="145"/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</row>
    <row r="20" spans="1:59" ht="22.5" outlineLevel="1" x14ac:dyDescent="0.2">
      <c r="A20" s="175">
        <v>11</v>
      </c>
      <c r="B20" s="176" t="s">
        <v>1494</v>
      </c>
      <c r="C20" s="185" t="s">
        <v>1495</v>
      </c>
      <c r="D20" s="177" t="s">
        <v>341</v>
      </c>
      <c r="E20" s="178">
        <v>110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78">
        <v>5.0000000000000002E-5</v>
      </c>
      <c r="O20" s="178">
        <f t="shared" si="4"/>
        <v>0.01</v>
      </c>
      <c r="P20" s="178">
        <v>0</v>
      </c>
      <c r="Q20" s="178">
        <f t="shared" si="5"/>
        <v>0</v>
      </c>
      <c r="R20" s="180"/>
      <c r="S20" s="181" t="s">
        <v>1900</v>
      </c>
      <c r="T20" s="156">
        <v>8.5000000000000006E-2</v>
      </c>
      <c r="U20" s="156">
        <f t="shared" si="6"/>
        <v>9.35</v>
      </c>
      <c r="V20" s="156"/>
      <c r="W20" s="156" t="s">
        <v>223</v>
      </c>
      <c r="X20" s="156" t="s">
        <v>224</v>
      </c>
      <c r="Y20" s="145"/>
      <c r="Z20" s="145"/>
      <c r="AA20" s="145"/>
      <c r="AB20" s="145"/>
      <c r="AC20" s="145"/>
      <c r="AD20" s="145"/>
      <c r="AE20" s="145"/>
      <c r="AF20" s="145" t="s">
        <v>842</v>
      </c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ht="22.5" outlineLevel="1" x14ac:dyDescent="0.2">
      <c r="A21" s="175">
        <v>12</v>
      </c>
      <c r="B21" s="176" t="s">
        <v>1496</v>
      </c>
      <c r="C21" s="185" t="s">
        <v>1497</v>
      </c>
      <c r="D21" s="177" t="s">
        <v>341</v>
      </c>
      <c r="E21" s="178">
        <v>112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78">
        <v>8.0000000000000007E-5</v>
      </c>
      <c r="O21" s="178">
        <f t="shared" si="4"/>
        <v>0.01</v>
      </c>
      <c r="P21" s="178">
        <v>0</v>
      </c>
      <c r="Q21" s="178">
        <f t="shared" si="5"/>
        <v>0</v>
      </c>
      <c r="R21" s="180"/>
      <c r="S21" s="181" t="s">
        <v>1900</v>
      </c>
      <c r="T21" s="156">
        <v>8.0500000000000002E-2</v>
      </c>
      <c r="U21" s="156">
        <f t="shared" si="6"/>
        <v>9.02</v>
      </c>
      <c r="V21" s="156"/>
      <c r="W21" s="156" t="s">
        <v>223</v>
      </c>
      <c r="X21" s="156" t="s">
        <v>224</v>
      </c>
      <c r="Y21" s="145"/>
      <c r="Z21" s="145"/>
      <c r="AA21" s="145"/>
      <c r="AB21" s="145"/>
      <c r="AC21" s="145"/>
      <c r="AD21" s="145"/>
      <c r="AE21" s="145"/>
      <c r="AF21" s="145" t="s">
        <v>842</v>
      </c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ht="22.5" outlineLevel="1" x14ac:dyDescent="0.2">
      <c r="A22" s="175">
        <v>13</v>
      </c>
      <c r="B22" s="176" t="s">
        <v>1498</v>
      </c>
      <c r="C22" s="185" t="s">
        <v>1499</v>
      </c>
      <c r="D22" s="177" t="s">
        <v>341</v>
      </c>
      <c r="E22" s="178">
        <v>38</v>
      </c>
      <c r="F22" s="179"/>
      <c r="G22" s="180">
        <f t="shared" si="0"/>
        <v>0</v>
      </c>
      <c r="H22" s="179"/>
      <c r="I22" s="180">
        <f t="shared" si="1"/>
        <v>0</v>
      </c>
      <c r="J22" s="179"/>
      <c r="K22" s="180">
        <f t="shared" si="2"/>
        <v>0</v>
      </c>
      <c r="L22" s="180">
        <v>21</v>
      </c>
      <c r="M22" s="180">
        <f t="shared" si="3"/>
        <v>0</v>
      </c>
      <c r="N22" s="178">
        <v>4.0000000000000003E-5</v>
      </c>
      <c r="O22" s="178">
        <f t="shared" si="4"/>
        <v>0</v>
      </c>
      <c r="P22" s="178">
        <v>0</v>
      </c>
      <c r="Q22" s="178">
        <f t="shared" si="5"/>
        <v>0</v>
      </c>
      <c r="R22" s="180"/>
      <c r="S22" s="181" t="s">
        <v>1900</v>
      </c>
      <c r="T22" s="156">
        <v>0.30567</v>
      </c>
      <c r="U22" s="156">
        <f t="shared" si="6"/>
        <v>11.62</v>
      </c>
      <c r="V22" s="156"/>
      <c r="W22" s="156" t="s">
        <v>223</v>
      </c>
      <c r="X22" s="156" t="s">
        <v>224</v>
      </c>
      <c r="Y22" s="145"/>
      <c r="Z22" s="145"/>
      <c r="AA22" s="145"/>
      <c r="AB22" s="145"/>
      <c r="AC22" s="145"/>
      <c r="AD22" s="145"/>
      <c r="AE22" s="145"/>
      <c r="AF22" s="145" t="s">
        <v>842</v>
      </c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</row>
    <row r="23" spans="1:59" ht="22.5" outlineLevel="1" x14ac:dyDescent="0.2">
      <c r="A23" s="175">
        <v>14</v>
      </c>
      <c r="B23" s="176" t="s">
        <v>1500</v>
      </c>
      <c r="C23" s="185" t="s">
        <v>1501</v>
      </c>
      <c r="D23" s="177" t="s">
        <v>341</v>
      </c>
      <c r="E23" s="178">
        <v>30</v>
      </c>
      <c r="F23" s="179"/>
      <c r="G23" s="180">
        <f t="shared" si="0"/>
        <v>0</v>
      </c>
      <c r="H23" s="179"/>
      <c r="I23" s="180">
        <f t="shared" si="1"/>
        <v>0</v>
      </c>
      <c r="J23" s="179"/>
      <c r="K23" s="180">
        <f t="shared" si="2"/>
        <v>0</v>
      </c>
      <c r="L23" s="180">
        <v>21</v>
      </c>
      <c r="M23" s="180">
        <f t="shared" si="3"/>
        <v>0</v>
      </c>
      <c r="N23" s="178">
        <v>4.0000000000000003E-5</v>
      </c>
      <c r="O23" s="178">
        <f t="shared" si="4"/>
        <v>0</v>
      </c>
      <c r="P23" s="178">
        <v>0</v>
      </c>
      <c r="Q23" s="178">
        <f t="shared" si="5"/>
        <v>0</v>
      </c>
      <c r="R23" s="180"/>
      <c r="S23" s="181" t="s">
        <v>1900</v>
      </c>
      <c r="T23" s="156">
        <v>0.32667000000000002</v>
      </c>
      <c r="U23" s="156">
        <f t="shared" si="6"/>
        <v>9.8000000000000007</v>
      </c>
      <c r="V23" s="156"/>
      <c r="W23" s="156" t="s">
        <v>223</v>
      </c>
      <c r="X23" s="156" t="s">
        <v>224</v>
      </c>
      <c r="Y23" s="145"/>
      <c r="Z23" s="145"/>
      <c r="AA23" s="145"/>
      <c r="AB23" s="145"/>
      <c r="AC23" s="145"/>
      <c r="AD23" s="145"/>
      <c r="AE23" s="145"/>
      <c r="AF23" s="145" t="s">
        <v>842</v>
      </c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</row>
    <row r="24" spans="1:59" ht="22.5" outlineLevel="1" x14ac:dyDescent="0.2">
      <c r="A24" s="175">
        <v>15</v>
      </c>
      <c r="B24" s="176" t="s">
        <v>1502</v>
      </c>
      <c r="C24" s="185" t="s">
        <v>1503</v>
      </c>
      <c r="D24" s="177" t="s">
        <v>341</v>
      </c>
      <c r="E24" s="178">
        <v>11</v>
      </c>
      <c r="F24" s="179"/>
      <c r="G24" s="180">
        <f t="shared" si="0"/>
        <v>0</v>
      </c>
      <c r="H24" s="179"/>
      <c r="I24" s="180">
        <f t="shared" si="1"/>
        <v>0</v>
      </c>
      <c r="J24" s="179"/>
      <c r="K24" s="180">
        <f t="shared" si="2"/>
        <v>0</v>
      </c>
      <c r="L24" s="180">
        <v>21</v>
      </c>
      <c r="M24" s="180">
        <f t="shared" si="3"/>
        <v>0</v>
      </c>
      <c r="N24" s="178">
        <v>4.0000000000000003E-5</v>
      </c>
      <c r="O24" s="178">
        <f t="shared" si="4"/>
        <v>0</v>
      </c>
      <c r="P24" s="178">
        <v>0</v>
      </c>
      <c r="Q24" s="178">
        <f t="shared" si="5"/>
        <v>0</v>
      </c>
      <c r="R24" s="180"/>
      <c r="S24" s="181" t="s">
        <v>1900</v>
      </c>
      <c r="T24" s="156">
        <v>0.32667000000000002</v>
      </c>
      <c r="U24" s="156">
        <f t="shared" si="6"/>
        <v>3.59</v>
      </c>
      <c r="V24" s="156"/>
      <c r="W24" s="156" t="s">
        <v>223</v>
      </c>
      <c r="X24" s="156" t="s">
        <v>224</v>
      </c>
      <c r="Y24" s="145"/>
      <c r="Z24" s="145"/>
      <c r="AA24" s="145"/>
      <c r="AB24" s="145"/>
      <c r="AC24" s="145"/>
      <c r="AD24" s="145"/>
      <c r="AE24" s="145"/>
      <c r="AF24" s="145" t="s">
        <v>842</v>
      </c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</row>
    <row r="25" spans="1:59" ht="22.5" outlineLevel="1" x14ac:dyDescent="0.2">
      <c r="A25" s="175">
        <v>16</v>
      </c>
      <c r="B25" s="176" t="s">
        <v>1504</v>
      </c>
      <c r="C25" s="185" t="s">
        <v>1505</v>
      </c>
      <c r="D25" s="177" t="s">
        <v>341</v>
      </c>
      <c r="E25" s="178">
        <v>11</v>
      </c>
      <c r="F25" s="179"/>
      <c r="G25" s="180">
        <f t="shared" si="0"/>
        <v>0</v>
      </c>
      <c r="H25" s="179"/>
      <c r="I25" s="180">
        <f t="shared" si="1"/>
        <v>0</v>
      </c>
      <c r="J25" s="179"/>
      <c r="K25" s="180">
        <f t="shared" si="2"/>
        <v>0</v>
      </c>
      <c r="L25" s="180">
        <v>21</v>
      </c>
      <c r="M25" s="180">
        <f t="shared" si="3"/>
        <v>0</v>
      </c>
      <c r="N25" s="178">
        <v>4.0000000000000003E-5</v>
      </c>
      <c r="O25" s="178">
        <f t="shared" si="4"/>
        <v>0</v>
      </c>
      <c r="P25" s="178">
        <v>0</v>
      </c>
      <c r="Q25" s="178">
        <f t="shared" si="5"/>
        <v>0</v>
      </c>
      <c r="R25" s="180"/>
      <c r="S25" s="181" t="s">
        <v>1900</v>
      </c>
      <c r="T25" s="156">
        <v>0.34782999999999997</v>
      </c>
      <c r="U25" s="156">
        <f t="shared" si="6"/>
        <v>3.83</v>
      </c>
      <c r="V25" s="156"/>
      <c r="W25" s="156" t="s">
        <v>223</v>
      </c>
      <c r="X25" s="156" t="s">
        <v>224</v>
      </c>
      <c r="Y25" s="145"/>
      <c r="Z25" s="145"/>
      <c r="AA25" s="145"/>
      <c r="AB25" s="145"/>
      <c r="AC25" s="145"/>
      <c r="AD25" s="145"/>
      <c r="AE25" s="145"/>
      <c r="AF25" s="145" t="s">
        <v>842</v>
      </c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</row>
    <row r="26" spans="1:59" ht="22.5" outlineLevel="1" x14ac:dyDescent="0.2">
      <c r="A26" s="175">
        <v>17</v>
      </c>
      <c r="B26" s="176" t="s">
        <v>1506</v>
      </c>
      <c r="C26" s="185" t="s">
        <v>1507</v>
      </c>
      <c r="D26" s="177" t="s">
        <v>341</v>
      </c>
      <c r="E26" s="178">
        <v>2</v>
      </c>
      <c r="F26" s="179"/>
      <c r="G26" s="180">
        <f t="shared" si="0"/>
        <v>0</v>
      </c>
      <c r="H26" s="179"/>
      <c r="I26" s="180">
        <f t="shared" si="1"/>
        <v>0</v>
      </c>
      <c r="J26" s="179"/>
      <c r="K26" s="180">
        <f t="shared" si="2"/>
        <v>0</v>
      </c>
      <c r="L26" s="180">
        <v>21</v>
      </c>
      <c r="M26" s="180">
        <f t="shared" si="3"/>
        <v>0</v>
      </c>
      <c r="N26" s="178">
        <v>1.0000000000000001E-5</v>
      </c>
      <c r="O26" s="178">
        <f t="shared" si="4"/>
        <v>0</v>
      </c>
      <c r="P26" s="178">
        <v>1.4999999999999999E-4</v>
      </c>
      <c r="Q26" s="178">
        <f t="shared" si="5"/>
        <v>0</v>
      </c>
      <c r="R26" s="180"/>
      <c r="S26" s="181" t="s">
        <v>1900</v>
      </c>
      <c r="T26" s="156">
        <v>0.48</v>
      </c>
      <c r="U26" s="156">
        <f t="shared" si="6"/>
        <v>0.96</v>
      </c>
      <c r="V26" s="156"/>
      <c r="W26" s="156" t="s">
        <v>223</v>
      </c>
      <c r="X26" s="156" t="s">
        <v>224</v>
      </c>
      <c r="Y26" s="145"/>
      <c r="Z26" s="145"/>
      <c r="AA26" s="145"/>
      <c r="AB26" s="145"/>
      <c r="AC26" s="145"/>
      <c r="AD26" s="145"/>
      <c r="AE26" s="145"/>
      <c r="AF26" s="145" t="s">
        <v>842</v>
      </c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</row>
    <row r="27" spans="1:59" ht="22.5" outlineLevel="1" x14ac:dyDescent="0.2">
      <c r="A27" s="175">
        <v>18</v>
      </c>
      <c r="B27" s="176" t="s">
        <v>1508</v>
      </c>
      <c r="C27" s="185" t="s">
        <v>1509</v>
      </c>
      <c r="D27" s="177" t="s">
        <v>341</v>
      </c>
      <c r="E27" s="178">
        <v>2</v>
      </c>
      <c r="F27" s="179"/>
      <c r="G27" s="180">
        <f t="shared" si="0"/>
        <v>0</v>
      </c>
      <c r="H27" s="179"/>
      <c r="I27" s="180">
        <f t="shared" si="1"/>
        <v>0</v>
      </c>
      <c r="J27" s="179"/>
      <c r="K27" s="180">
        <f t="shared" si="2"/>
        <v>0</v>
      </c>
      <c r="L27" s="180">
        <v>21</v>
      </c>
      <c r="M27" s="180">
        <f t="shared" si="3"/>
        <v>0</v>
      </c>
      <c r="N27" s="178">
        <v>2.9999999999999997E-4</v>
      </c>
      <c r="O27" s="178">
        <f t="shared" si="4"/>
        <v>0</v>
      </c>
      <c r="P27" s="178">
        <v>0</v>
      </c>
      <c r="Q27" s="178">
        <f t="shared" si="5"/>
        <v>0</v>
      </c>
      <c r="R27" s="180"/>
      <c r="S27" s="181" t="s">
        <v>1900</v>
      </c>
      <c r="T27" s="156">
        <v>0.18967000000000001</v>
      </c>
      <c r="U27" s="156">
        <f t="shared" si="6"/>
        <v>0.38</v>
      </c>
      <c r="V27" s="156"/>
      <c r="W27" s="156" t="s">
        <v>223</v>
      </c>
      <c r="X27" s="156" t="s">
        <v>224</v>
      </c>
      <c r="Y27" s="145"/>
      <c r="Z27" s="145"/>
      <c r="AA27" s="145"/>
      <c r="AB27" s="145"/>
      <c r="AC27" s="145"/>
      <c r="AD27" s="145"/>
      <c r="AE27" s="145"/>
      <c r="AF27" s="145" t="s">
        <v>842</v>
      </c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</row>
    <row r="28" spans="1:59" outlineLevel="1" x14ac:dyDescent="0.2">
      <c r="A28" s="175">
        <v>19</v>
      </c>
      <c r="B28" s="176" t="s">
        <v>1510</v>
      </c>
      <c r="C28" s="185" t="s">
        <v>1511</v>
      </c>
      <c r="D28" s="177" t="s">
        <v>341</v>
      </c>
      <c r="E28" s="178">
        <v>2</v>
      </c>
      <c r="F28" s="179"/>
      <c r="G28" s="180">
        <f t="shared" si="0"/>
        <v>0</v>
      </c>
      <c r="H28" s="179"/>
      <c r="I28" s="180">
        <f t="shared" si="1"/>
        <v>0</v>
      </c>
      <c r="J28" s="179"/>
      <c r="K28" s="180">
        <f t="shared" si="2"/>
        <v>0</v>
      </c>
      <c r="L28" s="180">
        <v>21</v>
      </c>
      <c r="M28" s="180">
        <f t="shared" si="3"/>
        <v>0</v>
      </c>
      <c r="N28" s="178">
        <v>1.15E-3</v>
      </c>
      <c r="O28" s="178">
        <f t="shared" si="4"/>
        <v>0</v>
      </c>
      <c r="P28" s="178">
        <v>0</v>
      </c>
      <c r="Q28" s="178">
        <f t="shared" si="5"/>
        <v>0</v>
      </c>
      <c r="R28" s="180"/>
      <c r="S28" s="181" t="s">
        <v>1900</v>
      </c>
      <c r="T28" s="156">
        <v>0.61133000000000004</v>
      </c>
      <c r="U28" s="156">
        <f t="shared" si="6"/>
        <v>1.22</v>
      </c>
      <c r="V28" s="156"/>
      <c r="W28" s="156" t="s">
        <v>223</v>
      </c>
      <c r="X28" s="156" t="s">
        <v>224</v>
      </c>
      <c r="Y28" s="145"/>
      <c r="Z28" s="145"/>
      <c r="AA28" s="145"/>
      <c r="AB28" s="145"/>
      <c r="AC28" s="145"/>
      <c r="AD28" s="145"/>
      <c r="AE28" s="145"/>
      <c r="AF28" s="145" t="s">
        <v>842</v>
      </c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</row>
    <row r="29" spans="1:59" ht="22.5" outlineLevel="1" x14ac:dyDescent="0.2">
      <c r="A29" s="175">
        <v>20</v>
      </c>
      <c r="B29" s="176" t="s">
        <v>1512</v>
      </c>
      <c r="C29" s="185" t="s">
        <v>1513</v>
      </c>
      <c r="D29" s="177" t="s">
        <v>341</v>
      </c>
      <c r="E29" s="178">
        <v>2</v>
      </c>
      <c r="F29" s="179"/>
      <c r="G29" s="180">
        <f t="shared" si="0"/>
        <v>0</v>
      </c>
      <c r="H29" s="179"/>
      <c r="I29" s="180">
        <f t="shared" si="1"/>
        <v>0</v>
      </c>
      <c r="J29" s="179"/>
      <c r="K29" s="180">
        <f t="shared" si="2"/>
        <v>0</v>
      </c>
      <c r="L29" s="180">
        <v>21</v>
      </c>
      <c r="M29" s="180">
        <f t="shared" si="3"/>
        <v>0</v>
      </c>
      <c r="N29" s="178">
        <v>1.0000000000000001E-5</v>
      </c>
      <c r="O29" s="178">
        <f t="shared" si="4"/>
        <v>0</v>
      </c>
      <c r="P29" s="178">
        <v>0</v>
      </c>
      <c r="Q29" s="178">
        <f t="shared" si="5"/>
        <v>0</v>
      </c>
      <c r="R29" s="180"/>
      <c r="S29" s="181" t="s">
        <v>1900</v>
      </c>
      <c r="T29" s="156">
        <v>0.98550000000000004</v>
      </c>
      <c r="U29" s="156">
        <f t="shared" si="6"/>
        <v>1.97</v>
      </c>
      <c r="V29" s="156"/>
      <c r="W29" s="156" t="s">
        <v>223</v>
      </c>
      <c r="X29" s="156" t="s">
        <v>224</v>
      </c>
      <c r="Y29" s="145"/>
      <c r="Z29" s="145"/>
      <c r="AA29" s="145"/>
      <c r="AB29" s="145"/>
      <c r="AC29" s="145"/>
      <c r="AD29" s="145"/>
      <c r="AE29" s="145"/>
      <c r="AF29" s="145" t="s">
        <v>842</v>
      </c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</row>
    <row r="30" spans="1:59" ht="22.5" outlineLevel="1" x14ac:dyDescent="0.2">
      <c r="A30" s="175">
        <v>21</v>
      </c>
      <c r="B30" s="176" t="s">
        <v>1514</v>
      </c>
      <c r="C30" s="185" t="s">
        <v>1515</v>
      </c>
      <c r="D30" s="177" t="s">
        <v>341</v>
      </c>
      <c r="E30" s="178">
        <v>4</v>
      </c>
      <c r="F30" s="179"/>
      <c r="G30" s="180">
        <f t="shared" si="0"/>
        <v>0</v>
      </c>
      <c r="H30" s="179"/>
      <c r="I30" s="180">
        <f t="shared" si="1"/>
        <v>0</v>
      </c>
      <c r="J30" s="179"/>
      <c r="K30" s="180">
        <f t="shared" si="2"/>
        <v>0</v>
      </c>
      <c r="L30" s="180">
        <v>21</v>
      </c>
      <c r="M30" s="180">
        <f t="shared" si="3"/>
        <v>0</v>
      </c>
      <c r="N30" s="178">
        <v>3.8999999999999999E-4</v>
      </c>
      <c r="O30" s="178">
        <f t="shared" si="4"/>
        <v>0</v>
      </c>
      <c r="P30" s="178">
        <v>0</v>
      </c>
      <c r="Q30" s="178">
        <f t="shared" si="5"/>
        <v>0</v>
      </c>
      <c r="R30" s="180"/>
      <c r="S30" s="181" t="s">
        <v>1900</v>
      </c>
      <c r="T30" s="156">
        <v>0.40050000000000002</v>
      </c>
      <c r="U30" s="156">
        <f t="shared" si="6"/>
        <v>1.6</v>
      </c>
      <c r="V30" s="156"/>
      <c r="W30" s="156" t="s">
        <v>223</v>
      </c>
      <c r="X30" s="156" t="s">
        <v>224</v>
      </c>
      <c r="Y30" s="145"/>
      <c r="Z30" s="145"/>
      <c r="AA30" s="145"/>
      <c r="AB30" s="145"/>
      <c r="AC30" s="145"/>
      <c r="AD30" s="145"/>
      <c r="AE30" s="145"/>
      <c r="AF30" s="145" t="s">
        <v>842</v>
      </c>
      <c r="AG30" s="14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</row>
    <row r="31" spans="1:59" ht="22.5" outlineLevel="1" x14ac:dyDescent="0.2">
      <c r="A31" s="175">
        <v>22</v>
      </c>
      <c r="B31" s="176" t="s">
        <v>1516</v>
      </c>
      <c r="C31" s="185" t="s">
        <v>1517</v>
      </c>
      <c r="D31" s="177" t="s">
        <v>341</v>
      </c>
      <c r="E31" s="178">
        <v>23</v>
      </c>
      <c r="F31" s="179"/>
      <c r="G31" s="180">
        <f t="shared" si="0"/>
        <v>0</v>
      </c>
      <c r="H31" s="179"/>
      <c r="I31" s="180">
        <f t="shared" si="1"/>
        <v>0</v>
      </c>
      <c r="J31" s="179"/>
      <c r="K31" s="180">
        <f t="shared" si="2"/>
        <v>0</v>
      </c>
      <c r="L31" s="180">
        <v>21</v>
      </c>
      <c r="M31" s="180">
        <f t="shared" si="3"/>
        <v>0</v>
      </c>
      <c r="N31" s="178">
        <v>1.4999999999999999E-4</v>
      </c>
      <c r="O31" s="178">
        <f t="shared" si="4"/>
        <v>0</v>
      </c>
      <c r="P31" s="178">
        <v>0</v>
      </c>
      <c r="Q31" s="178">
        <f t="shared" si="5"/>
        <v>0</v>
      </c>
      <c r="R31" s="180"/>
      <c r="S31" s="181" t="s">
        <v>1900</v>
      </c>
      <c r="T31" s="156">
        <v>0.32667000000000002</v>
      </c>
      <c r="U31" s="156">
        <f t="shared" si="6"/>
        <v>7.51</v>
      </c>
      <c r="V31" s="156"/>
      <c r="W31" s="156" t="s">
        <v>223</v>
      </c>
      <c r="X31" s="156" t="s">
        <v>224</v>
      </c>
      <c r="Y31" s="145"/>
      <c r="Z31" s="145"/>
      <c r="AA31" s="145"/>
      <c r="AB31" s="145"/>
      <c r="AC31" s="145"/>
      <c r="AD31" s="145"/>
      <c r="AE31" s="145"/>
      <c r="AF31" s="145" t="s">
        <v>842</v>
      </c>
      <c r="AG31" s="145"/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</row>
    <row r="32" spans="1:59" ht="33.75" outlineLevel="1" x14ac:dyDescent="0.2">
      <c r="A32" s="175">
        <v>23</v>
      </c>
      <c r="B32" s="176" t="s">
        <v>1518</v>
      </c>
      <c r="C32" s="185" t="s">
        <v>1519</v>
      </c>
      <c r="D32" s="177" t="s">
        <v>341</v>
      </c>
      <c r="E32" s="178">
        <v>115</v>
      </c>
      <c r="F32" s="179"/>
      <c r="G32" s="180">
        <f t="shared" si="0"/>
        <v>0</v>
      </c>
      <c r="H32" s="179"/>
      <c r="I32" s="180">
        <f t="shared" si="1"/>
        <v>0</v>
      </c>
      <c r="J32" s="179"/>
      <c r="K32" s="180">
        <f t="shared" si="2"/>
        <v>0</v>
      </c>
      <c r="L32" s="180">
        <v>21</v>
      </c>
      <c r="M32" s="180">
        <f t="shared" si="3"/>
        <v>0</v>
      </c>
      <c r="N32" s="178">
        <v>1E-4</v>
      </c>
      <c r="O32" s="178">
        <f t="shared" si="4"/>
        <v>0.01</v>
      </c>
      <c r="P32" s="178">
        <v>0</v>
      </c>
      <c r="Q32" s="178">
        <f t="shared" si="5"/>
        <v>0</v>
      </c>
      <c r="R32" s="180"/>
      <c r="S32" s="181" t="s">
        <v>1900</v>
      </c>
      <c r="T32" s="156">
        <v>0.249</v>
      </c>
      <c r="U32" s="156">
        <f t="shared" si="6"/>
        <v>28.64</v>
      </c>
      <c r="V32" s="156"/>
      <c r="W32" s="156" t="s">
        <v>223</v>
      </c>
      <c r="X32" s="156" t="s">
        <v>224</v>
      </c>
      <c r="Y32" s="145"/>
      <c r="Z32" s="145"/>
      <c r="AA32" s="145"/>
      <c r="AB32" s="145"/>
      <c r="AC32" s="145"/>
      <c r="AD32" s="145"/>
      <c r="AE32" s="145"/>
      <c r="AF32" s="145" t="s">
        <v>842</v>
      </c>
      <c r="AG32" s="145"/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</row>
    <row r="33" spans="1:59" ht="22.5" outlineLevel="1" x14ac:dyDescent="0.2">
      <c r="A33" s="175">
        <v>24</v>
      </c>
      <c r="B33" s="176" t="s">
        <v>1516</v>
      </c>
      <c r="C33" s="185" t="s">
        <v>1520</v>
      </c>
      <c r="D33" s="177" t="s">
        <v>341</v>
      </c>
      <c r="E33" s="178">
        <v>20</v>
      </c>
      <c r="F33" s="179"/>
      <c r="G33" s="180">
        <f t="shared" si="0"/>
        <v>0</v>
      </c>
      <c r="H33" s="179"/>
      <c r="I33" s="180">
        <f t="shared" si="1"/>
        <v>0</v>
      </c>
      <c r="J33" s="179"/>
      <c r="K33" s="180">
        <f t="shared" si="2"/>
        <v>0</v>
      </c>
      <c r="L33" s="180">
        <v>21</v>
      </c>
      <c r="M33" s="180">
        <f t="shared" si="3"/>
        <v>0</v>
      </c>
      <c r="N33" s="178">
        <v>1.4999999999999999E-4</v>
      </c>
      <c r="O33" s="178">
        <f t="shared" si="4"/>
        <v>0</v>
      </c>
      <c r="P33" s="178">
        <v>0</v>
      </c>
      <c r="Q33" s="178">
        <f t="shared" si="5"/>
        <v>0</v>
      </c>
      <c r="R33" s="180"/>
      <c r="S33" s="181" t="s">
        <v>1900</v>
      </c>
      <c r="T33" s="156">
        <v>0.32667000000000002</v>
      </c>
      <c r="U33" s="156">
        <f t="shared" si="6"/>
        <v>6.53</v>
      </c>
      <c r="V33" s="156"/>
      <c r="W33" s="156" t="s">
        <v>1521</v>
      </c>
      <c r="X33" s="156" t="s">
        <v>224</v>
      </c>
      <c r="Y33" s="145"/>
      <c r="Z33" s="145"/>
      <c r="AA33" s="145"/>
      <c r="AB33" s="145"/>
      <c r="AC33" s="145"/>
      <c r="AD33" s="145"/>
      <c r="AE33" s="145"/>
      <c r="AF33" s="145" t="s">
        <v>1522</v>
      </c>
      <c r="AG33" s="145"/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</row>
    <row r="34" spans="1:59" outlineLevel="1" x14ac:dyDescent="0.2">
      <c r="A34" s="175">
        <v>25</v>
      </c>
      <c r="B34" s="176" t="s">
        <v>1523</v>
      </c>
      <c r="C34" s="185" t="s">
        <v>1524</v>
      </c>
      <c r="D34" s="177" t="s">
        <v>341</v>
      </c>
      <c r="E34" s="178">
        <v>90</v>
      </c>
      <c r="F34" s="179"/>
      <c r="G34" s="180">
        <f t="shared" si="0"/>
        <v>0</v>
      </c>
      <c r="H34" s="179"/>
      <c r="I34" s="180">
        <f t="shared" si="1"/>
        <v>0</v>
      </c>
      <c r="J34" s="179"/>
      <c r="K34" s="180">
        <f t="shared" si="2"/>
        <v>0</v>
      </c>
      <c r="L34" s="180">
        <v>21</v>
      </c>
      <c r="M34" s="180">
        <f t="shared" si="3"/>
        <v>0</v>
      </c>
      <c r="N34" s="178">
        <v>0</v>
      </c>
      <c r="O34" s="178">
        <f t="shared" si="4"/>
        <v>0</v>
      </c>
      <c r="P34" s="178">
        <v>0</v>
      </c>
      <c r="Q34" s="178">
        <f t="shared" si="5"/>
        <v>0</v>
      </c>
      <c r="R34" s="180"/>
      <c r="S34" s="181" t="s">
        <v>1900</v>
      </c>
      <c r="T34" s="156">
        <v>0.22</v>
      </c>
      <c r="U34" s="156">
        <f t="shared" si="6"/>
        <v>19.8</v>
      </c>
      <c r="V34" s="156"/>
      <c r="W34" s="156" t="s">
        <v>223</v>
      </c>
      <c r="X34" s="156" t="s">
        <v>224</v>
      </c>
      <c r="Y34" s="145"/>
      <c r="Z34" s="145"/>
      <c r="AA34" s="145"/>
      <c r="AB34" s="145"/>
      <c r="AC34" s="145"/>
      <c r="AD34" s="145"/>
      <c r="AE34" s="145"/>
      <c r="AF34" s="145" t="s">
        <v>842</v>
      </c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</row>
    <row r="35" spans="1:59" outlineLevel="1" x14ac:dyDescent="0.2">
      <c r="A35" s="175">
        <v>26</v>
      </c>
      <c r="B35" s="176" t="s">
        <v>1525</v>
      </c>
      <c r="C35" s="185" t="s">
        <v>1526</v>
      </c>
      <c r="D35" s="177" t="s">
        <v>341</v>
      </c>
      <c r="E35" s="178">
        <v>2</v>
      </c>
      <c r="F35" s="179"/>
      <c r="G35" s="180">
        <f t="shared" si="0"/>
        <v>0</v>
      </c>
      <c r="H35" s="179"/>
      <c r="I35" s="180">
        <f t="shared" si="1"/>
        <v>0</v>
      </c>
      <c r="J35" s="179"/>
      <c r="K35" s="180">
        <f t="shared" si="2"/>
        <v>0</v>
      </c>
      <c r="L35" s="180">
        <v>21</v>
      </c>
      <c r="M35" s="180">
        <f t="shared" si="3"/>
        <v>0</v>
      </c>
      <c r="N35" s="178">
        <v>0</v>
      </c>
      <c r="O35" s="178">
        <f t="shared" si="4"/>
        <v>0</v>
      </c>
      <c r="P35" s="178">
        <v>0</v>
      </c>
      <c r="Q35" s="178">
        <f t="shared" si="5"/>
        <v>0</v>
      </c>
      <c r="R35" s="180"/>
      <c r="S35" s="181" t="s">
        <v>1900</v>
      </c>
      <c r="T35" s="156">
        <v>2</v>
      </c>
      <c r="U35" s="156">
        <f t="shared" si="6"/>
        <v>4</v>
      </c>
      <c r="V35" s="156"/>
      <c r="W35" s="156" t="s">
        <v>223</v>
      </c>
      <c r="X35" s="156" t="s">
        <v>224</v>
      </c>
      <c r="Y35" s="145"/>
      <c r="Z35" s="145"/>
      <c r="AA35" s="145"/>
      <c r="AB35" s="145"/>
      <c r="AC35" s="145"/>
      <c r="AD35" s="145"/>
      <c r="AE35" s="145"/>
      <c r="AF35" s="145" t="s">
        <v>842</v>
      </c>
      <c r="AG35" s="145"/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</row>
    <row r="36" spans="1:59" outlineLevel="1" x14ac:dyDescent="0.2">
      <c r="A36" s="175">
        <v>27</v>
      </c>
      <c r="B36" s="176" t="s">
        <v>1527</v>
      </c>
      <c r="C36" s="185" t="s">
        <v>1528</v>
      </c>
      <c r="D36" s="177" t="s">
        <v>341</v>
      </c>
      <c r="E36" s="178">
        <v>1</v>
      </c>
      <c r="F36" s="179"/>
      <c r="G36" s="180">
        <f t="shared" si="0"/>
        <v>0</v>
      </c>
      <c r="H36" s="179"/>
      <c r="I36" s="180">
        <f t="shared" si="1"/>
        <v>0</v>
      </c>
      <c r="J36" s="179"/>
      <c r="K36" s="180">
        <f t="shared" si="2"/>
        <v>0</v>
      </c>
      <c r="L36" s="180">
        <v>21</v>
      </c>
      <c r="M36" s="180">
        <f t="shared" si="3"/>
        <v>0</v>
      </c>
      <c r="N36" s="178">
        <v>6.6000000000000003E-2</v>
      </c>
      <c r="O36" s="178">
        <f t="shared" si="4"/>
        <v>7.0000000000000007E-2</v>
      </c>
      <c r="P36" s="178">
        <v>0</v>
      </c>
      <c r="Q36" s="178">
        <f t="shared" si="5"/>
        <v>0</v>
      </c>
      <c r="R36" s="180"/>
      <c r="S36" s="181" t="s">
        <v>296</v>
      </c>
      <c r="T36" s="156">
        <v>0</v>
      </c>
      <c r="U36" s="156">
        <f t="shared" si="6"/>
        <v>0</v>
      </c>
      <c r="V36" s="156"/>
      <c r="W36" s="156" t="s">
        <v>269</v>
      </c>
      <c r="X36" s="156" t="s">
        <v>224</v>
      </c>
      <c r="Y36" s="145"/>
      <c r="Z36" s="145"/>
      <c r="AA36" s="145"/>
      <c r="AB36" s="145"/>
      <c r="AC36" s="145"/>
      <c r="AD36" s="145"/>
      <c r="AE36" s="145"/>
      <c r="AF36" s="145" t="s">
        <v>480</v>
      </c>
      <c r="AG36" s="145"/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</row>
    <row r="37" spans="1:59" outlineLevel="1" x14ac:dyDescent="0.2">
      <c r="A37" s="175">
        <v>28</v>
      </c>
      <c r="B37" s="176" t="s">
        <v>1529</v>
      </c>
      <c r="C37" s="185" t="s">
        <v>1530</v>
      </c>
      <c r="D37" s="177" t="s">
        <v>341</v>
      </c>
      <c r="E37" s="178">
        <v>1</v>
      </c>
      <c r="F37" s="179"/>
      <c r="G37" s="180">
        <f t="shared" si="0"/>
        <v>0</v>
      </c>
      <c r="H37" s="179"/>
      <c r="I37" s="180">
        <f t="shared" si="1"/>
        <v>0</v>
      </c>
      <c r="J37" s="179"/>
      <c r="K37" s="180">
        <f t="shared" si="2"/>
        <v>0</v>
      </c>
      <c r="L37" s="180">
        <v>21</v>
      </c>
      <c r="M37" s="180">
        <f t="shared" si="3"/>
        <v>0</v>
      </c>
      <c r="N37" s="178">
        <v>6.6000000000000003E-2</v>
      </c>
      <c r="O37" s="178">
        <f t="shared" si="4"/>
        <v>7.0000000000000007E-2</v>
      </c>
      <c r="P37" s="178">
        <v>0</v>
      </c>
      <c r="Q37" s="178">
        <f t="shared" si="5"/>
        <v>0</v>
      </c>
      <c r="R37" s="180"/>
      <c r="S37" s="181" t="s">
        <v>296</v>
      </c>
      <c r="T37" s="156">
        <v>0</v>
      </c>
      <c r="U37" s="156">
        <f t="shared" si="6"/>
        <v>0</v>
      </c>
      <c r="V37" s="156"/>
      <c r="W37" s="156" t="s">
        <v>269</v>
      </c>
      <c r="X37" s="156" t="s">
        <v>224</v>
      </c>
      <c r="Y37" s="145"/>
      <c r="Z37" s="145"/>
      <c r="AA37" s="145"/>
      <c r="AB37" s="145"/>
      <c r="AC37" s="145"/>
      <c r="AD37" s="145"/>
      <c r="AE37" s="145"/>
      <c r="AF37" s="145" t="s">
        <v>480</v>
      </c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</row>
    <row r="38" spans="1:59" ht="22.5" outlineLevel="1" x14ac:dyDescent="0.2">
      <c r="A38" s="175">
        <v>29</v>
      </c>
      <c r="B38" s="176" t="s">
        <v>1531</v>
      </c>
      <c r="C38" s="185" t="s">
        <v>1532</v>
      </c>
      <c r="D38" s="177" t="s">
        <v>341</v>
      </c>
      <c r="E38" s="178">
        <v>95</v>
      </c>
      <c r="F38" s="179"/>
      <c r="G38" s="180">
        <f t="shared" si="0"/>
        <v>0</v>
      </c>
      <c r="H38" s="179"/>
      <c r="I38" s="180">
        <f t="shared" si="1"/>
        <v>0</v>
      </c>
      <c r="J38" s="179"/>
      <c r="K38" s="180">
        <f t="shared" si="2"/>
        <v>0</v>
      </c>
      <c r="L38" s="180">
        <v>21</v>
      </c>
      <c r="M38" s="180">
        <f t="shared" si="3"/>
        <v>0</v>
      </c>
      <c r="N38" s="178">
        <v>0</v>
      </c>
      <c r="O38" s="178">
        <f t="shared" si="4"/>
        <v>0</v>
      </c>
      <c r="P38" s="178">
        <v>0</v>
      </c>
      <c r="Q38" s="178">
        <f t="shared" si="5"/>
        <v>0</v>
      </c>
      <c r="R38" s="180"/>
      <c r="S38" s="181" t="s">
        <v>1900</v>
      </c>
      <c r="T38" s="156">
        <v>0.43</v>
      </c>
      <c r="U38" s="156">
        <f t="shared" si="6"/>
        <v>40.85</v>
      </c>
      <c r="V38" s="156"/>
      <c r="W38" s="156" t="s">
        <v>223</v>
      </c>
      <c r="X38" s="156" t="s">
        <v>224</v>
      </c>
      <c r="Y38" s="145"/>
      <c r="Z38" s="145"/>
      <c r="AA38" s="145"/>
      <c r="AB38" s="145"/>
      <c r="AC38" s="145"/>
      <c r="AD38" s="145"/>
      <c r="AE38" s="145"/>
      <c r="AF38" s="145" t="s">
        <v>842</v>
      </c>
      <c r="AG38" s="145"/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</row>
    <row r="39" spans="1:59" ht="22.5" outlineLevel="1" x14ac:dyDescent="0.2">
      <c r="A39" s="175">
        <v>30</v>
      </c>
      <c r="B39" s="176" t="s">
        <v>1533</v>
      </c>
      <c r="C39" s="185" t="s">
        <v>1534</v>
      </c>
      <c r="D39" s="177" t="s">
        <v>341</v>
      </c>
      <c r="E39" s="178">
        <v>32</v>
      </c>
      <c r="F39" s="179"/>
      <c r="G39" s="180">
        <f t="shared" si="0"/>
        <v>0</v>
      </c>
      <c r="H39" s="179"/>
      <c r="I39" s="180">
        <f t="shared" si="1"/>
        <v>0</v>
      </c>
      <c r="J39" s="179"/>
      <c r="K39" s="180">
        <f t="shared" si="2"/>
        <v>0</v>
      </c>
      <c r="L39" s="180">
        <v>21</v>
      </c>
      <c r="M39" s="180">
        <f t="shared" si="3"/>
        <v>0</v>
      </c>
      <c r="N39" s="178">
        <v>1E-3</v>
      </c>
      <c r="O39" s="178">
        <f t="shared" si="4"/>
        <v>0.03</v>
      </c>
      <c r="P39" s="178">
        <v>0</v>
      </c>
      <c r="Q39" s="178">
        <f t="shared" si="5"/>
        <v>0</v>
      </c>
      <c r="R39" s="180"/>
      <c r="S39" s="181" t="s">
        <v>296</v>
      </c>
      <c r="T39" s="156">
        <v>0</v>
      </c>
      <c r="U39" s="156">
        <f t="shared" si="6"/>
        <v>0</v>
      </c>
      <c r="V39" s="156"/>
      <c r="W39" s="156" t="s">
        <v>269</v>
      </c>
      <c r="X39" s="156" t="s">
        <v>224</v>
      </c>
      <c r="Y39" s="145"/>
      <c r="Z39" s="145"/>
      <c r="AA39" s="145"/>
      <c r="AB39" s="145"/>
      <c r="AC39" s="145"/>
      <c r="AD39" s="145"/>
      <c r="AE39" s="145"/>
      <c r="AF39" s="145" t="s">
        <v>480</v>
      </c>
      <c r="AG39" s="145"/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</row>
    <row r="40" spans="1:59" ht="22.5" outlineLevel="1" x14ac:dyDescent="0.2">
      <c r="A40" s="175">
        <v>31</v>
      </c>
      <c r="B40" s="176" t="s">
        <v>1535</v>
      </c>
      <c r="C40" s="185" t="s">
        <v>1536</v>
      </c>
      <c r="D40" s="177" t="s">
        <v>341</v>
      </c>
      <c r="E40" s="178">
        <v>4</v>
      </c>
      <c r="F40" s="179"/>
      <c r="G40" s="180">
        <f t="shared" si="0"/>
        <v>0</v>
      </c>
      <c r="H40" s="179"/>
      <c r="I40" s="180">
        <f t="shared" si="1"/>
        <v>0</v>
      </c>
      <c r="J40" s="179"/>
      <c r="K40" s="180">
        <f t="shared" si="2"/>
        <v>0</v>
      </c>
      <c r="L40" s="180">
        <v>21</v>
      </c>
      <c r="M40" s="180">
        <f t="shared" si="3"/>
        <v>0</v>
      </c>
      <c r="N40" s="178">
        <v>1E-3</v>
      </c>
      <c r="O40" s="178">
        <f t="shared" si="4"/>
        <v>0</v>
      </c>
      <c r="P40" s="178">
        <v>0</v>
      </c>
      <c r="Q40" s="178">
        <f t="shared" si="5"/>
        <v>0</v>
      </c>
      <c r="R40" s="180"/>
      <c r="S40" s="181" t="s">
        <v>296</v>
      </c>
      <c r="T40" s="156">
        <v>0</v>
      </c>
      <c r="U40" s="156">
        <f t="shared" si="6"/>
        <v>0</v>
      </c>
      <c r="V40" s="156"/>
      <c r="W40" s="156" t="s">
        <v>269</v>
      </c>
      <c r="X40" s="156" t="s">
        <v>224</v>
      </c>
      <c r="Y40" s="145"/>
      <c r="Z40" s="145"/>
      <c r="AA40" s="145"/>
      <c r="AB40" s="145"/>
      <c r="AC40" s="145"/>
      <c r="AD40" s="145"/>
      <c r="AE40" s="145"/>
      <c r="AF40" s="145" t="s">
        <v>480</v>
      </c>
      <c r="AG40" s="145"/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</row>
    <row r="41" spans="1:59" ht="22.5" outlineLevel="1" x14ac:dyDescent="0.2">
      <c r="A41" s="175">
        <v>32</v>
      </c>
      <c r="B41" s="176" t="s">
        <v>1537</v>
      </c>
      <c r="C41" s="185" t="s">
        <v>1538</v>
      </c>
      <c r="D41" s="177" t="s">
        <v>341</v>
      </c>
      <c r="E41" s="178">
        <v>38</v>
      </c>
      <c r="F41" s="179"/>
      <c r="G41" s="180">
        <f t="shared" si="0"/>
        <v>0</v>
      </c>
      <c r="H41" s="179"/>
      <c r="I41" s="180">
        <f t="shared" si="1"/>
        <v>0</v>
      </c>
      <c r="J41" s="179"/>
      <c r="K41" s="180">
        <f t="shared" si="2"/>
        <v>0</v>
      </c>
      <c r="L41" s="180">
        <v>21</v>
      </c>
      <c r="M41" s="180">
        <f t="shared" si="3"/>
        <v>0</v>
      </c>
      <c r="N41" s="178">
        <v>1E-3</v>
      </c>
      <c r="O41" s="178">
        <f t="shared" si="4"/>
        <v>0.04</v>
      </c>
      <c r="P41" s="178">
        <v>0</v>
      </c>
      <c r="Q41" s="178">
        <f t="shared" si="5"/>
        <v>0</v>
      </c>
      <c r="R41" s="180"/>
      <c r="S41" s="181" t="s">
        <v>296</v>
      </c>
      <c r="T41" s="156">
        <v>0</v>
      </c>
      <c r="U41" s="156">
        <f t="shared" si="6"/>
        <v>0</v>
      </c>
      <c r="V41" s="156"/>
      <c r="W41" s="156" t="s">
        <v>269</v>
      </c>
      <c r="X41" s="156" t="s">
        <v>224</v>
      </c>
      <c r="Y41" s="145"/>
      <c r="Z41" s="145"/>
      <c r="AA41" s="145"/>
      <c r="AB41" s="145"/>
      <c r="AC41" s="145"/>
      <c r="AD41" s="145"/>
      <c r="AE41" s="145"/>
      <c r="AF41" s="145" t="s">
        <v>480</v>
      </c>
      <c r="AG41" s="145"/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</row>
    <row r="42" spans="1:59" ht="22.5" outlineLevel="1" x14ac:dyDescent="0.2">
      <c r="A42" s="175">
        <v>33</v>
      </c>
      <c r="B42" s="176" t="s">
        <v>1539</v>
      </c>
      <c r="C42" s="185" t="s">
        <v>1540</v>
      </c>
      <c r="D42" s="177" t="s">
        <v>341</v>
      </c>
      <c r="E42" s="178">
        <v>5</v>
      </c>
      <c r="F42" s="179"/>
      <c r="G42" s="180">
        <f t="shared" si="0"/>
        <v>0</v>
      </c>
      <c r="H42" s="179"/>
      <c r="I42" s="180">
        <f t="shared" si="1"/>
        <v>0</v>
      </c>
      <c r="J42" s="179"/>
      <c r="K42" s="180">
        <f t="shared" si="2"/>
        <v>0</v>
      </c>
      <c r="L42" s="180">
        <v>21</v>
      </c>
      <c r="M42" s="180">
        <f t="shared" si="3"/>
        <v>0</v>
      </c>
      <c r="N42" s="178">
        <v>1E-3</v>
      </c>
      <c r="O42" s="178">
        <f t="shared" si="4"/>
        <v>0.01</v>
      </c>
      <c r="P42" s="178">
        <v>0</v>
      </c>
      <c r="Q42" s="178">
        <f t="shared" si="5"/>
        <v>0</v>
      </c>
      <c r="R42" s="180"/>
      <c r="S42" s="181" t="s">
        <v>296</v>
      </c>
      <c r="T42" s="156">
        <v>0</v>
      </c>
      <c r="U42" s="156">
        <f t="shared" si="6"/>
        <v>0</v>
      </c>
      <c r="V42" s="156"/>
      <c r="W42" s="156" t="s">
        <v>269</v>
      </c>
      <c r="X42" s="156" t="s">
        <v>224</v>
      </c>
      <c r="Y42" s="145"/>
      <c r="Z42" s="145"/>
      <c r="AA42" s="145"/>
      <c r="AB42" s="145"/>
      <c r="AC42" s="145"/>
      <c r="AD42" s="145"/>
      <c r="AE42" s="145"/>
      <c r="AF42" s="145" t="s">
        <v>480</v>
      </c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</row>
    <row r="43" spans="1:59" ht="22.5" outlineLevel="1" x14ac:dyDescent="0.2">
      <c r="A43" s="175">
        <v>34</v>
      </c>
      <c r="B43" s="176" t="s">
        <v>1541</v>
      </c>
      <c r="C43" s="185" t="s">
        <v>1542</v>
      </c>
      <c r="D43" s="177" t="s">
        <v>341</v>
      </c>
      <c r="E43" s="178">
        <v>4</v>
      </c>
      <c r="F43" s="179"/>
      <c r="G43" s="180">
        <f t="shared" si="0"/>
        <v>0</v>
      </c>
      <c r="H43" s="179"/>
      <c r="I43" s="180">
        <f t="shared" si="1"/>
        <v>0</v>
      </c>
      <c r="J43" s="179"/>
      <c r="K43" s="180">
        <f t="shared" si="2"/>
        <v>0</v>
      </c>
      <c r="L43" s="180">
        <v>21</v>
      </c>
      <c r="M43" s="180">
        <f t="shared" si="3"/>
        <v>0</v>
      </c>
      <c r="N43" s="178">
        <v>1.1000000000000001E-3</v>
      </c>
      <c r="O43" s="178">
        <f t="shared" si="4"/>
        <v>0</v>
      </c>
      <c r="P43" s="178">
        <v>0</v>
      </c>
      <c r="Q43" s="178">
        <f t="shared" si="5"/>
        <v>0</v>
      </c>
      <c r="R43" s="180"/>
      <c r="S43" s="181" t="s">
        <v>1900</v>
      </c>
      <c r="T43" s="156">
        <v>0</v>
      </c>
      <c r="U43" s="156">
        <f t="shared" si="6"/>
        <v>0</v>
      </c>
      <c r="V43" s="156"/>
      <c r="W43" s="156" t="s">
        <v>269</v>
      </c>
      <c r="X43" s="156" t="s">
        <v>224</v>
      </c>
      <c r="Y43" s="145"/>
      <c r="Z43" s="145"/>
      <c r="AA43" s="145"/>
      <c r="AB43" s="145"/>
      <c r="AC43" s="145"/>
      <c r="AD43" s="145"/>
      <c r="AE43" s="145"/>
      <c r="AF43" s="145" t="s">
        <v>480</v>
      </c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</row>
    <row r="44" spans="1:59" ht="22.5" outlineLevel="1" x14ac:dyDescent="0.2">
      <c r="A44" s="175">
        <v>35</v>
      </c>
      <c r="B44" s="176" t="s">
        <v>1543</v>
      </c>
      <c r="C44" s="185" t="s">
        <v>1544</v>
      </c>
      <c r="D44" s="177" t="s">
        <v>341</v>
      </c>
      <c r="E44" s="178">
        <v>11</v>
      </c>
      <c r="F44" s="179"/>
      <c r="G44" s="180">
        <f t="shared" ref="G44:G61" si="7">ROUND(E44*F44,2)</f>
        <v>0</v>
      </c>
      <c r="H44" s="179"/>
      <c r="I44" s="180">
        <f t="shared" ref="I44:I61" si="8">ROUND(E44*H44,2)</f>
        <v>0</v>
      </c>
      <c r="J44" s="179"/>
      <c r="K44" s="180">
        <f t="shared" ref="K44:K61" si="9">ROUND(E44*J44,2)</f>
        <v>0</v>
      </c>
      <c r="L44" s="180">
        <v>21</v>
      </c>
      <c r="M44" s="180">
        <f t="shared" ref="M44:M61" si="10">G44*(1+L44/100)</f>
        <v>0</v>
      </c>
      <c r="N44" s="178">
        <v>1.1000000000000001E-3</v>
      </c>
      <c r="O44" s="178">
        <f t="shared" ref="O44:O61" si="11">ROUND(E44*N44,2)</f>
        <v>0.01</v>
      </c>
      <c r="P44" s="178">
        <v>0</v>
      </c>
      <c r="Q44" s="178">
        <f t="shared" ref="Q44:Q61" si="12">ROUND(E44*P44,2)</f>
        <v>0</v>
      </c>
      <c r="R44" s="180"/>
      <c r="S44" s="181" t="s">
        <v>1900</v>
      </c>
      <c r="T44" s="156">
        <v>0</v>
      </c>
      <c r="U44" s="156">
        <f t="shared" ref="U44:U61" si="13">ROUND(E44*T44,2)</f>
        <v>0</v>
      </c>
      <c r="V44" s="156"/>
      <c r="W44" s="156" t="s">
        <v>269</v>
      </c>
      <c r="X44" s="156" t="s">
        <v>224</v>
      </c>
      <c r="Y44" s="145"/>
      <c r="Z44" s="145"/>
      <c r="AA44" s="145"/>
      <c r="AB44" s="145"/>
      <c r="AC44" s="145"/>
      <c r="AD44" s="145"/>
      <c r="AE44" s="145"/>
      <c r="AF44" s="145" t="s">
        <v>480</v>
      </c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</row>
    <row r="45" spans="1:59" outlineLevel="1" x14ac:dyDescent="0.2">
      <c r="A45" s="175">
        <v>36</v>
      </c>
      <c r="B45" s="176" t="s">
        <v>1545</v>
      </c>
      <c r="C45" s="185" t="s">
        <v>1546</v>
      </c>
      <c r="D45" s="177" t="s">
        <v>341</v>
      </c>
      <c r="E45" s="178">
        <v>3</v>
      </c>
      <c r="F45" s="179"/>
      <c r="G45" s="180">
        <f t="shared" si="7"/>
        <v>0</v>
      </c>
      <c r="H45" s="179"/>
      <c r="I45" s="180">
        <f t="shared" si="8"/>
        <v>0</v>
      </c>
      <c r="J45" s="179"/>
      <c r="K45" s="180">
        <f t="shared" si="9"/>
        <v>0</v>
      </c>
      <c r="L45" s="180">
        <v>21</v>
      </c>
      <c r="M45" s="180">
        <f t="shared" si="10"/>
        <v>0</v>
      </c>
      <c r="N45" s="178">
        <v>1.1000000000000001E-3</v>
      </c>
      <c r="O45" s="178">
        <f t="shared" si="11"/>
        <v>0</v>
      </c>
      <c r="P45" s="178">
        <v>0</v>
      </c>
      <c r="Q45" s="178">
        <f t="shared" si="12"/>
        <v>0</v>
      </c>
      <c r="R45" s="180"/>
      <c r="S45" s="181" t="s">
        <v>1900</v>
      </c>
      <c r="T45" s="156">
        <v>0</v>
      </c>
      <c r="U45" s="156">
        <f t="shared" si="13"/>
        <v>0</v>
      </c>
      <c r="V45" s="156"/>
      <c r="W45" s="156" t="s">
        <v>269</v>
      </c>
      <c r="X45" s="156" t="s">
        <v>224</v>
      </c>
      <c r="Y45" s="145"/>
      <c r="Z45" s="145"/>
      <c r="AA45" s="145"/>
      <c r="AB45" s="145"/>
      <c r="AC45" s="145"/>
      <c r="AD45" s="145"/>
      <c r="AE45" s="145"/>
      <c r="AF45" s="145" t="s">
        <v>480</v>
      </c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</row>
    <row r="46" spans="1:59" ht="22.5" outlineLevel="1" x14ac:dyDescent="0.2">
      <c r="A46" s="175">
        <v>37</v>
      </c>
      <c r="B46" s="176" t="s">
        <v>1547</v>
      </c>
      <c r="C46" s="185" t="s">
        <v>1548</v>
      </c>
      <c r="D46" s="177" t="s">
        <v>299</v>
      </c>
      <c r="E46" s="178">
        <v>700</v>
      </c>
      <c r="F46" s="179"/>
      <c r="G46" s="180">
        <f t="shared" si="7"/>
        <v>0</v>
      </c>
      <c r="H46" s="179"/>
      <c r="I46" s="180">
        <f t="shared" si="8"/>
        <v>0</v>
      </c>
      <c r="J46" s="179"/>
      <c r="K46" s="180">
        <f t="shared" si="9"/>
        <v>0</v>
      </c>
      <c r="L46" s="180">
        <v>21</v>
      </c>
      <c r="M46" s="180">
        <f t="shared" si="10"/>
        <v>0</v>
      </c>
      <c r="N46" s="178">
        <v>1.3999999999999999E-4</v>
      </c>
      <c r="O46" s="178">
        <f t="shared" si="11"/>
        <v>0.1</v>
      </c>
      <c r="P46" s="178">
        <v>0</v>
      </c>
      <c r="Q46" s="178">
        <f t="shared" si="12"/>
        <v>0</v>
      </c>
      <c r="R46" s="180"/>
      <c r="S46" s="181" t="s">
        <v>1900</v>
      </c>
      <c r="T46" s="156">
        <v>0.49717</v>
      </c>
      <c r="U46" s="156">
        <f t="shared" si="13"/>
        <v>348.02</v>
      </c>
      <c r="V46" s="156"/>
      <c r="W46" s="156" t="s">
        <v>223</v>
      </c>
      <c r="X46" s="156" t="s">
        <v>224</v>
      </c>
      <c r="Y46" s="145"/>
      <c r="Z46" s="145"/>
      <c r="AA46" s="145"/>
      <c r="AB46" s="145"/>
      <c r="AC46" s="145"/>
      <c r="AD46" s="145"/>
      <c r="AE46" s="145"/>
      <c r="AF46" s="145" t="s">
        <v>842</v>
      </c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</row>
    <row r="47" spans="1:59" ht="22.5" outlineLevel="1" x14ac:dyDescent="0.2">
      <c r="A47" s="175">
        <v>38</v>
      </c>
      <c r="B47" s="176" t="s">
        <v>1549</v>
      </c>
      <c r="C47" s="185" t="s">
        <v>1550</v>
      </c>
      <c r="D47" s="177" t="s">
        <v>341</v>
      </c>
      <c r="E47" s="178">
        <v>20</v>
      </c>
      <c r="F47" s="179"/>
      <c r="G47" s="180">
        <f t="shared" si="7"/>
        <v>0</v>
      </c>
      <c r="H47" s="179"/>
      <c r="I47" s="180">
        <f t="shared" si="8"/>
        <v>0</v>
      </c>
      <c r="J47" s="179"/>
      <c r="K47" s="180">
        <f t="shared" si="9"/>
        <v>0</v>
      </c>
      <c r="L47" s="180">
        <v>21</v>
      </c>
      <c r="M47" s="180">
        <f t="shared" si="10"/>
        <v>0</v>
      </c>
      <c r="N47" s="178">
        <v>3.64E-3</v>
      </c>
      <c r="O47" s="178">
        <f t="shared" si="11"/>
        <v>7.0000000000000007E-2</v>
      </c>
      <c r="P47" s="178">
        <v>0</v>
      </c>
      <c r="Q47" s="178">
        <f t="shared" si="12"/>
        <v>0</v>
      </c>
      <c r="R47" s="180"/>
      <c r="S47" s="181" t="s">
        <v>1900</v>
      </c>
      <c r="T47" s="156">
        <v>0.871</v>
      </c>
      <c r="U47" s="156">
        <f t="shared" si="13"/>
        <v>17.420000000000002</v>
      </c>
      <c r="V47" s="156"/>
      <c r="W47" s="156" t="s">
        <v>223</v>
      </c>
      <c r="X47" s="156" t="s">
        <v>224</v>
      </c>
      <c r="Y47" s="145"/>
      <c r="Z47" s="145"/>
      <c r="AA47" s="145"/>
      <c r="AB47" s="145"/>
      <c r="AC47" s="145"/>
      <c r="AD47" s="145"/>
      <c r="AE47" s="145"/>
      <c r="AF47" s="145" t="s">
        <v>842</v>
      </c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</row>
    <row r="48" spans="1:59" ht="22.5" outlineLevel="1" x14ac:dyDescent="0.2">
      <c r="A48" s="175">
        <v>39</v>
      </c>
      <c r="B48" s="176" t="s">
        <v>1551</v>
      </c>
      <c r="C48" s="185" t="s">
        <v>1552</v>
      </c>
      <c r="D48" s="177" t="s">
        <v>341</v>
      </c>
      <c r="E48" s="178">
        <v>8</v>
      </c>
      <c r="F48" s="179"/>
      <c r="G48" s="180">
        <f t="shared" si="7"/>
        <v>0</v>
      </c>
      <c r="H48" s="179"/>
      <c r="I48" s="180">
        <f t="shared" si="8"/>
        <v>0</v>
      </c>
      <c r="J48" s="179"/>
      <c r="K48" s="180">
        <f t="shared" si="9"/>
        <v>0</v>
      </c>
      <c r="L48" s="180">
        <v>21</v>
      </c>
      <c r="M48" s="180">
        <f t="shared" si="10"/>
        <v>0</v>
      </c>
      <c r="N48" s="178">
        <v>7.77E-3</v>
      </c>
      <c r="O48" s="178">
        <f t="shared" si="11"/>
        <v>0.06</v>
      </c>
      <c r="P48" s="178">
        <v>0</v>
      </c>
      <c r="Q48" s="178">
        <f t="shared" si="12"/>
        <v>0</v>
      </c>
      <c r="R48" s="180"/>
      <c r="S48" s="181" t="s">
        <v>1900</v>
      </c>
      <c r="T48" s="156">
        <v>1.4546699999999999</v>
      </c>
      <c r="U48" s="156">
        <f t="shared" si="13"/>
        <v>11.64</v>
      </c>
      <c r="V48" s="156"/>
      <c r="W48" s="156" t="s">
        <v>223</v>
      </c>
      <c r="X48" s="156" t="s">
        <v>224</v>
      </c>
      <c r="Y48" s="145"/>
      <c r="Z48" s="145"/>
      <c r="AA48" s="145"/>
      <c r="AB48" s="145"/>
      <c r="AC48" s="145"/>
      <c r="AD48" s="145"/>
      <c r="AE48" s="145"/>
      <c r="AF48" s="145" t="s">
        <v>842</v>
      </c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</row>
    <row r="49" spans="1:59" ht="22.5" outlineLevel="1" x14ac:dyDescent="0.2">
      <c r="A49" s="175">
        <v>40</v>
      </c>
      <c r="B49" s="176" t="s">
        <v>1553</v>
      </c>
      <c r="C49" s="185" t="s">
        <v>1554</v>
      </c>
      <c r="D49" s="177" t="s">
        <v>341</v>
      </c>
      <c r="E49" s="178">
        <v>15</v>
      </c>
      <c r="F49" s="179"/>
      <c r="G49" s="180">
        <f t="shared" si="7"/>
        <v>0</v>
      </c>
      <c r="H49" s="179"/>
      <c r="I49" s="180">
        <f t="shared" si="8"/>
        <v>0</v>
      </c>
      <c r="J49" s="179"/>
      <c r="K49" s="180">
        <f t="shared" si="9"/>
        <v>0</v>
      </c>
      <c r="L49" s="180">
        <v>21</v>
      </c>
      <c r="M49" s="180">
        <f t="shared" si="10"/>
        <v>0</v>
      </c>
      <c r="N49" s="178">
        <v>5.0200000000000002E-3</v>
      </c>
      <c r="O49" s="178">
        <f t="shared" si="11"/>
        <v>0.08</v>
      </c>
      <c r="P49" s="178">
        <v>0</v>
      </c>
      <c r="Q49" s="178">
        <f t="shared" si="12"/>
        <v>0</v>
      </c>
      <c r="R49" s="180"/>
      <c r="S49" s="181" t="s">
        <v>1900</v>
      </c>
      <c r="T49" s="156">
        <v>0.94950000000000001</v>
      </c>
      <c r="U49" s="156">
        <f t="shared" si="13"/>
        <v>14.24</v>
      </c>
      <c r="V49" s="156"/>
      <c r="W49" s="156" t="s">
        <v>223</v>
      </c>
      <c r="X49" s="156" t="s">
        <v>224</v>
      </c>
      <c r="Y49" s="145"/>
      <c r="Z49" s="145"/>
      <c r="AA49" s="145"/>
      <c r="AB49" s="145"/>
      <c r="AC49" s="145"/>
      <c r="AD49" s="145"/>
      <c r="AE49" s="145"/>
      <c r="AF49" s="145" t="s">
        <v>842</v>
      </c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</row>
    <row r="50" spans="1:59" ht="22.5" outlineLevel="1" x14ac:dyDescent="0.2">
      <c r="A50" s="175">
        <v>41</v>
      </c>
      <c r="B50" s="176" t="s">
        <v>1555</v>
      </c>
      <c r="C50" s="185" t="s">
        <v>1556</v>
      </c>
      <c r="D50" s="177" t="s">
        <v>341</v>
      </c>
      <c r="E50" s="178">
        <v>40</v>
      </c>
      <c r="F50" s="179"/>
      <c r="G50" s="180">
        <f t="shared" si="7"/>
        <v>0</v>
      </c>
      <c r="H50" s="179"/>
      <c r="I50" s="180">
        <f t="shared" si="8"/>
        <v>0</v>
      </c>
      <c r="J50" s="179"/>
      <c r="K50" s="180">
        <f t="shared" si="9"/>
        <v>0</v>
      </c>
      <c r="L50" s="180">
        <v>21</v>
      </c>
      <c r="M50" s="180">
        <f t="shared" si="10"/>
        <v>0</v>
      </c>
      <c r="N50" s="178">
        <v>0</v>
      </c>
      <c r="O50" s="178">
        <f t="shared" si="11"/>
        <v>0</v>
      </c>
      <c r="P50" s="178">
        <v>0</v>
      </c>
      <c r="Q50" s="178">
        <f t="shared" si="12"/>
        <v>0</v>
      </c>
      <c r="R50" s="180"/>
      <c r="S50" s="181" t="s">
        <v>1900</v>
      </c>
      <c r="T50" s="156">
        <v>0.11</v>
      </c>
      <c r="U50" s="156">
        <f t="shared" si="13"/>
        <v>4.4000000000000004</v>
      </c>
      <c r="V50" s="156"/>
      <c r="W50" s="156" t="s">
        <v>223</v>
      </c>
      <c r="X50" s="156" t="s">
        <v>224</v>
      </c>
      <c r="Y50" s="145"/>
      <c r="Z50" s="145"/>
      <c r="AA50" s="145"/>
      <c r="AB50" s="145"/>
      <c r="AC50" s="145"/>
      <c r="AD50" s="145"/>
      <c r="AE50" s="145"/>
      <c r="AF50" s="145" t="s">
        <v>842</v>
      </c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</row>
    <row r="51" spans="1:59" ht="22.5" outlineLevel="1" x14ac:dyDescent="0.2">
      <c r="A51" s="175">
        <v>42</v>
      </c>
      <c r="B51" s="176" t="s">
        <v>1557</v>
      </c>
      <c r="C51" s="185" t="s">
        <v>1558</v>
      </c>
      <c r="D51" s="177" t="s">
        <v>341</v>
      </c>
      <c r="E51" s="178">
        <v>185</v>
      </c>
      <c r="F51" s="179"/>
      <c r="G51" s="180">
        <f t="shared" si="7"/>
        <v>0</v>
      </c>
      <c r="H51" s="179"/>
      <c r="I51" s="180">
        <f t="shared" si="8"/>
        <v>0</v>
      </c>
      <c r="J51" s="179"/>
      <c r="K51" s="180">
        <f t="shared" si="9"/>
        <v>0</v>
      </c>
      <c r="L51" s="180">
        <v>21</v>
      </c>
      <c r="M51" s="180">
        <f t="shared" si="10"/>
        <v>0</v>
      </c>
      <c r="N51" s="178">
        <v>1.1E-4</v>
      </c>
      <c r="O51" s="178">
        <f t="shared" si="11"/>
        <v>0.02</v>
      </c>
      <c r="P51" s="178">
        <v>0</v>
      </c>
      <c r="Q51" s="178">
        <f t="shared" si="12"/>
        <v>0</v>
      </c>
      <c r="R51" s="180"/>
      <c r="S51" s="181" t="s">
        <v>1900</v>
      </c>
      <c r="T51" s="156">
        <v>0.24399999999999999</v>
      </c>
      <c r="U51" s="156">
        <f t="shared" si="13"/>
        <v>45.14</v>
      </c>
      <c r="V51" s="156"/>
      <c r="W51" s="156" t="s">
        <v>223</v>
      </c>
      <c r="X51" s="156" t="s">
        <v>224</v>
      </c>
      <c r="Y51" s="145"/>
      <c r="Z51" s="145"/>
      <c r="AA51" s="145"/>
      <c r="AB51" s="145"/>
      <c r="AC51" s="145"/>
      <c r="AD51" s="145"/>
      <c r="AE51" s="145"/>
      <c r="AF51" s="145" t="s">
        <v>842</v>
      </c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</row>
    <row r="52" spans="1:59" outlineLevel="1" x14ac:dyDescent="0.2">
      <c r="A52" s="175">
        <v>43</v>
      </c>
      <c r="B52" s="176" t="s">
        <v>1559</v>
      </c>
      <c r="C52" s="185" t="s">
        <v>1560</v>
      </c>
      <c r="D52" s="177" t="s">
        <v>341</v>
      </c>
      <c r="E52" s="178">
        <v>20</v>
      </c>
      <c r="F52" s="179"/>
      <c r="G52" s="180">
        <f t="shared" si="7"/>
        <v>0</v>
      </c>
      <c r="H52" s="179"/>
      <c r="I52" s="180">
        <f t="shared" si="8"/>
        <v>0</v>
      </c>
      <c r="J52" s="179"/>
      <c r="K52" s="180">
        <f t="shared" si="9"/>
        <v>0</v>
      </c>
      <c r="L52" s="180">
        <v>21</v>
      </c>
      <c r="M52" s="180">
        <f t="shared" si="10"/>
        <v>0</v>
      </c>
      <c r="N52" s="178">
        <v>0</v>
      </c>
      <c r="O52" s="178">
        <f t="shared" si="11"/>
        <v>0</v>
      </c>
      <c r="P52" s="178">
        <v>0</v>
      </c>
      <c r="Q52" s="178">
        <f t="shared" si="12"/>
        <v>0</v>
      </c>
      <c r="R52" s="180"/>
      <c r="S52" s="181" t="s">
        <v>1900</v>
      </c>
      <c r="T52" s="156">
        <v>0.63</v>
      </c>
      <c r="U52" s="156">
        <f t="shared" si="13"/>
        <v>12.6</v>
      </c>
      <c r="V52" s="156"/>
      <c r="W52" s="156" t="s">
        <v>223</v>
      </c>
      <c r="X52" s="156" t="s">
        <v>224</v>
      </c>
      <c r="Y52" s="145"/>
      <c r="Z52" s="145"/>
      <c r="AA52" s="145"/>
      <c r="AB52" s="145"/>
      <c r="AC52" s="145"/>
      <c r="AD52" s="145"/>
      <c r="AE52" s="145"/>
      <c r="AF52" s="145" t="s">
        <v>842</v>
      </c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</row>
    <row r="53" spans="1:59" ht="22.5" outlineLevel="1" x14ac:dyDescent="0.2">
      <c r="A53" s="175">
        <v>44</v>
      </c>
      <c r="B53" s="176" t="s">
        <v>1561</v>
      </c>
      <c r="C53" s="185" t="s">
        <v>1562</v>
      </c>
      <c r="D53" s="177" t="s">
        <v>341</v>
      </c>
      <c r="E53" s="178">
        <v>45</v>
      </c>
      <c r="F53" s="179"/>
      <c r="G53" s="180">
        <f t="shared" si="7"/>
        <v>0</v>
      </c>
      <c r="H53" s="179"/>
      <c r="I53" s="180">
        <f t="shared" si="8"/>
        <v>0</v>
      </c>
      <c r="J53" s="179"/>
      <c r="K53" s="180">
        <f t="shared" si="9"/>
        <v>0</v>
      </c>
      <c r="L53" s="180">
        <v>21</v>
      </c>
      <c r="M53" s="180">
        <f t="shared" si="10"/>
        <v>0</v>
      </c>
      <c r="N53" s="178">
        <v>2.9999999999999997E-4</v>
      </c>
      <c r="O53" s="178">
        <f t="shared" si="11"/>
        <v>0.01</v>
      </c>
      <c r="P53" s="178">
        <v>0</v>
      </c>
      <c r="Q53" s="178">
        <f t="shared" si="12"/>
        <v>0</v>
      </c>
      <c r="R53" s="180"/>
      <c r="S53" s="181" t="s">
        <v>1900</v>
      </c>
      <c r="T53" s="156">
        <v>0.35216999999999998</v>
      </c>
      <c r="U53" s="156">
        <f t="shared" si="13"/>
        <v>15.85</v>
      </c>
      <c r="V53" s="156"/>
      <c r="W53" s="156" t="s">
        <v>223</v>
      </c>
      <c r="X53" s="156" t="s">
        <v>224</v>
      </c>
      <c r="Y53" s="145"/>
      <c r="Z53" s="145"/>
      <c r="AA53" s="145"/>
      <c r="AB53" s="145"/>
      <c r="AC53" s="145"/>
      <c r="AD53" s="145"/>
      <c r="AE53" s="145"/>
      <c r="AF53" s="145" t="s">
        <v>842</v>
      </c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</row>
    <row r="54" spans="1:59" outlineLevel="1" x14ac:dyDescent="0.2">
      <c r="A54" s="175">
        <v>45</v>
      </c>
      <c r="B54" s="176" t="s">
        <v>1563</v>
      </c>
      <c r="C54" s="185" t="s">
        <v>1564</v>
      </c>
      <c r="D54" s="177" t="s">
        <v>299</v>
      </c>
      <c r="E54" s="178">
        <v>50</v>
      </c>
      <c r="F54" s="179"/>
      <c r="G54" s="180">
        <f t="shared" si="7"/>
        <v>0</v>
      </c>
      <c r="H54" s="179"/>
      <c r="I54" s="180">
        <f t="shared" si="8"/>
        <v>0</v>
      </c>
      <c r="J54" s="179"/>
      <c r="K54" s="180">
        <f t="shared" si="9"/>
        <v>0</v>
      </c>
      <c r="L54" s="180">
        <v>21</v>
      </c>
      <c r="M54" s="180">
        <f t="shared" si="10"/>
        <v>0</v>
      </c>
      <c r="N54" s="178">
        <v>0</v>
      </c>
      <c r="O54" s="178">
        <f t="shared" si="11"/>
        <v>0</v>
      </c>
      <c r="P54" s="178">
        <v>0</v>
      </c>
      <c r="Q54" s="178">
        <f t="shared" si="12"/>
        <v>0</v>
      </c>
      <c r="R54" s="180"/>
      <c r="S54" s="181" t="s">
        <v>1900</v>
      </c>
      <c r="T54" s="156">
        <v>0.10083</v>
      </c>
      <c r="U54" s="156">
        <f t="shared" si="13"/>
        <v>5.04</v>
      </c>
      <c r="V54" s="156"/>
      <c r="W54" s="156" t="s">
        <v>223</v>
      </c>
      <c r="X54" s="156" t="s">
        <v>224</v>
      </c>
      <c r="Y54" s="145"/>
      <c r="Z54" s="145"/>
      <c r="AA54" s="145"/>
      <c r="AB54" s="145"/>
      <c r="AC54" s="145"/>
      <c r="AD54" s="145"/>
      <c r="AE54" s="145"/>
      <c r="AF54" s="145" t="s">
        <v>842</v>
      </c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</row>
    <row r="55" spans="1:59" outlineLevel="1" x14ac:dyDescent="0.2">
      <c r="A55" s="175">
        <v>46</v>
      </c>
      <c r="B55" s="176" t="s">
        <v>1565</v>
      </c>
      <c r="C55" s="185" t="s">
        <v>1566</v>
      </c>
      <c r="D55" s="177" t="s">
        <v>341</v>
      </c>
      <c r="E55" s="178">
        <v>60</v>
      </c>
      <c r="F55" s="179"/>
      <c r="G55" s="180">
        <f t="shared" si="7"/>
        <v>0</v>
      </c>
      <c r="H55" s="179"/>
      <c r="I55" s="180">
        <f t="shared" si="8"/>
        <v>0</v>
      </c>
      <c r="J55" s="179"/>
      <c r="K55" s="180">
        <f t="shared" si="9"/>
        <v>0</v>
      </c>
      <c r="L55" s="180">
        <v>21</v>
      </c>
      <c r="M55" s="180">
        <f t="shared" si="10"/>
        <v>0</v>
      </c>
      <c r="N55" s="178">
        <v>0</v>
      </c>
      <c r="O55" s="178">
        <f t="shared" si="11"/>
        <v>0</v>
      </c>
      <c r="P55" s="178">
        <v>0</v>
      </c>
      <c r="Q55" s="178">
        <f t="shared" si="12"/>
        <v>0</v>
      </c>
      <c r="R55" s="180"/>
      <c r="S55" s="181" t="s">
        <v>1900</v>
      </c>
      <c r="T55" s="156">
        <v>0.26417000000000002</v>
      </c>
      <c r="U55" s="156">
        <f t="shared" si="13"/>
        <v>15.85</v>
      </c>
      <c r="V55" s="156"/>
      <c r="W55" s="156" t="s">
        <v>223</v>
      </c>
      <c r="X55" s="156" t="s">
        <v>224</v>
      </c>
      <c r="Y55" s="145"/>
      <c r="Z55" s="145"/>
      <c r="AA55" s="145"/>
      <c r="AB55" s="145"/>
      <c r="AC55" s="145"/>
      <c r="AD55" s="145"/>
      <c r="AE55" s="145"/>
      <c r="AF55" s="145" t="s">
        <v>842</v>
      </c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</row>
    <row r="56" spans="1:59" ht="22.5" outlineLevel="1" x14ac:dyDescent="0.2">
      <c r="A56" s="175">
        <v>47</v>
      </c>
      <c r="B56" s="176" t="s">
        <v>1567</v>
      </c>
      <c r="C56" s="185" t="s">
        <v>1568</v>
      </c>
      <c r="D56" s="177" t="s">
        <v>299</v>
      </c>
      <c r="E56" s="178">
        <v>1290</v>
      </c>
      <c r="F56" s="179"/>
      <c r="G56" s="180">
        <f t="shared" si="7"/>
        <v>0</v>
      </c>
      <c r="H56" s="179"/>
      <c r="I56" s="180">
        <f t="shared" si="8"/>
        <v>0</v>
      </c>
      <c r="J56" s="179"/>
      <c r="K56" s="180">
        <f t="shared" si="9"/>
        <v>0</v>
      </c>
      <c r="L56" s="180">
        <v>21</v>
      </c>
      <c r="M56" s="180">
        <f t="shared" si="10"/>
        <v>0</v>
      </c>
      <c r="N56" s="178">
        <v>1.3999999999999999E-4</v>
      </c>
      <c r="O56" s="178">
        <f t="shared" si="11"/>
        <v>0.18</v>
      </c>
      <c r="P56" s="178">
        <v>0</v>
      </c>
      <c r="Q56" s="178">
        <f t="shared" si="12"/>
        <v>0</v>
      </c>
      <c r="R56" s="180"/>
      <c r="S56" s="181" t="s">
        <v>1900</v>
      </c>
      <c r="T56" s="156">
        <v>5.0959999999999998E-2</v>
      </c>
      <c r="U56" s="156">
        <f t="shared" si="13"/>
        <v>65.739999999999995</v>
      </c>
      <c r="V56" s="156"/>
      <c r="W56" s="156" t="s">
        <v>223</v>
      </c>
      <c r="X56" s="156" t="s">
        <v>224</v>
      </c>
      <c r="Y56" s="145"/>
      <c r="Z56" s="145"/>
      <c r="AA56" s="145"/>
      <c r="AB56" s="145"/>
      <c r="AC56" s="145"/>
      <c r="AD56" s="145"/>
      <c r="AE56" s="145"/>
      <c r="AF56" s="145" t="s">
        <v>842</v>
      </c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</row>
    <row r="57" spans="1:59" ht="22.5" outlineLevel="1" x14ac:dyDescent="0.2">
      <c r="A57" s="175">
        <v>48</v>
      </c>
      <c r="B57" s="176" t="s">
        <v>1569</v>
      </c>
      <c r="C57" s="185" t="s">
        <v>1570</v>
      </c>
      <c r="D57" s="177" t="s">
        <v>299</v>
      </c>
      <c r="E57" s="178">
        <v>250</v>
      </c>
      <c r="F57" s="179"/>
      <c r="G57" s="180">
        <f t="shared" si="7"/>
        <v>0</v>
      </c>
      <c r="H57" s="179"/>
      <c r="I57" s="180">
        <f t="shared" si="8"/>
        <v>0</v>
      </c>
      <c r="J57" s="179"/>
      <c r="K57" s="180">
        <f t="shared" si="9"/>
        <v>0</v>
      </c>
      <c r="L57" s="180">
        <v>21</v>
      </c>
      <c r="M57" s="180">
        <f t="shared" si="10"/>
        <v>0</v>
      </c>
      <c r="N57" s="178">
        <v>2.2000000000000001E-4</v>
      </c>
      <c r="O57" s="178">
        <f t="shared" si="11"/>
        <v>0.06</v>
      </c>
      <c r="P57" s="178">
        <v>0</v>
      </c>
      <c r="Q57" s="178">
        <f t="shared" si="12"/>
        <v>0</v>
      </c>
      <c r="R57" s="180"/>
      <c r="S57" s="181" t="s">
        <v>1900</v>
      </c>
      <c r="T57" s="156">
        <v>4.6670000000000003E-2</v>
      </c>
      <c r="U57" s="156">
        <f t="shared" si="13"/>
        <v>11.67</v>
      </c>
      <c r="V57" s="156"/>
      <c r="W57" s="156" t="s">
        <v>223</v>
      </c>
      <c r="X57" s="156" t="s">
        <v>224</v>
      </c>
      <c r="Y57" s="145"/>
      <c r="Z57" s="145"/>
      <c r="AA57" s="145"/>
      <c r="AB57" s="145"/>
      <c r="AC57" s="145"/>
      <c r="AD57" s="145"/>
      <c r="AE57" s="145"/>
      <c r="AF57" s="145" t="s">
        <v>842</v>
      </c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</row>
    <row r="58" spans="1:59" ht="22.5" outlineLevel="1" x14ac:dyDescent="0.2">
      <c r="A58" s="175">
        <v>49</v>
      </c>
      <c r="B58" s="176" t="s">
        <v>1571</v>
      </c>
      <c r="C58" s="185" t="s">
        <v>1572</v>
      </c>
      <c r="D58" s="177" t="s">
        <v>299</v>
      </c>
      <c r="E58" s="178">
        <v>250</v>
      </c>
      <c r="F58" s="179"/>
      <c r="G58" s="180">
        <f t="shared" si="7"/>
        <v>0</v>
      </c>
      <c r="H58" s="179"/>
      <c r="I58" s="180">
        <f t="shared" si="8"/>
        <v>0</v>
      </c>
      <c r="J58" s="179"/>
      <c r="K58" s="180">
        <f t="shared" si="9"/>
        <v>0</v>
      </c>
      <c r="L58" s="180">
        <v>21</v>
      </c>
      <c r="M58" s="180">
        <f t="shared" si="10"/>
        <v>0</v>
      </c>
      <c r="N58" s="178">
        <v>0</v>
      </c>
      <c r="O58" s="178">
        <f t="shared" si="11"/>
        <v>0</v>
      </c>
      <c r="P58" s="178">
        <v>0</v>
      </c>
      <c r="Q58" s="178">
        <f t="shared" si="12"/>
        <v>0</v>
      </c>
      <c r="R58" s="180"/>
      <c r="S58" s="181" t="s">
        <v>1900</v>
      </c>
      <c r="T58" s="156">
        <v>5.0959999999999998E-2</v>
      </c>
      <c r="U58" s="156">
        <f t="shared" si="13"/>
        <v>12.74</v>
      </c>
      <c r="V58" s="156"/>
      <c r="W58" s="156" t="s">
        <v>223</v>
      </c>
      <c r="X58" s="156" t="s">
        <v>224</v>
      </c>
      <c r="Y58" s="145"/>
      <c r="Z58" s="145"/>
      <c r="AA58" s="145"/>
      <c r="AB58" s="145"/>
      <c r="AC58" s="145"/>
      <c r="AD58" s="145"/>
      <c r="AE58" s="145"/>
      <c r="AF58" s="145" t="s">
        <v>842</v>
      </c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</row>
    <row r="59" spans="1:59" ht="22.5" outlineLevel="1" x14ac:dyDescent="0.2">
      <c r="A59" s="175">
        <v>50</v>
      </c>
      <c r="B59" s="176" t="s">
        <v>1573</v>
      </c>
      <c r="C59" s="185" t="s">
        <v>1574</v>
      </c>
      <c r="D59" s="177" t="s">
        <v>299</v>
      </c>
      <c r="E59" s="178">
        <v>95</v>
      </c>
      <c r="F59" s="179"/>
      <c r="G59" s="180">
        <f t="shared" si="7"/>
        <v>0</v>
      </c>
      <c r="H59" s="179"/>
      <c r="I59" s="180">
        <f t="shared" si="8"/>
        <v>0</v>
      </c>
      <c r="J59" s="179"/>
      <c r="K59" s="180">
        <f t="shared" si="9"/>
        <v>0</v>
      </c>
      <c r="L59" s="180">
        <v>21</v>
      </c>
      <c r="M59" s="180">
        <f t="shared" si="10"/>
        <v>0</v>
      </c>
      <c r="N59" s="178">
        <v>3.8000000000000002E-4</v>
      </c>
      <c r="O59" s="178">
        <f t="shared" si="11"/>
        <v>0.04</v>
      </c>
      <c r="P59" s="178">
        <v>0</v>
      </c>
      <c r="Q59" s="178">
        <f t="shared" si="12"/>
        <v>0</v>
      </c>
      <c r="R59" s="180"/>
      <c r="S59" s="181" t="s">
        <v>1900</v>
      </c>
      <c r="T59" s="156">
        <v>5.7939999999999998E-2</v>
      </c>
      <c r="U59" s="156">
        <f t="shared" si="13"/>
        <v>5.5</v>
      </c>
      <c r="V59" s="156"/>
      <c r="W59" s="156" t="s">
        <v>223</v>
      </c>
      <c r="X59" s="156" t="s">
        <v>224</v>
      </c>
      <c r="Y59" s="145"/>
      <c r="Z59" s="145"/>
      <c r="AA59" s="145"/>
      <c r="AB59" s="145"/>
      <c r="AC59" s="145"/>
      <c r="AD59" s="145"/>
      <c r="AE59" s="145"/>
      <c r="AF59" s="145" t="s">
        <v>842</v>
      </c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</row>
    <row r="60" spans="1:59" ht="22.5" outlineLevel="1" x14ac:dyDescent="0.2">
      <c r="A60" s="175">
        <v>51</v>
      </c>
      <c r="B60" s="176" t="s">
        <v>1575</v>
      </c>
      <c r="C60" s="185" t="s">
        <v>1576</v>
      </c>
      <c r="D60" s="177" t="s">
        <v>299</v>
      </c>
      <c r="E60" s="178">
        <v>49</v>
      </c>
      <c r="F60" s="179"/>
      <c r="G60" s="180">
        <f t="shared" si="7"/>
        <v>0</v>
      </c>
      <c r="H60" s="179"/>
      <c r="I60" s="180">
        <f t="shared" si="8"/>
        <v>0</v>
      </c>
      <c r="J60" s="179"/>
      <c r="K60" s="180">
        <f t="shared" si="9"/>
        <v>0</v>
      </c>
      <c r="L60" s="180">
        <v>21</v>
      </c>
      <c r="M60" s="180">
        <f t="shared" si="10"/>
        <v>0</v>
      </c>
      <c r="N60" s="178">
        <v>4.8999999999999998E-4</v>
      </c>
      <c r="O60" s="178">
        <f t="shared" si="11"/>
        <v>0.02</v>
      </c>
      <c r="P60" s="178">
        <v>0</v>
      </c>
      <c r="Q60" s="178">
        <f t="shared" si="12"/>
        <v>0</v>
      </c>
      <c r="R60" s="180"/>
      <c r="S60" s="181" t="s">
        <v>1900</v>
      </c>
      <c r="T60" s="156">
        <v>6.0999999999999999E-2</v>
      </c>
      <c r="U60" s="156">
        <f t="shared" si="13"/>
        <v>2.99</v>
      </c>
      <c r="V60" s="156"/>
      <c r="W60" s="156" t="s">
        <v>223</v>
      </c>
      <c r="X60" s="156" t="s">
        <v>224</v>
      </c>
      <c r="Y60" s="145"/>
      <c r="Z60" s="145"/>
      <c r="AA60" s="145"/>
      <c r="AB60" s="145"/>
      <c r="AC60" s="145"/>
      <c r="AD60" s="145"/>
      <c r="AE60" s="145"/>
      <c r="AF60" s="145" t="s">
        <v>842</v>
      </c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</row>
    <row r="61" spans="1:59" ht="22.5" outlineLevel="1" x14ac:dyDescent="0.2">
      <c r="A61" s="175">
        <v>52</v>
      </c>
      <c r="B61" s="176" t="s">
        <v>1577</v>
      </c>
      <c r="C61" s="185" t="s">
        <v>1578</v>
      </c>
      <c r="D61" s="177" t="s">
        <v>299</v>
      </c>
      <c r="E61" s="178">
        <v>2800</v>
      </c>
      <c r="F61" s="179"/>
      <c r="G61" s="180">
        <f t="shared" si="7"/>
        <v>0</v>
      </c>
      <c r="H61" s="179"/>
      <c r="I61" s="180">
        <f t="shared" si="8"/>
        <v>0</v>
      </c>
      <c r="J61" s="179"/>
      <c r="K61" s="180">
        <f t="shared" si="9"/>
        <v>0</v>
      </c>
      <c r="L61" s="180">
        <v>21</v>
      </c>
      <c r="M61" s="180">
        <f t="shared" si="10"/>
        <v>0</v>
      </c>
      <c r="N61" s="178">
        <v>2.0000000000000001E-4</v>
      </c>
      <c r="O61" s="178">
        <f t="shared" si="11"/>
        <v>0.56000000000000005</v>
      </c>
      <c r="P61" s="178">
        <v>0</v>
      </c>
      <c r="Q61" s="178">
        <f t="shared" si="12"/>
        <v>0</v>
      </c>
      <c r="R61" s="180"/>
      <c r="S61" s="181" t="s">
        <v>1900</v>
      </c>
      <c r="T61" s="156">
        <v>5.0959999999999998E-2</v>
      </c>
      <c r="U61" s="156">
        <f t="shared" si="13"/>
        <v>142.69</v>
      </c>
      <c r="V61" s="156"/>
      <c r="W61" s="156" t="s">
        <v>223</v>
      </c>
      <c r="X61" s="156" t="s">
        <v>224</v>
      </c>
      <c r="Y61" s="145"/>
      <c r="Z61" s="145"/>
      <c r="AA61" s="145"/>
      <c r="AB61" s="145"/>
      <c r="AC61" s="145"/>
      <c r="AD61" s="145"/>
      <c r="AE61" s="145"/>
      <c r="AF61" s="145" t="s">
        <v>842</v>
      </c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</row>
    <row r="62" spans="1:59" x14ac:dyDescent="0.2">
      <c r="A62" s="161" t="s">
        <v>217</v>
      </c>
      <c r="B62" s="162" t="s">
        <v>181</v>
      </c>
      <c r="C62" s="182" t="s">
        <v>182</v>
      </c>
      <c r="D62" s="163"/>
      <c r="E62" s="164"/>
      <c r="F62" s="165"/>
      <c r="G62" s="165">
        <f>SUMIF(AF63:AF76,"&lt;&gt;NOR",G63:G76)</f>
        <v>0</v>
      </c>
      <c r="H62" s="165"/>
      <c r="I62" s="165">
        <f>SUM(I63:I76)</f>
        <v>0</v>
      </c>
      <c r="J62" s="165"/>
      <c r="K62" s="165">
        <f>SUM(K63:K76)</f>
        <v>0</v>
      </c>
      <c r="L62" s="165"/>
      <c r="M62" s="165">
        <f>SUM(M63:M76)</f>
        <v>0</v>
      </c>
      <c r="N62" s="164"/>
      <c r="O62" s="164">
        <f>SUM(O63:O76)</f>
        <v>0.68</v>
      </c>
      <c r="P62" s="164"/>
      <c r="Q62" s="164">
        <f>SUM(Q63:Q76)</f>
        <v>0</v>
      </c>
      <c r="R62" s="165"/>
      <c r="S62" s="166"/>
      <c r="T62" s="160"/>
      <c r="U62" s="160">
        <f>SUM(U63:U76)</f>
        <v>146.33999999999997</v>
      </c>
      <c r="V62" s="160"/>
      <c r="W62" s="160"/>
      <c r="X62" s="160"/>
      <c r="AF62" t="s">
        <v>218</v>
      </c>
    </row>
    <row r="63" spans="1:59" ht="22.5" outlineLevel="1" x14ac:dyDescent="0.2">
      <c r="A63" s="175">
        <v>53</v>
      </c>
      <c r="B63" s="176" t="s">
        <v>1579</v>
      </c>
      <c r="C63" s="185" t="s">
        <v>1580</v>
      </c>
      <c r="D63" s="177" t="s">
        <v>299</v>
      </c>
      <c r="E63" s="178">
        <v>150</v>
      </c>
      <c r="F63" s="179"/>
      <c r="G63" s="180">
        <f t="shared" ref="G63:G76" si="14">ROUND(E63*F63,2)</f>
        <v>0</v>
      </c>
      <c r="H63" s="179"/>
      <c r="I63" s="180">
        <f t="shared" ref="I63:I76" si="15">ROUND(E63*H63,2)</f>
        <v>0</v>
      </c>
      <c r="J63" s="179"/>
      <c r="K63" s="180">
        <f t="shared" ref="K63:K76" si="16">ROUND(E63*J63,2)</f>
        <v>0</v>
      </c>
      <c r="L63" s="180">
        <v>21</v>
      </c>
      <c r="M63" s="180">
        <f t="shared" ref="M63:M76" si="17">G63*(1+L63/100)</f>
        <v>0</v>
      </c>
      <c r="N63" s="178">
        <v>1.5499999999999999E-3</v>
      </c>
      <c r="O63" s="178">
        <f t="shared" ref="O63:O76" si="18">ROUND(E63*N63,2)</f>
        <v>0.23</v>
      </c>
      <c r="P63" s="178">
        <v>0</v>
      </c>
      <c r="Q63" s="178">
        <f t="shared" ref="Q63:Q76" si="19">ROUND(E63*P63,2)</f>
        <v>0</v>
      </c>
      <c r="R63" s="180"/>
      <c r="S63" s="181" t="s">
        <v>1900</v>
      </c>
      <c r="T63" s="156">
        <v>0.53</v>
      </c>
      <c r="U63" s="156">
        <f t="shared" ref="U63:U76" si="20">ROUND(E63*T63,2)</f>
        <v>79.5</v>
      </c>
      <c r="V63" s="156"/>
      <c r="W63" s="156" t="s">
        <v>223</v>
      </c>
      <c r="X63" s="156" t="s">
        <v>224</v>
      </c>
      <c r="Y63" s="145"/>
      <c r="Z63" s="145"/>
      <c r="AA63" s="145"/>
      <c r="AB63" s="145"/>
      <c r="AC63" s="145"/>
      <c r="AD63" s="145"/>
      <c r="AE63" s="145"/>
      <c r="AF63" s="145" t="s">
        <v>842</v>
      </c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</row>
    <row r="64" spans="1:59" ht="22.5" outlineLevel="1" x14ac:dyDescent="0.2">
      <c r="A64" s="175">
        <v>54</v>
      </c>
      <c r="B64" s="176" t="s">
        <v>1581</v>
      </c>
      <c r="C64" s="185" t="s">
        <v>1582</v>
      </c>
      <c r="D64" s="177" t="s">
        <v>341</v>
      </c>
      <c r="E64" s="178">
        <v>1</v>
      </c>
      <c r="F64" s="179"/>
      <c r="G64" s="180">
        <f t="shared" si="14"/>
        <v>0</v>
      </c>
      <c r="H64" s="179"/>
      <c r="I64" s="180">
        <f t="shared" si="15"/>
        <v>0</v>
      </c>
      <c r="J64" s="179"/>
      <c r="K64" s="180">
        <f t="shared" si="16"/>
        <v>0</v>
      </c>
      <c r="L64" s="180">
        <v>21</v>
      </c>
      <c r="M64" s="180">
        <f t="shared" si="17"/>
        <v>0</v>
      </c>
      <c r="N64" s="178">
        <v>0</v>
      </c>
      <c r="O64" s="178">
        <f t="shared" si="18"/>
        <v>0</v>
      </c>
      <c r="P64" s="178">
        <v>0</v>
      </c>
      <c r="Q64" s="178">
        <f t="shared" si="19"/>
        <v>0</v>
      </c>
      <c r="R64" s="180"/>
      <c r="S64" s="181" t="s">
        <v>1900</v>
      </c>
      <c r="T64" s="156">
        <v>0.45483000000000001</v>
      </c>
      <c r="U64" s="156">
        <f t="shared" si="20"/>
        <v>0.45</v>
      </c>
      <c r="V64" s="156"/>
      <c r="W64" s="156" t="s">
        <v>223</v>
      </c>
      <c r="X64" s="156" t="s">
        <v>224</v>
      </c>
      <c r="Y64" s="145"/>
      <c r="Z64" s="145"/>
      <c r="AA64" s="145"/>
      <c r="AB64" s="145"/>
      <c r="AC64" s="145"/>
      <c r="AD64" s="145"/>
      <c r="AE64" s="145"/>
      <c r="AF64" s="145" t="s">
        <v>842</v>
      </c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</row>
    <row r="65" spans="1:59" ht="22.5" outlineLevel="1" x14ac:dyDescent="0.2">
      <c r="A65" s="175">
        <v>55</v>
      </c>
      <c r="B65" s="176" t="s">
        <v>1583</v>
      </c>
      <c r="C65" s="185" t="s">
        <v>1584</v>
      </c>
      <c r="D65" s="177" t="s">
        <v>341</v>
      </c>
      <c r="E65" s="178">
        <v>56</v>
      </c>
      <c r="F65" s="179"/>
      <c r="G65" s="180">
        <f t="shared" si="14"/>
        <v>0</v>
      </c>
      <c r="H65" s="179"/>
      <c r="I65" s="180">
        <f t="shared" si="15"/>
        <v>0</v>
      </c>
      <c r="J65" s="179"/>
      <c r="K65" s="180">
        <f t="shared" si="16"/>
        <v>0</v>
      </c>
      <c r="L65" s="180">
        <v>21</v>
      </c>
      <c r="M65" s="180">
        <f t="shared" si="17"/>
        <v>0</v>
      </c>
      <c r="N65" s="178">
        <v>0</v>
      </c>
      <c r="O65" s="178">
        <f t="shared" si="18"/>
        <v>0</v>
      </c>
      <c r="P65" s="178">
        <v>0</v>
      </c>
      <c r="Q65" s="178">
        <f t="shared" si="19"/>
        <v>0</v>
      </c>
      <c r="R65" s="180"/>
      <c r="S65" s="181" t="s">
        <v>1900</v>
      </c>
      <c r="T65" s="156">
        <v>0.215</v>
      </c>
      <c r="U65" s="156">
        <f t="shared" si="20"/>
        <v>12.04</v>
      </c>
      <c r="V65" s="156"/>
      <c r="W65" s="156" t="s">
        <v>223</v>
      </c>
      <c r="X65" s="156" t="s">
        <v>224</v>
      </c>
      <c r="Y65" s="145"/>
      <c r="Z65" s="145"/>
      <c r="AA65" s="145"/>
      <c r="AB65" s="145"/>
      <c r="AC65" s="145"/>
      <c r="AD65" s="145"/>
      <c r="AE65" s="145"/>
      <c r="AF65" s="145" t="s">
        <v>842</v>
      </c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</row>
    <row r="66" spans="1:59" outlineLevel="1" x14ac:dyDescent="0.2">
      <c r="A66" s="175">
        <v>56</v>
      </c>
      <c r="B66" s="176" t="s">
        <v>1585</v>
      </c>
      <c r="C66" s="185" t="s">
        <v>1586</v>
      </c>
      <c r="D66" s="177" t="s">
        <v>299</v>
      </c>
      <c r="E66" s="178">
        <v>180</v>
      </c>
      <c r="F66" s="179"/>
      <c r="G66" s="180">
        <f t="shared" si="14"/>
        <v>0</v>
      </c>
      <c r="H66" s="179"/>
      <c r="I66" s="180">
        <f t="shared" si="15"/>
        <v>0</v>
      </c>
      <c r="J66" s="179"/>
      <c r="K66" s="180">
        <f t="shared" si="16"/>
        <v>0</v>
      </c>
      <c r="L66" s="180">
        <v>21</v>
      </c>
      <c r="M66" s="180">
        <f t="shared" si="17"/>
        <v>0</v>
      </c>
      <c r="N66" s="178">
        <v>0</v>
      </c>
      <c r="O66" s="178">
        <f t="shared" si="18"/>
        <v>0</v>
      </c>
      <c r="P66" s="178">
        <v>0</v>
      </c>
      <c r="Q66" s="178">
        <f t="shared" si="19"/>
        <v>0</v>
      </c>
      <c r="R66" s="180"/>
      <c r="S66" s="181" t="s">
        <v>1900</v>
      </c>
      <c r="T66" s="156">
        <v>8.1670000000000006E-2</v>
      </c>
      <c r="U66" s="156">
        <f t="shared" si="20"/>
        <v>14.7</v>
      </c>
      <c r="V66" s="156"/>
      <c r="W66" s="156" t="s">
        <v>223</v>
      </c>
      <c r="X66" s="156" t="s">
        <v>224</v>
      </c>
      <c r="Y66" s="145"/>
      <c r="Z66" s="145"/>
      <c r="AA66" s="145"/>
      <c r="AB66" s="145"/>
      <c r="AC66" s="145"/>
      <c r="AD66" s="145"/>
      <c r="AE66" s="145"/>
      <c r="AF66" s="145" t="s">
        <v>842</v>
      </c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</row>
    <row r="67" spans="1:59" outlineLevel="1" x14ac:dyDescent="0.2">
      <c r="A67" s="175">
        <v>57</v>
      </c>
      <c r="B67" s="176" t="s">
        <v>1587</v>
      </c>
      <c r="C67" s="185" t="s">
        <v>1588</v>
      </c>
      <c r="D67" s="177" t="s">
        <v>299</v>
      </c>
      <c r="E67" s="178">
        <v>180</v>
      </c>
      <c r="F67" s="179"/>
      <c r="G67" s="180">
        <f t="shared" si="14"/>
        <v>0</v>
      </c>
      <c r="H67" s="179"/>
      <c r="I67" s="180">
        <f t="shared" si="15"/>
        <v>0</v>
      </c>
      <c r="J67" s="179"/>
      <c r="K67" s="180">
        <f t="shared" si="16"/>
        <v>0</v>
      </c>
      <c r="L67" s="180">
        <v>21</v>
      </c>
      <c r="M67" s="180">
        <f t="shared" si="17"/>
        <v>0</v>
      </c>
      <c r="N67" s="178">
        <v>0</v>
      </c>
      <c r="O67" s="178">
        <f t="shared" si="18"/>
        <v>0</v>
      </c>
      <c r="P67" s="178">
        <v>0</v>
      </c>
      <c r="Q67" s="178">
        <f t="shared" si="19"/>
        <v>0</v>
      </c>
      <c r="R67" s="180"/>
      <c r="S67" s="181" t="s">
        <v>1900</v>
      </c>
      <c r="T67" s="156">
        <v>5.9830000000000001E-2</v>
      </c>
      <c r="U67" s="156">
        <f t="shared" si="20"/>
        <v>10.77</v>
      </c>
      <c r="V67" s="156"/>
      <c r="W67" s="156" t="s">
        <v>223</v>
      </c>
      <c r="X67" s="156" t="s">
        <v>224</v>
      </c>
      <c r="Y67" s="145"/>
      <c r="Z67" s="145"/>
      <c r="AA67" s="145"/>
      <c r="AB67" s="145"/>
      <c r="AC67" s="145"/>
      <c r="AD67" s="145"/>
      <c r="AE67" s="145"/>
      <c r="AF67" s="145" t="s">
        <v>842</v>
      </c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</row>
    <row r="68" spans="1:59" outlineLevel="1" x14ac:dyDescent="0.2">
      <c r="A68" s="175">
        <v>58</v>
      </c>
      <c r="B68" s="176" t="s">
        <v>1589</v>
      </c>
      <c r="C68" s="185" t="s">
        <v>1590</v>
      </c>
      <c r="D68" s="177" t="s">
        <v>341</v>
      </c>
      <c r="E68" s="178">
        <v>112</v>
      </c>
      <c r="F68" s="179"/>
      <c r="G68" s="180">
        <f t="shared" si="14"/>
        <v>0</v>
      </c>
      <c r="H68" s="179"/>
      <c r="I68" s="180">
        <f t="shared" si="15"/>
        <v>0</v>
      </c>
      <c r="J68" s="179"/>
      <c r="K68" s="180">
        <f t="shared" si="16"/>
        <v>0</v>
      </c>
      <c r="L68" s="180">
        <v>21</v>
      </c>
      <c r="M68" s="180">
        <f t="shared" si="17"/>
        <v>0</v>
      </c>
      <c r="N68" s="178">
        <v>0</v>
      </c>
      <c r="O68" s="178">
        <f t="shared" si="18"/>
        <v>0</v>
      </c>
      <c r="P68" s="178">
        <v>0</v>
      </c>
      <c r="Q68" s="178">
        <f t="shared" si="19"/>
        <v>0</v>
      </c>
      <c r="R68" s="180"/>
      <c r="S68" s="181" t="s">
        <v>1900</v>
      </c>
      <c r="T68" s="156">
        <v>0.18332999999999999</v>
      </c>
      <c r="U68" s="156">
        <f t="shared" si="20"/>
        <v>20.53</v>
      </c>
      <c r="V68" s="156"/>
      <c r="W68" s="156" t="s">
        <v>223</v>
      </c>
      <c r="X68" s="156" t="s">
        <v>224</v>
      </c>
      <c r="Y68" s="145"/>
      <c r="Z68" s="145"/>
      <c r="AA68" s="145"/>
      <c r="AB68" s="145"/>
      <c r="AC68" s="145"/>
      <c r="AD68" s="145"/>
      <c r="AE68" s="145"/>
      <c r="AF68" s="145" t="s">
        <v>842</v>
      </c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</row>
    <row r="69" spans="1:59" outlineLevel="1" x14ac:dyDescent="0.2">
      <c r="A69" s="175">
        <v>59</v>
      </c>
      <c r="B69" s="176" t="s">
        <v>1591</v>
      </c>
      <c r="C69" s="185" t="s">
        <v>1592</v>
      </c>
      <c r="D69" s="177" t="s">
        <v>341</v>
      </c>
      <c r="E69" s="178">
        <v>12</v>
      </c>
      <c r="F69" s="179"/>
      <c r="G69" s="180">
        <f t="shared" si="14"/>
        <v>0</v>
      </c>
      <c r="H69" s="179"/>
      <c r="I69" s="180">
        <f t="shared" si="15"/>
        <v>0</v>
      </c>
      <c r="J69" s="179"/>
      <c r="K69" s="180">
        <f t="shared" si="16"/>
        <v>0</v>
      </c>
      <c r="L69" s="180">
        <v>21</v>
      </c>
      <c r="M69" s="180">
        <f t="shared" si="17"/>
        <v>0</v>
      </c>
      <c r="N69" s="178">
        <v>0</v>
      </c>
      <c r="O69" s="178">
        <f t="shared" si="18"/>
        <v>0</v>
      </c>
      <c r="P69" s="178">
        <v>0</v>
      </c>
      <c r="Q69" s="178">
        <f t="shared" si="19"/>
        <v>0</v>
      </c>
      <c r="R69" s="180"/>
      <c r="S69" s="181" t="s">
        <v>1900</v>
      </c>
      <c r="T69" s="156">
        <v>0.14632999999999999</v>
      </c>
      <c r="U69" s="156">
        <f t="shared" si="20"/>
        <v>1.76</v>
      </c>
      <c r="V69" s="156"/>
      <c r="W69" s="156" t="s">
        <v>223</v>
      </c>
      <c r="X69" s="156" t="s">
        <v>224</v>
      </c>
      <c r="Y69" s="145"/>
      <c r="Z69" s="145"/>
      <c r="AA69" s="145"/>
      <c r="AB69" s="145"/>
      <c r="AC69" s="145"/>
      <c r="AD69" s="145"/>
      <c r="AE69" s="145"/>
      <c r="AF69" s="145" t="s">
        <v>842</v>
      </c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</row>
    <row r="70" spans="1:59" outlineLevel="1" x14ac:dyDescent="0.2">
      <c r="A70" s="175">
        <v>60</v>
      </c>
      <c r="B70" s="176" t="s">
        <v>1593</v>
      </c>
      <c r="C70" s="185" t="s">
        <v>1594</v>
      </c>
      <c r="D70" s="177" t="s">
        <v>341</v>
      </c>
      <c r="E70" s="178">
        <v>2</v>
      </c>
      <c r="F70" s="179"/>
      <c r="G70" s="180">
        <f t="shared" si="14"/>
        <v>0</v>
      </c>
      <c r="H70" s="179"/>
      <c r="I70" s="180">
        <f t="shared" si="15"/>
        <v>0</v>
      </c>
      <c r="J70" s="179"/>
      <c r="K70" s="180">
        <f t="shared" si="16"/>
        <v>0</v>
      </c>
      <c r="L70" s="180">
        <v>21</v>
      </c>
      <c r="M70" s="180">
        <f t="shared" si="17"/>
        <v>0</v>
      </c>
      <c r="N70" s="178">
        <v>0</v>
      </c>
      <c r="O70" s="178">
        <f t="shared" si="18"/>
        <v>0</v>
      </c>
      <c r="P70" s="178">
        <v>0</v>
      </c>
      <c r="Q70" s="178">
        <f t="shared" si="19"/>
        <v>0</v>
      </c>
      <c r="R70" s="180"/>
      <c r="S70" s="181" t="s">
        <v>1900</v>
      </c>
      <c r="T70" s="156">
        <v>0.14632999999999999</v>
      </c>
      <c r="U70" s="156">
        <f t="shared" si="20"/>
        <v>0.28999999999999998</v>
      </c>
      <c r="V70" s="156"/>
      <c r="W70" s="156" t="s">
        <v>223</v>
      </c>
      <c r="X70" s="156" t="s">
        <v>224</v>
      </c>
      <c r="Y70" s="145"/>
      <c r="Z70" s="145"/>
      <c r="AA70" s="145"/>
      <c r="AB70" s="145"/>
      <c r="AC70" s="145"/>
      <c r="AD70" s="145"/>
      <c r="AE70" s="145"/>
      <c r="AF70" s="145" t="s">
        <v>842</v>
      </c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</row>
    <row r="71" spans="1:59" ht="22.5" outlineLevel="1" x14ac:dyDescent="0.2">
      <c r="A71" s="175">
        <v>61</v>
      </c>
      <c r="B71" s="176" t="s">
        <v>1595</v>
      </c>
      <c r="C71" s="185" t="s">
        <v>1596</v>
      </c>
      <c r="D71" s="177" t="s">
        <v>341</v>
      </c>
      <c r="E71" s="178">
        <v>1</v>
      </c>
      <c r="F71" s="179"/>
      <c r="G71" s="180">
        <f t="shared" si="14"/>
        <v>0</v>
      </c>
      <c r="H71" s="179"/>
      <c r="I71" s="180">
        <f t="shared" si="15"/>
        <v>0</v>
      </c>
      <c r="J71" s="179"/>
      <c r="K71" s="180">
        <f t="shared" si="16"/>
        <v>0</v>
      </c>
      <c r="L71" s="180">
        <v>21</v>
      </c>
      <c r="M71" s="180">
        <f t="shared" si="17"/>
        <v>0</v>
      </c>
      <c r="N71" s="178">
        <v>0</v>
      </c>
      <c r="O71" s="178">
        <f t="shared" si="18"/>
        <v>0</v>
      </c>
      <c r="P71" s="178">
        <v>0</v>
      </c>
      <c r="Q71" s="178">
        <f t="shared" si="19"/>
        <v>0</v>
      </c>
      <c r="R71" s="180"/>
      <c r="S71" s="181" t="s">
        <v>1900</v>
      </c>
      <c r="T71" s="156">
        <v>4.6399999999999997</v>
      </c>
      <c r="U71" s="156">
        <f t="shared" si="20"/>
        <v>4.6399999999999997</v>
      </c>
      <c r="V71" s="156"/>
      <c r="W71" s="156" t="s">
        <v>223</v>
      </c>
      <c r="X71" s="156" t="s">
        <v>224</v>
      </c>
      <c r="Y71" s="145"/>
      <c r="Z71" s="145"/>
      <c r="AA71" s="145"/>
      <c r="AB71" s="145"/>
      <c r="AC71" s="145"/>
      <c r="AD71" s="145"/>
      <c r="AE71" s="145"/>
      <c r="AF71" s="145" t="s">
        <v>842</v>
      </c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</row>
    <row r="72" spans="1:59" outlineLevel="1" x14ac:dyDescent="0.2">
      <c r="A72" s="175">
        <v>62</v>
      </c>
      <c r="B72" s="176" t="s">
        <v>1597</v>
      </c>
      <c r="C72" s="185" t="s">
        <v>1598</v>
      </c>
      <c r="D72" s="177" t="s">
        <v>341</v>
      </c>
      <c r="E72" s="178">
        <v>5</v>
      </c>
      <c r="F72" s="179"/>
      <c r="G72" s="180">
        <f t="shared" si="14"/>
        <v>0</v>
      </c>
      <c r="H72" s="179"/>
      <c r="I72" s="180">
        <f t="shared" si="15"/>
        <v>0</v>
      </c>
      <c r="J72" s="179"/>
      <c r="K72" s="180">
        <f t="shared" si="16"/>
        <v>0</v>
      </c>
      <c r="L72" s="180">
        <v>21</v>
      </c>
      <c r="M72" s="180">
        <f t="shared" si="17"/>
        <v>0</v>
      </c>
      <c r="N72" s="178">
        <v>0</v>
      </c>
      <c r="O72" s="178">
        <f t="shared" si="18"/>
        <v>0</v>
      </c>
      <c r="P72" s="178">
        <v>0</v>
      </c>
      <c r="Q72" s="178">
        <f t="shared" si="19"/>
        <v>0</v>
      </c>
      <c r="R72" s="180"/>
      <c r="S72" s="181" t="s">
        <v>1900</v>
      </c>
      <c r="T72" s="156">
        <v>0.16500000000000001</v>
      </c>
      <c r="U72" s="156">
        <f t="shared" si="20"/>
        <v>0.83</v>
      </c>
      <c r="V72" s="156"/>
      <c r="W72" s="156" t="s">
        <v>223</v>
      </c>
      <c r="X72" s="156" t="s">
        <v>224</v>
      </c>
      <c r="Y72" s="145"/>
      <c r="Z72" s="145"/>
      <c r="AA72" s="145"/>
      <c r="AB72" s="145"/>
      <c r="AC72" s="145"/>
      <c r="AD72" s="145"/>
      <c r="AE72" s="145"/>
      <c r="AF72" s="145" t="s">
        <v>842</v>
      </c>
      <c r="AG72" s="145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</row>
    <row r="73" spans="1:59" outlineLevel="1" x14ac:dyDescent="0.2">
      <c r="A73" s="175">
        <v>63</v>
      </c>
      <c r="B73" s="176" t="s">
        <v>1597</v>
      </c>
      <c r="C73" s="185" t="s">
        <v>1599</v>
      </c>
      <c r="D73" s="177" t="s">
        <v>341</v>
      </c>
      <c r="E73" s="178">
        <v>1</v>
      </c>
      <c r="F73" s="179"/>
      <c r="G73" s="180">
        <f t="shared" si="14"/>
        <v>0</v>
      </c>
      <c r="H73" s="179"/>
      <c r="I73" s="180">
        <f t="shared" si="15"/>
        <v>0</v>
      </c>
      <c r="J73" s="179"/>
      <c r="K73" s="180">
        <f t="shared" si="16"/>
        <v>0</v>
      </c>
      <c r="L73" s="180">
        <v>21</v>
      </c>
      <c r="M73" s="180">
        <f t="shared" si="17"/>
        <v>0</v>
      </c>
      <c r="N73" s="178">
        <v>0</v>
      </c>
      <c r="O73" s="178">
        <f t="shared" si="18"/>
        <v>0</v>
      </c>
      <c r="P73" s="178">
        <v>0</v>
      </c>
      <c r="Q73" s="178">
        <f t="shared" si="19"/>
        <v>0</v>
      </c>
      <c r="R73" s="180"/>
      <c r="S73" s="181" t="s">
        <v>1900</v>
      </c>
      <c r="T73" s="156">
        <v>0.16500000000000001</v>
      </c>
      <c r="U73" s="156">
        <f t="shared" si="20"/>
        <v>0.17</v>
      </c>
      <c r="V73" s="156"/>
      <c r="W73" s="156" t="s">
        <v>1521</v>
      </c>
      <c r="X73" s="156" t="s">
        <v>224</v>
      </c>
      <c r="Y73" s="145"/>
      <c r="Z73" s="145"/>
      <c r="AA73" s="145"/>
      <c r="AB73" s="145"/>
      <c r="AC73" s="145"/>
      <c r="AD73" s="145"/>
      <c r="AE73" s="145"/>
      <c r="AF73" s="145" t="s">
        <v>1522</v>
      </c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</row>
    <row r="74" spans="1:59" outlineLevel="1" x14ac:dyDescent="0.2">
      <c r="A74" s="175">
        <v>64</v>
      </c>
      <c r="B74" s="176" t="s">
        <v>1600</v>
      </c>
      <c r="C74" s="185" t="s">
        <v>1601</v>
      </c>
      <c r="D74" s="177" t="s">
        <v>341</v>
      </c>
      <c r="E74" s="178">
        <v>4</v>
      </c>
      <c r="F74" s="179"/>
      <c r="G74" s="180">
        <f t="shared" si="14"/>
        <v>0</v>
      </c>
      <c r="H74" s="179"/>
      <c r="I74" s="180">
        <f t="shared" si="15"/>
        <v>0</v>
      </c>
      <c r="J74" s="179"/>
      <c r="K74" s="180">
        <f t="shared" si="16"/>
        <v>0</v>
      </c>
      <c r="L74" s="180">
        <v>21</v>
      </c>
      <c r="M74" s="180">
        <f t="shared" si="17"/>
        <v>0</v>
      </c>
      <c r="N74" s="178">
        <v>0</v>
      </c>
      <c r="O74" s="178">
        <f t="shared" si="18"/>
        <v>0</v>
      </c>
      <c r="P74" s="178">
        <v>0</v>
      </c>
      <c r="Q74" s="178">
        <f t="shared" si="19"/>
        <v>0</v>
      </c>
      <c r="R74" s="180"/>
      <c r="S74" s="181" t="s">
        <v>1900</v>
      </c>
      <c r="T74" s="156">
        <v>0.16500000000000001</v>
      </c>
      <c r="U74" s="156">
        <f t="shared" si="20"/>
        <v>0.66</v>
      </c>
      <c r="V74" s="156"/>
      <c r="W74" s="156" t="s">
        <v>223</v>
      </c>
      <c r="X74" s="156" t="s">
        <v>224</v>
      </c>
      <c r="Y74" s="145"/>
      <c r="Z74" s="145"/>
      <c r="AA74" s="145"/>
      <c r="AB74" s="145"/>
      <c r="AC74" s="145"/>
      <c r="AD74" s="145"/>
      <c r="AE74" s="145"/>
      <c r="AF74" s="145" t="s">
        <v>842</v>
      </c>
      <c r="AG74" s="145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</row>
    <row r="75" spans="1:59" ht="22.5" outlineLevel="1" x14ac:dyDescent="0.2">
      <c r="A75" s="175">
        <v>65</v>
      </c>
      <c r="B75" s="176" t="s">
        <v>1602</v>
      </c>
      <c r="C75" s="185" t="s">
        <v>1603</v>
      </c>
      <c r="D75" s="177" t="s">
        <v>341</v>
      </c>
      <c r="E75" s="178">
        <v>45</v>
      </c>
      <c r="F75" s="179"/>
      <c r="G75" s="180">
        <f t="shared" si="14"/>
        <v>0</v>
      </c>
      <c r="H75" s="179"/>
      <c r="I75" s="180">
        <f t="shared" si="15"/>
        <v>0</v>
      </c>
      <c r="J75" s="179"/>
      <c r="K75" s="180">
        <f t="shared" si="16"/>
        <v>0</v>
      </c>
      <c r="L75" s="180">
        <v>21</v>
      </c>
      <c r="M75" s="180">
        <f t="shared" si="17"/>
        <v>0</v>
      </c>
      <c r="N75" s="178">
        <v>9.8399999999999998E-3</v>
      </c>
      <c r="O75" s="178">
        <f t="shared" si="18"/>
        <v>0.44</v>
      </c>
      <c r="P75" s="178">
        <v>0</v>
      </c>
      <c r="Q75" s="178">
        <f t="shared" si="19"/>
        <v>0</v>
      </c>
      <c r="R75" s="180"/>
      <c r="S75" s="181" t="s">
        <v>1900</v>
      </c>
      <c r="T75" s="156">
        <v>0</v>
      </c>
      <c r="U75" s="156">
        <f t="shared" si="20"/>
        <v>0</v>
      </c>
      <c r="V75" s="156"/>
      <c r="W75" s="156" t="s">
        <v>269</v>
      </c>
      <c r="X75" s="156" t="s">
        <v>224</v>
      </c>
      <c r="Y75" s="145"/>
      <c r="Z75" s="145"/>
      <c r="AA75" s="145"/>
      <c r="AB75" s="145"/>
      <c r="AC75" s="145"/>
      <c r="AD75" s="145"/>
      <c r="AE75" s="145"/>
      <c r="AF75" s="145" t="s">
        <v>480</v>
      </c>
      <c r="AG75" s="145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</row>
    <row r="76" spans="1:59" outlineLevel="1" x14ac:dyDescent="0.2">
      <c r="A76" s="175">
        <v>66</v>
      </c>
      <c r="B76" s="176" t="s">
        <v>1604</v>
      </c>
      <c r="C76" s="185" t="s">
        <v>1605</v>
      </c>
      <c r="D76" s="177" t="s">
        <v>765</v>
      </c>
      <c r="E76" s="178">
        <v>1</v>
      </c>
      <c r="F76" s="179"/>
      <c r="G76" s="180">
        <f t="shared" si="14"/>
        <v>0</v>
      </c>
      <c r="H76" s="179"/>
      <c r="I76" s="180">
        <f t="shared" si="15"/>
        <v>0</v>
      </c>
      <c r="J76" s="179"/>
      <c r="K76" s="180">
        <f t="shared" si="16"/>
        <v>0</v>
      </c>
      <c r="L76" s="180">
        <v>21</v>
      </c>
      <c r="M76" s="180">
        <f t="shared" si="17"/>
        <v>0</v>
      </c>
      <c r="N76" s="178">
        <v>9.8399999999999998E-3</v>
      </c>
      <c r="O76" s="178">
        <f t="shared" si="18"/>
        <v>0.01</v>
      </c>
      <c r="P76" s="178">
        <v>0</v>
      </c>
      <c r="Q76" s="178">
        <f t="shared" si="19"/>
        <v>0</v>
      </c>
      <c r="R76" s="180"/>
      <c r="S76" s="181" t="s">
        <v>296</v>
      </c>
      <c r="T76" s="156">
        <v>0</v>
      </c>
      <c r="U76" s="156">
        <f t="shared" si="20"/>
        <v>0</v>
      </c>
      <c r="V76" s="156"/>
      <c r="W76" s="156" t="s">
        <v>223</v>
      </c>
      <c r="X76" s="156" t="s">
        <v>224</v>
      </c>
      <c r="Y76" s="145"/>
      <c r="Z76" s="145"/>
      <c r="AA76" s="145"/>
      <c r="AB76" s="145"/>
      <c r="AC76" s="145"/>
      <c r="AD76" s="145"/>
      <c r="AE76" s="145"/>
      <c r="AF76" s="145" t="s">
        <v>225</v>
      </c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</row>
    <row r="77" spans="1:59" x14ac:dyDescent="0.2">
      <c r="A77" s="161" t="s">
        <v>217</v>
      </c>
      <c r="B77" s="162" t="s">
        <v>185</v>
      </c>
      <c r="C77" s="182" t="s">
        <v>186</v>
      </c>
      <c r="D77" s="163"/>
      <c r="E77" s="164"/>
      <c r="F77" s="165"/>
      <c r="G77" s="165">
        <f>SUMIF(AF78:AF79,"&lt;&gt;NOR",G78:G79)</f>
        <v>0</v>
      </c>
      <c r="H77" s="165"/>
      <c r="I77" s="165">
        <f>SUM(I78:I79)</f>
        <v>0</v>
      </c>
      <c r="J77" s="165"/>
      <c r="K77" s="165">
        <f>SUM(K78:K79)</f>
        <v>0</v>
      </c>
      <c r="L77" s="165"/>
      <c r="M77" s="165">
        <f>SUM(M78:M79)</f>
        <v>0</v>
      </c>
      <c r="N77" s="164"/>
      <c r="O77" s="164">
        <f>SUM(O78:O79)</f>
        <v>0</v>
      </c>
      <c r="P77" s="164"/>
      <c r="Q77" s="164">
        <f>SUM(Q78:Q79)</f>
        <v>0</v>
      </c>
      <c r="R77" s="165"/>
      <c r="S77" s="166"/>
      <c r="T77" s="160"/>
      <c r="U77" s="160">
        <f>SUM(U78:U79)</f>
        <v>1.1000000000000001</v>
      </c>
      <c r="V77" s="160"/>
      <c r="W77" s="160"/>
      <c r="X77" s="160"/>
      <c r="AF77" t="s">
        <v>218</v>
      </c>
    </row>
    <row r="78" spans="1:59" outlineLevel="1" x14ac:dyDescent="0.2">
      <c r="A78" s="175">
        <v>67</v>
      </c>
      <c r="B78" s="176" t="s">
        <v>1606</v>
      </c>
      <c r="C78" s="185" t="s">
        <v>1607</v>
      </c>
      <c r="D78" s="177" t="s">
        <v>341</v>
      </c>
      <c r="E78" s="178">
        <v>1</v>
      </c>
      <c r="F78" s="179"/>
      <c r="G78" s="180">
        <f>ROUND(E78*F78,2)</f>
        <v>0</v>
      </c>
      <c r="H78" s="179"/>
      <c r="I78" s="180">
        <f>ROUND(E78*H78,2)</f>
        <v>0</v>
      </c>
      <c r="J78" s="179"/>
      <c r="K78" s="180">
        <f>ROUND(E78*J78,2)</f>
        <v>0</v>
      </c>
      <c r="L78" s="180">
        <v>21</v>
      </c>
      <c r="M78" s="180">
        <f>G78*(1+L78/100)</f>
        <v>0</v>
      </c>
      <c r="N78" s="178">
        <v>0</v>
      </c>
      <c r="O78" s="178">
        <f>ROUND(E78*N78,2)</f>
        <v>0</v>
      </c>
      <c r="P78" s="178">
        <v>0</v>
      </c>
      <c r="Q78" s="178">
        <f>ROUND(E78*P78,2)</f>
        <v>0</v>
      </c>
      <c r="R78" s="180"/>
      <c r="S78" s="181" t="s">
        <v>1900</v>
      </c>
      <c r="T78" s="156">
        <v>1.1000000000000001</v>
      </c>
      <c r="U78" s="156">
        <f>ROUND(E78*T78,2)</f>
        <v>1.1000000000000001</v>
      </c>
      <c r="V78" s="156"/>
      <c r="W78" s="156" t="s">
        <v>223</v>
      </c>
      <c r="X78" s="156" t="s">
        <v>224</v>
      </c>
      <c r="Y78" s="145"/>
      <c r="Z78" s="145"/>
      <c r="AA78" s="145"/>
      <c r="AB78" s="145"/>
      <c r="AC78" s="145"/>
      <c r="AD78" s="145"/>
      <c r="AE78" s="145"/>
      <c r="AF78" s="145" t="s">
        <v>842</v>
      </c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</row>
    <row r="79" spans="1:59" outlineLevel="1" x14ac:dyDescent="0.2">
      <c r="A79" s="175">
        <v>68</v>
      </c>
      <c r="B79" s="176" t="s">
        <v>1608</v>
      </c>
      <c r="C79" s="185" t="s">
        <v>1609</v>
      </c>
      <c r="D79" s="177" t="s">
        <v>341</v>
      </c>
      <c r="E79" s="178">
        <v>1</v>
      </c>
      <c r="F79" s="179"/>
      <c r="G79" s="180">
        <f>ROUND(E79*F79,2)</f>
        <v>0</v>
      </c>
      <c r="H79" s="179"/>
      <c r="I79" s="180">
        <f>ROUND(E79*H79,2)</f>
        <v>0</v>
      </c>
      <c r="J79" s="179"/>
      <c r="K79" s="180">
        <f>ROUND(E79*J79,2)</f>
        <v>0</v>
      </c>
      <c r="L79" s="180">
        <v>21</v>
      </c>
      <c r="M79" s="180">
        <f>G79*(1+L79/100)</f>
        <v>0</v>
      </c>
      <c r="N79" s="178">
        <v>3.0000000000000001E-3</v>
      </c>
      <c r="O79" s="178">
        <f>ROUND(E79*N79,2)</f>
        <v>0</v>
      </c>
      <c r="P79" s="178">
        <v>0</v>
      </c>
      <c r="Q79" s="178">
        <f>ROUND(E79*P79,2)</f>
        <v>0</v>
      </c>
      <c r="R79" s="180"/>
      <c r="S79" s="181" t="s">
        <v>1900</v>
      </c>
      <c r="T79" s="156">
        <v>0</v>
      </c>
      <c r="U79" s="156">
        <f>ROUND(E79*T79,2)</f>
        <v>0</v>
      </c>
      <c r="V79" s="156"/>
      <c r="W79" s="156" t="s">
        <v>269</v>
      </c>
      <c r="X79" s="156" t="s">
        <v>224</v>
      </c>
      <c r="Y79" s="145"/>
      <c r="Z79" s="145"/>
      <c r="AA79" s="145"/>
      <c r="AB79" s="145"/>
      <c r="AC79" s="145"/>
      <c r="AD79" s="145"/>
      <c r="AE79" s="145"/>
      <c r="AF79" s="145" t="s">
        <v>480</v>
      </c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</row>
    <row r="80" spans="1:59" x14ac:dyDescent="0.2">
      <c r="A80" s="161" t="s">
        <v>217</v>
      </c>
      <c r="B80" s="162" t="s">
        <v>190</v>
      </c>
      <c r="C80" s="182" t="s">
        <v>29</v>
      </c>
      <c r="D80" s="163"/>
      <c r="E80" s="164"/>
      <c r="F80" s="165"/>
      <c r="G80" s="165">
        <f>SUMIF(AF81:AF83,"&lt;&gt;NOR",G81:G83)</f>
        <v>0</v>
      </c>
      <c r="H80" s="165"/>
      <c r="I80" s="165">
        <f>SUM(I81:I83)</f>
        <v>0</v>
      </c>
      <c r="J80" s="165"/>
      <c r="K80" s="165">
        <f>SUM(K81:K83)</f>
        <v>0</v>
      </c>
      <c r="L80" s="165"/>
      <c r="M80" s="165">
        <f>SUM(M81:M83)</f>
        <v>0</v>
      </c>
      <c r="N80" s="164"/>
      <c r="O80" s="164">
        <f>SUM(O81:O83)</f>
        <v>0</v>
      </c>
      <c r="P80" s="164"/>
      <c r="Q80" s="164">
        <f>SUM(Q81:Q83)</f>
        <v>0</v>
      </c>
      <c r="R80" s="165"/>
      <c r="S80" s="166"/>
      <c r="T80" s="160"/>
      <c r="U80" s="160">
        <f>SUM(U81:U83)</f>
        <v>0</v>
      </c>
      <c r="V80" s="160"/>
      <c r="W80" s="160"/>
      <c r="X80" s="160"/>
      <c r="AF80" t="s">
        <v>218</v>
      </c>
    </row>
    <row r="81" spans="1:59" outlineLevel="1" x14ac:dyDescent="0.2">
      <c r="A81" s="175">
        <v>69</v>
      </c>
      <c r="B81" s="176" t="s">
        <v>1137</v>
      </c>
      <c r="C81" s="185" t="s">
        <v>1138</v>
      </c>
      <c r="D81" s="177" t="s">
        <v>1139</v>
      </c>
      <c r="E81" s="178">
        <v>1</v>
      </c>
      <c r="F81" s="179"/>
      <c r="G81" s="180">
        <f>ROUND(E81*F81,2)</f>
        <v>0</v>
      </c>
      <c r="H81" s="179"/>
      <c r="I81" s="180">
        <f>ROUND(E81*H81,2)</f>
        <v>0</v>
      </c>
      <c r="J81" s="179"/>
      <c r="K81" s="180">
        <f>ROUND(E81*J81,2)</f>
        <v>0</v>
      </c>
      <c r="L81" s="180">
        <v>21</v>
      </c>
      <c r="M81" s="180">
        <f>G81*(1+L81/100)</f>
        <v>0</v>
      </c>
      <c r="N81" s="178">
        <v>0</v>
      </c>
      <c r="O81" s="178">
        <f>ROUND(E81*N81,2)</f>
        <v>0</v>
      </c>
      <c r="P81" s="178">
        <v>0</v>
      </c>
      <c r="Q81" s="178">
        <f>ROUND(E81*P81,2)</f>
        <v>0</v>
      </c>
      <c r="R81" s="180"/>
      <c r="S81" s="181" t="s">
        <v>296</v>
      </c>
      <c r="T81" s="156">
        <v>0</v>
      </c>
      <c r="U81" s="156">
        <f>ROUND(E81*T81,2)</f>
        <v>0</v>
      </c>
      <c r="V81" s="156"/>
      <c r="W81" s="156" t="s">
        <v>73</v>
      </c>
      <c r="X81" s="156" t="s">
        <v>224</v>
      </c>
      <c r="Y81" s="145"/>
      <c r="Z81" s="145"/>
      <c r="AA81" s="145"/>
      <c r="AB81" s="145"/>
      <c r="AC81" s="145"/>
      <c r="AD81" s="145"/>
      <c r="AE81" s="145"/>
      <c r="AF81" s="145" t="s">
        <v>1140</v>
      </c>
      <c r="AG81" s="145"/>
      <c r="AH81" s="145"/>
      <c r="AI81" s="145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</row>
    <row r="82" spans="1:59" outlineLevel="1" x14ac:dyDescent="0.2">
      <c r="A82" s="175">
        <v>70</v>
      </c>
      <c r="B82" s="176" t="s">
        <v>1610</v>
      </c>
      <c r="C82" s="185" t="s">
        <v>1611</v>
      </c>
      <c r="D82" s="177" t="s">
        <v>1139</v>
      </c>
      <c r="E82" s="178">
        <v>1</v>
      </c>
      <c r="F82" s="179"/>
      <c r="G82" s="180">
        <f>ROUND(E82*F82,2)</f>
        <v>0</v>
      </c>
      <c r="H82" s="179"/>
      <c r="I82" s="180">
        <f>ROUND(E82*H82,2)</f>
        <v>0</v>
      </c>
      <c r="J82" s="179"/>
      <c r="K82" s="180">
        <f>ROUND(E82*J82,2)</f>
        <v>0</v>
      </c>
      <c r="L82" s="180">
        <v>21</v>
      </c>
      <c r="M82" s="180">
        <f>G82*(1+L82/100)</f>
        <v>0</v>
      </c>
      <c r="N82" s="178">
        <v>0</v>
      </c>
      <c r="O82" s="178">
        <f>ROUND(E82*N82,2)</f>
        <v>0</v>
      </c>
      <c r="P82" s="178">
        <v>0</v>
      </c>
      <c r="Q82" s="178">
        <f>ROUND(E82*P82,2)</f>
        <v>0</v>
      </c>
      <c r="R82" s="180"/>
      <c r="S82" s="181" t="s">
        <v>296</v>
      </c>
      <c r="T82" s="156">
        <v>0</v>
      </c>
      <c r="U82" s="156">
        <f>ROUND(E82*T82,2)</f>
        <v>0</v>
      </c>
      <c r="V82" s="156"/>
      <c r="W82" s="156" t="s">
        <v>73</v>
      </c>
      <c r="X82" s="156" t="s">
        <v>224</v>
      </c>
      <c r="Y82" s="145"/>
      <c r="Z82" s="145"/>
      <c r="AA82" s="145"/>
      <c r="AB82" s="145"/>
      <c r="AC82" s="145"/>
      <c r="AD82" s="145"/>
      <c r="AE82" s="145"/>
      <c r="AF82" s="145" t="s">
        <v>1140</v>
      </c>
      <c r="AG82" s="145"/>
      <c r="AH82" s="145"/>
      <c r="AI82" s="145"/>
      <c r="AJ82" s="145"/>
      <c r="AK82" s="145"/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  <c r="AX82" s="145"/>
      <c r="AY82" s="145"/>
      <c r="AZ82" s="145"/>
      <c r="BA82" s="145"/>
      <c r="BB82" s="145"/>
      <c r="BC82" s="145"/>
      <c r="BD82" s="145"/>
      <c r="BE82" s="145"/>
      <c r="BF82" s="145"/>
      <c r="BG82" s="145"/>
    </row>
    <row r="83" spans="1:59" outlineLevel="1" x14ac:dyDescent="0.2">
      <c r="A83" s="168">
        <v>71</v>
      </c>
      <c r="B83" s="169" t="s">
        <v>1141</v>
      </c>
      <c r="C83" s="183" t="s">
        <v>1142</v>
      </c>
      <c r="D83" s="170" t="s">
        <v>1139</v>
      </c>
      <c r="E83" s="171">
        <v>1</v>
      </c>
      <c r="F83" s="172"/>
      <c r="G83" s="173">
        <f>ROUND(E83*F83,2)</f>
        <v>0</v>
      </c>
      <c r="H83" s="172"/>
      <c r="I83" s="173">
        <f>ROUND(E83*H83,2)</f>
        <v>0</v>
      </c>
      <c r="J83" s="172"/>
      <c r="K83" s="173">
        <f>ROUND(E83*J83,2)</f>
        <v>0</v>
      </c>
      <c r="L83" s="173">
        <v>21</v>
      </c>
      <c r="M83" s="173">
        <f>G83*(1+L83/100)</f>
        <v>0</v>
      </c>
      <c r="N83" s="171">
        <v>0</v>
      </c>
      <c r="O83" s="171">
        <f>ROUND(E83*N83,2)</f>
        <v>0</v>
      </c>
      <c r="P83" s="171">
        <v>0</v>
      </c>
      <c r="Q83" s="171">
        <f>ROUND(E83*P83,2)</f>
        <v>0</v>
      </c>
      <c r="R83" s="173"/>
      <c r="S83" s="174" t="s">
        <v>296</v>
      </c>
      <c r="T83" s="156">
        <v>0</v>
      </c>
      <c r="U83" s="156">
        <f>ROUND(E83*T83,2)</f>
        <v>0</v>
      </c>
      <c r="V83" s="156"/>
      <c r="W83" s="156" t="s">
        <v>73</v>
      </c>
      <c r="X83" s="156" t="s">
        <v>224</v>
      </c>
      <c r="Y83" s="145"/>
      <c r="Z83" s="145"/>
      <c r="AA83" s="145"/>
      <c r="AB83" s="145"/>
      <c r="AC83" s="145"/>
      <c r="AD83" s="145"/>
      <c r="AE83" s="145"/>
      <c r="AF83" s="145" t="s">
        <v>1140</v>
      </c>
      <c r="AG83" s="145"/>
      <c r="AH83" s="145"/>
      <c r="AI83" s="145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</row>
    <row r="84" spans="1:59" x14ac:dyDescent="0.2">
      <c r="A84" s="3"/>
      <c r="B84" s="4"/>
      <c r="C84" s="186"/>
      <c r="D84" s="6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AD84">
        <v>15</v>
      </c>
      <c r="AE84">
        <v>21</v>
      </c>
      <c r="AF84" t="s">
        <v>204</v>
      </c>
    </row>
    <row r="85" spans="1:59" x14ac:dyDescent="0.2">
      <c r="A85" s="148"/>
      <c r="B85" s="149" t="s">
        <v>31</v>
      </c>
      <c r="C85" s="187"/>
      <c r="D85" s="150"/>
      <c r="E85" s="151"/>
      <c r="F85" s="151"/>
      <c r="G85" s="167">
        <f>G8+G11+G62+G77+G80</f>
        <v>0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AD85">
        <f>SUMIF(L7:L83,AD84,G7:G83)</f>
        <v>0</v>
      </c>
      <c r="AE85">
        <f>SUMIF(L7:L83,AE84,G7:G83)</f>
        <v>0</v>
      </c>
      <c r="AF85" t="s">
        <v>346</v>
      </c>
    </row>
    <row r="86" spans="1:59" x14ac:dyDescent="0.2">
      <c r="A86" s="3"/>
      <c r="B86" s="4"/>
      <c r="C86" s="186"/>
      <c r="D86" s="6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59" x14ac:dyDescent="0.2">
      <c r="A87" s="3"/>
      <c r="B87" s="4"/>
      <c r="C87" s="186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59" x14ac:dyDescent="0.2">
      <c r="A88" s="269" t="s">
        <v>347</v>
      </c>
      <c r="B88" s="269"/>
      <c r="C88" s="270"/>
      <c r="D88" s="6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59" x14ac:dyDescent="0.2">
      <c r="A89" s="250"/>
      <c r="B89" s="251"/>
      <c r="C89" s="252"/>
      <c r="D89" s="251"/>
      <c r="E89" s="251"/>
      <c r="F89" s="251"/>
      <c r="G89" s="25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AF89" t="s">
        <v>348</v>
      </c>
    </row>
    <row r="90" spans="1:59" x14ac:dyDescent="0.2">
      <c r="A90" s="254"/>
      <c r="B90" s="255"/>
      <c r="C90" s="256"/>
      <c r="D90" s="255"/>
      <c r="E90" s="255"/>
      <c r="F90" s="255"/>
      <c r="G90" s="257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59" x14ac:dyDescent="0.2">
      <c r="A91" s="254"/>
      <c r="B91" s="255"/>
      <c r="C91" s="256"/>
      <c r="D91" s="255"/>
      <c r="E91" s="255"/>
      <c r="F91" s="255"/>
      <c r="G91" s="257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59" x14ac:dyDescent="0.2">
      <c r="A92" s="254"/>
      <c r="B92" s="255"/>
      <c r="C92" s="256"/>
      <c r="D92" s="255"/>
      <c r="E92" s="255"/>
      <c r="F92" s="255"/>
      <c r="G92" s="257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59" x14ac:dyDescent="0.2">
      <c r="A93" s="258"/>
      <c r="B93" s="259"/>
      <c r="C93" s="260"/>
      <c r="D93" s="259"/>
      <c r="E93" s="259"/>
      <c r="F93" s="259"/>
      <c r="G93" s="261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59" x14ac:dyDescent="0.2">
      <c r="A94" s="3"/>
      <c r="B94" s="4"/>
      <c r="C94" s="186"/>
      <c r="D94" s="6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59" x14ac:dyDescent="0.2">
      <c r="C95" s="188"/>
      <c r="D95" s="10"/>
      <c r="AF95" t="s">
        <v>349</v>
      </c>
    </row>
    <row r="96" spans="1:59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HckuJDVdzC73MO0oQGOS2+XeI5vglrooL5S1nYab9SGHEaEQu/z0NpAxjQ6MnJSSKpZWdqlZFk8k8Xjzrc1PQ==" saltValue="SBsaLQttARkjQhtzS7Mwqw==" spinCount="100000" sheet="1" formatRows="0"/>
  <mergeCells count="6">
    <mergeCell ref="A89:G93"/>
    <mergeCell ref="A1:G1"/>
    <mergeCell ref="C2:G2"/>
    <mergeCell ref="C3:G3"/>
    <mergeCell ref="C4:G4"/>
    <mergeCell ref="A88:C88"/>
  </mergeCells>
  <pageMargins left="0.59055118110236204" right="0.196850393700787" top="0.78740157499999996" bottom="0.78740157499999996" header="0.3" footer="0.3"/>
  <pageSetup paperSize="9" scale="96" orientation="portrait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E4D4D-C6D3-4EFF-AA59-8F3E47EA7D35}">
  <sheetPr>
    <outlinePr summaryBelow="0"/>
  </sheetPr>
  <dimension ref="A1:BG5000"/>
  <sheetViews>
    <sheetView view="pageBreakPreview" zoomScaleNormal="100" zoomScaleSheetLayoutView="100"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60</v>
      </c>
      <c r="C3" s="263" t="s">
        <v>61</v>
      </c>
      <c r="D3" s="264"/>
      <c r="E3" s="264"/>
      <c r="F3" s="264"/>
      <c r="G3" s="265"/>
      <c r="AB3" s="119" t="s">
        <v>193</v>
      </c>
      <c r="AF3" t="s">
        <v>194</v>
      </c>
    </row>
    <row r="4" spans="1:59" ht="24.95" customHeight="1" x14ac:dyDescent="0.2">
      <c r="A4" s="138" t="s">
        <v>10</v>
      </c>
      <c r="B4" s="139" t="s">
        <v>68</v>
      </c>
      <c r="C4" s="266" t="s">
        <v>69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ht="25.5" x14ac:dyDescent="0.2">
      <c r="A8" s="161" t="s">
        <v>217</v>
      </c>
      <c r="B8" s="162" t="s">
        <v>127</v>
      </c>
      <c r="C8" s="182" t="s">
        <v>128</v>
      </c>
      <c r="D8" s="163"/>
      <c r="E8" s="164"/>
      <c r="F8" s="165"/>
      <c r="G8" s="165">
        <f>SUMIF(AF9:AF21,"&lt;&gt;NOR",G9:G21)</f>
        <v>0</v>
      </c>
      <c r="H8" s="165"/>
      <c r="I8" s="165">
        <f>SUM(I9:I21)</f>
        <v>0</v>
      </c>
      <c r="J8" s="165"/>
      <c r="K8" s="165">
        <f>SUM(K9:K21)</f>
        <v>0</v>
      </c>
      <c r="L8" s="165"/>
      <c r="M8" s="165">
        <f>SUM(M9:M21)</f>
        <v>0</v>
      </c>
      <c r="N8" s="164"/>
      <c r="O8" s="164">
        <f>SUM(O9:O21)</f>
        <v>0</v>
      </c>
      <c r="P8" s="164"/>
      <c r="Q8" s="164">
        <f>SUM(Q9:Q21)</f>
        <v>0</v>
      </c>
      <c r="R8" s="165"/>
      <c r="S8" s="166"/>
      <c r="T8" s="160"/>
      <c r="U8" s="160">
        <f>SUM(U9:U21)</f>
        <v>0</v>
      </c>
      <c r="V8" s="160"/>
      <c r="W8" s="160"/>
      <c r="X8" s="160"/>
      <c r="AF8" t="s">
        <v>218</v>
      </c>
    </row>
    <row r="9" spans="1:59" ht="45" outlineLevel="1" x14ac:dyDescent="0.2">
      <c r="A9" s="175">
        <v>1</v>
      </c>
      <c r="B9" s="176" t="s">
        <v>1612</v>
      </c>
      <c r="C9" s="185" t="s">
        <v>1613</v>
      </c>
      <c r="D9" s="177" t="s">
        <v>341</v>
      </c>
      <c r="E9" s="178">
        <v>1</v>
      </c>
      <c r="F9" s="179"/>
      <c r="G9" s="180">
        <f t="shared" ref="G9:G21" si="0">ROUND(E9*F9,2)</f>
        <v>0</v>
      </c>
      <c r="H9" s="179"/>
      <c r="I9" s="180">
        <f t="shared" ref="I9:I21" si="1">ROUND(E9*H9,2)</f>
        <v>0</v>
      </c>
      <c r="J9" s="179"/>
      <c r="K9" s="180">
        <f t="shared" ref="K9:K21" si="2">ROUND(E9*J9,2)</f>
        <v>0</v>
      </c>
      <c r="L9" s="180">
        <v>21</v>
      </c>
      <c r="M9" s="180">
        <f t="shared" ref="M9:M21" si="3">G9*(1+L9/100)</f>
        <v>0</v>
      </c>
      <c r="N9" s="178">
        <v>0</v>
      </c>
      <c r="O9" s="178">
        <f t="shared" ref="O9:O21" si="4">ROUND(E9*N9,2)</f>
        <v>0</v>
      </c>
      <c r="P9" s="178">
        <v>0</v>
      </c>
      <c r="Q9" s="178">
        <f t="shared" ref="Q9:Q21" si="5">ROUND(E9*P9,2)</f>
        <v>0</v>
      </c>
      <c r="R9" s="180"/>
      <c r="S9" s="181" t="s">
        <v>296</v>
      </c>
      <c r="T9" s="156">
        <v>0</v>
      </c>
      <c r="U9" s="156">
        <f t="shared" ref="U9:U21" si="6">ROUND(E9*T9,2)</f>
        <v>0</v>
      </c>
      <c r="V9" s="156"/>
      <c r="W9" s="156" t="s">
        <v>223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352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outlineLevel="1" x14ac:dyDescent="0.2">
      <c r="A10" s="175">
        <v>2</v>
      </c>
      <c r="B10" s="176" t="s">
        <v>1614</v>
      </c>
      <c r="C10" s="185" t="s">
        <v>1615</v>
      </c>
      <c r="D10" s="177" t="s">
        <v>341</v>
      </c>
      <c r="E10" s="178">
        <v>1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78">
        <v>0</v>
      </c>
      <c r="O10" s="178">
        <f t="shared" si="4"/>
        <v>0</v>
      </c>
      <c r="P10" s="178">
        <v>0</v>
      </c>
      <c r="Q10" s="178">
        <f t="shared" si="5"/>
        <v>0</v>
      </c>
      <c r="R10" s="180"/>
      <c r="S10" s="181" t="s">
        <v>296</v>
      </c>
      <c r="T10" s="156">
        <v>0</v>
      </c>
      <c r="U10" s="156">
        <f t="shared" si="6"/>
        <v>0</v>
      </c>
      <c r="V10" s="156"/>
      <c r="W10" s="156" t="s">
        <v>223</v>
      </c>
      <c r="X10" s="156" t="s">
        <v>224</v>
      </c>
      <c r="Y10" s="145"/>
      <c r="Z10" s="145"/>
      <c r="AA10" s="145"/>
      <c r="AB10" s="145"/>
      <c r="AC10" s="145"/>
      <c r="AD10" s="145"/>
      <c r="AE10" s="145"/>
      <c r="AF10" s="145" t="s">
        <v>352</v>
      </c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outlineLevel="1" x14ac:dyDescent="0.2">
      <c r="A11" s="175">
        <v>3</v>
      </c>
      <c r="B11" s="176" t="s">
        <v>1616</v>
      </c>
      <c r="C11" s="185" t="s">
        <v>1617</v>
      </c>
      <c r="D11" s="177" t="s">
        <v>341</v>
      </c>
      <c r="E11" s="178">
        <v>1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78">
        <v>0</v>
      </c>
      <c r="O11" s="178">
        <f t="shared" si="4"/>
        <v>0</v>
      </c>
      <c r="P11" s="178">
        <v>0</v>
      </c>
      <c r="Q11" s="178">
        <f t="shared" si="5"/>
        <v>0</v>
      </c>
      <c r="R11" s="180"/>
      <c r="S11" s="181" t="s">
        <v>296</v>
      </c>
      <c r="T11" s="156">
        <v>0</v>
      </c>
      <c r="U11" s="156">
        <f t="shared" si="6"/>
        <v>0</v>
      </c>
      <c r="V11" s="156"/>
      <c r="W11" s="156" t="s">
        <v>269</v>
      </c>
      <c r="X11" s="156" t="s">
        <v>224</v>
      </c>
      <c r="Y11" s="145"/>
      <c r="Z11" s="145"/>
      <c r="AA11" s="145"/>
      <c r="AB11" s="145"/>
      <c r="AC11" s="145"/>
      <c r="AD11" s="145"/>
      <c r="AE11" s="145"/>
      <c r="AF11" s="145" t="s">
        <v>480</v>
      </c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</row>
    <row r="12" spans="1:59" outlineLevel="1" x14ac:dyDescent="0.2">
      <c r="A12" s="175">
        <v>4</v>
      </c>
      <c r="B12" s="176" t="s">
        <v>1618</v>
      </c>
      <c r="C12" s="185" t="s">
        <v>1619</v>
      </c>
      <c r="D12" s="177" t="s">
        <v>341</v>
      </c>
      <c r="E12" s="178">
        <v>1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78">
        <v>0</v>
      </c>
      <c r="O12" s="178">
        <f t="shared" si="4"/>
        <v>0</v>
      </c>
      <c r="P12" s="178">
        <v>0</v>
      </c>
      <c r="Q12" s="178">
        <f t="shared" si="5"/>
        <v>0</v>
      </c>
      <c r="R12" s="180"/>
      <c r="S12" s="181" t="s">
        <v>296</v>
      </c>
      <c r="T12" s="156">
        <v>0</v>
      </c>
      <c r="U12" s="156">
        <f t="shared" si="6"/>
        <v>0</v>
      </c>
      <c r="V12" s="156"/>
      <c r="W12" s="156" t="s">
        <v>269</v>
      </c>
      <c r="X12" s="156" t="s">
        <v>224</v>
      </c>
      <c r="Y12" s="145"/>
      <c r="Z12" s="145"/>
      <c r="AA12" s="145"/>
      <c r="AB12" s="145"/>
      <c r="AC12" s="145"/>
      <c r="AD12" s="145"/>
      <c r="AE12" s="145"/>
      <c r="AF12" s="145" t="s">
        <v>480</v>
      </c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ht="22.5" outlineLevel="1" x14ac:dyDescent="0.2">
      <c r="A13" s="175">
        <v>5</v>
      </c>
      <c r="B13" s="176" t="s">
        <v>1620</v>
      </c>
      <c r="C13" s="185" t="s">
        <v>1621</v>
      </c>
      <c r="D13" s="177" t="s">
        <v>341</v>
      </c>
      <c r="E13" s="178">
        <v>1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78">
        <v>0</v>
      </c>
      <c r="O13" s="178">
        <f t="shared" si="4"/>
        <v>0</v>
      </c>
      <c r="P13" s="178">
        <v>0</v>
      </c>
      <c r="Q13" s="178">
        <f t="shared" si="5"/>
        <v>0</v>
      </c>
      <c r="R13" s="180"/>
      <c r="S13" s="181" t="s">
        <v>296</v>
      </c>
      <c r="T13" s="156">
        <v>0</v>
      </c>
      <c r="U13" s="156">
        <f t="shared" si="6"/>
        <v>0</v>
      </c>
      <c r="V13" s="156"/>
      <c r="W13" s="156" t="s">
        <v>269</v>
      </c>
      <c r="X13" s="156" t="s">
        <v>224</v>
      </c>
      <c r="Y13" s="145"/>
      <c r="Z13" s="145"/>
      <c r="AA13" s="145"/>
      <c r="AB13" s="145"/>
      <c r="AC13" s="145"/>
      <c r="AD13" s="145"/>
      <c r="AE13" s="145"/>
      <c r="AF13" s="145" t="s">
        <v>480</v>
      </c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</row>
    <row r="14" spans="1:59" ht="22.5" outlineLevel="1" x14ac:dyDescent="0.2">
      <c r="A14" s="175">
        <v>6</v>
      </c>
      <c r="B14" s="176" t="s">
        <v>1622</v>
      </c>
      <c r="C14" s="185" t="s">
        <v>1623</v>
      </c>
      <c r="D14" s="177" t="s">
        <v>299</v>
      </c>
      <c r="E14" s="178">
        <v>1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80"/>
      <c r="S14" s="181" t="s">
        <v>296</v>
      </c>
      <c r="T14" s="156">
        <v>0</v>
      </c>
      <c r="U14" s="156">
        <f t="shared" si="6"/>
        <v>0</v>
      </c>
      <c r="V14" s="156"/>
      <c r="W14" s="156" t="s">
        <v>269</v>
      </c>
      <c r="X14" s="156" t="s">
        <v>224</v>
      </c>
      <c r="Y14" s="145"/>
      <c r="Z14" s="145"/>
      <c r="AA14" s="145"/>
      <c r="AB14" s="145"/>
      <c r="AC14" s="145"/>
      <c r="AD14" s="145"/>
      <c r="AE14" s="145"/>
      <c r="AF14" s="145" t="s">
        <v>480</v>
      </c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ht="33.75" outlineLevel="1" x14ac:dyDescent="0.2">
      <c r="A15" s="175">
        <v>7</v>
      </c>
      <c r="B15" s="176" t="s">
        <v>1624</v>
      </c>
      <c r="C15" s="185" t="s">
        <v>1625</v>
      </c>
      <c r="D15" s="177" t="s">
        <v>299</v>
      </c>
      <c r="E15" s="178">
        <v>2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80"/>
      <c r="S15" s="181" t="s">
        <v>296</v>
      </c>
      <c r="T15" s="156">
        <v>0</v>
      </c>
      <c r="U15" s="156">
        <f t="shared" si="6"/>
        <v>0</v>
      </c>
      <c r="V15" s="156"/>
      <c r="W15" s="156" t="s">
        <v>223</v>
      </c>
      <c r="X15" s="156" t="s">
        <v>224</v>
      </c>
      <c r="Y15" s="145"/>
      <c r="Z15" s="145"/>
      <c r="AA15" s="145"/>
      <c r="AB15" s="145"/>
      <c r="AC15" s="145"/>
      <c r="AD15" s="145"/>
      <c r="AE15" s="145"/>
      <c r="AF15" s="145" t="s">
        <v>352</v>
      </c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ht="33.75" outlineLevel="1" x14ac:dyDescent="0.2">
      <c r="A16" s="175">
        <v>8</v>
      </c>
      <c r="B16" s="176" t="s">
        <v>1626</v>
      </c>
      <c r="C16" s="185" t="s">
        <v>1627</v>
      </c>
      <c r="D16" s="177" t="s">
        <v>299</v>
      </c>
      <c r="E16" s="178">
        <v>1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80"/>
      <c r="S16" s="181" t="s">
        <v>296</v>
      </c>
      <c r="T16" s="156">
        <v>0</v>
      </c>
      <c r="U16" s="156">
        <f t="shared" si="6"/>
        <v>0</v>
      </c>
      <c r="V16" s="156"/>
      <c r="W16" s="156" t="s">
        <v>223</v>
      </c>
      <c r="X16" s="156" t="s">
        <v>224</v>
      </c>
      <c r="Y16" s="145"/>
      <c r="Z16" s="145"/>
      <c r="AA16" s="145"/>
      <c r="AB16" s="145"/>
      <c r="AC16" s="145"/>
      <c r="AD16" s="145"/>
      <c r="AE16" s="145"/>
      <c r="AF16" s="145" t="s">
        <v>352</v>
      </c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</row>
    <row r="17" spans="1:59" ht="33.75" outlineLevel="1" x14ac:dyDescent="0.2">
      <c r="A17" s="175">
        <v>9</v>
      </c>
      <c r="B17" s="176" t="s">
        <v>1628</v>
      </c>
      <c r="C17" s="185" t="s">
        <v>1629</v>
      </c>
      <c r="D17" s="177" t="s">
        <v>299</v>
      </c>
      <c r="E17" s="178">
        <v>2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78">
        <v>0</v>
      </c>
      <c r="O17" s="178">
        <f t="shared" si="4"/>
        <v>0</v>
      </c>
      <c r="P17" s="178">
        <v>0</v>
      </c>
      <c r="Q17" s="178">
        <f t="shared" si="5"/>
        <v>0</v>
      </c>
      <c r="R17" s="180"/>
      <c r="S17" s="181" t="s">
        <v>296</v>
      </c>
      <c r="T17" s="156">
        <v>0</v>
      </c>
      <c r="U17" s="156">
        <f t="shared" si="6"/>
        <v>0</v>
      </c>
      <c r="V17" s="156"/>
      <c r="W17" s="156" t="s">
        <v>223</v>
      </c>
      <c r="X17" s="156" t="s">
        <v>224</v>
      </c>
      <c r="Y17" s="145"/>
      <c r="Z17" s="145"/>
      <c r="AA17" s="145"/>
      <c r="AB17" s="145"/>
      <c r="AC17" s="145"/>
      <c r="AD17" s="145"/>
      <c r="AE17" s="145"/>
      <c r="AF17" s="145" t="s">
        <v>352</v>
      </c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ht="22.5" outlineLevel="1" x14ac:dyDescent="0.2">
      <c r="A18" s="175">
        <v>10</v>
      </c>
      <c r="B18" s="176" t="s">
        <v>1630</v>
      </c>
      <c r="C18" s="185" t="s">
        <v>1631</v>
      </c>
      <c r="D18" s="177" t="s">
        <v>261</v>
      </c>
      <c r="E18" s="178">
        <v>2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78">
        <v>0</v>
      </c>
      <c r="O18" s="178">
        <f t="shared" si="4"/>
        <v>0</v>
      </c>
      <c r="P18" s="178">
        <v>0</v>
      </c>
      <c r="Q18" s="178">
        <f t="shared" si="5"/>
        <v>0</v>
      </c>
      <c r="R18" s="180"/>
      <c r="S18" s="181" t="s">
        <v>296</v>
      </c>
      <c r="T18" s="156">
        <v>0</v>
      </c>
      <c r="U18" s="156">
        <f t="shared" si="6"/>
        <v>0</v>
      </c>
      <c r="V18" s="156"/>
      <c r="W18" s="156" t="s">
        <v>269</v>
      </c>
      <c r="X18" s="156" t="s">
        <v>224</v>
      </c>
      <c r="Y18" s="145"/>
      <c r="Z18" s="145"/>
      <c r="AA18" s="145"/>
      <c r="AB18" s="145"/>
      <c r="AC18" s="145"/>
      <c r="AD18" s="145"/>
      <c r="AE18" s="145"/>
      <c r="AF18" s="145" t="s">
        <v>480</v>
      </c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ht="22.5" outlineLevel="1" x14ac:dyDescent="0.2">
      <c r="A19" s="175">
        <v>11</v>
      </c>
      <c r="B19" s="176" t="s">
        <v>1632</v>
      </c>
      <c r="C19" s="185" t="s">
        <v>1633</v>
      </c>
      <c r="D19" s="177" t="s">
        <v>765</v>
      </c>
      <c r="E19" s="178">
        <v>1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78">
        <v>0</v>
      </c>
      <c r="O19" s="178">
        <f t="shared" si="4"/>
        <v>0</v>
      </c>
      <c r="P19" s="178">
        <v>0</v>
      </c>
      <c r="Q19" s="178">
        <f t="shared" si="5"/>
        <v>0</v>
      </c>
      <c r="R19" s="180"/>
      <c r="S19" s="181" t="s">
        <v>296</v>
      </c>
      <c r="T19" s="156">
        <v>0</v>
      </c>
      <c r="U19" s="156">
        <f t="shared" si="6"/>
        <v>0</v>
      </c>
      <c r="V19" s="156"/>
      <c r="W19" s="156" t="s">
        <v>223</v>
      </c>
      <c r="X19" s="156" t="s">
        <v>224</v>
      </c>
      <c r="Y19" s="145"/>
      <c r="Z19" s="145"/>
      <c r="AA19" s="145"/>
      <c r="AB19" s="145"/>
      <c r="AC19" s="145"/>
      <c r="AD19" s="145"/>
      <c r="AE19" s="145"/>
      <c r="AF19" s="145" t="s">
        <v>352</v>
      </c>
      <c r="AG19" s="145"/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</row>
    <row r="20" spans="1:59" ht="45" outlineLevel="1" x14ac:dyDescent="0.2">
      <c r="A20" s="175">
        <v>12</v>
      </c>
      <c r="B20" s="176" t="s">
        <v>1634</v>
      </c>
      <c r="C20" s="185" t="s">
        <v>1635</v>
      </c>
      <c r="D20" s="177" t="s">
        <v>1636</v>
      </c>
      <c r="E20" s="178">
        <v>2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78">
        <v>0</v>
      </c>
      <c r="O20" s="178">
        <f t="shared" si="4"/>
        <v>0</v>
      </c>
      <c r="P20" s="178">
        <v>0</v>
      </c>
      <c r="Q20" s="178">
        <f t="shared" si="5"/>
        <v>0</v>
      </c>
      <c r="R20" s="180"/>
      <c r="S20" s="181" t="s">
        <v>296</v>
      </c>
      <c r="T20" s="156">
        <v>0</v>
      </c>
      <c r="U20" s="156">
        <f t="shared" si="6"/>
        <v>0</v>
      </c>
      <c r="V20" s="156"/>
      <c r="W20" s="156" t="s">
        <v>223</v>
      </c>
      <c r="X20" s="156" t="s">
        <v>224</v>
      </c>
      <c r="Y20" s="145"/>
      <c r="Z20" s="145"/>
      <c r="AA20" s="145"/>
      <c r="AB20" s="145"/>
      <c r="AC20" s="145"/>
      <c r="AD20" s="145"/>
      <c r="AE20" s="145"/>
      <c r="AF20" s="145" t="s">
        <v>352</v>
      </c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outlineLevel="1" x14ac:dyDescent="0.2">
      <c r="A21" s="175">
        <v>13</v>
      </c>
      <c r="B21" s="176" t="s">
        <v>1637</v>
      </c>
      <c r="C21" s="185" t="s">
        <v>1638</v>
      </c>
      <c r="D21" s="177" t="s">
        <v>267</v>
      </c>
      <c r="E21" s="178">
        <v>0.1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78">
        <v>0</v>
      </c>
      <c r="O21" s="178">
        <f t="shared" si="4"/>
        <v>0</v>
      </c>
      <c r="P21" s="178">
        <v>0</v>
      </c>
      <c r="Q21" s="178">
        <f t="shared" si="5"/>
        <v>0</v>
      </c>
      <c r="R21" s="180"/>
      <c r="S21" s="181" t="s">
        <v>1900</v>
      </c>
      <c r="T21" s="156">
        <v>0</v>
      </c>
      <c r="U21" s="156">
        <f t="shared" si="6"/>
        <v>0</v>
      </c>
      <c r="V21" s="156"/>
      <c r="W21" s="156" t="s">
        <v>223</v>
      </c>
      <c r="X21" s="156" t="s">
        <v>224</v>
      </c>
      <c r="Y21" s="145"/>
      <c r="Z21" s="145"/>
      <c r="AA21" s="145"/>
      <c r="AB21" s="145"/>
      <c r="AC21" s="145"/>
      <c r="AD21" s="145"/>
      <c r="AE21" s="145"/>
      <c r="AF21" s="145" t="s">
        <v>352</v>
      </c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ht="25.5" x14ac:dyDescent="0.2">
      <c r="A22" s="161" t="s">
        <v>217</v>
      </c>
      <c r="B22" s="162" t="s">
        <v>129</v>
      </c>
      <c r="C22" s="182" t="s">
        <v>130</v>
      </c>
      <c r="D22" s="163"/>
      <c r="E22" s="164"/>
      <c r="F22" s="165"/>
      <c r="G22" s="165">
        <f>SUMIF(AF23:AF35,"&lt;&gt;NOR",G23:G35)</f>
        <v>0</v>
      </c>
      <c r="H22" s="165"/>
      <c r="I22" s="165">
        <f>SUM(I23:I35)</f>
        <v>0</v>
      </c>
      <c r="J22" s="165"/>
      <c r="K22" s="165">
        <f>SUM(K23:K35)</f>
        <v>0</v>
      </c>
      <c r="L22" s="165"/>
      <c r="M22" s="165">
        <f>SUM(M23:M35)</f>
        <v>0</v>
      </c>
      <c r="N22" s="164"/>
      <c r="O22" s="164">
        <f>SUM(O23:O35)</f>
        <v>0</v>
      </c>
      <c r="P22" s="164"/>
      <c r="Q22" s="164">
        <f>SUM(Q23:Q35)</f>
        <v>0</v>
      </c>
      <c r="R22" s="165"/>
      <c r="S22" s="166"/>
      <c r="T22" s="160"/>
      <c r="U22" s="160">
        <f>SUM(U23:U35)</f>
        <v>0</v>
      </c>
      <c r="V22" s="160"/>
      <c r="W22" s="160"/>
      <c r="X22" s="160"/>
      <c r="AF22" t="s">
        <v>218</v>
      </c>
    </row>
    <row r="23" spans="1:59" ht="45" outlineLevel="1" x14ac:dyDescent="0.2">
      <c r="A23" s="175">
        <v>14</v>
      </c>
      <c r="B23" s="176" t="s">
        <v>1639</v>
      </c>
      <c r="C23" s="185" t="s">
        <v>1640</v>
      </c>
      <c r="D23" s="177" t="s">
        <v>341</v>
      </c>
      <c r="E23" s="178">
        <v>1</v>
      </c>
      <c r="F23" s="179"/>
      <c r="G23" s="180">
        <f t="shared" ref="G23:G35" si="7">ROUND(E23*F23,2)</f>
        <v>0</v>
      </c>
      <c r="H23" s="179"/>
      <c r="I23" s="180">
        <f t="shared" ref="I23:I35" si="8">ROUND(E23*H23,2)</f>
        <v>0</v>
      </c>
      <c r="J23" s="179"/>
      <c r="K23" s="180">
        <f t="shared" ref="K23:K35" si="9">ROUND(E23*J23,2)</f>
        <v>0</v>
      </c>
      <c r="L23" s="180">
        <v>21</v>
      </c>
      <c r="M23" s="180">
        <f t="shared" ref="M23:M35" si="10">G23*(1+L23/100)</f>
        <v>0</v>
      </c>
      <c r="N23" s="178">
        <v>0</v>
      </c>
      <c r="O23" s="178">
        <f t="shared" ref="O23:O35" si="11">ROUND(E23*N23,2)</f>
        <v>0</v>
      </c>
      <c r="P23" s="178">
        <v>0</v>
      </c>
      <c r="Q23" s="178">
        <f t="shared" ref="Q23:Q35" si="12">ROUND(E23*P23,2)</f>
        <v>0</v>
      </c>
      <c r="R23" s="180"/>
      <c r="S23" s="181" t="s">
        <v>296</v>
      </c>
      <c r="T23" s="156">
        <v>0</v>
      </c>
      <c r="U23" s="156">
        <f t="shared" ref="U23:U35" si="13">ROUND(E23*T23,2)</f>
        <v>0</v>
      </c>
      <c r="V23" s="156"/>
      <c r="W23" s="156" t="s">
        <v>269</v>
      </c>
      <c r="X23" s="156" t="s">
        <v>224</v>
      </c>
      <c r="Y23" s="145"/>
      <c r="Z23" s="145"/>
      <c r="AA23" s="145"/>
      <c r="AB23" s="145"/>
      <c r="AC23" s="145"/>
      <c r="AD23" s="145"/>
      <c r="AE23" s="145"/>
      <c r="AF23" s="145" t="s">
        <v>480</v>
      </c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</row>
    <row r="24" spans="1:59" outlineLevel="1" x14ac:dyDescent="0.2">
      <c r="A24" s="175">
        <v>15</v>
      </c>
      <c r="B24" s="176" t="s">
        <v>1641</v>
      </c>
      <c r="C24" s="185" t="s">
        <v>1642</v>
      </c>
      <c r="D24" s="177" t="s">
        <v>341</v>
      </c>
      <c r="E24" s="178">
        <v>1</v>
      </c>
      <c r="F24" s="179"/>
      <c r="G24" s="180">
        <f t="shared" si="7"/>
        <v>0</v>
      </c>
      <c r="H24" s="179"/>
      <c r="I24" s="180">
        <f t="shared" si="8"/>
        <v>0</v>
      </c>
      <c r="J24" s="179"/>
      <c r="K24" s="180">
        <f t="shared" si="9"/>
        <v>0</v>
      </c>
      <c r="L24" s="180">
        <v>21</v>
      </c>
      <c r="M24" s="180">
        <f t="shared" si="10"/>
        <v>0</v>
      </c>
      <c r="N24" s="178">
        <v>0</v>
      </c>
      <c r="O24" s="178">
        <f t="shared" si="11"/>
        <v>0</v>
      </c>
      <c r="P24" s="178">
        <v>0</v>
      </c>
      <c r="Q24" s="178">
        <f t="shared" si="12"/>
        <v>0</v>
      </c>
      <c r="R24" s="180"/>
      <c r="S24" s="181" t="s">
        <v>296</v>
      </c>
      <c r="T24" s="156">
        <v>0</v>
      </c>
      <c r="U24" s="156">
        <f t="shared" si="13"/>
        <v>0</v>
      </c>
      <c r="V24" s="156"/>
      <c r="W24" s="156" t="s">
        <v>223</v>
      </c>
      <c r="X24" s="156" t="s">
        <v>224</v>
      </c>
      <c r="Y24" s="145"/>
      <c r="Z24" s="145"/>
      <c r="AA24" s="145"/>
      <c r="AB24" s="145"/>
      <c r="AC24" s="145"/>
      <c r="AD24" s="145"/>
      <c r="AE24" s="145"/>
      <c r="AF24" s="145" t="s">
        <v>352</v>
      </c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</row>
    <row r="25" spans="1:59" outlineLevel="1" x14ac:dyDescent="0.2">
      <c r="A25" s="175">
        <v>16</v>
      </c>
      <c r="B25" s="176" t="s">
        <v>1643</v>
      </c>
      <c r="C25" s="185" t="s">
        <v>1644</v>
      </c>
      <c r="D25" s="177" t="s">
        <v>341</v>
      </c>
      <c r="E25" s="178">
        <v>1</v>
      </c>
      <c r="F25" s="179"/>
      <c r="G25" s="180">
        <f t="shared" si="7"/>
        <v>0</v>
      </c>
      <c r="H25" s="179"/>
      <c r="I25" s="180">
        <f t="shared" si="8"/>
        <v>0</v>
      </c>
      <c r="J25" s="179"/>
      <c r="K25" s="180">
        <f t="shared" si="9"/>
        <v>0</v>
      </c>
      <c r="L25" s="180">
        <v>21</v>
      </c>
      <c r="M25" s="180">
        <f t="shared" si="10"/>
        <v>0</v>
      </c>
      <c r="N25" s="178">
        <v>0</v>
      </c>
      <c r="O25" s="178">
        <f t="shared" si="11"/>
        <v>0</v>
      </c>
      <c r="P25" s="178">
        <v>0</v>
      </c>
      <c r="Q25" s="178">
        <f t="shared" si="12"/>
        <v>0</v>
      </c>
      <c r="R25" s="180"/>
      <c r="S25" s="181" t="s">
        <v>296</v>
      </c>
      <c r="T25" s="156">
        <v>0</v>
      </c>
      <c r="U25" s="156">
        <f t="shared" si="13"/>
        <v>0</v>
      </c>
      <c r="V25" s="156"/>
      <c r="W25" s="156" t="s">
        <v>223</v>
      </c>
      <c r="X25" s="156" t="s">
        <v>224</v>
      </c>
      <c r="Y25" s="145"/>
      <c r="Z25" s="145"/>
      <c r="AA25" s="145"/>
      <c r="AB25" s="145"/>
      <c r="AC25" s="145"/>
      <c r="AD25" s="145"/>
      <c r="AE25" s="145"/>
      <c r="AF25" s="145" t="s">
        <v>352</v>
      </c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</row>
    <row r="26" spans="1:59" outlineLevel="1" x14ac:dyDescent="0.2">
      <c r="A26" s="175">
        <v>17</v>
      </c>
      <c r="B26" s="176" t="s">
        <v>1645</v>
      </c>
      <c r="C26" s="185" t="s">
        <v>1646</v>
      </c>
      <c r="D26" s="177" t="s">
        <v>341</v>
      </c>
      <c r="E26" s="178">
        <v>1</v>
      </c>
      <c r="F26" s="179"/>
      <c r="G26" s="180">
        <f t="shared" si="7"/>
        <v>0</v>
      </c>
      <c r="H26" s="179"/>
      <c r="I26" s="180">
        <f t="shared" si="8"/>
        <v>0</v>
      </c>
      <c r="J26" s="179"/>
      <c r="K26" s="180">
        <f t="shared" si="9"/>
        <v>0</v>
      </c>
      <c r="L26" s="180">
        <v>21</v>
      </c>
      <c r="M26" s="180">
        <f t="shared" si="10"/>
        <v>0</v>
      </c>
      <c r="N26" s="178">
        <v>0</v>
      </c>
      <c r="O26" s="178">
        <f t="shared" si="11"/>
        <v>0</v>
      </c>
      <c r="P26" s="178">
        <v>0</v>
      </c>
      <c r="Q26" s="178">
        <f t="shared" si="12"/>
        <v>0</v>
      </c>
      <c r="R26" s="180"/>
      <c r="S26" s="181" t="s">
        <v>296</v>
      </c>
      <c r="T26" s="156">
        <v>0</v>
      </c>
      <c r="U26" s="156">
        <f t="shared" si="13"/>
        <v>0</v>
      </c>
      <c r="V26" s="156"/>
      <c r="W26" s="156" t="s">
        <v>269</v>
      </c>
      <c r="X26" s="156" t="s">
        <v>224</v>
      </c>
      <c r="Y26" s="145"/>
      <c r="Z26" s="145"/>
      <c r="AA26" s="145"/>
      <c r="AB26" s="145"/>
      <c r="AC26" s="145"/>
      <c r="AD26" s="145"/>
      <c r="AE26" s="145"/>
      <c r="AF26" s="145" t="s">
        <v>480</v>
      </c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</row>
    <row r="27" spans="1:59" outlineLevel="1" x14ac:dyDescent="0.2">
      <c r="A27" s="175">
        <v>18</v>
      </c>
      <c r="B27" s="176" t="s">
        <v>1647</v>
      </c>
      <c r="C27" s="185" t="s">
        <v>1648</v>
      </c>
      <c r="D27" s="177" t="s">
        <v>341</v>
      </c>
      <c r="E27" s="178">
        <v>1</v>
      </c>
      <c r="F27" s="179"/>
      <c r="G27" s="180">
        <f t="shared" si="7"/>
        <v>0</v>
      </c>
      <c r="H27" s="179"/>
      <c r="I27" s="180">
        <f t="shared" si="8"/>
        <v>0</v>
      </c>
      <c r="J27" s="179"/>
      <c r="K27" s="180">
        <f t="shared" si="9"/>
        <v>0</v>
      </c>
      <c r="L27" s="180">
        <v>21</v>
      </c>
      <c r="M27" s="180">
        <f t="shared" si="10"/>
        <v>0</v>
      </c>
      <c r="N27" s="178">
        <v>0</v>
      </c>
      <c r="O27" s="178">
        <f t="shared" si="11"/>
        <v>0</v>
      </c>
      <c r="P27" s="178">
        <v>0</v>
      </c>
      <c r="Q27" s="178">
        <f t="shared" si="12"/>
        <v>0</v>
      </c>
      <c r="R27" s="180"/>
      <c r="S27" s="181" t="s">
        <v>296</v>
      </c>
      <c r="T27" s="156">
        <v>0</v>
      </c>
      <c r="U27" s="156">
        <f t="shared" si="13"/>
        <v>0</v>
      </c>
      <c r="V27" s="156"/>
      <c r="W27" s="156" t="s">
        <v>269</v>
      </c>
      <c r="X27" s="156" t="s">
        <v>224</v>
      </c>
      <c r="Y27" s="145"/>
      <c r="Z27" s="145"/>
      <c r="AA27" s="145"/>
      <c r="AB27" s="145"/>
      <c r="AC27" s="145"/>
      <c r="AD27" s="145"/>
      <c r="AE27" s="145"/>
      <c r="AF27" s="145" t="s">
        <v>480</v>
      </c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</row>
    <row r="28" spans="1:59" ht="22.5" outlineLevel="1" x14ac:dyDescent="0.2">
      <c r="A28" s="175">
        <v>19</v>
      </c>
      <c r="B28" s="176" t="s">
        <v>1649</v>
      </c>
      <c r="C28" s="185" t="s">
        <v>1650</v>
      </c>
      <c r="D28" s="177" t="s">
        <v>341</v>
      </c>
      <c r="E28" s="178">
        <v>2</v>
      </c>
      <c r="F28" s="179"/>
      <c r="G28" s="180">
        <f t="shared" si="7"/>
        <v>0</v>
      </c>
      <c r="H28" s="179"/>
      <c r="I28" s="180">
        <f t="shared" si="8"/>
        <v>0</v>
      </c>
      <c r="J28" s="179"/>
      <c r="K28" s="180">
        <f t="shared" si="9"/>
        <v>0</v>
      </c>
      <c r="L28" s="180">
        <v>21</v>
      </c>
      <c r="M28" s="180">
        <f t="shared" si="10"/>
        <v>0</v>
      </c>
      <c r="N28" s="178">
        <v>0</v>
      </c>
      <c r="O28" s="178">
        <f t="shared" si="11"/>
        <v>0</v>
      </c>
      <c r="P28" s="178">
        <v>0</v>
      </c>
      <c r="Q28" s="178">
        <f t="shared" si="12"/>
        <v>0</v>
      </c>
      <c r="R28" s="180"/>
      <c r="S28" s="181" t="s">
        <v>296</v>
      </c>
      <c r="T28" s="156">
        <v>0</v>
      </c>
      <c r="U28" s="156">
        <f t="shared" si="13"/>
        <v>0</v>
      </c>
      <c r="V28" s="156"/>
      <c r="W28" s="156" t="s">
        <v>269</v>
      </c>
      <c r="X28" s="156" t="s">
        <v>224</v>
      </c>
      <c r="Y28" s="145"/>
      <c r="Z28" s="145"/>
      <c r="AA28" s="145"/>
      <c r="AB28" s="145"/>
      <c r="AC28" s="145"/>
      <c r="AD28" s="145"/>
      <c r="AE28" s="145"/>
      <c r="AF28" s="145" t="s">
        <v>480</v>
      </c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</row>
    <row r="29" spans="1:59" outlineLevel="1" x14ac:dyDescent="0.2">
      <c r="A29" s="175">
        <v>20</v>
      </c>
      <c r="B29" s="176" t="s">
        <v>1651</v>
      </c>
      <c r="C29" s="185" t="s">
        <v>1652</v>
      </c>
      <c r="D29" s="177" t="s">
        <v>341</v>
      </c>
      <c r="E29" s="178">
        <v>1</v>
      </c>
      <c r="F29" s="179"/>
      <c r="G29" s="180">
        <f t="shared" si="7"/>
        <v>0</v>
      </c>
      <c r="H29" s="179"/>
      <c r="I29" s="180">
        <f t="shared" si="8"/>
        <v>0</v>
      </c>
      <c r="J29" s="179"/>
      <c r="K29" s="180">
        <f t="shared" si="9"/>
        <v>0</v>
      </c>
      <c r="L29" s="180">
        <v>21</v>
      </c>
      <c r="M29" s="180">
        <f t="shared" si="10"/>
        <v>0</v>
      </c>
      <c r="N29" s="178">
        <v>0</v>
      </c>
      <c r="O29" s="178">
        <f t="shared" si="11"/>
        <v>0</v>
      </c>
      <c r="P29" s="178">
        <v>0</v>
      </c>
      <c r="Q29" s="178">
        <f t="shared" si="12"/>
        <v>0</v>
      </c>
      <c r="R29" s="180"/>
      <c r="S29" s="181" t="s">
        <v>296</v>
      </c>
      <c r="T29" s="156">
        <v>0</v>
      </c>
      <c r="U29" s="156">
        <f t="shared" si="13"/>
        <v>0</v>
      </c>
      <c r="V29" s="156"/>
      <c r="W29" s="156" t="s">
        <v>269</v>
      </c>
      <c r="X29" s="156" t="s">
        <v>224</v>
      </c>
      <c r="Y29" s="145"/>
      <c r="Z29" s="145"/>
      <c r="AA29" s="145"/>
      <c r="AB29" s="145"/>
      <c r="AC29" s="145"/>
      <c r="AD29" s="145"/>
      <c r="AE29" s="145"/>
      <c r="AF29" s="145" t="s">
        <v>480</v>
      </c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</row>
    <row r="30" spans="1:59" ht="33.75" outlineLevel="1" x14ac:dyDescent="0.2">
      <c r="A30" s="175">
        <v>21</v>
      </c>
      <c r="B30" s="176" t="s">
        <v>1653</v>
      </c>
      <c r="C30" s="185" t="s">
        <v>1654</v>
      </c>
      <c r="D30" s="177" t="s">
        <v>299</v>
      </c>
      <c r="E30" s="178">
        <v>7</v>
      </c>
      <c r="F30" s="179"/>
      <c r="G30" s="180">
        <f t="shared" si="7"/>
        <v>0</v>
      </c>
      <c r="H30" s="179"/>
      <c r="I30" s="180">
        <f t="shared" si="8"/>
        <v>0</v>
      </c>
      <c r="J30" s="179"/>
      <c r="K30" s="180">
        <f t="shared" si="9"/>
        <v>0</v>
      </c>
      <c r="L30" s="180">
        <v>21</v>
      </c>
      <c r="M30" s="180">
        <f t="shared" si="10"/>
        <v>0</v>
      </c>
      <c r="N30" s="178">
        <v>0</v>
      </c>
      <c r="O30" s="178">
        <f t="shared" si="11"/>
        <v>0</v>
      </c>
      <c r="P30" s="178">
        <v>0</v>
      </c>
      <c r="Q30" s="178">
        <f t="shared" si="12"/>
        <v>0</v>
      </c>
      <c r="R30" s="180"/>
      <c r="S30" s="181" t="s">
        <v>296</v>
      </c>
      <c r="T30" s="156">
        <v>0</v>
      </c>
      <c r="U30" s="156">
        <f t="shared" si="13"/>
        <v>0</v>
      </c>
      <c r="V30" s="156"/>
      <c r="W30" s="156" t="s">
        <v>223</v>
      </c>
      <c r="X30" s="156" t="s">
        <v>224</v>
      </c>
      <c r="Y30" s="145"/>
      <c r="Z30" s="145"/>
      <c r="AA30" s="145"/>
      <c r="AB30" s="145"/>
      <c r="AC30" s="145"/>
      <c r="AD30" s="145"/>
      <c r="AE30" s="145"/>
      <c r="AF30" s="145" t="s">
        <v>352</v>
      </c>
      <c r="AG30" s="14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</row>
    <row r="31" spans="1:59" ht="33.75" outlineLevel="1" x14ac:dyDescent="0.2">
      <c r="A31" s="175">
        <v>22</v>
      </c>
      <c r="B31" s="176" t="s">
        <v>1655</v>
      </c>
      <c r="C31" s="185" t="s">
        <v>1656</v>
      </c>
      <c r="D31" s="177" t="s">
        <v>299</v>
      </c>
      <c r="E31" s="178">
        <v>1</v>
      </c>
      <c r="F31" s="179"/>
      <c r="G31" s="180">
        <f t="shared" si="7"/>
        <v>0</v>
      </c>
      <c r="H31" s="179"/>
      <c r="I31" s="180">
        <f t="shared" si="8"/>
        <v>0</v>
      </c>
      <c r="J31" s="179"/>
      <c r="K31" s="180">
        <f t="shared" si="9"/>
        <v>0</v>
      </c>
      <c r="L31" s="180">
        <v>21</v>
      </c>
      <c r="M31" s="180">
        <f t="shared" si="10"/>
        <v>0</v>
      </c>
      <c r="N31" s="178">
        <v>0</v>
      </c>
      <c r="O31" s="178">
        <f t="shared" si="11"/>
        <v>0</v>
      </c>
      <c r="P31" s="178">
        <v>0</v>
      </c>
      <c r="Q31" s="178">
        <f t="shared" si="12"/>
        <v>0</v>
      </c>
      <c r="R31" s="180"/>
      <c r="S31" s="181" t="s">
        <v>296</v>
      </c>
      <c r="T31" s="156">
        <v>0</v>
      </c>
      <c r="U31" s="156">
        <f t="shared" si="13"/>
        <v>0</v>
      </c>
      <c r="V31" s="156"/>
      <c r="W31" s="156" t="s">
        <v>223</v>
      </c>
      <c r="X31" s="156" t="s">
        <v>224</v>
      </c>
      <c r="Y31" s="145"/>
      <c r="Z31" s="145"/>
      <c r="AA31" s="145"/>
      <c r="AB31" s="145"/>
      <c r="AC31" s="145"/>
      <c r="AD31" s="145"/>
      <c r="AE31" s="145"/>
      <c r="AF31" s="145" t="s">
        <v>352</v>
      </c>
      <c r="AG31" s="145"/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</row>
    <row r="32" spans="1:59" outlineLevel="1" x14ac:dyDescent="0.2">
      <c r="A32" s="175">
        <v>23</v>
      </c>
      <c r="B32" s="176" t="s">
        <v>1657</v>
      </c>
      <c r="C32" s="185" t="s">
        <v>1658</v>
      </c>
      <c r="D32" s="177" t="s">
        <v>261</v>
      </c>
      <c r="E32" s="178">
        <v>1</v>
      </c>
      <c r="F32" s="179"/>
      <c r="G32" s="180">
        <f t="shared" si="7"/>
        <v>0</v>
      </c>
      <c r="H32" s="179"/>
      <c r="I32" s="180">
        <f t="shared" si="8"/>
        <v>0</v>
      </c>
      <c r="J32" s="179"/>
      <c r="K32" s="180">
        <f t="shared" si="9"/>
        <v>0</v>
      </c>
      <c r="L32" s="180">
        <v>21</v>
      </c>
      <c r="M32" s="180">
        <f t="shared" si="10"/>
        <v>0</v>
      </c>
      <c r="N32" s="178">
        <v>0</v>
      </c>
      <c r="O32" s="178">
        <f t="shared" si="11"/>
        <v>0</v>
      </c>
      <c r="P32" s="178">
        <v>0</v>
      </c>
      <c r="Q32" s="178">
        <f t="shared" si="12"/>
        <v>0</v>
      </c>
      <c r="R32" s="180"/>
      <c r="S32" s="181" t="s">
        <v>296</v>
      </c>
      <c r="T32" s="156">
        <v>0</v>
      </c>
      <c r="U32" s="156">
        <f t="shared" si="13"/>
        <v>0</v>
      </c>
      <c r="V32" s="156"/>
      <c r="W32" s="156" t="s">
        <v>269</v>
      </c>
      <c r="X32" s="156" t="s">
        <v>224</v>
      </c>
      <c r="Y32" s="145"/>
      <c r="Z32" s="145"/>
      <c r="AA32" s="145"/>
      <c r="AB32" s="145"/>
      <c r="AC32" s="145"/>
      <c r="AD32" s="145"/>
      <c r="AE32" s="145"/>
      <c r="AF32" s="145" t="s">
        <v>480</v>
      </c>
      <c r="AG32" s="145"/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</row>
    <row r="33" spans="1:59" ht="22.5" outlineLevel="1" x14ac:dyDescent="0.2">
      <c r="A33" s="175">
        <v>24</v>
      </c>
      <c r="B33" s="176" t="s">
        <v>1659</v>
      </c>
      <c r="C33" s="185" t="s">
        <v>1660</v>
      </c>
      <c r="D33" s="177" t="s">
        <v>765</v>
      </c>
      <c r="E33" s="178">
        <v>1</v>
      </c>
      <c r="F33" s="179"/>
      <c r="G33" s="180">
        <f t="shared" si="7"/>
        <v>0</v>
      </c>
      <c r="H33" s="179"/>
      <c r="I33" s="180">
        <f t="shared" si="8"/>
        <v>0</v>
      </c>
      <c r="J33" s="179"/>
      <c r="K33" s="180">
        <f t="shared" si="9"/>
        <v>0</v>
      </c>
      <c r="L33" s="180">
        <v>21</v>
      </c>
      <c r="M33" s="180">
        <f t="shared" si="10"/>
        <v>0</v>
      </c>
      <c r="N33" s="178">
        <v>0</v>
      </c>
      <c r="O33" s="178">
        <f t="shared" si="11"/>
        <v>0</v>
      </c>
      <c r="P33" s="178">
        <v>0</v>
      </c>
      <c r="Q33" s="178">
        <f t="shared" si="12"/>
        <v>0</v>
      </c>
      <c r="R33" s="180"/>
      <c r="S33" s="181" t="s">
        <v>296</v>
      </c>
      <c r="T33" s="156">
        <v>0</v>
      </c>
      <c r="U33" s="156">
        <f t="shared" si="13"/>
        <v>0</v>
      </c>
      <c r="V33" s="156"/>
      <c r="W33" s="156" t="s">
        <v>223</v>
      </c>
      <c r="X33" s="156" t="s">
        <v>224</v>
      </c>
      <c r="Y33" s="145"/>
      <c r="Z33" s="145"/>
      <c r="AA33" s="145"/>
      <c r="AB33" s="145"/>
      <c r="AC33" s="145"/>
      <c r="AD33" s="145"/>
      <c r="AE33" s="145"/>
      <c r="AF33" s="145" t="s">
        <v>352</v>
      </c>
      <c r="AG33" s="145"/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</row>
    <row r="34" spans="1:59" ht="45" outlineLevel="1" x14ac:dyDescent="0.2">
      <c r="A34" s="175">
        <v>25</v>
      </c>
      <c r="B34" s="176" t="s">
        <v>1661</v>
      </c>
      <c r="C34" s="185" t="s">
        <v>1662</v>
      </c>
      <c r="D34" s="177" t="s">
        <v>1636</v>
      </c>
      <c r="E34" s="178">
        <v>1</v>
      </c>
      <c r="F34" s="179"/>
      <c r="G34" s="180">
        <f t="shared" si="7"/>
        <v>0</v>
      </c>
      <c r="H34" s="179"/>
      <c r="I34" s="180">
        <f t="shared" si="8"/>
        <v>0</v>
      </c>
      <c r="J34" s="179"/>
      <c r="K34" s="180">
        <f t="shared" si="9"/>
        <v>0</v>
      </c>
      <c r="L34" s="180">
        <v>21</v>
      </c>
      <c r="M34" s="180">
        <f t="shared" si="10"/>
        <v>0</v>
      </c>
      <c r="N34" s="178">
        <v>0</v>
      </c>
      <c r="O34" s="178">
        <f t="shared" si="11"/>
        <v>0</v>
      </c>
      <c r="P34" s="178">
        <v>0</v>
      </c>
      <c r="Q34" s="178">
        <f t="shared" si="12"/>
        <v>0</v>
      </c>
      <c r="R34" s="180"/>
      <c r="S34" s="181" t="s">
        <v>296</v>
      </c>
      <c r="T34" s="156">
        <v>0</v>
      </c>
      <c r="U34" s="156">
        <f t="shared" si="13"/>
        <v>0</v>
      </c>
      <c r="V34" s="156"/>
      <c r="W34" s="156" t="s">
        <v>223</v>
      </c>
      <c r="X34" s="156" t="s">
        <v>224</v>
      </c>
      <c r="Y34" s="145"/>
      <c r="Z34" s="145"/>
      <c r="AA34" s="145"/>
      <c r="AB34" s="145"/>
      <c r="AC34" s="145"/>
      <c r="AD34" s="145"/>
      <c r="AE34" s="145"/>
      <c r="AF34" s="145" t="s">
        <v>352</v>
      </c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</row>
    <row r="35" spans="1:59" outlineLevel="1" x14ac:dyDescent="0.2">
      <c r="A35" s="175">
        <v>26</v>
      </c>
      <c r="B35" s="176" t="s">
        <v>1637</v>
      </c>
      <c r="C35" s="185" t="s">
        <v>1638</v>
      </c>
      <c r="D35" s="177" t="s">
        <v>267</v>
      </c>
      <c r="E35" s="178">
        <v>0.2</v>
      </c>
      <c r="F35" s="179"/>
      <c r="G35" s="180">
        <f t="shared" si="7"/>
        <v>0</v>
      </c>
      <c r="H35" s="179"/>
      <c r="I35" s="180">
        <f t="shared" si="8"/>
        <v>0</v>
      </c>
      <c r="J35" s="179"/>
      <c r="K35" s="180">
        <f t="shared" si="9"/>
        <v>0</v>
      </c>
      <c r="L35" s="180">
        <v>21</v>
      </c>
      <c r="M35" s="180">
        <f t="shared" si="10"/>
        <v>0</v>
      </c>
      <c r="N35" s="178">
        <v>0</v>
      </c>
      <c r="O35" s="178">
        <f t="shared" si="11"/>
        <v>0</v>
      </c>
      <c r="P35" s="178">
        <v>0</v>
      </c>
      <c r="Q35" s="178">
        <f t="shared" si="12"/>
        <v>0</v>
      </c>
      <c r="R35" s="180"/>
      <c r="S35" s="181" t="s">
        <v>1900</v>
      </c>
      <c r="T35" s="156">
        <v>0</v>
      </c>
      <c r="U35" s="156">
        <f t="shared" si="13"/>
        <v>0</v>
      </c>
      <c r="V35" s="156"/>
      <c r="W35" s="156" t="s">
        <v>223</v>
      </c>
      <c r="X35" s="156" t="s">
        <v>224</v>
      </c>
      <c r="Y35" s="145"/>
      <c r="Z35" s="145"/>
      <c r="AA35" s="145"/>
      <c r="AB35" s="145"/>
      <c r="AC35" s="145"/>
      <c r="AD35" s="145"/>
      <c r="AE35" s="145"/>
      <c r="AF35" s="145" t="s">
        <v>352</v>
      </c>
      <c r="AG35" s="145"/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</row>
    <row r="36" spans="1:59" x14ac:dyDescent="0.2">
      <c r="A36" s="161" t="s">
        <v>217</v>
      </c>
      <c r="B36" s="162" t="s">
        <v>131</v>
      </c>
      <c r="C36" s="182" t="s">
        <v>132</v>
      </c>
      <c r="D36" s="163"/>
      <c r="E36" s="164"/>
      <c r="F36" s="165"/>
      <c r="G36" s="165">
        <f>SUMIF(AF37:AF46,"&lt;&gt;NOR",G37:G46)</f>
        <v>0</v>
      </c>
      <c r="H36" s="165"/>
      <c r="I36" s="165">
        <f>SUM(I37:I46)</f>
        <v>0</v>
      </c>
      <c r="J36" s="165"/>
      <c r="K36" s="165">
        <f>SUM(K37:K46)</f>
        <v>0</v>
      </c>
      <c r="L36" s="165"/>
      <c r="M36" s="165">
        <f>SUM(M37:M46)</f>
        <v>0</v>
      </c>
      <c r="N36" s="164"/>
      <c r="O36" s="164">
        <f>SUM(O37:O46)</f>
        <v>0</v>
      </c>
      <c r="P36" s="164"/>
      <c r="Q36" s="164">
        <f>SUM(Q37:Q46)</f>
        <v>0</v>
      </c>
      <c r="R36" s="165"/>
      <c r="S36" s="166"/>
      <c r="T36" s="160"/>
      <c r="U36" s="160">
        <f>SUM(U37:U46)</f>
        <v>0</v>
      </c>
      <c r="V36" s="160"/>
      <c r="W36" s="160"/>
      <c r="X36" s="160"/>
      <c r="AF36" t="s">
        <v>218</v>
      </c>
    </row>
    <row r="37" spans="1:59" ht="45" outlineLevel="1" x14ac:dyDescent="0.2">
      <c r="A37" s="175">
        <v>27</v>
      </c>
      <c r="B37" s="176" t="s">
        <v>1663</v>
      </c>
      <c r="C37" s="185" t="s">
        <v>1664</v>
      </c>
      <c r="D37" s="177" t="s">
        <v>341</v>
      </c>
      <c r="E37" s="178">
        <v>1</v>
      </c>
      <c r="F37" s="179"/>
      <c r="G37" s="180">
        <f t="shared" ref="G37:G46" si="14">ROUND(E37*F37,2)</f>
        <v>0</v>
      </c>
      <c r="H37" s="179"/>
      <c r="I37" s="180">
        <f t="shared" ref="I37:I46" si="15">ROUND(E37*H37,2)</f>
        <v>0</v>
      </c>
      <c r="J37" s="179"/>
      <c r="K37" s="180">
        <f t="shared" ref="K37:K46" si="16">ROUND(E37*J37,2)</f>
        <v>0</v>
      </c>
      <c r="L37" s="180">
        <v>21</v>
      </c>
      <c r="M37" s="180">
        <f t="shared" ref="M37:M46" si="17">G37*(1+L37/100)</f>
        <v>0</v>
      </c>
      <c r="N37" s="178">
        <v>0</v>
      </c>
      <c r="O37" s="178">
        <f t="shared" ref="O37:O46" si="18">ROUND(E37*N37,2)</f>
        <v>0</v>
      </c>
      <c r="P37" s="178">
        <v>0</v>
      </c>
      <c r="Q37" s="178">
        <f t="shared" ref="Q37:Q46" si="19">ROUND(E37*P37,2)</f>
        <v>0</v>
      </c>
      <c r="R37" s="180"/>
      <c r="S37" s="181" t="s">
        <v>296</v>
      </c>
      <c r="T37" s="156">
        <v>0</v>
      </c>
      <c r="U37" s="156">
        <f t="shared" ref="U37:U46" si="20">ROUND(E37*T37,2)</f>
        <v>0</v>
      </c>
      <c r="V37" s="156"/>
      <c r="W37" s="156" t="s">
        <v>269</v>
      </c>
      <c r="X37" s="156" t="s">
        <v>224</v>
      </c>
      <c r="Y37" s="145"/>
      <c r="Z37" s="145"/>
      <c r="AA37" s="145"/>
      <c r="AB37" s="145"/>
      <c r="AC37" s="145"/>
      <c r="AD37" s="145"/>
      <c r="AE37" s="145"/>
      <c r="AF37" s="145" t="s">
        <v>480</v>
      </c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</row>
    <row r="38" spans="1:59" outlineLevel="1" x14ac:dyDescent="0.2">
      <c r="A38" s="175">
        <v>28</v>
      </c>
      <c r="B38" s="176" t="s">
        <v>1665</v>
      </c>
      <c r="C38" s="185" t="s">
        <v>1644</v>
      </c>
      <c r="D38" s="177" t="s">
        <v>341</v>
      </c>
      <c r="E38" s="178">
        <v>1</v>
      </c>
      <c r="F38" s="179"/>
      <c r="G38" s="180">
        <f t="shared" si="14"/>
        <v>0</v>
      </c>
      <c r="H38" s="179"/>
      <c r="I38" s="180">
        <f t="shared" si="15"/>
        <v>0</v>
      </c>
      <c r="J38" s="179"/>
      <c r="K38" s="180">
        <f t="shared" si="16"/>
        <v>0</v>
      </c>
      <c r="L38" s="180">
        <v>21</v>
      </c>
      <c r="M38" s="180">
        <f t="shared" si="17"/>
        <v>0</v>
      </c>
      <c r="N38" s="178">
        <v>0</v>
      </c>
      <c r="O38" s="178">
        <f t="shared" si="18"/>
        <v>0</v>
      </c>
      <c r="P38" s="178">
        <v>0</v>
      </c>
      <c r="Q38" s="178">
        <f t="shared" si="19"/>
        <v>0</v>
      </c>
      <c r="R38" s="180"/>
      <c r="S38" s="181" t="s">
        <v>296</v>
      </c>
      <c r="T38" s="156">
        <v>0</v>
      </c>
      <c r="U38" s="156">
        <f t="shared" si="20"/>
        <v>0</v>
      </c>
      <c r="V38" s="156"/>
      <c r="W38" s="156" t="s">
        <v>223</v>
      </c>
      <c r="X38" s="156" t="s">
        <v>224</v>
      </c>
      <c r="Y38" s="145"/>
      <c r="Z38" s="145"/>
      <c r="AA38" s="145"/>
      <c r="AB38" s="145"/>
      <c r="AC38" s="145"/>
      <c r="AD38" s="145"/>
      <c r="AE38" s="145"/>
      <c r="AF38" s="145" t="s">
        <v>352</v>
      </c>
      <c r="AG38" s="145"/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</row>
    <row r="39" spans="1:59" outlineLevel="1" x14ac:dyDescent="0.2">
      <c r="A39" s="175">
        <v>29</v>
      </c>
      <c r="B39" s="176" t="s">
        <v>1666</v>
      </c>
      <c r="C39" s="185" t="s">
        <v>1646</v>
      </c>
      <c r="D39" s="177" t="s">
        <v>341</v>
      </c>
      <c r="E39" s="178">
        <v>1</v>
      </c>
      <c r="F39" s="179"/>
      <c r="G39" s="180">
        <f t="shared" si="14"/>
        <v>0</v>
      </c>
      <c r="H39" s="179"/>
      <c r="I39" s="180">
        <f t="shared" si="15"/>
        <v>0</v>
      </c>
      <c r="J39" s="179"/>
      <c r="K39" s="180">
        <f t="shared" si="16"/>
        <v>0</v>
      </c>
      <c r="L39" s="180">
        <v>21</v>
      </c>
      <c r="M39" s="180">
        <f t="shared" si="17"/>
        <v>0</v>
      </c>
      <c r="N39" s="178">
        <v>0</v>
      </c>
      <c r="O39" s="178">
        <f t="shared" si="18"/>
        <v>0</v>
      </c>
      <c r="P39" s="178">
        <v>0</v>
      </c>
      <c r="Q39" s="178">
        <f t="shared" si="19"/>
        <v>0</v>
      </c>
      <c r="R39" s="180"/>
      <c r="S39" s="181" t="s">
        <v>296</v>
      </c>
      <c r="T39" s="156">
        <v>0</v>
      </c>
      <c r="U39" s="156">
        <f t="shared" si="20"/>
        <v>0</v>
      </c>
      <c r="V39" s="156"/>
      <c r="W39" s="156" t="s">
        <v>269</v>
      </c>
      <c r="X39" s="156" t="s">
        <v>224</v>
      </c>
      <c r="Y39" s="145"/>
      <c r="Z39" s="145"/>
      <c r="AA39" s="145"/>
      <c r="AB39" s="145"/>
      <c r="AC39" s="145"/>
      <c r="AD39" s="145"/>
      <c r="AE39" s="145"/>
      <c r="AF39" s="145" t="s">
        <v>480</v>
      </c>
      <c r="AG39" s="145"/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</row>
    <row r="40" spans="1:59" outlineLevel="1" x14ac:dyDescent="0.2">
      <c r="A40" s="175">
        <v>30</v>
      </c>
      <c r="B40" s="176" t="s">
        <v>1667</v>
      </c>
      <c r="C40" s="185" t="s">
        <v>1668</v>
      </c>
      <c r="D40" s="177" t="s">
        <v>341</v>
      </c>
      <c r="E40" s="178">
        <v>3</v>
      </c>
      <c r="F40" s="179"/>
      <c r="G40" s="180">
        <f t="shared" si="14"/>
        <v>0</v>
      </c>
      <c r="H40" s="179"/>
      <c r="I40" s="180">
        <f t="shared" si="15"/>
        <v>0</v>
      </c>
      <c r="J40" s="179"/>
      <c r="K40" s="180">
        <f t="shared" si="16"/>
        <v>0</v>
      </c>
      <c r="L40" s="180">
        <v>21</v>
      </c>
      <c r="M40" s="180">
        <f t="shared" si="17"/>
        <v>0</v>
      </c>
      <c r="N40" s="178">
        <v>0</v>
      </c>
      <c r="O40" s="178">
        <f t="shared" si="18"/>
        <v>0</v>
      </c>
      <c r="P40" s="178">
        <v>0</v>
      </c>
      <c r="Q40" s="178">
        <f t="shared" si="19"/>
        <v>0</v>
      </c>
      <c r="R40" s="180"/>
      <c r="S40" s="181" t="s">
        <v>296</v>
      </c>
      <c r="T40" s="156">
        <v>0</v>
      </c>
      <c r="U40" s="156">
        <f t="shared" si="20"/>
        <v>0</v>
      </c>
      <c r="V40" s="156"/>
      <c r="W40" s="156" t="s">
        <v>269</v>
      </c>
      <c r="X40" s="156" t="s">
        <v>224</v>
      </c>
      <c r="Y40" s="145"/>
      <c r="Z40" s="145"/>
      <c r="AA40" s="145"/>
      <c r="AB40" s="145"/>
      <c r="AC40" s="145"/>
      <c r="AD40" s="145"/>
      <c r="AE40" s="145"/>
      <c r="AF40" s="145" t="s">
        <v>480</v>
      </c>
      <c r="AG40" s="145"/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</row>
    <row r="41" spans="1:59" ht="22.5" outlineLevel="1" x14ac:dyDescent="0.2">
      <c r="A41" s="175">
        <v>31</v>
      </c>
      <c r="B41" s="176" t="s">
        <v>1669</v>
      </c>
      <c r="C41" s="185" t="s">
        <v>1621</v>
      </c>
      <c r="D41" s="177" t="s">
        <v>341</v>
      </c>
      <c r="E41" s="178">
        <v>1</v>
      </c>
      <c r="F41" s="179"/>
      <c r="G41" s="180">
        <f t="shared" si="14"/>
        <v>0</v>
      </c>
      <c r="H41" s="179"/>
      <c r="I41" s="180">
        <f t="shared" si="15"/>
        <v>0</v>
      </c>
      <c r="J41" s="179"/>
      <c r="K41" s="180">
        <f t="shared" si="16"/>
        <v>0</v>
      </c>
      <c r="L41" s="180">
        <v>21</v>
      </c>
      <c r="M41" s="180">
        <f t="shared" si="17"/>
        <v>0</v>
      </c>
      <c r="N41" s="178">
        <v>0</v>
      </c>
      <c r="O41" s="178">
        <f t="shared" si="18"/>
        <v>0</v>
      </c>
      <c r="P41" s="178">
        <v>0</v>
      </c>
      <c r="Q41" s="178">
        <f t="shared" si="19"/>
        <v>0</v>
      </c>
      <c r="R41" s="180"/>
      <c r="S41" s="181" t="s">
        <v>296</v>
      </c>
      <c r="T41" s="156">
        <v>0</v>
      </c>
      <c r="U41" s="156">
        <f t="shared" si="20"/>
        <v>0</v>
      </c>
      <c r="V41" s="156"/>
      <c r="W41" s="156" t="s">
        <v>269</v>
      </c>
      <c r="X41" s="156" t="s">
        <v>224</v>
      </c>
      <c r="Y41" s="145"/>
      <c r="Z41" s="145"/>
      <c r="AA41" s="145"/>
      <c r="AB41" s="145"/>
      <c r="AC41" s="145"/>
      <c r="AD41" s="145"/>
      <c r="AE41" s="145"/>
      <c r="AF41" s="145" t="s">
        <v>480</v>
      </c>
      <c r="AG41" s="145"/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</row>
    <row r="42" spans="1:59" ht="33.75" outlineLevel="1" x14ac:dyDescent="0.2">
      <c r="A42" s="175">
        <v>32</v>
      </c>
      <c r="B42" s="176" t="s">
        <v>1670</v>
      </c>
      <c r="C42" s="185" t="s">
        <v>1671</v>
      </c>
      <c r="D42" s="177" t="s">
        <v>299</v>
      </c>
      <c r="E42" s="178">
        <v>15</v>
      </c>
      <c r="F42" s="179"/>
      <c r="G42" s="180">
        <f t="shared" si="14"/>
        <v>0</v>
      </c>
      <c r="H42" s="179"/>
      <c r="I42" s="180">
        <f t="shared" si="15"/>
        <v>0</v>
      </c>
      <c r="J42" s="179"/>
      <c r="K42" s="180">
        <f t="shared" si="16"/>
        <v>0</v>
      </c>
      <c r="L42" s="180">
        <v>21</v>
      </c>
      <c r="M42" s="180">
        <f t="shared" si="17"/>
        <v>0</v>
      </c>
      <c r="N42" s="178">
        <v>0</v>
      </c>
      <c r="O42" s="178">
        <f t="shared" si="18"/>
        <v>0</v>
      </c>
      <c r="P42" s="178">
        <v>0</v>
      </c>
      <c r="Q42" s="178">
        <f t="shared" si="19"/>
        <v>0</v>
      </c>
      <c r="R42" s="180"/>
      <c r="S42" s="181" t="s">
        <v>296</v>
      </c>
      <c r="T42" s="156">
        <v>0</v>
      </c>
      <c r="U42" s="156">
        <f t="shared" si="20"/>
        <v>0</v>
      </c>
      <c r="V42" s="156"/>
      <c r="W42" s="156" t="s">
        <v>223</v>
      </c>
      <c r="X42" s="156" t="s">
        <v>224</v>
      </c>
      <c r="Y42" s="145"/>
      <c r="Z42" s="145"/>
      <c r="AA42" s="145"/>
      <c r="AB42" s="145"/>
      <c r="AC42" s="145"/>
      <c r="AD42" s="145"/>
      <c r="AE42" s="145"/>
      <c r="AF42" s="145" t="s">
        <v>352</v>
      </c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</row>
    <row r="43" spans="1:59" ht="22.5" outlineLevel="1" x14ac:dyDescent="0.2">
      <c r="A43" s="175">
        <v>33</v>
      </c>
      <c r="B43" s="176" t="s">
        <v>1672</v>
      </c>
      <c r="C43" s="185" t="s">
        <v>1631</v>
      </c>
      <c r="D43" s="177" t="s">
        <v>261</v>
      </c>
      <c r="E43" s="178">
        <v>3</v>
      </c>
      <c r="F43" s="179"/>
      <c r="G43" s="180">
        <f t="shared" si="14"/>
        <v>0</v>
      </c>
      <c r="H43" s="179"/>
      <c r="I43" s="180">
        <f t="shared" si="15"/>
        <v>0</v>
      </c>
      <c r="J43" s="179"/>
      <c r="K43" s="180">
        <f t="shared" si="16"/>
        <v>0</v>
      </c>
      <c r="L43" s="180">
        <v>21</v>
      </c>
      <c r="M43" s="180">
        <f t="shared" si="17"/>
        <v>0</v>
      </c>
      <c r="N43" s="178">
        <v>0</v>
      </c>
      <c r="O43" s="178">
        <f t="shared" si="18"/>
        <v>0</v>
      </c>
      <c r="P43" s="178">
        <v>0</v>
      </c>
      <c r="Q43" s="178">
        <f t="shared" si="19"/>
        <v>0</v>
      </c>
      <c r="R43" s="180"/>
      <c r="S43" s="181" t="s">
        <v>296</v>
      </c>
      <c r="T43" s="156">
        <v>0</v>
      </c>
      <c r="U43" s="156">
        <f t="shared" si="20"/>
        <v>0</v>
      </c>
      <c r="V43" s="156"/>
      <c r="W43" s="156" t="s">
        <v>269</v>
      </c>
      <c r="X43" s="156" t="s">
        <v>224</v>
      </c>
      <c r="Y43" s="145"/>
      <c r="Z43" s="145"/>
      <c r="AA43" s="145"/>
      <c r="AB43" s="145"/>
      <c r="AC43" s="145"/>
      <c r="AD43" s="145"/>
      <c r="AE43" s="145"/>
      <c r="AF43" s="145" t="s">
        <v>480</v>
      </c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</row>
    <row r="44" spans="1:59" ht="22.5" outlineLevel="1" x14ac:dyDescent="0.2">
      <c r="A44" s="175">
        <v>34</v>
      </c>
      <c r="B44" s="176" t="s">
        <v>1673</v>
      </c>
      <c r="C44" s="185" t="s">
        <v>1674</v>
      </c>
      <c r="D44" s="177" t="s">
        <v>765</v>
      </c>
      <c r="E44" s="178">
        <v>1</v>
      </c>
      <c r="F44" s="179"/>
      <c r="G44" s="180">
        <f t="shared" si="14"/>
        <v>0</v>
      </c>
      <c r="H44" s="179"/>
      <c r="I44" s="180">
        <f t="shared" si="15"/>
        <v>0</v>
      </c>
      <c r="J44" s="179"/>
      <c r="K44" s="180">
        <f t="shared" si="16"/>
        <v>0</v>
      </c>
      <c r="L44" s="180">
        <v>21</v>
      </c>
      <c r="M44" s="180">
        <f t="shared" si="17"/>
        <v>0</v>
      </c>
      <c r="N44" s="178">
        <v>0</v>
      </c>
      <c r="O44" s="178">
        <f t="shared" si="18"/>
        <v>0</v>
      </c>
      <c r="P44" s="178">
        <v>0</v>
      </c>
      <c r="Q44" s="178">
        <f t="shared" si="19"/>
        <v>0</v>
      </c>
      <c r="R44" s="180"/>
      <c r="S44" s="181" t="s">
        <v>296</v>
      </c>
      <c r="T44" s="156">
        <v>0</v>
      </c>
      <c r="U44" s="156">
        <f t="shared" si="20"/>
        <v>0</v>
      </c>
      <c r="V44" s="156"/>
      <c r="W44" s="156" t="s">
        <v>223</v>
      </c>
      <c r="X44" s="156" t="s">
        <v>224</v>
      </c>
      <c r="Y44" s="145"/>
      <c r="Z44" s="145"/>
      <c r="AA44" s="145"/>
      <c r="AB44" s="145"/>
      <c r="AC44" s="145"/>
      <c r="AD44" s="145"/>
      <c r="AE44" s="145"/>
      <c r="AF44" s="145" t="s">
        <v>352</v>
      </c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</row>
    <row r="45" spans="1:59" ht="45" outlineLevel="1" x14ac:dyDescent="0.2">
      <c r="A45" s="175">
        <v>35</v>
      </c>
      <c r="B45" s="176" t="s">
        <v>1675</v>
      </c>
      <c r="C45" s="185" t="s">
        <v>1676</v>
      </c>
      <c r="D45" s="177" t="s">
        <v>1636</v>
      </c>
      <c r="E45" s="178">
        <v>1</v>
      </c>
      <c r="F45" s="179"/>
      <c r="G45" s="180">
        <f t="shared" si="14"/>
        <v>0</v>
      </c>
      <c r="H45" s="179"/>
      <c r="I45" s="180">
        <f t="shared" si="15"/>
        <v>0</v>
      </c>
      <c r="J45" s="179"/>
      <c r="K45" s="180">
        <f t="shared" si="16"/>
        <v>0</v>
      </c>
      <c r="L45" s="180">
        <v>21</v>
      </c>
      <c r="M45" s="180">
        <f t="shared" si="17"/>
        <v>0</v>
      </c>
      <c r="N45" s="178">
        <v>0</v>
      </c>
      <c r="O45" s="178">
        <f t="shared" si="18"/>
        <v>0</v>
      </c>
      <c r="P45" s="178">
        <v>0</v>
      </c>
      <c r="Q45" s="178">
        <f t="shared" si="19"/>
        <v>0</v>
      </c>
      <c r="R45" s="180"/>
      <c r="S45" s="181" t="s">
        <v>296</v>
      </c>
      <c r="T45" s="156">
        <v>0</v>
      </c>
      <c r="U45" s="156">
        <f t="shared" si="20"/>
        <v>0</v>
      </c>
      <c r="V45" s="156"/>
      <c r="W45" s="156" t="s">
        <v>223</v>
      </c>
      <c r="X45" s="156" t="s">
        <v>224</v>
      </c>
      <c r="Y45" s="145"/>
      <c r="Z45" s="145"/>
      <c r="AA45" s="145"/>
      <c r="AB45" s="145"/>
      <c r="AC45" s="145"/>
      <c r="AD45" s="145"/>
      <c r="AE45" s="145"/>
      <c r="AF45" s="145" t="s">
        <v>352</v>
      </c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</row>
    <row r="46" spans="1:59" outlineLevel="1" x14ac:dyDescent="0.2">
      <c r="A46" s="175">
        <v>36</v>
      </c>
      <c r="B46" s="176" t="s">
        <v>1637</v>
      </c>
      <c r="C46" s="185" t="s">
        <v>1638</v>
      </c>
      <c r="D46" s="177" t="s">
        <v>267</v>
      </c>
      <c r="E46" s="178">
        <v>0.2</v>
      </c>
      <c r="F46" s="179"/>
      <c r="G46" s="180">
        <f t="shared" si="14"/>
        <v>0</v>
      </c>
      <c r="H46" s="179"/>
      <c r="I46" s="180">
        <f t="shared" si="15"/>
        <v>0</v>
      </c>
      <c r="J46" s="179"/>
      <c r="K46" s="180">
        <f t="shared" si="16"/>
        <v>0</v>
      </c>
      <c r="L46" s="180">
        <v>21</v>
      </c>
      <c r="M46" s="180">
        <f t="shared" si="17"/>
        <v>0</v>
      </c>
      <c r="N46" s="178">
        <v>0</v>
      </c>
      <c r="O46" s="178">
        <f t="shared" si="18"/>
        <v>0</v>
      </c>
      <c r="P46" s="178">
        <v>0</v>
      </c>
      <c r="Q46" s="178">
        <f t="shared" si="19"/>
        <v>0</v>
      </c>
      <c r="R46" s="180"/>
      <c r="S46" s="181" t="s">
        <v>1900</v>
      </c>
      <c r="T46" s="156">
        <v>0</v>
      </c>
      <c r="U46" s="156">
        <f t="shared" si="20"/>
        <v>0</v>
      </c>
      <c r="V46" s="156"/>
      <c r="W46" s="156" t="s">
        <v>223</v>
      </c>
      <c r="X46" s="156" t="s">
        <v>224</v>
      </c>
      <c r="Y46" s="145"/>
      <c r="Z46" s="145"/>
      <c r="AA46" s="145"/>
      <c r="AB46" s="145"/>
      <c r="AC46" s="145"/>
      <c r="AD46" s="145"/>
      <c r="AE46" s="145"/>
      <c r="AF46" s="145" t="s">
        <v>352</v>
      </c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</row>
    <row r="47" spans="1:59" x14ac:dyDescent="0.2">
      <c r="A47" s="161" t="s">
        <v>217</v>
      </c>
      <c r="B47" s="162" t="s">
        <v>133</v>
      </c>
      <c r="C47" s="182" t="s">
        <v>134</v>
      </c>
      <c r="D47" s="163"/>
      <c r="E47" s="164"/>
      <c r="F47" s="165"/>
      <c r="G47" s="165">
        <f>SUMIF(AF48:AF56,"&lt;&gt;NOR",G48:G56)</f>
        <v>0</v>
      </c>
      <c r="H47" s="165"/>
      <c r="I47" s="165">
        <f>SUM(I48:I56)</f>
        <v>0</v>
      </c>
      <c r="J47" s="165"/>
      <c r="K47" s="165">
        <f>SUM(K48:K56)</f>
        <v>0</v>
      </c>
      <c r="L47" s="165"/>
      <c r="M47" s="165">
        <f>SUM(M48:M56)</f>
        <v>0</v>
      </c>
      <c r="N47" s="164"/>
      <c r="O47" s="164">
        <f>SUM(O48:O56)</f>
        <v>0</v>
      </c>
      <c r="P47" s="164"/>
      <c r="Q47" s="164">
        <f>SUM(Q48:Q56)</f>
        <v>0</v>
      </c>
      <c r="R47" s="165"/>
      <c r="S47" s="166"/>
      <c r="T47" s="160"/>
      <c r="U47" s="160">
        <f>SUM(U48:U56)</f>
        <v>0</v>
      </c>
      <c r="V47" s="160"/>
      <c r="W47" s="160"/>
      <c r="X47" s="160"/>
      <c r="AF47" t="s">
        <v>218</v>
      </c>
    </row>
    <row r="48" spans="1:59" ht="45" outlineLevel="1" x14ac:dyDescent="0.2">
      <c r="A48" s="175">
        <v>37</v>
      </c>
      <c r="B48" s="176" t="s">
        <v>1677</v>
      </c>
      <c r="C48" s="185" t="s">
        <v>1664</v>
      </c>
      <c r="D48" s="177" t="s">
        <v>341</v>
      </c>
      <c r="E48" s="178">
        <v>1</v>
      </c>
      <c r="F48" s="179"/>
      <c r="G48" s="180">
        <f t="shared" ref="G48:G56" si="21">ROUND(E48*F48,2)</f>
        <v>0</v>
      </c>
      <c r="H48" s="179"/>
      <c r="I48" s="180">
        <f t="shared" ref="I48:I56" si="22">ROUND(E48*H48,2)</f>
        <v>0</v>
      </c>
      <c r="J48" s="179"/>
      <c r="K48" s="180">
        <f t="shared" ref="K48:K56" si="23">ROUND(E48*J48,2)</f>
        <v>0</v>
      </c>
      <c r="L48" s="180">
        <v>21</v>
      </c>
      <c r="M48" s="180">
        <f t="shared" ref="M48:M56" si="24">G48*(1+L48/100)</f>
        <v>0</v>
      </c>
      <c r="N48" s="178">
        <v>0</v>
      </c>
      <c r="O48" s="178">
        <f t="shared" ref="O48:O56" si="25">ROUND(E48*N48,2)</f>
        <v>0</v>
      </c>
      <c r="P48" s="178">
        <v>0</v>
      </c>
      <c r="Q48" s="178">
        <f t="shared" ref="Q48:Q56" si="26">ROUND(E48*P48,2)</f>
        <v>0</v>
      </c>
      <c r="R48" s="180"/>
      <c r="S48" s="181" t="s">
        <v>296</v>
      </c>
      <c r="T48" s="156">
        <v>0</v>
      </c>
      <c r="U48" s="156">
        <f t="shared" ref="U48:U56" si="27">ROUND(E48*T48,2)</f>
        <v>0</v>
      </c>
      <c r="V48" s="156"/>
      <c r="W48" s="156" t="s">
        <v>269</v>
      </c>
      <c r="X48" s="156" t="s">
        <v>224</v>
      </c>
      <c r="Y48" s="145"/>
      <c r="Z48" s="145"/>
      <c r="AA48" s="145"/>
      <c r="AB48" s="145"/>
      <c r="AC48" s="145"/>
      <c r="AD48" s="145"/>
      <c r="AE48" s="145"/>
      <c r="AF48" s="145" t="s">
        <v>480</v>
      </c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</row>
    <row r="49" spans="1:59" outlineLevel="1" x14ac:dyDescent="0.2">
      <c r="A49" s="175">
        <v>38</v>
      </c>
      <c r="B49" s="176" t="s">
        <v>1678</v>
      </c>
      <c r="C49" s="185" t="s">
        <v>1644</v>
      </c>
      <c r="D49" s="177" t="s">
        <v>341</v>
      </c>
      <c r="E49" s="178">
        <v>1</v>
      </c>
      <c r="F49" s="179"/>
      <c r="G49" s="180">
        <f t="shared" si="21"/>
        <v>0</v>
      </c>
      <c r="H49" s="179"/>
      <c r="I49" s="180">
        <f t="shared" si="22"/>
        <v>0</v>
      </c>
      <c r="J49" s="179"/>
      <c r="K49" s="180">
        <f t="shared" si="23"/>
        <v>0</v>
      </c>
      <c r="L49" s="180">
        <v>21</v>
      </c>
      <c r="M49" s="180">
        <f t="shared" si="24"/>
        <v>0</v>
      </c>
      <c r="N49" s="178">
        <v>0</v>
      </c>
      <c r="O49" s="178">
        <f t="shared" si="25"/>
        <v>0</v>
      </c>
      <c r="P49" s="178">
        <v>0</v>
      </c>
      <c r="Q49" s="178">
        <f t="shared" si="26"/>
        <v>0</v>
      </c>
      <c r="R49" s="180"/>
      <c r="S49" s="181" t="s">
        <v>296</v>
      </c>
      <c r="T49" s="156">
        <v>0</v>
      </c>
      <c r="U49" s="156">
        <f t="shared" si="27"/>
        <v>0</v>
      </c>
      <c r="V49" s="156"/>
      <c r="W49" s="156" t="s">
        <v>223</v>
      </c>
      <c r="X49" s="156" t="s">
        <v>224</v>
      </c>
      <c r="Y49" s="145"/>
      <c r="Z49" s="145"/>
      <c r="AA49" s="145"/>
      <c r="AB49" s="145"/>
      <c r="AC49" s="145"/>
      <c r="AD49" s="145"/>
      <c r="AE49" s="145"/>
      <c r="AF49" s="145" t="s">
        <v>352</v>
      </c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</row>
    <row r="50" spans="1:59" outlineLevel="1" x14ac:dyDescent="0.2">
      <c r="A50" s="175">
        <v>39</v>
      </c>
      <c r="B50" s="176" t="s">
        <v>1679</v>
      </c>
      <c r="C50" s="185" t="s">
        <v>1646</v>
      </c>
      <c r="D50" s="177" t="s">
        <v>341</v>
      </c>
      <c r="E50" s="178">
        <v>1</v>
      </c>
      <c r="F50" s="179"/>
      <c r="G50" s="180">
        <f t="shared" si="21"/>
        <v>0</v>
      </c>
      <c r="H50" s="179"/>
      <c r="I50" s="180">
        <f t="shared" si="22"/>
        <v>0</v>
      </c>
      <c r="J50" s="179"/>
      <c r="K50" s="180">
        <f t="shared" si="23"/>
        <v>0</v>
      </c>
      <c r="L50" s="180">
        <v>21</v>
      </c>
      <c r="M50" s="180">
        <f t="shared" si="24"/>
        <v>0</v>
      </c>
      <c r="N50" s="178">
        <v>0</v>
      </c>
      <c r="O50" s="178">
        <f t="shared" si="25"/>
        <v>0</v>
      </c>
      <c r="P50" s="178">
        <v>0</v>
      </c>
      <c r="Q50" s="178">
        <f t="shared" si="26"/>
        <v>0</v>
      </c>
      <c r="R50" s="180"/>
      <c r="S50" s="181" t="s">
        <v>296</v>
      </c>
      <c r="T50" s="156">
        <v>0</v>
      </c>
      <c r="U50" s="156">
        <f t="shared" si="27"/>
        <v>0</v>
      </c>
      <c r="V50" s="156"/>
      <c r="W50" s="156" t="s">
        <v>269</v>
      </c>
      <c r="X50" s="156" t="s">
        <v>224</v>
      </c>
      <c r="Y50" s="145"/>
      <c r="Z50" s="145"/>
      <c r="AA50" s="145"/>
      <c r="AB50" s="145"/>
      <c r="AC50" s="145"/>
      <c r="AD50" s="145"/>
      <c r="AE50" s="145"/>
      <c r="AF50" s="145" t="s">
        <v>480</v>
      </c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</row>
    <row r="51" spans="1:59" outlineLevel="1" x14ac:dyDescent="0.2">
      <c r="A51" s="175">
        <v>40</v>
      </c>
      <c r="B51" s="176" t="s">
        <v>1680</v>
      </c>
      <c r="C51" s="185" t="s">
        <v>1668</v>
      </c>
      <c r="D51" s="177" t="s">
        <v>341</v>
      </c>
      <c r="E51" s="178">
        <v>3</v>
      </c>
      <c r="F51" s="179"/>
      <c r="G51" s="180">
        <f t="shared" si="21"/>
        <v>0</v>
      </c>
      <c r="H51" s="179"/>
      <c r="I51" s="180">
        <f t="shared" si="22"/>
        <v>0</v>
      </c>
      <c r="J51" s="179"/>
      <c r="K51" s="180">
        <f t="shared" si="23"/>
        <v>0</v>
      </c>
      <c r="L51" s="180">
        <v>21</v>
      </c>
      <c r="M51" s="180">
        <f t="shared" si="24"/>
        <v>0</v>
      </c>
      <c r="N51" s="178">
        <v>0</v>
      </c>
      <c r="O51" s="178">
        <f t="shared" si="25"/>
        <v>0</v>
      </c>
      <c r="P51" s="178">
        <v>0</v>
      </c>
      <c r="Q51" s="178">
        <f t="shared" si="26"/>
        <v>0</v>
      </c>
      <c r="R51" s="180"/>
      <c r="S51" s="181" t="s">
        <v>296</v>
      </c>
      <c r="T51" s="156">
        <v>0</v>
      </c>
      <c r="U51" s="156">
        <f t="shared" si="27"/>
        <v>0</v>
      </c>
      <c r="V51" s="156"/>
      <c r="W51" s="156" t="s">
        <v>269</v>
      </c>
      <c r="X51" s="156" t="s">
        <v>224</v>
      </c>
      <c r="Y51" s="145"/>
      <c r="Z51" s="145"/>
      <c r="AA51" s="145"/>
      <c r="AB51" s="145"/>
      <c r="AC51" s="145"/>
      <c r="AD51" s="145"/>
      <c r="AE51" s="145"/>
      <c r="AF51" s="145" t="s">
        <v>480</v>
      </c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</row>
    <row r="52" spans="1:59" ht="33.75" outlineLevel="1" x14ac:dyDescent="0.2">
      <c r="A52" s="175">
        <v>41</v>
      </c>
      <c r="B52" s="176" t="s">
        <v>1681</v>
      </c>
      <c r="C52" s="185" t="s">
        <v>1671</v>
      </c>
      <c r="D52" s="177" t="s">
        <v>299</v>
      </c>
      <c r="E52" s="178">
        <v>8</v>
      </c>
      <c r="F52" s="179"/>
      <c r="G52" s="180">
        <f t="shared" si="21"/>
        <v>0</v>
      </c>
      <c r="H52" s="179"/>
      <c r="I52" s="180">
        <f t="shared" si="22"/>
        <v>0</v>
      </c>
      <c r="J52" s="179"/>
      <c r="K52" s="180">
        <f t="shared" si="23"/>
        <v>0</v>
      </c>
      <c r="L52" s="180">
        <v>21</v>
      </c>
      <c r="M52" s="180">
        <f t="shared" si="24"/>
        <v>0</v>
      </c>
      <c r="N52" s="178">
        <v>0</v>
      </c>
      <c r="O52" s="178">
        <f t="shared" si="25"/>
        <v>0</v>
      </c>
      <c r="P52" s="178">
        <v>0</v>
      </c>
      <c r="Q52" s="178">
        <f t="shared" si="26"/>
        <v>0</v>
      </c>
      <c r="R52" s="180"/>
      <c r="S52" s="181" t="s">
        <v>296</v>
      </c>
      <c r="T52" s="156">
        <v>0</v>
      </c>
      <c r="U52" s="156">
        <f t="shared" si="27"/>
        <v>0</v>
      </c>
      <c r="V52" s="156"/>
      <c r="W52" s="156" t="s">
        <v>223</v>
      </c>
      <c r="X52" s="156" t="s">
        <v>224</v>
      </c>
      <c r="Y52" s="145"/>
      <c r="Z52" s="145"/>
      <c r="AA52" s="145"/>
      <c r="AB52" s="145"/>
      <c r="AC52" s="145"/>
      <c r="AD52" s="145"/>
      <c r="AE52" s="145"/>
      <c r="AF52" s="145" t="s">
        <v>352</v>
      </c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</row>
    <row r="53" spans="1:59" ht="22.5" outlineLevel="1" x14ac:dyDescent="0.2">
      <c r="A53" s="175">
        <v>42</v>
      </c>
      <c r="B53" s="176" t="s">
        <v>1682</v>
      </c>
      <c r="C53" s="185" t="s">
        <v>1631</v>
      </c>
      <c r="D53" s="177" t="s">
        <v>261</v>
      </c>
      <c r="E53" s="178">
        <v>1</v>
      </c>
      <c r="F53" s="179"/>
      <c r="G53" s="180">
        <f t="shared" si="21"/>
        <v>0</v>
      </c>
      <c r="H53" s="179"/>
      <c r="I53" s="180">
        <f t="shared" si="22"/>
        <v>0</v>
      </c>
      <c r="J53" s="179"/>
      <c r="K53" s="180">
        <f t="shared" si="23"/>
        <v>0</v>
      </c>
      <c r="L53" s="180">
        <v>21</v>
      </c>
      <c r="M53" s="180">
        <f t="shared" si="24"/>
        <v>0</v>
      </c>
      <c r="N53" s="178">
        <v>0</v>
      </c>
      <c r="O53" s="178">
        <f t="shared" si="25"/>
        <v>0</v>
      </c>
      <c r="P53" s="178">
        <v>0</v>
      </c>
      <c r="Q53" s="178">
        <f t="shared" si="26"/>
        <v>0</v>
      </c>
      <c r="R53" s="180"/>
      <c r="S53" s="181" t="s">
        <v>296</v>
      </c>
      <c r="T53" s="156">
        <v>0</v>
      </c>
      <c r="U53" s="156">
        <f t="shared" si="27"/>
        <v>0</v>
      </c>
      <c r="V53" s="156"/>
      <c r="W53" s="156" t="s">
        <v>269</v>
      </c>
      <c r="X53" s="156" t="s">
        <v>224</v>
      </c>
      <c r="Y53" s="145"/>
      <c r="Z53" s="145"/>
      <c r="AA53" s="145"/>
      <c r="AB53" s="145"/>
      <c r="AC53" s="145"/>
      <c r="AD53" s="145"/>
      <c r="AE53" s="145"/>
      <c r="AF53" s="145" t="s">
        <v>480</v>
      </c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</row>
    <row r="54" spans="1:59" ht="22.5" outlineLevel="1" x14ac:dyDescent="0.2">
      <c r="A54" s="175">
        <v>43</v>
      </c>
      <c r="B54" s="176" t="s">
        <v>1683</v>
      </c>
      <c r="C54" s="185" t="s">
        <v>1684</v>
      </c>
      <c r="D54" s="177" t="s">
        <v>765</v>
      </c>
      <c r="E54" s="178">
        <v>1</v>
      </c>
      <c r="F54" s="179"/>
      <c r="G54" s="180">
        <f t="shared" si="21"/>
        <v>0</v>
      </c>
      <c r="H54" s="179"/>
      <c r="I54" s="180">
        <f t="shared" si="22"/>
        <v>0</v>
      </c>
      <c r="J54" s="179"/>
      <c r="K54" s="180">
        <f t="shared" si="23"/>
        <v>0</v>
      </c>
      <c r="L54" s="180">
        <v>21</v>
      </c>
      <c r="M54" s="180">
        <f t="shared" si="24"/>
        <v>0</v>
      </c>
      <c r="N54" s="178">
        <v>0</v>
      </c>
      <c r="O54" s="178">
        <f t="shared" si="25"/>
        <v>0</v>
      </c>
      <c r="P54" s="178">
        <v>0</v>
      </c>
      <c r="Q54" s="178">
        <f t="shared" si="26"/>
        <v>0</v>
      </c>
      <c r="R54" s="180"/>
      <c r="S54" s="181" t="s">
        <v>296</v>
      </c>
      <c r="T54" s="156">
        <v>0</v>
      </c>
      <c r="U54" s="156">
        <f t="shared" si="27"/>
        <v>0</v>
      </c>
      <c r="V54" s="156"/>
      <c r="W54" s="156" t="s">
        <v>223</v>
      </c>
      <c r="X54" s="156" t="s">
        <v>224</v>
      </c>
      <c r="Y54" s="145"/>
      <c r="Z54" s="145"/>
      <c r="AA54" s="145"/>
      <c r="AB54" s="145"/>
      <c r="AC54" s="145"/>
      <c r="AD54" s="145"/>
      <c r="AE54" s="145"/>
      <c r="AF54" s="145" t="s">
        <v>352</v>
      </c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</row>
    <row r="55" spans="1:59" ht="45" outlineLevel="1" x14ac:dyDescent="0.2">
      <c r="A55" s="175">
        <v>44</v>
      </c>
      <c r="B55" s="176" t="s">
        <v>1685</v>
      </c>
      <c r="C55" s="185" t="s">
        <v>1686</v>
      </c>
      <c r="D55" s="177" t="s">
        <v>1636</v>
      </c>
      <c r="E55" s="178">
        <v>1</v>
      </c>
      <c r="F55" s="179"/>
      <c r="G55" s="180">
        <f t="shared" si="21"/>
        <v>0</v>
      </c>
      <c r="H55" s="179"/>
      <c r="I55" s="180">
        <f t="shared" si="22"/>
        <v>0</v>
      </c>
      <c r="J55" s="179"/>
      <c r="K55" s="180">
        <f t="shared" si="23"/>
        <v>0</v>
      </c>
      <c r="L55" s="180">
        <v>21</v>
      </c>
      <c r="M55" s="180">
        <f t="shared" si="24"/>
        <v>0</v>
      </c>
      <c r="N55" s="178">
        <v>0</v>
      </c>
      <c r="O55" s="178">
        <f t="shared" si="25"/>
        <v>0</v>
      </c>
      <c r="P55" s="178">
        <v>0</v>
      </c>
      <c r="Q55" s="178">
        <f t="shared" si="26"/>
        <v>0</v>
      </c>
      <c r="R55" s="180"/>
      <c r="S55" s="181" t="s">
        <v>296</v>
      </c>
      <c r="T55" s="156">
        <v>0</v>
      </c>
      <c r="U55" s="156">
        <f t="shared" si="27"/>
        <v>0</v>
      </c>
      <c r="V55" s="156"/>
      <c r="W55" s="156" t="s">
        <v>223</v>
      </c>
      <c r="X55" s="156" t="s">
        <v>224</v>
      </c>
      <c r="Y55" s="145"/>
      <c r="Z55" s="145"/>
      <c r="AA55" s="145"/>
      <c r="AB55" s="145"/>
      <c r="AC55" s="145"/>
      <c r="AD55" s="145"/>
      <c r="AE55" s="145"/>
      <c r="AF55" s="145" t="s">
        <v>352</v>
      </c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</row>
    <row r="56" spans="1:59" outlineLevel="1" x14ac:dyDescent="0.2">
      <c r="A56" s="175">
        <v>45</v>
      </c>
      <c r="B56" s="176" t="s">
        <v>1637</v>
      </c>
      <c r="C56" s="185" t="s">
        <v>1638</v>
      </c>
      <c r="D56" s="177" t="s">
        <v>267</v>
      </c>
      <c r="E56" s="178">
        <v>0.2</v>
      </c>
      <c r="F56" s="179"/>
      <c r="G56" s="180">
        <f t="shared" si="21"/>
        <v>0</v>
      </c>
      <c r="H56" s="179"/>
      <c r="I56" s="180">
        <f t="shared" si="22"/>
        <v>0</v>
      </c>
      <c r="J56" s="179"/>
      <c r="K56" s="180">
        <f t="shared" si="23"/>
        <v>0</v>
      </c>
      <c r="L56" s="180">
        <v>21</v>
      </c>
      <c r="M56" s="180">
        <f t="shared" si="24"/>
        <v>0</v>
      </c>
      <c r="N56" s="178">
        <v>0</v>
      </c>
      <c r="O56" s="178">
        <f t="shared" si="25"/>
        <v>0</v>
      </c>
      <c r="P56" s="178">
        <v>0</v>
      </c>
      <c r="Q56" s="178">
        <f t="shared" si="26"/>
        <v>0</v>
      </c>
      <c r="R56" s="180"/>
      <c r="S56" s="181" t="s">
        <v>1900</v>
      </c>
      <c r="T56" s="156">
        <v>0</v>
      </c>
      <c r="U56" s="156">
        <f t="shared" si="27"/>
        <v>0</v>
      </c>
      <c r="V56" s="156"/>
      <c r="W56" s="156" t="s">
        <v>223</v>
      </c>
      <c r="X56" s="156" t="s">
        <v>224</v>
      </c>
      <c r="Y56" s="145"/>
      <c r="Z56" s="145"/>
      <c r="AA56" s="145"/>
      <c r="AB56" s="145"/>
      <c r="AC56" s="145"/>
      <c r="AD56" s="145"/>
      <c r="AE56" s="145"/>
      <c r="AF56" s="145" t="s">
        <v>352</v>
      </c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</row>
    <row r="57" spans="1:59" x14ac:dyDescent="0.2">
      <c r="A57" s="161" t="s">
        <v>217</v>
      </c>
      <c r="B57" s="162" t="s">
        <v>135</v>
      </c>
      <c r="C57" s="182" t="s">
        <v>136</v>
      </c>
      <c r="D57" s="163"/>
      <c r="E57" s="164"/>
      <c r="F57" s="165"/>
      <c r="G57" s="165">
        <f>SUMIF(AF58:AF67,"&lt;&gt;NOR",G58:G67)</f>
        <v>0</v>
      </c>
      <c r="H57" s="165"/>
      <c r="I57" s="165">
        <f>SUM(I58:I67)</f>
        <v>0</v>
      </c>
      <c r="J57" s="165"/>
      <c r="K57" s="165">
        <f>SUM(K58:K67)</f>
        <v>0</v>
      </c>
      <c r="L57" s="165"/>
      <c r="M57" s="165">
        <f>SUM(M58:M67)</f>
        <v>0</v>
      </c>
      <c r="N57" s="164"/>
      <c r="O57" s="164">
        <f>SUM(O58:O67)</f>
        <v>0</v>
      </c>
      <c r="P57" s="164"/>
      <c r="Q57" s="164">
        <f>SUM(Q58:Q67)</f>
        <v>0</v>
      </c>
      <c r="R57" s="165"/>
      <c r="S57" s="166"/>
      <c r="T57" s="160"/>
      <c r="U57" s="160">
        <f>SUM(U58:U67)</f>
        <v>0</v>
      </c>
      <c r="V57" s="160"/>
      <c r="W57" s="160"/>
      <c r="X57" s="160"/>
      <c r="AF57" t="s">
        <v>218</v>
      </c>
    </row>
    <row r="58" spans="1:59" ht="45" outlineLevel="1" x14ac:dyDescent="0.2">
      <c r="A58" s="175">
        <v>46</v>
      </c>
      <c r="B58" s="176" t="s">
        <v>1687</v>
      </c>
      <c r="C58" s="185" t="s">
        <v>1664</v>
      </c>
      <c r="D58" s="177" t="s">
        <v>341</v>
      </c>
      <c r="E58" s="178">
        <v>1</v>
      </c>
      <c r="F58" s="179"/>
      <c r="G58" s="180">
        <f t="shared" ref="G58:G67" si="28">ROUND(E58*F58,2)</f>
        <v>0</v>
      </c>
      <c r="H58" s="179"/>
      <c r="I58" s="180">
        <f t="shared" ref="I58:I67" si="29">ROUND(E58*H58,2)</f>
        <v>0</v>
      </c>
      <c r="J58" s="179"/>
      <c r="K58" s="180">
        <f t="shared" ref="K58:K67" si="30">ROUND(E58*J58,2)</f>
        <v>0</v>
      </c>
      <c r="L58" s="180">
        <v>21</v>
      </c>
      <c r="M58" s="180">
        <f t="shared" ref="M58:M67" si="31">G58*(1+L58/100)</f>
        <v>0</v>
      </c>
      <c r="N58" s="178">
        <v>0</v>
      </c>
      <c r="O58" s="178">
        <f t="shared" ref="O58:O67" si="32">ROUND(E58*N58,2)</f>
        <v>0</v>
      </c>
      <c r="P58" s="178">
        <v>0</v>
      </c>
      <c r="Q58" s="178">
        <f t="shared" ref="Q58:Q67" si="33">ROUND(E58*P58,2)</f>
        <v>0</v>
      </c>
      <c r="R58" s="180"/>
      <c r="S58" s="181" t="s">
        <v>296</v>
      </c>
      <c r="T58" s="156">
        <v>0</v>
      </c>
      <c r="U58" s="156">
        <f t="shared" ref="U58:U67" si="34">ROUND(E58*T58,2)</f>
        <v>0</v>
      </c>
      <c r="V58" s="156"/>
      <c r="W58" s="156" t="s">
        <v>269</v>
      </c>
      <c r="X58" s="156" t="s">
        <v>224</v>
      </c>
      <c r="Y58" s="145"/>
      <c r="Z58" s="145"/>
      <c r="AA58" s="145"/>
      <c r="AB58" s="145"/>
      <c r="AC58" s="145"/>
      <c r="AD58" s="145"/>
      <c r="AE58" s="145"/>
      <c r="AF58" s="145" t="s">
        <v>480</v>
      </c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</row>
    <row r="59" spans="1:59" outlineLevel="1" x14ac:dyDescent="0.2">
      <c r="A59" s="175">
        <v>47</v>
      </c>
      <c r="B59" s="176" t="s">
        <v>1688</v>
      </c>
      <c r="C59" s="185" t="s">
        <v>1644</v>
      </c>
      <c r="D59" s="177" t="s">
        <v>341</v>
      </c>
      <c r="E59" s="178">
        <v>1</v>
      </c>
      <c r="F59" s="179"/>
      <c r="G59" s="180">
        <f t="shared" si="28"/>
        <v>0</v>
      </c>
      <c r="H59" s="179"/>
      <c r="I59" s="180">
        <f t="shared" si="29"/>
        <v>0</v>
      </c>
      <c r="J59" s="179"/>
      <c r="K59" s="180">
        <f t="shared" si="30"/>
        <v>0</v>
      </c>
      <c r="L59" s="180">
        <v>21</v>
      </c>
      <c r="M59" s="180">
        <f t="shared" si="31"/>
        <v>0</v>
      </c>
      <c r="N59" s="178">
        <v>0</v>
      </c>
      <c r="O59" s="178">
        <f t="shared" si="32"/>
        <v>0</v>
      </c>
      <c r="P59" s="178">
        <v>0</v>
      </c>
      <c r="Q59" s="178">
        <f t="shared" si="33"/>
        <v>0</v>
      </c>
      <c r="R59" s="180"/>
      <c r="S59" s="181" t="s">
        <v>296</v>
      </c>
      <c r="T59" s="156">
        <v>0</v>
      </c>
      <c r="U59" s="156">
        <f t="shared" si="34"/>
        <v>0</v>
      </c>
      <c r="V59" s="156"/>
      <c r="W59" s="156" t="s">
        <v>223</v>
      </c>
      <c r="X59" s="156" t="s">
        <v>224</v>
      </c>
      <c r="Y59" s="145"/>
      <c r="Z59" s="145"/>
      <c r="AA59" s="145"/>
      <c r="AB59" s="145"/>
      <c r="AC59" s="145"/>
      <c r="AD59" s="145"/>
      <c r="AE59" s="145"/>
      <c r="AF59" s="145" t="s">
        <v>352</v>
      </c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</row>
    <row r="60" spans="1:59" outlineLevel="1" x14ac:dyDescent="0.2">
      <c r="A60" s="175">
        <v>48</v>
      </c>
      <c r="B60" s="176" t="s">
        <v>1689</v>
      </c>
      <c r="C60" s="185" t="s">
        <v>1646</v>
      </c>
      <c r="D60" s="177" t="s">
        <v>341</v>
      </c>
      <c r="E60" s="178">
        <v>1</v>
      </c>
      <c r="F60" s="179"/>
      <c r="G60" s="180">
        <f t="shared" si="28"/>
        <v>0</v>
      </c>
      <c r="H60" s="179"/>
      <c r="I60" s="180">
        <f t="shared" si="29"/>
        <v>0</v>
      </c>
      <c r="J60" s="179"/>
      <c r="K60" s="180">
        <f t="shared" si="30"/>
        <v>0</v>
      </c>
      <c r="L60" s="180">
        <v>21</v>
      </c>
      <c r="M60" s="180">
        <f t="shared" si="31"/>
        <v>0</v>
      </c>
      <c r="N60" s="178">
        <v>0</v>
      </c>
      <c r="O60" s="178">
        <f t="shared" si="32"/>
        <v>0</v>
      </c>
      <c r="P60" s="178">
        <v>0</v>
      </c>
      <c r="Q60" s="178">
        <f t="shared" si="33"/>
        <v>0</v>
      </c>
      <c r="R60" s="180"/>
      <c r="S60" s="181" t="s">
        <v>296</v>
      </c>
      <c r="T60" s="156">
        <v>0</v>
      </c>
      <c r="U60" s="156">
        <f t="shared" si="34"/>
        <v>0</v>
      </c>
      <c r="V60" s="156"/>
      <c r="W60" s="156" t="s">
        <v>269</v>
      </c>
      <c r="X60" s="156" t="s">
        <v>224</v>
      </c>
      <c r="Y60" s="145"/>
      <c r="Z60" s="145"/>
      <c r="AA60" s="145"/>
      <c r="AB60" s="145"/>
      <c r="AC60" s="145"/>
      <c r="AD60" s="145"/>
      <c r="AE60" s="145"/>
      <c r="AF60" s="145" t="s">
        <v>480</v>
      </c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</row>
    <row r="61" spans="1:59" outlineLevel="1" x14ac:dyDescent="0.2">
      <c r="A61" s="175">
        <v>49</v>
      </c>
      <c r="B61" s="176" t="s">
        <v>1690</v>
      </c>
      <c r="C61" s="185" t="s">
        <v>1668</v>
      </c>
      <c r="D61" s="177" t="s">
        <v>341</v>
      </c>
      <c r="E61" s="178">
        <v>3</v>
      </c>
      <c r="F61" s="179"/>
      <c r="G61" s="180">
        <f t="shared" si="28"/>
        <v>0</v>
      </c>
      <c r="H61" s="179"/>
      <c r="I61" s="180">
        <f t="shared" si="29"/>
        <v>0</v>
      </c>
      <c r="J61" s="179"/>
      <c r="K61" s="180">
        <f t="shared" si="30"/>
        <v>0</v>
      </c>
      <c r="L61" s="180">
        <v>21</v>
      </c>
      <c r="M61" s="180">
        <f t="shared" si="31"/>
        <v>0</v>
      </c>
      <c r="N61" s="178">
        <v>0</v>
      </c>
      <c r="O61" s="178">
        <f t="shared" si="32"/>
        <v>0</v>
      </c>
      <c r="P61" s="178">
        <v>0</v>
      </c>
      <c r="Q61" s="178">
        <f t="shared" si="33"/>
        <v>0</v>
      </c>
      <c r="R61" s="180"/>
      <c r="S61" s="181" t="s">
        <v>296</v>
      </c>
      <c r="T61" s="156">
        <v>0</v>
      </c>
      <c r="U61" s="156">
        <f t="shared" si="34"/>
        <v>0</v>
      </c>
      <c r="V61" s="156"/>
      <c r="W61" s="156" t="s">
        <v>269</v>
      </c>
      <c r="X61" s="156" t="s">
        <v>224</v>
      </c>
      <c r="Y61" s="145"/>
      <c r="Z61" s="145"/>
      <c r="AA61" s="145"/>
      <c r="AB61" s="145"/>
      <c r="AC61" s="145"/>
      <c r="AD61" s="145"/>
      <c r="AE61" s="145"/>
      <c r="AF61" s="145" t="s">
        <v>480</v>
      </c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</row>
    <row r="62" spans="1:59" ht="22.5" outlineLevel="1" x14ac:dyDescent="0.2">
      <c r="A62" s="175">
        <v>50</v>
      </c>
      <c r="B62" s="176" t="s">
        <v>1691</v>
      </c>
      <c r="C62" s="185" t="s">
        <v>1621</v>
      </c>
      <c r="D62" s="177" t="s">
        <v>341</v>
      </c>
      <c r="E62" s="178">
        <v>1</v>
      </c>
      <c r="F62" s="179"/>
      <c r="G62" s="180">
        <f t="shared" si="28"/>
        <v>0</v>
      </c>
      <c r="H62" s="179"/>
      <c r="I62" s="180">
        <f t="shared" si="29"/>
        <v>0</v>
      </c>
      <c r="J62" s="179"/>
      <c r="K62" s="180">
        <f t="shared" si="30"/>
        <v>0</v>
      </c>
      <c r="L62" s="180">
        <v>21</v>
      </c>
      <c r="M62" s="180">
        <f t="shared" si="31"/>
        <v>0</v>
      </c>
      <c r="N62" s="178">
        <v>0</v>
      </c>
      <c r="O62" s="178">
        <f t="shared" si="32"/>
        <v>0</v>
      </c>
      <c r="P62" s="178">
        <v>0</v>
      </c>
      <c r="Q62" s="178">
        <f t="shared" si="33"/>
        <v>0</v>
      </c>
      <c r="R62" s="180"/>
      <c r="S62" s="181" t="s">
        <v>296</v>
      </c>
      <c r="T62" s="156">
        <v>0</v>
      </c>
      <c r="U62" s="156">
        <f t="shared" si="34"/>
        <v>0</v>
      </c>
      <c r="V62" s="156"/>
      <c r="W62" s="156" t="s">
        <v>269</v>
      </c>
      <c r="X62" s="156" t="s">
        <v>224</v>
      </c>
      <c r="Y62" s="145"/>
      <c r="Z62" s="145"/>
      <c r="AA62" s="145"/>
      <c r="AB62" s="145"/>
      <c r="AC62" s="145"/>
      <c r="AD62" s="145"/>
      <c r="AE62" s="145"/>
      <c r="AF62" s="145" t="s">
        <v>480</v>
      </c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</row>
    <row r="63" spans="1:59" ht="33.75" outlineLevel="1" x14ac:dyDescent="0.2">
      <c r="A63" s="175">
        <v>51</v>
      </c>
      <c r="B63" s="176" t="s">
        <v>1692</v>
      </c>
      <c r="C63" s="185" t="s">
        <v>1671</v>
      </c>
      <c r="D63" s="177" t="s">
        <v>299</v>
      </c>
      <c r="E63" s="178">
        <v>15</v>
      </c>
      <c r="F63" s="179"/>
      <c r="G63" s="180">
        <f t="shared" si="28"/>
        <v>0</v>
      </c>
      <c r="H63" s="179"/>
      <c r="I63" s="180">
        <f t="shared" si="29"/>
        <v>0</v>
      </c>
      <c r="J63" s="179"/>
      <c r="K63" s="180">
        <f t="shared" si="30"/>
        <v>0</v>
      </c>
      <c r="L63" s="180">
        <v>21</v>
      </c>
      <c r="M63" s="180">
        <f t="shared" si="31"/>
        <v>0</v>
      </c>
      <c r="N63" s="178">
        <v>0</v>
      </c>
      <c r="O63" s="178">
        <f t="shared" si="32"/>
        <v>0</v>
      </c>
      <c r="P63" s="178">
        <v>0</v>
      </c>
      <c r="Q63" s="178">
        <f t="shared" si="33"/>
        <v>0</v>
      </c>
      <c r="R63" s="180"/>
      <c r="S63" s="181" t="s">
        <v>296</v>
      </c>
      <c r="T63" s="156">
        <v>0</v>
      </c>
      <c r="U63" s="156">
        <f t="shared" si="34"/>
        <v>0</v>
      </c>
      <c r="V63" s="156"/>
      <c r="W63" s="156" t="s">
        <v>223</v>
      </c>
      <c r="X63" s="156" t="s">
        <v>224</v>
      </c>
      <c r="Y63" s="145"/>
      <c r="Z63" s="145"/>
      <c r="AA63" s="145"/>
      <c r="AB63" s="145"/>
      <c r="AC63" s="145"/>
      <c r="AD63" s="145"/>
      <c r="AE63" s="145"/>
      <c r="AF63" s="145" t="s">
        <v>352</v>
      </c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</row>
    <row r="64" spans="1:59" ht="22.5" outlineLevel="1" x14ac:dyDescent="0.2">
      <c r="A64" s="175">
        <v>52</v>
      </c>
      <c r="B64" s="176" t="s">
        <v>1693</v>
      </c>
      <c r="C64" s="185" t="s">
        <v>1631</v>
      </c>
      <c r="D64" s="177" t="s">
        <v>261</v>
      </c>
      <c r="E64" s="178">
        <v>3</v>
      </c>
      <c r="F64" s="179"/>
      <c r="G64" s="180">
        <f t="shared" si="28"/>
        <v>0</v>
      </c>
      <c r="H64" s="179"/>
      <c r="I64" s="180">
        <f t="shared" si="29"/>
        <v>0</v>
      </c>
      <c r="J64" s="179"/>
      <c r="K64" s="180">
        <f t="shared" si="30"/>
        <v>0</v>
      </c>
      <c r="L64" s="180">
        <v>21</v>
      </c>
      <c r="M64" s="180">
        <f t="shared" si="31"/>
        <v>0</v>
      </c>
      <c r="N64" s="178">
        <v>0</v>
      </c>
      <c r="O64" s="178">
        <f t="shared" si="32"/>
        <v>0</v>
      </c>
      <c r="P64" s="178">
        <v>0</v>
      </c>
      <c r="Q64" s="178">
        <f t="shared" si="33"/>
        <v>0</v>
      </c>
      <c r="R64" s="180"/>
      <c r="S64" s="181" t="s">
        <v>296</v>
      </c>
      <c r="T64" s="156">
        <v>0</v>
      </c>
      <c r="U64" s="156">
        <f t="shared" si="34"/>
        <v>0</v>
      </c>
      <c r="V64" s="156"/>
      <c r="W64" s="156" t="s">
        <v>269</v>
      </c>
      <c r="X64" s="156" t="s">
        <v>224</v>
      </c>
      <c r="Y64" s="145"/>
      <c r="Z64" s="145"/>
      <c r="AA64" s="145"/>
      <c r="AB64" s="145"/>
      <c r="AC64" s="145"/>
      <c r="AD64" s="145"/>
      <c r="AE64" s="145"/>
      <c r="AF64" s="145" t="s">
        <v>480</v>
      </c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</row>
    <row r="65" spans="1:59" ht="22.5" outlineLevel="1" x14ac:dyDescent="0.2">
      <c r="A65" s="175">
        <v>53</v>
      </c>
      <c r="B65" s="176" t="s">
        <v>1694</v>
      </c>
      <c r="C65" s="185" t="s">
        <v>1695</v>
      </c>
      <c r="D65" s="177" t="s">
        <v>765</v>
      </c>
      <c r="E65" s="178">
        <v>1</v>
      </c>
      <c r="F65" s="179"/>
      <c r="G65" s="180">
        <f t="shared" si="28"/>
        <v>0</v>
      </c>
      <c r="H65" s="179"/>
      <c r="I65" s="180">
        <f t="shared" si="29"/>
        <v>0</v>
      </c>
      <c r="J65" s="179"/>
      <c r="K65" s="180">
        <f t="shared" si="30"/>
        <v>0</v>
      </c>
      <c r="L65" s="180">
        <v>21</v>
      </c>
      <c r="M65" s="180">
        <f t="shared" si="31"/>
        <v>0</v>
      </c>
      <c r="N65" s="178">
        <v>0</v>
      </c>
      <c r="O65" s="178">
        <f t="shared" si="32"/>
        <v>0</v>
      </c>
      <c r="P65" s="178">
        <v>0</v>
      </c>
      <c r="Q65" s="178">
        <f t="shared" si="33"/>
        <v>0</v>
      </c>
      <c r="R65" s="180"/>
      <c r="S65" s="181" t="s">
        <v>296</v>
      </c>
      <c r="T65" s="156">
        <v>0</v>
      </c>
      <c r="U65" s="156">
        <f t="shared" si="34"/>
        <v>0</v>
      </c>
      <c r="V65" s="156"/>
      <c r="W65" s="156" t="s">
        <v>223</v>
      </c>
      <c r="X65" s="156" t="s">
        <v>224</v>
      </c>
      <c r="Y65" s="145"/>
      <c r="Z65" s="145"/>
      <c r="AA65" s="145"/>
      <c r="AB65" s="145"/>
      <c r="AC65" s="145"/>
      <c r="AD65" s="145"/>
      <c r="AE65" s="145"/>
      <c r="AF65" s="145" t="s">
        <v>352</v>
      </c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</row>
    <row r="66" spans="1:59" ht="45" outlineLevel="1" x14ac:dyDescent="0.2">
      <c r="A66" s="175">
        <v>54</v>
      </c>
      <c r="B66" s="176" t="s">
        <v>1696</v>
      </c>
      <c r="C66" s="185" t="s">
        <v>1697</v>
      </c>
      <c r="D66" s="177" t="s">
        <v>1636</v>
      </c>
      <c r="E66" s="178">
        <v>1</v>
      </c>
      <c r="F66" s="179"/>
      <c r="G66" s="180">
        <f t="shared" si="28"/>
        <v>0</v>
      </c>
      <c r="H66" s="179"/>
      <c r="I66" s="180">
        <f t="shared" si="29"/>
        <v>0</v>
      </c>
      <c r="J66" s="179"/>
      <c r="K66" s="180">
        <f t="shared" si="30"/>
        <v>0</v>
      </c>
      <c r="L66" s="180">
        <v>21</v>
      </c>
      <c r="M66" s="180">
        <f t="shared" si="31"/>
        <v>0</v>
      </c>
      <c r="N66" s="178">
        <v>0</v>
      </c>
      <c r="O66" s="178">
        <f t="shared" si="32"/>
        <v>0</v>
      </c>
      <c r="P66" s="178">
        <v>0</v>
      </c>
      <c r="Q66" s="178">
        <f t="shared" si="33"/>
        <v>0</v>
      </c>
      <c r="R66" s="180"/>
      <c r="S66" s="181" t="s">
        <v>296</v>
      </c>
      <c r="T66" s="156">
        <v>0</v>
      </c>
      <c r="U66" s="156">
        <f t="shared" si="34"/>
        <v>0</v>
      </c>
      <c r="V66" s="156"/>
      <c r="W66" s="156" t="s">
        <v>223</v>
      </c>
      <c r="X66" s="156" t="s">
        <v>224</v>
      </c>
      <c r="Y66" s="145"/>
      <c r="Z66" s="145"/>
      <c r="AA66" s="145"/>
      <c r="AB66" s="145"/>
      <c r="AC66" s="145"/>
      <c r="AD66" s="145"/>
      <c r="AE66" s="145"/>
      <c r="AF66" s="145" t="s">
        <v>352</v>
      </c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</row>
    <row r="67" spans="1:59" outlineLevel="1" x14ac:dyDescent="0.2">
      <c r="A67" s="175">
        <v>55</v>
      </c>
      <c r="B67" s="176" t="s">
        <v>1637</v>
      </c>
      <c r="C67" s="185" t="s">
        <v>1638</v>
      </c>
      <c r="D67" s="177" t="s">
        <v>267</v>
      </c>
      <c r="E67" s="178">
        <v>0.2</v>
      </c>
      <c r="F67" s="179"/>
      <c r="G67" s="180">
        <f t="shared" si="28"/>
        <v>0</v>
      </c>
      <c r="H67" s="179"/>
      <c r="I67" s="180">
        <f t="shared" si="29"/>
        <v>0</v>
      </c>
      <c r="J67" s="179"/>
      <c r="K67" s="180">
        <f t="shared" si="30"/>
        <v>0</v>
      </c>
      <c r="L67" s="180">
        <v>21</v>
      </c>
      <c r="M67" s="180">
        <f t="shared" si="31"/>
        <v>0</v>
      </c>
      <c r="N67" s="178">
        <v>0</v>
      </c>
      <c r="O67" s="178">
        <f t="shared" si="32"/>
        <v>0</v>
      </c>
      <c r="P67" s="178">
        <v>0</v>
      </c>
      <c r="Q67" s="178">
        <f t="shared" si="33"/>
        <v>0</v>
      </c>
      <c r="R67" s="180"/>
      <c r="S67" s="181" t="s">
        <v>1900</v>
      </c>
      <c r="T67" s="156">
        <v>0</v>
      </c>
      <c r="U67" s="156">
        <f t="shared" si="34"/>
        <v>0</v>
      </c>
      <c r="V67" s="156"/>
      <c r="W67" s="156" t="s">
        <v>223</v>
      </c>
      <c r="X67" s="156" t="s">
        <v>224</v>
      </c>
      <c r="Y67" s="145"/>
      <c r="Z67" s="145"/>
      <c r="AA67" s="145"/>
      <c r="AB67" s="145"/>
      <c r="AC67" s="145"/>
      <c r="AD67" s="145"/>
      <c r="AE67" s="145"/>
      <c r="AF67" s="145" t="s">
        <v>352</v>
      </c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</row>
    <row r="68" spans="1:59" x14ac:dyDescent="0.2">
      <c r="A68" s="161" t="s">
        <v>217</v>
      </c>
      <c r="B68" s="162" t="s">
        <v>137</v>
      </c>
      <c r="C68" s="182" t="s">
        <v>138</v>
      </c>
      <c r="D68" s="163"/>
      <c r="E68" s="164"/>
      <c r="F68" s="165"/>
      <c r="G68" s="165">
        <f>SUMIF(AF69:AF77,"&lt;&gt;NOR",G69:G77)</f>
        <v>0</v>
      </c>
      <c r="H68" s="165"/>
      <c r="I68" s="165">
        <f>SUM(I69:I77)</f>
        <v>0</v>
      </c>
      <c r="J68" s="165"/>
      <c r="K68" s="165">
        <f>SUM(K69:K77)</f>
        <v>0</v>
      </c>
      <c r="L68" s="165"/>
      <c r="M68" s="165">
        <f>SUM(M69:M77)</f>
        <v>0</v>
      </c>
      <c r="N68" s="164"/>
      <c r="O68" s="164">
        <f>SUM(O69:O77)</f>
        <v>0</v>
      </c>
      <c r="P68" s="164"/>
      <c r="Q68" s="164">
        <f>SUM(Q69:Q77)</f>
        <v>0</v>
      </c>
      <c r="R68" s="165"/>
      <c r="S68" s="166"/>
      <c r="T68" s="160"/>
      <c r="U68" s="160">
        <f>SUM(U69:U77)</f>
        <v>0</v>
      </c>
      <c r="V68" s="160"/>
      <c r="W68" s="160"/>
      <c r="X68" s="160"/>
      <c r="AF68" t="s">
        <v>218</v>
      </c>
    </row>
    <row r="69" spans="1:59" ht="45" outlineLevel="1" x14ac:dyDescent="0.2">
      <c r="A69" s="175">
        <v>56</v>
      </c>
      <c r="B69" s="176" t="s">
        <v>1698</v>
      </c>
      <c r="C69" s="185" t="s">
        <v>1664</v>
      </c>
      <c r="D69" s="177" t="s">
        <v>341</v>
      </c>
      <c r="E69" s="178">
        <v>1</v>
      </c>
      <c r="F69" s="179"/>
      <c r="G69" s="180">
        <f t="shared" ref="G69:G77" si="35">ROUND(E69*F69,2)</f>
        <v>0</v>
      </c>
      <c r="H69" s="179"/>
      <c r="I69" s="180">
        <f t="shared" ref="I69:I77" si="36">ROUND(E69*H69,2)</f>
        <v>0</v>
      </c>
      <c r="J69" s="179"/>
      <c r="K69" s="180">
        <f t="shared" ref="K69:K77" si="37">ROUND(E69*J69,2)</f>
        <v>0</v>
      </c>
      <c r="L69" s="180">
        <v>21</v>
      </c>
      <c r="M69" s="180">
        <f t="shared" ref="M69:M77" si="38">G69*(1+L69/100)</f>
        <v>0</v>
      </c>
      <c r="N69" s="178">
        <v>0</v>
      </c>
      <c r="O69" s="178">
        <f t="shared" ref="O69:O77" si="39">ROUND(E69*N69,2)</f>
        <v>0</v>
      </c>
      <c r="P69" s="178">
        <v>0</v>
      </c>
      <c r="Q69" s="178">
        <f t="shared" ref="Q69:Q77" si="40">ROUND(E69*P69,2)</f>
        <v>0</v>
      </c>
      <c r="R69" s="180"/>
      <c r="S69" s="181" t="s">
        <v>296</v>
      </c>
      <c r="T69" s="156">
        <v>0</v>
      </c>
      <c r="U69" s="156">
        <f t="shared" ref="U69:U77" si="41">ROUND(E69*T69,2)</f>
        <v>0</v>
      </c>
      <c r="V69" s="156"/>
      <c r="W69" s="156" t="s">
        <v>269</v>
      </c>
      <c r="X69" s="156" t="s">
        <v>224</v>
      </c>
      <c r="Y69" s="145"/>
      <c r="Z69" s="145"/>
      <c r="AA69" s="145"/>
      <c r="AB69" s="145"/>
      <c r="AC69" s="145"/>
      <c r="AD69" s="145"/>
      <c r="AE69" s="145"/>
      <c r="AF69" s="145" t="s">
        <v>480</v>
      </c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</row>
    <row r="70" spans="1:59" outlineLevel="1" x14ac:dyDescent="0.2">
      <c r="A70" s="175">
        <v>57</v>
      </c>
      <c r="B70" s="176" t="s">
        <v>1699</v>
      </c>
      <c r="C70" s="185" t="s">
        <v>1644</v>
      </c>
      <c r="D70" s="177" t="s">
        <v>341</v>
      </c>
      <c r="E70" s="178">
        <v>1</v>
      </c>
      <c r="F70" s="179"/>
      <c r="G70" s="180">
        <f t="shared" si="35"/>
        <v>0</v>
      </c>
      <c r="H70" s="179"/>
      <c r="I70" s="180">
        <f t="shared" si="36"/>
        <v>0</v>
      </c>
      <c r="J70" s="179"/>
      <c r="K70" s="180">
        <f t="shared" si="37"/>
        <v>0</v>
      </c>
      <c r="L70" s="180">
        <v>21</v>
      </c>
      <c r="M70" s="180">
        <f t="shared" si="38"/>
        <v>0</v>
      </c>
      <c r="N70" s="178">
        <v>0</v>
      </c>
      <c r="O70" s="178">
        <f t="shared" si="39"/>
        <v>0</v>
      </c>
      <c r="P70" s="178">
        <v>0</v>
      </c>
      <c r="Q70" s="178">
        <f t="shared" si="40"/>
        <v>0</v>
      </c>
      <c r="R70" s="180"/>
      <c r="S70" s="181" t="s">
        <v>296</v>
      </c>
      <c r="T70" s="156">
        <v>0</v>
      </c>
      <c r="U70" s="156">
        <f t="shared" si="41"/>
        <v>0</v>
      </c>
      <c r="V70" s="156"/>
      <c r="W70" s="156" t="s">
        <v>223</v>
      </c>
      <c r="X70" s="156" t="s">
        <v>224</v>
      </c>
      <c r="Y70" s="145"/>
      <c r="Z70" s="145"/>
      <c r="AA70" s="145"/>
      <c r="AB70" s="145"/>
      <c r="AC70" s="145"/>
      <c r="AD70" s="145"/>
      <c r="AE70" s="145"/>
      <c r="AF70" s="145" t="s">
        <v>352</v>
      </c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</row>
    <row r="71" spans="1:59" outlineLevel="1" x14ac:dyDescent="0.2">
      <c r="A71" s="175">
        <v>58</v>
      </c>
      <c r="B71" s="176" t="s">
        <v>1700</v>
      </c>
      <c r="C71" s="185" t="s">
        <v>1646</v>
      </c>
      <c r="D71" s="177" t="s">
        <v>341</v>
      </c>
      <c r="E71" s="178">
        <v>1</v>
      </c>
      <c r="F71" s="179"/>
      <c r="G71" s="180">
        <f t="shared" si="35"/>
        <v>0</v>
      </c>
      <c r="H71" s="179"/>
      <c r="I71" s="180">
        <f t="shared" si="36"/>
        <v>0</v>
      </c>
      <c r="J71" s="179"/>
      <c r="K71" s="180">
        <f t="shared" si="37"/>
        <v>0</v>
      </c>
      <c r="L71" s="180">
        <v>21</v>
      </c>
      <c r="M71" s="180">
        <f t="shared" si="38"/>
        <v>0</v>
      </c>
      <c r="N71" s="178">
        <v>0</v>
      </c>
      <c r="O71" s="178">
        <f t="shared" si="39"/>
        <v>0</v>
      </c>
      <c r="P71" s="178">
        <v>0</v>
      </c>
      <c r="Q71" s="178">
        <f t="shared" si="40"/>
        <v>0</v>
      </c>
      <c r="R71" s="180"/>
      <c r="S71" s="181" t="s">
        <v>296</v>
      </c>
      <c r="T71" s="156">
        <v>0</v>
      </c>
      <c r="U71" s="156">
        <f t="shared" si="41"/>
        <v>0</v>
      </c>
      <c r="V71" s="156"/>
      <c r="W71" s="156" t="s">
        <v>269</v>
      </c>
      <c r="X71" s="156" t="s">
        <v>224</v>
      </c>
      <c r="Y71" s="145"/>
      <c r="Z71" s="145"/>
      <c r="AA71" s="145"/>
      <c r="AB71" s="145"/>
      <c r="AC71" s="145"/>
      <c r="AD71" s="145"/>
      <c r="AE71" s="145"/>
      <c r="AF71" s="145" t="s">
        <v>480</v>
      </c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</row>
    <row r="72" spans="1:59" outlineLevel="1" x14ac:dyDescent="0.2">
      <c r="A72" s="175">
        <v>59</v>
      </c>
      <c r="B72" s="176" t="s">
        <v>1701</v>
      </c>
      <c r="C72" s="185" t="s">
        <v>1668</v>
      </c>
      <c r="D72" s="177" t="s">
        <v>341</v>
      </c>
      <c r="E72" s="178">
        <v>3</v>
      </c>
      <c r="F72" s="179"/>
      <c r="G72" s="180">
        <f t="shared" si="35"/>
        <v>0</v>
      </c>
      <c r="H72" s="179"/>
      <c r="I72" s="180">
        <f t="shared" si="36"/>
        <v>0</v>
      </c>
      <c r="J72" s="179"/>
      <c r="K72" s="180">
        <f t="shared" si="37"/>
        <v>0</v>
      </c>
      <c r="L72" s="180">
        <v>21</v>
      </c>
      <c r="M72" s="180">
        <f t="shared" si="38"/>
        <v>0</v>
      </c>
      <c r="N72" s="178">
        <v>0</v>
      </c>
      <c r="O72" s="178">
        <f t="shared" si="39"/>
        <v>0</v>
      </c>
      <c r="P72" s="178">
        <v>0</v>
      </c>
      <c r="Q72" s="178">
        <f t="shared" si="40"/>
        <v>0</v>
      </c>
      <c r="R72" s="180"/>
      <c r="S72" s="181" t="s">
        <v>296</v>
      </c>
      <c r="T72" s="156">
        <v>0</v>
      </c>
      <c r="U72" s="156">
        <f t="shared" si="41"/>
        <v>0</v>
      </c>
      <c r="V72" s="156"/>
      <c r="W72" s="156" t="s">
        <v>269</v>
      </c>
      <c r="X72" s="156" t="s">
        <v>224</v>
      </c>
      <c r="Y72" s="145"/>
      <c r="Z72" s="145"/>
      <c r="AA72" s="145"/>
      <c r="AB72" s="145"/>
      <c r="AC72" s="145"/>
      <c r="AD72" s="145"/>
      <c r="AE72" s="145"/>
      <c r="AF72" s="145" t="s">
        <v>480</v>
      </c>
      <c r="AG72" s="145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</row>
    <row r="73" spans="1:59" ht="33.75" outlineLevel="1" x14ac:dyDescent="0.2">
      <c r="A73" s="175">
        <v>60</v>
      </c>
      <c r="B73" s="176" t="s">
        <v>1702</v>
      </c>
      <c r="C73" s="185" t="s">
        <v>1671</v>
      </c>
      <c r="D73" s="177" t="s">
        <v>299</v>
      </c>
      <c r="E73" s="178">
        <v>8</v>
      </c>
      <c r="F73" s="179"/>
      <c r="G73" s="180">
        <f t="shared" si="35"/>
        <v>0</v>
      </c>
      <c r="H73" s="179"/>
      <c r="I73" s="180">
        <f t="shared" si="36"/>
        <v>0</v>
      </c>
      <c r="J73" s="179"/>
      <c r="K73" s="180">
        <f t="shared" si="37"/>
        <v>0</v>
      </c>
      <c r="L73" s="180">
        <v>21</v>
      </c>
      <c r="M73" s="180">
        <f t="shared" si="38"/>
        <v>0</v>
      </c>
      <c r="N73" s="178">
        <v>0</v>
      </c>
      <c r="O73" s="178">
        <f t="shared" si="39"/>
        <v>0</v>
      </c>
      <c r="P73" s="178">
        <v>0</v>
      </c>
      <c r="Q73" s="178">
        <f t="shared" si="40"/>
        <v>0</v>
      </c>
      <c r="R73" s="180"/>
      <c r="S73" s="181" t="s">
        <v>296</v>
      </c>
      <c r="T73" s="156">
        <v>0</v>
      </c>
      <c r="U73" s="156">
        <f t="shared" si="41"/>
        <v>0</v>
      </c>
      <c r="V73" s="156"/>
      <c r="W73" s="156" t="s">
        <v>223</v>
      </c>
      <c r="X73" s="156" t="s">
        <v>224</v>
      </c>
      <c r="Y73" s="145"/>
      <c r="Z73" s="145"/>
      <c r="AA73" s="145"/>
      <c r="AB73" s="145"/>
      <c r="AC73" s="145"/>
      <c r="AD73" s="145"/>
      <c r="AE73" s="145"/>
      <c r="AF73" s="145" t="s">
        <v>352</v>
      </c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</row>
    <row r="74" spans="1:59" ht="22.5" outlineLevel="1" x14ac:dyDescent="0.2">
      <c r="A74" s="175">
        <v>61</v>
      </c>
      <c r="B74" s="176" t="s">
        <v>1703</v>
      </c>
      <c r="C74" s="185" t="s">
        <v>1631</v>
      </c>
      <c r="D74" s="177" t="s">
        <v>261</v>
      </c>
      <c r="E74" s="178">
        <v>1</v>
      </c>
      <c r="F74" s="179"/>
      <c r="G74" s="180">
        <f t="shared" si="35"/>
        <v>0</v>
      </c>
      <c r="H74" s="179"/>
      <c r="I74" s="180">
        <f t="shared" si="36"/>
        <v>0</v>
      </c>
      <c r="J74" s="179"/>
      <c r="K74" s="180">
        <f t="shared" si="37"/>
        <v>0</v>
      </c>
      <c r="L74" s="180">
        <v>21</v>
      </c>
      <c r="M74" s="180">
        <f t="shared" si="38"/>
        <v>0</v>
      </c>
      <c r="N74" s="178">
        <v>0</v>
      </c>
      <c r="O74" s="178">
        <f t="shared" si="39"/>
        <v>0</v>
      </c>
      <c r="P74" s="178">
        <v>0</v>
      </c>
      <c r="Q74" s="178">
        <f t="shared" si="40"/>
        <v>0</v>
      </c>
      <c r="R74" s="180"/>
      <c r="S74" s="181" t="s">
        <v>296</v>
      </c>
      <c r="T74" s="156">
        <v>0</v>
      </c>
      <c r="U74" s="156">
        <f t="shared" si="41"/>
        <v>0</v>
      </c>
      <c r="V74" s="156"/>
      <c r="W74" s="156" t="s">
        <v>269</v>
      </c>
      <c r="X74" s="156" t="s">
        <v>224</v>
      </c>
      <c r="Y74" s="145"/>
      <c r="Z74" s="145"/>
      <c r="AA74" s="145"/>
      <c r="AB74" s="145"/>
      <c r="AC74" s="145"/>
      <c r="AD74" s="145"/>
      <c r="AE74" s="145"/>
      <c r="AF74" s="145" t="s">
        <v>480</v>
      </c>
      <c r="AG74" s="145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</row>
    <row r="75" spans="1:59" ht="22.5" outlineLevel="1" x14ac:dyDescent="0.2">
      <c r="A75" s="175">
        <v>62</v>
      </c>
      <c r="B75" s="176" t="s">
        <v>1704</v>
      </c>
      <c r="C75" s="185" t="s">
        <v>1705</v>
      </c>
      <c r="D75" s="177" t="s">
        <v>765</v>
      </c>
      <c r="E75" s="178">
        <v>1</v>
      </c>
      <c r="F75" s="179"/>
      <c r="G75" s="180">
        <f t="shared" si="35"/>
        <v>0</v>
      </c>
      <c r="H75" s="179"/>
      <c r="I75" s="180">
        <f t="shared" si="36"/>
        <v>0</v>
      </c>
      <c r="J75" s="179"/>
      <c r="K75" s="180">
        <f t="shared" si="37"/>
        <v>0</v>
      </c>
      <c r="L75" s="180">
        <v>21</v>
      </c>
      <c r="M75" s="180">
        <f t="shared" si="38"/>
        <v>0</v>
      </c>
      <c r="N75" s="178">
        <v>0</v>
      </c>
      <c r="O75" s="178">
        <f t="shared" si="39"/>
        <v>0</v>
      </c>
      <c r="P75" s="178">
        <v>0</v>
      </c>
      <c r="Q75" s="178">
        <f t="shared" si="40"/>
        <v>0</v>
      </c>
      <c r="R75" s="180"/>
      <c r="S75" s="181" t="s">
        <v>296</v>
      </c>
      <c r="T75" s="156">
        <v>0</v>
      </c>
      <c r="U75" s="156">
        <f t="shared" si="41"/>
        <v>0</v>
      </c>
      <c r="V75" s="156"/>
      <c r="W75" s="156" t="s">
        <v>223</v>
      </c>
      <c r="X75" s="156" t="s">
        <v>224</v>
      </c>
      <c r="Y75" s="145"/>
      <c r="Z75" s="145"/>
      <c r="AA75" s="145"/>
      <c r="AB75" s="145"/>
      <c r="AC75" s="145"/>
      <c r="AD75" s="145"/>
      <c r="AE75" s="145"/>
      <c r="AF75" s="145" t="s">
        <v>352</v>
      </c>
      <c r="AG75" s="145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</row>
    <row r="76" spans="1:59" ht="45" outlineLevel="1" x14ac:dyDescent="0.2">
      <c r="A76" s="175">
        <v>63</v>
      </c>
      <c r="B76" s="176" t="s">
        <v>1706</v>
      </c>
      <c r="C76" s="185" t="s">
        <v>1707</v>
      </c>
      <c r="D76" s="177" t="s">
        <v>1636</v>
      </c>
      <c r="E76" s="178">
        <v>1</v>
      </c>
      <c r="F76" s="179"/>
      <c r="G76" s="180">
        <f t="shared" si="35"/>
        <v>0</v>
      </c>
      <c r="H76" s="179"/>
      <c r="I76" s="180">
        <f t="shared" si="36"/>
        <v>0</v>
      </c>
      <c r="J76" s="179"/>
      <c r="K76" s="180">
        <f t="shared" si="37"/>
        <v>0</v>
      </c>
      <c r="L76" s="180">
        <v>21</v>
      </c>
      <c r="M76" s="180">
        <f t="shared" si="38"/>
        <v>0</v>
      </c>
      <c r="N76" s="178">
        <v>0</v>
      </c>
      <c r="O76" s="178">
        <f t="shared" si="39"/>
        <v>0</v>
      </c>
      <c r="P76" s="178">
        <v>0</v>
      </c>
      <c r="Q76" s="178">
        <f t="shared" si="40"/>
        <v>0</v>
      </c>
      <c r="R76" s="180"/>
      <c r="S76" s="181" t="s">
        <v>296</v>
      </c>
      <c r="T76" s="156">
        <v>0</v>
      </c>
      <c r="U76" s="156">
        <f t="shared" si="41"/>
        <v>0</v>
      </c>
      <c r="V76" s="156"/>
      <c r="W76" s="156" t="s">
        <v>223</v>
      </c>
      <c r="X76" s="156" t="s">
        <v>224</v>
      </c>
      <c r="Y76" s="145"/>
      <c r="Z76" s="145"/>
      <c r="AA76" s="145"/>
      <c r="AB76" s="145"/>
      <c r="AC76" s="145"/>
      <c r="AD76" s="145"/>
      <c r="AE76" s="145"/>
      <c r="AF76" s="145" t="s">
        <v>352</v>
      </c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</row>
    <row r="77" spans="1:59" outlineLevel="1" x14ac:dyDescent="0.2">
      <c r="A77" s="175">
        <v>64</v>
      </c>
      <c r="B77" s="176" t="s">
        <v>1637</v>
      </c>
      <c r="C77" s="185" t="s">
        <v>1638</v>
      </c>
      <c r="D77" s="177" t="s">
        <v>267</v>
      </c>
      <c r="E77" s="178">
        <v>0.2</v>
      </c>
      <c r="F77" s="179"/>
      <c r="G77" s="180">
        <f t="shared" si="35"/>
        <v>0</v>
      </c>
      <c r="H77" s="179"/>
      <c r="I77" s="180">
        <f t="shared" si="36"/>
        <v>0</v>
      </c>
      <c r="J77" s="179"/>
      <c r="K77" s="180">
        <f t="shared" si="37"/>
        <v>0</v>
      </c>
      <c r="L77" s="180">
        <v>21</v>
      </c>
      <c r="M77" s="180">
        <f t="shared" si="38"/>
        <v>0</v>
      </c>
      <c r="N77" s="178">
        <v>0</v>
      </c>
      <c r="O77" s="178">
        <f t="shared" si="39"/>
        <v>0</v>
      </c>
      <c r="P77" s="178">
        <v>0</v>
      </c>
      <c r="Q77" s="178">
        <f t="shared" si="40"/>
        <v>0</v>
      </c>
      <c r="R77" s="180"/>
      <c r="S77" s="181" t="s">
        <v>1900</v>
      </c>
      <c r="T77" s="156">
        <v>0</v>
      </c>
      <c r="U77" s="156">
        <f t="shared" si="41"/>
        <v>0</v>
      </c>
      <c r="V77" s="156"/>
      <c r="W77" s="156" t="s">
        <v>223</v>
      </c>
      <c r="X77" s="156" t="s">
        <v>224</v>
      </c>
      <c r="Y77" s="145"/>
      <c r="Z77" s="145"/>
      <c r="AA77" s="145"/>
      <c r="AB77" s="145"/>
      <c r="AC77" s="145"/>
      <c r="AD77" s="145"/>
      <c r="AE77" s="145"/>
      <c r="AF77" s="145" t="s">
        <v>352</v>
      </c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</row>
    <row r="78" spans="1:59" x14ac:dyDescent="0.2">
      <c r="A78" s="161" t="s">
        <v>217</v>
      </c>
      <c r="B78" s="162" t="s">
        <v>139</v>
      </c>
      <c r="C78" s="182" t="s">
        <v>140</v>
      </c>
      <c r="D78" s="163"/>
      <c r="E78" s="164"/>
      <c r="F78" s="165"/>
      <c r="G78" s="165">
        <f>SUMIF(AF79:AF91,"&lt;&gt;NOR",G79:G91)</f>
        <v>0</v>
      </c>
      <c r="H78" s="165"/>
      <c r="I78" s="165">
        <f>SUM(I79:I91)</f>
        <v>0</v>
      </c>
      <c r="J78" s="165"/>
      <c r="K78" s="165">
        <f>SUM(K79:K91)</f>
        <v>0</v>
      </c>
      <c r="L78" s="165"/>
      <c r="M78" s="165">
        <f>SUM(M79:M91)</f>
        <v>0</v>
      </c>
      <c r="N78" s="164"/>
      <c r="O78" s="164">
        <f>SUM(O79:O91)</f>
        <v>0</v>
      </c>
      <c r="P78" s="164"/>
      <c r="Q78" s="164">
        <f>SUM(Q79:Q91)</f>
        <v>0</v>
      </c>
      <c r="R78" s="165"/>
      <c r="S78" s="166"/>
      <c r="T78" s="160"/>
      <c r="U78" s="160">
        <f>SUM(U79:U91)</f>
        <v>0</v>
      </c>
      <c r="V78" s="160"/>
      <c r="W78" s="160"/>
      <c r="X78" s="160"/>
      <c r="AF78" t="s">
        <v>218</v>
      </c>
    </row>
    <row r="79" spans="1:59" ht="45" outlineLevel="1" x14ac:dyDescent="0.2">
      <c r="A79" s="175">
        <v>65</v>
      </c>
      <c r="B79" s="176" t="s">
        <v>1708</v>
      </c>
      <c r="C79" s="185" t="s">
        <v>1709</v>
      </c>
      <c r="D79" s="177" t="s">
        <v>341</v>
      </c>
      <c r="E79" s="178">
        <v>1</v>
      </c>
      <c r="F79" s="179"/>
      <c r="G79" s="180">
        <f t="shared" ref="G79:G91" si="42">ROUND(E79*F79,2)</f>
        <v>0</v>
      </c>
      <c r="H79" s="179"/>
      <c r="I79" s="180">
        <f t="shared" ref="I79:I91" si="43">ROUND(E79*H79,2)</f>
        <v>0</v>
      </c>
      <c r="J79" s="179"/>
      <c r="K79" s="180">
        <f t="shared" ref="K79:K91" si="44">ROUND(E79*J79,2)</f>
        <v>0</v>
      </c>
      <c r="L79" s="180">
        <v>21</v>
      </c>
      <c r="M79" s="180">
        <f t="shared" ref="M79:M91" si="45">G79*(1+L79/100)</f>
        <v>0</v>
      </c>
      <c r="N79" s="178">
        <v>0</v>
      </c>
      <c r="O79" s="178">
        <f t="shared" ref="O79:O91" si="46">ROUND(E79*N79,2)</f>
        <v>0</v>
      </c>
      <c r="P79" s="178">
        <v>0</v>
      </c>
      <c r="Q79" s="178">
        <f t="shared" ref="Q79:Q91" si="47">ROUND(E79*P79,2)</f>
        <v>0</v>
      </c>
      <c r="R79" s="180"/>
      <c r="S79" s="181" t="s">
        <v>296</v>
      </c>
      <c r="T79" s="156">
        <v>0</v>
      </c>
      <c r="U79" s="156">
        <f t="shared" ref="U79:U91" si="48">ROUND(E79*T79,2)</f>
        <v>0</v>
      </c>
      <c r="V79" s="156"/>
      <c r="W79" s="156" t="s">
        <v>269</v>
      </c>
      <c r="X79" s="156" t="s">
        <v>224</v>
      </c>
      <c r="Y79" s="145"/>
      <c r="Z79" s="145"/>
      <c r="AA79" s="145"/>
      <c r="AB79" s="145"/>
      <c r="AC79" s="145"/>
      <c r="AD79" s="145"/>
      <c r="AE79" s="145"/>
      <c r="AF79" s="145" t="s">
        <v>480</v>
      </c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</row>
    <row r="80" spans="1:59" outlineLevel="1" x14ac:dyDescent="0.2">
      <c r="A80" s="175">
        <v>66</v>
      </c>
      <c r="B80" s="176" t="s">
        <v>1710</v>
      </c>
      <c r="C80" s="185" t="s">
        <v>1644</v>
      </c>
      <c r="D80" s="177" t="s">
        <v>341</v>
      </c>
      <c r="E80" s="178">
        <v>1</v>
      </c>
      <c r="F80" s="179"/>
      <c r="G80" s="180">
        <f t="shared" si="42"/>
        <v>0</v>
      </c>
      <c r="H80" s="179"/>
      <c r="I80" s="180">
        <f t="shared" si="43"/>
        <v>0</v>
      </c>
      <c r="J80" s="179"/>
      <c r="K80" s="180">
        <f t="shared" si="44"/>
        <v>0</v>
      </c>
      <c r="L80" s="180">
        <v>21</v>
      </c>
      <c r="M80" s="180">
        <f t="shared" si="45"/>
        <v>0</v>
      </c>
      <c r="N80" s="178">
        <v>0</v>
      </c>
      <c r="O80" s="178">
        <f t="shared" si="46"/>
        <v>0</v>
      </c>
      <c r="P80" s="178">
        <v>0</v>
      </c>
      <c r="Q80" s="178">
        <f t="shared" si="47"/>
        <v>0</v>
      </c>
      <c r="R80" s="180"/>
      <c r="S80" s="181" t="s">
        <v>296</v>
      </c>
      <c r="T80" s="156">
        <v>0</v>
      </c>
      <c r="U80" s="156">
        <f t="shared" si="48"/>
        <v>0</v>
      </c>
      <c r="V80" s="156"/>
      <c r="W80" s="156" t="s">
        <v>223</v>
      </c>
      <c r="X80" s="156" t="s">
        <v>224</v>
      </c>
      <c r="Y80" s="145"/>
      <c r="Z80" s="145"/>
      <c r="AA80" s="145"/>
      <c r="AB80" s="145"/>
      <c r="AC80" s="145"/>
      <c r="AD80" s="145"/>
      <c r="AE80" s="145"/>
      <c r="AF80" s="145" t="s">
        <v>352</v>
      </c>
      <c r="AG80" s="145"/>
      <c r="AH80" s="145"/>
      <c r="AI80" s="145"/>
      <c r="AJ80" s="145"/>
      <c r="AK80" s="145"/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  <c r="AX80" s="145"/>
      <c r="AY80" s="145"/>
      <c r="AZ80" s="145"/>
      <c r="BA80" s="145"/>
      <c r="BB80" s="145"/>
      <c r="BC80" s="145"/>
      <c r="BD80" s="145"/>
      <c r="BE80" s="145"/>
      <c r="BF80" s="145"/>
      <c r="BG80" s="145"/>
    </row>
    <row r="81" spans="1:59" outlineLevel="1" x14ac:dyDescent="0.2">
      <c r="A81" s="175">
        <v>67</v>
      </c>
      <c r="B81" s="176" t="s">
        <v>1711</v>
      </c>
      <c r="C81" s="185" t="s">
        <v>1646</v>
      </c>
      <c r="D81" s="177" t="s">
        <v>341</v>
      </c>
      <c r="E81" s="178">
        <v>1</v>
      </c>
      <c r="F81" s="179"/>
      <c r="G81" s="180">
        <f t="shared" si="42"/>
        <v>0</v>
      </c>
      <c r="H81" s="179"/>
      <c r="I81" s="180">
        <f t="shared" si="43"/>
        <v>0</v>
      </c>
      <c r="J81" s="179"/>
      <c r="K81" s="180">
        <f t="shared" si="44"/>
        <v>0</v>
      </c>
      <c r="L81" s="180">
        <v>21</v>
      </c>
      <c r="M81" s="180">
        <f t="shared" si="45"/>
        <v>0</v>
      </c>
      <c r="N81" s="178">
        <v>0</v>
      </c>
      <c r="O81" s="178">
        <f t="shared" si="46"/>
        <v>0</v>
      </c>
      <c r="P81" s="178">
        <v>0</v>
      </c>
      <c r="Q81" s="178">
        <f t="shared" si="47"/>
        <v>0</v>
      </c>
      <c r="R81" s="180"/>
      <c r="S81" s="181" t="s">
        <v>296</v>
      </c>
      <c r="T81" s="156">
        <v>0</v>
      </c>
      <c r="U81" s="156">
        <f t="shared" si="48"/>
        <v>0</v>
      </c>
      <c r="V81" s="156"/>
      <c r="W81" s="156" t="s">
        <v>269</v>
      </c>
      <c r="X81" s="156" t="s">
        <v>224</v>
      </c>
      <c r="Y81" s="145"/>
      <c r="Z81" s="145"/>
      <c r="AA81" s="145"/>
      <c r="AB81" s="145"/>
      <c r="AC81" s="145"/>
      <c r="AD81" s="145"/>
      <c r="AE81" s="145"/>
      <c r="AF81" s="145" t="s">
        <v>480</v>
      </c>
      <c r="AG81" s="145"/>
      <c r="AH81" s="145"/>
      <c r="AI81" s="145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</row>
    <row r="82" spans="1:59" outlineLevel="1" x14ac:dyDescent="0.2">
      <c r="A82" s="175">
        <v>68</v>
      </c>
      <c r="B82" s="176" t="s">
        <v>1712</v>
      </c>
      <c r="C82" s="185" t="s">
        <v>1668</v>
      </c>
      <c r="D82" s="177" t="s">
        <v>341</v>
      </c>
      <c r="E82" s="178">
        <v>2</v>
      </c>
      <c r="F82" s="179"/>
      <c r="G82" s="180">
        <f t="shared" si="42"/>
        <v>0</v>
      </c>
      <c r="H82" s="179"/>
      <c r="I82" s="180">
        <f t="shared" si="43"/>
        <v>0</v>
      </c>
      <c r="J82" s="179"/>
      <c r="K82" s="180">
        <f t="shared" si="44"/>
        <v>0</v>
      </c>
      <c r="L82" s="180">
        <v>21</v>
      </c>
      <c r="M82" s="180">
        <f t="shared" si="45"/>
        <v>0</v>
      </c>
      <c r="N82" s="178">
        <v>0</v>
      </c>
      <c r="O82" s="178">
        <f t="shared" si="46"/>
        <v>0</v>
      </c>
      <c r="P82" s="178">
        <v>0</v>
      </c>
      <c r="Q82" s="178">
        <f t="shared" si="47"/>
        <v>0</v>
      </c>
      <c r="R82" s="180"/>
      <c r="S82" s="181" t="s">
        <v>296</v>
      </c>
      <c r="T82" s="156">
        <v>0</v>
      </c>
      <c r="U82" s="156">
        <f t="shared" si="48"/>
        <v>0</v>
      </c>
      <c r="V82" s="156"/>
      <c r="W82" s="156" t="s">
        <v>269</v>
      </c>
      <c r="X82" s="156" t="s">
        <v>224</v>
      </c>
      <c r="Y82" s="145"/>
      <c r="Z82" s="145"/>
      <c r="AA82" s="145"/>
      <c r="AB82" s="145"/>
      <c r="AC82" s="145"/>
      <c r="AD82" s="145"/>
      <c r="AE82" s="145"/>
      <c r="AF82" s="145" t="s">
        <v>480</v>
      </c>
      <c r="AG82" s="145"/>
      <c r="AH82" s="145"/>
      <c r="AI82" s="145"/>
      <c r="AJ82" s="145"/>
      <c r="AK82" s="145"/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  <c r="AX82" s="145"/>
      <c r="AY82" s="145"/>
      <c r="AZ82" s="145"/>
      <c r="BA82" s="145"/>
      <c r="BB82" s="145"/>
      <c r="BC82" s="145"/>
      <c r="BD82" s="145"/>
      <c r="BE82" s="145"/>
      <c r="BF82" s="145"/>
      <c r="BG82" s="145"/>
    </row>
    <row r="83" spans="1:59" ht="22.5" outlineLevel="1" x14ac:dyDescent="0.2">
      <c r="A83" s="175">
        <v>69</v>
      </c>
      <c r="B83" s="176" t="s">
        <v>1713</v>
      </c>
      <c r="C83" s="185" t="s">
        <v>1714</v>
      </c>
      <c r="D83" s="177" t="s">
        <v>341</v>
      </c>
      <c r="E83" s="178">
        <v>1</v>
      </c>
      <c r="F83" s="179"/>
      <c r="G83" s="180">
        <f t="shared" si="42"/>
        <v>0</v>
      </c>
      <c r="H83" s="179"/>
      <c r="I83" s="180">
        <f t="shared" si="43"/>
        <v>0</v>
      </c>
      <c r="J83" s="179"/>
      <c r="K83" s="180">
        <f t="shared" si="44"/>
        <v>0</v>
      </c>
      <c r="L83" s="180">
        <v>21</v>
      </c>
      <c r="M83" s="180">
        <f t="shared" si="45"/>
        <v>0</v>
      </c>
      <c r="N83" s="178">
        <v>0</v>
      </c>
      <c r="O83" s="178">
        <f t="shared" si="46"/>
        <v>0</v>
      </c>
      <c r="P83" s="178">
        <v>0</v>
      </c>
      <c r="Q83" s="178">
        <f t="shared" si="47"/>
        <v>0</v>
      </c>
      <c r="R83" s="180"/>
      <c r="S83" s="181" t="s">
        <v>296</v>
      </c>
      <c r="T83" s="156">
        <v>0</v>
      </c>
      <c r="U83" s="156">
        <f t="shared" si="48"/>
        <v>0</v>
      </c>
      <c r="V83" s="156"/>
      <c r="W83" s="156" t="s">
        <v>269</v>
      </c>
      <c r="X83" s="156" t="s">
        <v>224</v>
      </c>
      <c r="Y83" s="145"/>
      <c r="Z83" s="145"/>
      <c r="AA83" s="145"/>
      <c r="AB83" s="145"/>
      <c r="AC83" s="145"/>
      <c r="AD83" s="145"/>
      <c r="AE83" s="145"/>
      <c r="AF83" s="145" t="s">
        <v>480</v>
      </c>
      <c r="AG83" s="145"/>
      <c r="AH83" s="145"/>
      <c r="AI83" s="145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</row>
    <row r="84" spans="1:59" ht="33.75" outlineLevel="1" x14ac:dyDescent="0.2">
      <c r="A84" s="175">
        <v>70</v>
      </c>
      <c r="B84" s="176" t="s">
        <v>1715</v>
      </c>
      <c r="C84" s="185" t="s">
        <v>1671</v>
      </c>
      <c r="D84" s="177" t="s">
        <v>299</v>
      </c>
      <c r="E84" s="178">
        <v>4</v>
      </c>
      <c r="F84" s="179"/>
      <c r="G84" s="180">
        <f t="shared" si="42"/>
        <v>0</v>
      </c>
      <c r="H84" s="179"/>
      <c r="I84" s="180">
        <f t="shared" si="43"/>
        <v>0</v>
      </c>
      <c r="J84" s="179"/>
      <c r="K84" s="180">
        <f t="shared" si="44"/>
        <v>0</v>
      </c>
      <c r="L84" s="180">
        <v>21</v>
      </c>
      <c r="M84" s="180">
        <f t="shared" si="45"/>
        <v>0</v>
      </c>
      <c r="N84" s="178">
        <v>0</v>
      </c>
      <c r="O84" s="178">
        <f t="shared" si="46"/>
        <v>0</v>
      </c>
      <c r="P84" s="178">
        <v>0</v>
      </c>
      <c r="Q84" s="178">
        <f t="shared" si="47"/>
        <v>0</v>
      </c>
      <c r="R84" s="180"/>
      <c r="S84" s="181" t="s">
        <v>296</v>
      </c>
      <c r="T84" s="156">
        <v>0</v>
      </c>
      <c r="U84" s="156">
        <f t="shared" si="48"/>
        <v>0</v>
      </c>
      <c r="V84" s="156"/>
      <c r="W84" s="156" t="s">
        <v>223</v>
      </c>
      <c r="X84" s="156" t="s">
        <v>224</v>
      </c>
      <c r="Y84" s="145"/>
      <c r="Z84" s="145"/>
      <c r="AA84" s="145"/>
      <c r="AB84" s="145"/>
      <c r="AC84" s="145"/>
      <c r="AD84" s="145"/>
      <c r="AE84" s="145"/>
      <c r="AF84" s="145" t="s">
        <v>352</v>
      </c>
      <c r="AG84" s="145"/>
      <c r="AH84" s="145"/>
      <c r="AI84" s="145"/>
      <c r="AJ84" s="145"/>
      <c r="AK84" s="145"/>
      <c r="AL84" s="145"/>
      <c r="AM84" s="145"/>
      <c r="AN84" s="145"/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5"/>
      <c r="AZ84" s="145"/>
      <c r="BA84" s="145"/>
      <c r="BB84" s="145"/>
      <c r="BC84" s="145"/>
      <c r="BD84" s="145"/>
      <c r="BE84" s="145"/>
      <c r="BF84" s="145"/>
      <c r="BG84" s="145"/>
    </row>
    <row r="85" spans="1:59" ht="33.75" outlineLevel="1" x14ac:dyDescent="0.2">
      <c r="A85" s="175">
        <v>71</v>
      </c>
      <c r="B85" s="176" t="s">
        <v>1716</v>
      </c>
      <c r="C85" s="185" t="s">
        <v>1717</v>
      </c>
      <c r="D85" s="177" t="s">
        <v>299</v>
      </c>
      <c r="E85" s="178">
        <v>3</v>
      </c>
      <c r="F85" s="179"/>
      <c r="G85" s="180">
        <f t="shared" si="42"/>
        <v>0</v>
      </c>
      <c r="H85" s="179"/>
      <c r="I85" s="180">
        <f t="shared" si="43"/>
        <v>0</v>
      </c>
      <c r="J85" s="179"/>
      <c r="K85" s="180">
        <f t="shared" si="44"/>
        <v>0</v>
      </c>
      <c r="L85" s="180">
        <v>21</v>
      </c>
      <c r="M85" s="180">
        <f t="shared" si="45"/>
        <v>0</v>
      </c>
      <c r="N85" s="178">
        <v>0</v>
      </c>
      <c r="O85" s="178">
        <f t="shared" si="46"/>
        <v>0</v>
      </c>
      <c r="P85" s="178">
        <v>0</v>
      </c>
      <c r="Q85" s="178">
        <f t="shared" si="47"/>
        <v>0</v>
      </c>
      <c r="R85" s="180"/>
      <c r="S85" s="181" t="s">
        <v>296</v>
      </c>
      <c r="T85" s="156">
        <v>0</v>
      </c>
      <c r="U85" s="156">
        <f t="shared" si="48"/>
        <v>0</v>
      </c>
      <c r="V85" s="156"/>
      <c r="W85" s="156" t="s">
        <v>223</v>
      </c>
      <c r="X85" s="156" t="s">
        <v>224</v>
      </c>
      <c r="Y85" s="145"/>
      <c r="Z85" s="145"/>
      <c r="AA85" s="145"/>
      <c r="AB85" s="145"/>
      <c r="AC85" s="145"/>
      <c r="AD85" s="145"/>
      <c r="AE85" s="145"/>
      <c r="AF85" s="145" t="s">
        <v>352</v>
      </c>
      <c r="AG85" s="145"/>
      <c r="AH85" s="145"/>
      <c r="AI85" s="145"/>
      <c r="AJ85" s="145"/>
      <c r="AK85" s="145"/>
      <c r="AL85" s="145"/>
      <c r="AM85" s="145"/>
      <c r="AN85" s="145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145"/>
    </row>
    <row r="86" spans="1:59" ht="33.75" outlineLevel="1" x14ac:dyDescent="0.2">
      <c r="A86" s="175">
        <v>72</v>
      </c>
      <c r="B86" s="176" t="s">
        <v>1718</v>
      </c>
      <c r="C86" s="185" t="s">
        <v>1719</v>
      </c>
      <c r="D86" s="177" t="s">
        <v>299</v>
      </c>
      <c r="E86" s="178">
        <v>4</v>
      </c>
      <c r="F86" s="179"/>
      <c r="G86" s="180">
        <f t="shared" si="42"/>
        <v>0</v>
      </c>
      <c r="H86" s="179"/>
      <c r="I86" s="180">
        <f t="shared" si="43"/>
        <v>0</v>
      </c>
      <c r="J86" s="179"/>
      <c r="K86" s="180">
        <f t="shared" si="44"/>
        <v>0</v>
      </c>
      <c r="L86" s="180">
        <v>21</v>
      </c>
      <c r="M86" s="180">
        <f t="shared" si="45"/>
        <v>0</v>
      </c>
      <c r="N86" s="178">
        <v>0</v>
      </c>
      <c r="O86" s="178">
        <f t="shared" si="46"/>
        <v>0</v>
      </c>
      <c r="P86" s="178">
        <v>0</v>
      </c>
      <c r="Q86" s="178">
        <f t="shared" si="47"/>
        <v>0</v>
      </c>
      <c r="R86" s="180"/>
      <c r="S86" s="181" t="s">
        <v>296</v>
      </c>
      <c r="T86" s="156">
        <v>0</v>
      </c>
      <c r="U86" s="156">
        <f t="shared" si="48"/>
        <v>0</v>
      </c>
      <c r="V86" s="156"/>
      <c r="W86" s="156" t="s">
        <v>223</v>
      </c>
      <c r="X86" s="156" t="s">
        <v>224</v>
      </c>
      <c r="Y86" s="145"/>
      <c r="Z86" s="145"/>
      <c r="AA86" s="145"/>
      <c r="AB86" s="145"/>
      <c r="AC86" s="145"/>
      <c r="AD86" s="145"/>
      <c r="AE86" s="145"/>
      <c r="AF86" s="145" t="s">
        <v>352</v>
      </c>
      <c r="AG86" s="145"/>
      <c r="AH86" s="145"/>
      <c r="AI86" s="145"/>
      <c r="AJ86" s="145"/>
      <c r="AK86" s="145"/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</row>
    <row r="87" spans="1:59" ht="22.5" outlineLevel="1" x14ac:dyDescent="0.2">
      <c r="A87" s="175">
        <v>73</v>
      </c>
      <c r="B87" s="176" t="s">
        <v>1720</v>
      </c>
      <c r="C87" s="185" t="s">
        <v>1631</v>
      </c>
      <c r="D87" s="177" t="s">
        <v>261</v>
      </c>
      <c r="E87" s="178">
        <v>4</v>
      </c>
      <c r="F87" s="179"/>
      <c r="G87" s="180">
        <f t="shared" si="42"/>
        <v>0</v>
      </c>
      <c r="H87" s="179"/>
      <c r="I87" s="180">
        <f t="shared" si="43"/>
        <v>0</v>
      </c>
      <c r="J87" s="179"/>
      <c r="K87" s="180">
        <f t="shared" si="44"/>
        <v>0</v>
      </c>
      <c r="L87" s="180">
        <v>21</v>
      </c>
      <c r="M87" s="180">
        <f t="shared" si="45"/>
        <v>0</v>
      </c>
      <c r="N87" s="178">
        <v>0</v>
      </c>
      <c r="O87" s="178">
        <f t="shared" si="46"/>
        <v>0</v>
      </c>
      <c r="P87" s="178">
        <v>0</v>
      </c>
      <c r="Q87" s="178">
        <f t="shared" si="47"/>
        <v>0</v>
      </c>
      <c r="R87" s="180"/>
      <c r="S87" s="181" t="s">
        <v>296</v>
      </c>
      <c r="T87" s="156">
        <v>0</v>
      </c>
      <c r="U87" s="156">
        <f t="shared" si="48"/>
        <v>0</v>
      </c>
      <c r="V87" s="156"/>
      <c r="W87" s="156" t="s">
        <v>269</v>
      </c>
      <c r="X87" s="156" t="s">
        <v>224</v>
      </c>
      <c r="Y87" s="145"/>
      <c r="Z87" s="145"/>
      <c r="AA87" s="145"/>
      <c r="AB87" s="145"/>
      <c r="AC87" s="145"/>
      <c r="AD87" s="145"/>
      <c r="AE87" s="145"/>
      <c r="AF87" s="145" t="s">
        <v>480</v>
      </c>
      <c r="AG87" s="145"/>
      <c r="AH87" s="145"/>
      <c r="AI87" s="145"/>
      <c r="AJ87" s="145"/>
      <c r="AK87" s="145"/>
      <c r="AL87" s="145"/>
      <c r="AM87" s="145"/>
      <c r="AN87" s="145"/>
      <c r="AO87" s="145"/>
      <c r="AP87" s="145"/>
      <c r="AQ87" s="145"/>
      <c r="AR87" s="145"/>
      <c r="AS87" s="145"/>
      <c r="AT87" s="145"/>
      <c r="AU87" s="145"/>
      <c r="AV87" s="145"/>
      <c r="AW87" s="145"/>
      <c r="AX87" s="145"/>
      <c r="AY87" s="145"/>
      <c r="AZ87" s="145"/>
      <c r="BA87" s="145"/>
      <c r="BB87" s="145"/>
      <c r="BC87" s="145"/>
      <c r="BD87" s="145"/>
      <c r="BE87" s="145"/>
      <c r="BF87" s="145"/>
      <c r="BG87" s="145"/>
    </row>
    <row r="88" spans="1:59" outlineLevel="1" x14ac:dyDescent="0.2">
      <c r="A88" s="175">
        <v>74</v>
      </c>
      <c r="B88" s="176" t="s">
        <v>1721</v>
      </c>
      <c r="C88" s="185" t="s">
        <v>1722</v>
      </c>
      <c r="D88" s="177" t="s">
        <v>261</v>
      </c>
      <c r="E88" s="178">
        <v>3</v>
      </c>
      <c r="F88" s="179"/>
      <c r="G88" s="180">
        <f t="shared" si="42"/>
        <v>0</v>
      </c>
      <c r="H88" s="179"/>
      <c r="I88" s="180">
        <f t="shared" si="43"/>
        <v>0</v>
      </c>
      <c r="J88" s="179"/>
      <c r="K88" s="180">
        <f t="shared" si="44"/>
        <v>0</v>
      </c>
      <c r="L88" s="180">
        <v>21</v>
      </c>
      <c r="M88" s="180">
        <f t="shared" si="45"/>
        <v>0</v>
      </c>
      <c r="N88" s="178">
        <v>0</v>
      </c>
      <c r="O88" s="178">
        <f t="shared" si="46"/>
        <v>0</v>
      </c>
      <c r="P88" s="178">
        <v>0</v>
      </c>
      <c r="Q88" s="178">
        <f t="shared" si="47"/>
        <v>0</v>
      </c>
      <c r="R88" s="180"/>
      <c r="S88" s="181" t="s">
        <v>296</v>
      </c>
      <c r="T88" s="156">
        <v>0</v>
      </c>
      <c r="U88" s="156">
        <f t="shared" si="48"/>
        <v>0</v>
      </c>
      <c r="V88" s="156"/>
      <c r="W88" s="156" t="s">
        <v>269</v>
      </c>
      <c r="X88" s="156" t="s">
        <v>224</v>
      </c>
      <c r="Y88" s="145"/>
      <c r="Z88" s="145"/>
      <c r="AA88" s="145"/>
      <c r="AB88" s="145"/>
      <c r="AC88" s="145"/>
      <c r="AD88" s="145"/>
      <c r="AE88" s="145"/>
      <c r="AF88" s="145" t="s">
        <v>480</v>
      </c>
      <c r="AG88" s="145"/>
      <c r="AH88" s="145"/>
      <c r="AI88" s="145"/>
      <c r="AJ88" s="145"/>
      <c r="AK88" s="145"/>
      <c r="AL88" s="145"/>
      <c r="AM88" s="145"/>
      <c r="AN88" s="145"/>
      <c r="AO88" s="145"/>
      <c r="AP88" s="145"/>
      <c r="AQ88" s="145"/>
      <c r="AR88" s="145"/>
      <c r="AS88" s="145"/>
      <c r="AT88" s="145"/>
      <c r="AU88" s="145"/>
      <c r="AV88" s="145"/>
      <c r="AW88" s="145"/>
      <c r="AX88" s="145"/>
      <c r="AY88" s="145"/>
      <c r="AZ88" s="145"/>
      <c r="BA88" s="145"/>
      <c r="BB88" s="145"/>
      <c r="BC88" s="145"/>
      <c r="BD88" s="145"/>
      <c r="BE88" s="145"/>
      <c r="BF88" s="145"/>
      <c r="BG88" s="145"/>
    </row>
    <row r="89" spans="1:59" ht="22.5" outlineLevel="1" x14ac:dyDescent="0.2">
      <c r="A89" s="175">
        <v>75</v>
      </c>
      <c r="B89" s="176" t="s">
        <v>1723</v>
      </c>
      <c r="C89" s="185" t="s">
        <v>1724</v>
      </c>
      <c r="D89" s="177" t="s">
        <v>765</v>
      </c>
      <c r="E89" s="178">
        <v>1</v>
      </c>
      <c r="F89" s="179"/>
      <c r="G89" s="180">
        <f t="shared" si="42"/>
        <v>0</v>
      </c>
      <c r="H89" s="179"/>
      <c r="I89" s="180">
        <f t="shared" si="43"/>
        <v>0</v>
      </c>
      <c r="J89" s="179"/>
      <c r="K89" s="180">
        <f t="shared" si="44"/>
        <v>0</v>
      </c>
      <c r="L89" s="180">
        <v>21</v>
      </c>
      <c r="M89" s="180">
        <f t="shared" si="45"/>
        <v>0</v>
      </c>
      <c r="N89" s="178">
        <v>0</v>
      </c>
      <c r="O89" s="178">
        <f t="shared" si="46"/>
        <v>0</v>
      </c>
      <c r="P89" s="178">
        <v>0</v>
      </c>
      <c r="Q89" s="178">
        <f t="shared" si="47"/>
        <v>0</v>
      </c>
      <c r="R89" s="180"/>
      <c r="S89" s="181" t="s">
        <v>296</v>
      </c>
      <c r="T89" s="156">
        <v>0</v>
      </c>
      <c r="U89" s="156">
        <f t="shared" si="48"/>
        <v>0</v>
      </c>
      <c r="V89" s="156"/>
      <c r="W89" s="156" t="s">
        <v>223</v>
      </c>
      <c r="X89" s="156" t="s">
        <v>224</v>
      </c>
      <c r="Y89" s="145"/>
      <c r="Z89" s="145"/>
      <c r="AA89" s="145"/>
      <c r="AB89" s="145"/>
      <c r="AC89" s="145"/>
      <c r="AD89" s="145"/>
      <c r="AE89" s="145"/>
      <c r="AF89" s="145" t="s">
        <v>352</v>
      </c>
      <c r="AG89" s="145"/>
      <c r="AH89" s="145"/>
      <c r="AI89" s="145"/>
      <c r="AJ89" s="145"/>
      <c r="AK89" s="145"/>
      <c r="AL89" s="145"/>
      <c r="AM89" s="145"/>
      <c r="AN89" s="145"/>
      <c r="AO89" s="145"/>
      <c r="AP89" s="145"/>
      <c r="AQ89" s="145"/>
      <c r="AR89" s="145"/>
      <c r="AS89" s="145"/>
      <c r="AT89" s="145"/>
      <c r="AU89" s="145"/>
      <c r="AV89" s="145"/>
      <c r="AW89" s="145"/>
      <c r="AX89" s="145"/>
      <c r="AY89" s="145"/>
      <c r="AZ89" s="145"/>
      <c r="BA89" s="145"/>
      <c r="BB89" s="145"/>
      <c r="BC89" s="145"/>
      <c r="BD89" s="145"/>
      <c r="BE89" s="145"/>
      <c r="BF89" s="145"/>
      <c r="BG89" s="145"/>
    </row>
    <row r="90" spans="1:59" ht="45" outlineLevel="1" x14ac:dyDescent="0.2">
      <c r="A90" s="175">
        <v>76</v>
      </c>
      <c r="B90" s="176" t="s">
        <v>1725</v>
      </c>
      <c r="C90" s="185" t="s">
        <v>1726</v>
      </c>
      <c r="D90" s="177" t="s">
        <v>1636</v>
      </c>
      <c r="E90" s="178">
        <v>4</v>
      </c>
      <c r="F90" s="179"/>
      <c r="G90" s="180">
        <f t="shared" si="42"/>
        <v>0</v>
      </c>
      <c r="H90" s="179"/>
      <c r="I90" s="180">
        <f t="shared" si="43"/>
        <v>0</v>
      </c>
      <c r="J90" s="179"/>
      <c r="K90" s="180">
        <f t="shared" si="44"/>
        <v>0</v>
      </c>
      <c r="L90" s="180">
        <v>21</v>
      </c>
      <c r="M90" s="180">
        <f t="shared" si="45"/>
        <v>0</v>
      </c>
      <c r="N90" s="178">
        <v>0</v>
      </c>
      <c r="O90" s="178">
        <f t="shared" si="46"/>
        <v>0</v>
      </c>
      <c r="P90" s="178">
        <v>0</v>
      </c>
      <c r="Q90" s="178">
        <f t="shared" si="47"/>
        <v>0</v>
      </c>
      <c r="R90" s="180"/>
      <c r="S90" s="181" t="s">
        <v>296</v>
      </c>
      <c r="T90" s="156">
        <v>0</v>
      </c>
      <c r="U90" s="156">
        <f t="shared" si="48"/>
        <v>0</v>
      </c>
      <c r="V90" s="156"/>
      <c r="W90" s="156" t="s">
        <v>223</v>
      </c>
      <c r="X90" s="156" t="s">
        <v>224</v>
      </c>
      <c r="Y90" s="145"/>
      <c r="Z90" s="145"/>
      <c r="AA90" s="145"/>
      <c r="AB90" s="145"/>
      <c r="AC90" s="145"/>
      <c r="AD90" s="145"/>
      <c r="AE90" s="145"/>
      <c r="AF90" s="145" t="s">
        <v>352</v>
      </c>
      <c r="AG90" s="145"/>
      <c r="AH90" s="145"/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45"/>
      <c r="AY90" s="145"/>
      <c r="AZ90" s="145"/>
      <c r="BA90" s="145"/>
      <c r="BB90" s="145"/>
      <c r="BC90" s="145"/>
      <c r="BD90" s="145"/>
      <c r="BE90" s="145"/>
      <c r="BF90" s="145"/>
      <c r="BG90" s="145"/>
    </row>
    <row r="91" spans="1:59" outlineLevel="1" x14ac:dyDescent="0.2">
      <c r="A91" s="175">
        <v>77</v>
      </c>
      <c r="B91" s="176" t="s">
        <v>1637</v>
      </c>
      <c r="C91" s="185" t="s">
        <v>1638</v>
      </c>
      <c r="D91" s="177" t="s">
        <v>267</v>
      </c>
      <c r="E91" s="178">
        <v>0.2</v>
      </c>
      <c r="F91" s="179"/>
      <c r="G91" s="180">
        <f t="shared" si="42"/>
        <v>0</v>
      </c>
      <c r="H91" s="179"/>
      <c r="I91" s="180">
        <f t="shared" si="43"/>
        <v>0</v>
      </c>
      <c r="J91" s="179"/>
      <c r="K91" s="180">
        <f t="shared" si="44"/>
        <v>0</v>
      </c>
      <c r="L91" s="180">
        <v>21</v>
      </c>
      <c r="M91" s="180">
        <f t="shared" si="45"/>
        <v>0</v>
      </c>
      <c r="N91" s="178">
        <v>0</v>
      </c>
      <c r="O91" s="178">
        <f t="shared" si="46"/>
        <v>0</v>
      </c>
      <c r="P91" s="178">
        <v>0</v>
      </c>
      <c r="Q91" s="178">
        <f t="shared" si="47"/>
        <v>0</v>
      </c>
      <c r="R91" s="180"/>
      <c r="S91" s="181" t="s">
        <v>1900</v>
      </c>
      <c r="T91" s="156">
        <v>0</v>
      </c>
      <c r="U91" s="156">
        <f t="shared" si="48"/>
        <v>0</v>
      </c>
      <c r="V91" s="156"/>
      <c r="W91" s="156" t="s">
        <v>223</v>
      </c>
      <c r="X91" s="156" t="s">
        <v>224</v>
      </c>
      <c r="Y91" s="145"/>
      <c r="Z91" s="145"/>
      <c r="AA91" s="145"/>
      <c r="AB91" s="145"/>
      <c r="AC91" s="145"/>
      <c r="AD91" s="145"/>
      <c r="AE91" s="145"/>
      <c r="AF91" s="145" t="s">
        <v>352</v>
      </c>
      <c r="AG91" s="145"/>
      <c r="AH91" s="145"/>
      <c r="AI91" s="145"/>
      <c r="AJ91" s="145"/>
      <c r="AK91" s="145"/>
      <c r="AL91" s="145"/>
      <c r="AM91" s="145"/>
      <c r="AN91" s="145"/>
      <c r="AO91" s="145"/>
      <c r="AP91" s="145"/>
      <c r="AQ91" s="145"/>
      <c r="AR91" s="145"/>
      <c r="AS91" s="145"/>
      <c r="AT91" s="145"/>
      <c r="AU91" s="145"/>
      <c r="AV91" s="145"/>
      <c r="AW91" s="145"/>
      <c r="AX91" s="145"/>
      <c r="AY91" s="145"/>
      <c r="AZ91" s="145"/>
      <c r="BA91" s="145"/>
      <c r="BB91" s="145"/>
      <c r="BC91" s="145"/>
      <c r="BD91" s="145"/>
      <c r="BE91" s="145"/>
      <c r="BF91" s="145"/>
      <c r="BG91" s="145"/>
    </row>
    <row r="92" spans="1:59" x14ac:dyDescent="0.2">
      <c r="A92" s="161" t="s">
        <v>217</v>
      </c>
      <c r="B92" s="162" t="s">
        <v>141</v>
      </c>
      <c r="C92" s="182" t="s">
        <v>142</v>
      </c>
      <c r="D92" s="163"/>
      <c r="E92" s="164"/>
      <c r="F92" s="165"/>
      <c r="G92" s="165">
        <f>SUMIF(AF93:AF105,"&lt;&gt;NOR",G93:G105)</f>
        <v>0</v>
      </c>
      <c r="H92" s="165"/>
      <c r="I92" s="165">
        <f>SUM(I93:I105)</f>
        <v>0</v>
      </c>
      <c r="J92" s="165"/>
      <c r="K92" s="165">
        <f>SUM(K93:K105)</f>
        <v>0</v>
      </c>
      <c r="L92" s="165"/>
      <c r="M92" s="165">
        <f>SUM(M93:M105)</f>
        <v>0</v>
      </c>
      <c r="N92" s="164"/>
      <c r="O92" s="164">
        <f>SUM(O93:O105)</f>
        <v>0</v>
      </c>
      <c r="P92" s="164"/>
      <c r="Q92" s="164">
        <f>SUM(Q93:Q105)</f>
        <v>0</v>
      </c>
      <c r="R92" s="165"/>
      <c r="S92" s="166"/>
      <c r="T92" s="160"/>
      <c r="U92" s="160">
        <f>SUM(U93:U105)</f>
        <v>0</v>
      </c>
      <c r="V92" s="160"/>
      <c r="W92" s="160"/>
      <c r="X92" s="160"/>
      <c r="AF92" t="s">
        <v>218</v>
      </c>
    </row>
    <row r="93" spans="1:59" ht="45" outlineLevel="1" x14ac:dyDescent="0.2">
      <c r="A93" s="175">
        <v>78</v>
      </c>
      <c r="B93" s="176" t="s">
        <v>1727</v>
      </c>
      <c r="C93" s="185" t="s">
        <v>1709</v>
      </c>
      <c r="D93" s="177" t="s">
        <v>341</v>
      </c>
      <c r="E93" s="178">
        <v>1</v>
      </c>
      <c r="F93" s="179"/>
      <c r="G93" s="180">
        <f t="shared" ref="G93:G105" si="49">ROUND(E93*F93,2)</f>
        <v>0</v>
      </c>
      <c r="H93" s="179"/>
      <c r="I93" s="180">
        <f t="shared" ref="I93:I105" si="50">ROUND(E93*H93,2)</f>
        <v>0</v>
      </c>
      <c r="J93" s="179"/>
      <c r="K93" s="180">
        <f t="shared" ref="K93:K105" si="51">ROUND(E93*J93,2)</f>
        <v>0</v>
      </c>
      <c r="L93" s="180">
        <v>21</v>
      </c>
      <c r="M93" s="180">
        <f t="shared" ref="M93:M105" si="52">G93*(1+L93/100)</f>
        <v>0</v>
      </c>
      <c r="N93" s="178">
        <v>0</v>
      </c>
      <c r="O93" s="178">
        <f t="shared" ref="O93:O105" si="53">ROUND(E93*N93,2)</f>
        <v>0</v>
      </c>
      <c r="P93" s="178">
        <v>0</v>
      </c>
      <c r="Q93" s="178">
        <f t="shared" ref="Q93:Q105" si="54">ROUND(E93*P93,2)</f>
        <v>0</v>
      </c>
      <c r="R93" s="180"/>
      <c r="S93" s="181" t="s">
        <v>296</v>
      </c>
      <c r="T93" s="156">
        <v>0</v>
      </c>
      <c r="U93" s="156">
        <f t="shared" ref="U93:U105" si="55">ROUND(E93*T93,2)</f>
        <v>0</v>
      </c>
      <c r="V93" s="156"/>
      <c r="W93" s="156" t="s">
        <v>269</v>
      </c>
      <c r="X93" s="156" t="s">
        <v>224</v>
      </c>
      <c r="Y93" s="145"/>
      <c r="Z93" s="145"/>
      <c r="AA93" s="145"/>
      <c r="AB93" s="145"/>
      <c r="AC93" s="145"/>
      <c r="AD93" s="145"/>
      <c r="AE93" s="145"/>
      <c r="AF93" s="145" t="s">
        <v>480</v>
      </c>
      <c r="AG93" s="145"/>
      <c r="AH93" s="145"/>
      <c r="AI93" s="145"/>
      <c r="AJ93" s="145"/>
      <c r="AK93" s="145"/>
      <c r="AL93" s="145"/>
      <c r="AM93" s="145"/>
      <c r="AN93" s="145"/>
      <c r="AO93" s="145"/>
      <c r="AP93" s="145"/>
      <c r="AQ93" s="145"/>
      <c r="AR93" s="145"/>
      <c r="AS93" s="145"/>
      <c r="AT93" s="145"/>
      <c r="AU93" s="145"/>
      <c r="AV93" s="145"/>
      <c r="AW93" s="145"/>
      <c r="AX93" s="145"/>
      <c r="AY93" s="145"/>
      <c r="AZ93" s="145"/>
      <c r="BA93" s="145"/>
      <c r="BB93" s="145"/>
      <c r="BC93" s="145"/>
      <c r="BD93" s="145"/>
      <c r="BE93" s="145"/>
      <c r="BF93" s="145"/>
      <c r="BG93" s="145"/>
    </row>
    <row r="94" spans="1:59" outlineLevel="1" x14ac:dyDescent="0.2">
      <c r="A94" s="175">
        <v>79</v>
      </c>
      <c r="B94" s="176" t="s">
        <v>1728</v>
      </c>
      <c r="C94" s="185" t="s">
        <v>1644</v>
      </c>
      <c r="D94" s="177" t="s">
        <v>341</v>
      </c>
      <c r="E94" s="178">
        <v>1</v>
      </c>
      <c r="F94" s="179"/>
      <c r="G94" s="180">
        <f t="shared" si="49"/>
        <v>0</v>
      </c>
      <c r="H94" s="179"/>
      <c r="I94" s="180">
        <f t="shared" si="50"/>
        <v>0</v>
      </c>
      <c r="J94" s="179"/>
      <c r="K94" s="180">
        <f t="shared" si="51"/>
        <v>0</v>
      </c>
      <c r="L94" s="180">
        <v>21</v>
      </c>
      <c r="M94" s="180">
        <f t="shared" si="52"/>
        <v>0</v>
      </c>
      <c r="N94" s="178">
        <v>0</v>
      </c>
      <c r="O94" s="178">
        <f t="shared" si="53"/>
        <v>0</v>
      </c>
      <c r="P94" s="178">
        <v>0</v>
      </c>
      <c r="Q94" s="178">
        <f t="shared" si="54"/>
        <v>0</v>
      </c>
      <c r="R94" s="180"/>
      <c r="S94" s="181" t="s">
        <v>296</v>
      </c>
      <c r="T94" s="156">
        <v>0</v>
      </c>
      <c r="U94" s="156">
        <f t="shared" si="55"/>
        <v>0</v>
      </c>
      <c r="V94" s="156"/>
      <c r="W94" s="156" t="s">
        <v>223</v>
      </c>
      <c r="X94" s="156" t="s">
        <v>224</v>
      </c>
      <c r="Y94" s="145"/>
      <c r="Z94" s="145"/>
      <c r="AA94" s="145"/>
      <c r="AB94" s="145"/>
      <c r="AC94" s="145"/>
      <c r="AD94" s="145"/>
      <c r="AE94" s="145"/>
      <c r="AF94" s="145" t="s">
        <v>352</v>
      </c>
      <c r="AG94" s="145"/>
      <c r="AH94" s="145"/>
      <c r="AI94" s="145"/>
      <c r="AJ94" s="145"/>
      <c r="AK94" s="145"/>
      <c r="AL94" s="145"/>
      <c r="AM94" s="145"/>
      <c r="AN94" s="145"/>
      <c r="AO94" s="145"/>
      <c r="AP94" s="145"/>
      <c r="AQ94" s="145"/>
      <c r="AR94" s="145"/>
      <c r="AS94" s="145"/>
      <c r="AT94" s="145"/>
      <c r="AU94" s="145"/>
      <c r="AV94" s="145"/>
      <c r="AW94" s="145"/>
      <c r="AX94" s="145"/>
      <c r="AY94" s="145"/>
      <c r="AZ94" s="145"/>
      <c r="BA94" s="145"/>
      <c r="BB94" s="145"/>
      <c r="BC94" s="145"/>
      <c r="BD94" s="145"/>
      <c r="BE94" s="145"/>
      <c r="BF94" s="145"/>
      <c r="BG94" s="145"/>
    </row>
    <row r="95" spans="1:59" outlineLevel="1" x14ac:dyDescent="0.2">
      <c r="A95" s="175">
        <v>80</v>
      </c>
      <c r="B95" s="176" t="s">
        <v>1729</v>
      </c>
      <c r="C95" s="185" t="s">
        <v>1646</v>
      </c>
      <c r="D95" s="177" t="s">
        <v>341</v>
      </c>
      <c r="E95" s="178">
        <v>1</v>
      </c>
      <c r="F95" s="179"/>
      <c r="G95" s="180">
        <f t="shared" si="49"/>
        <v>0</v>
      </c>
      <c r="H95" s="179"/>
      <c r="I95" s="180">
        <f t="shared" si="50"/>
        <v>0</v>
      </c>
      <c r="J95" s="179"/>
      <c r="K95" s="180">
        <f t="shared" si="51"/>
        <v>0</v>
      </c>
      <c r="L95" s="180">
        <v>21</v>
      </c>
      <c r="M95" s="180">
        <f t="shared" si="52"/>
        <v>0</v>
      </c>
      <c r="N95" s="178">
        <v>0</v>
      </c>
      <c r="O95" s="178">
        <f t="shared" si="53"/>
        <v>0</v>
      </c>
      <c r="P95" s="178">
        <v>0</v>
      </c>
      <c r="Q95" s="178">
        <f t="shared" si="54"/>
        <v>0</v>
      </c>
      <c r="R95" s="180"/>
      <c r="S95" s="181" t="s">
        <v>296</v>
      </c>
      <c r="T95" s="156">
        <v>0</v>
      </c>
      <c r="U95" s="156">
        <f t="shared" si="55"/>
        <v>0</v>
      </c>
      <c r="V95" s="156"/>
      <c r="W95" s="156" t="s">
        <v>269</v>
      </c>
      <c r="X95" s="156" t="s">
        <v>224</v>
      </c>
      <c r="Y95" s="145"/>
      <c r="Z95" s="145"/>
      <c r="AA95" s="145"/>
      <c r="AB95" s="145"/>
      <c r="AC95" s="145"/>
      <c r="AD95" s="145"/>
      <c r="AE95" s="145"/>
      <c r="AF95" s="145" t="s">
        <v>480</v>
      </c>
      <c r="AG95" s="145"/>
      <c r="AH95" s="145"/>
      <c r="AI95" s="145"/>
      <c r="AJ95" s="145"/>
      <c r="AK95" s="145"/>
      <c r="AL95" s="145"/>
      <c r="AM95" s="145"/>
      <c r="AN95" s="145"/>
      <c r="AO95" s="145"/>
      <c r="AP95" s="145"/>
      <c r="AQ95" s="145"/>
      <c r="AR95" s="145"/>
      <c r="AS95" s="145"/>
      <c r="AT95" s="145"/>
      <c r="AU95" s="145"/>
      <c r="AV95" s="145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  <c r="BG95" s="145"/>
    </row>
    <row r="96" spans="1:59" outlineLevel="1" x14ac:dyDescent="0.2">
      <c r="A96" s="175">
        <v>81</v>
      </c>
      <c r="B96" s="176" t="s">
        <v>1730</v>
      </c>
      <c r="C96" s="185" t="s">
        <v>1668</v>
      </c>
      <c r="D96" s="177" t="s">
        <v>341</v>
      </c>
      <c r="E96" s="178">
        <v>2</v>
      </c>
      <c r="F96" s="179"/>
      <c r="G96" s="180">
        <f t="shared" si="49"/>
        <v>0</v>
      </c>
      <c r="H96" s="179"/>
      <c r="I96" s="180">
        <f t="shared" si="50"/>
        <v>0</v>
      </c>
      <c r="J96" s="179"/>
      <c r="K96" s="180">
        <f t="shared" si="51"/>
        <v>0</v>
      </c>
      <c r="L96" s="180">
        <v>21</v>
      </c>
      <c r="M96" s="180">
        <f t="shared" si="52"/>
        <v>0</v>
      </c>
      <c r="N96" s="178">
        <v>0</v>
      </c>
      <c r="O96" s="178">
        <f t="shared" si="53"/>
        <v>0</v>
      </c>
      <c r="P96" s="178">
        <v>0</v>
      </c>
      <c r="Q96" s="178">
        <f t="shared" si="54"/>
        <v>0</v>
      </c>
      <c r="R96" s="180"/>
      <c r="S96" s="181" t="s">
        <v>296</v>
      </c>
      <c r="T96" s="156">
        <v>0</v>
      </c>
      <c r="U96" s="156">
        <f t="shared" si="55"/>
        <v>0</v>
      </c>
      <c r="V96" s="156"/>
      <c r="W96" s="156" t="s">
        <v>269</v>
      </c>
      <c r="X96" s="156" t="s">
        <v>224</v>
      </c>
      <c r="Y96" s="145"/>
      <c r="Z96" s="145"/>
      <c r="AA96" s="145"/>
      <c r="AB96" s="145"/>
      <c r="AC96" s="145"/>
      <c r="AD96" s="145"/>
      <c r="AE96" s="145"/>
      <c r="AF96" s="145" t="s">
        <v>480</v>
      </c>
      <c r="AG96" s="145"/>
      <c r="AH96" s="145"/>
      <c r="AI96" s="145"/>
      <c r="AJ96" s="145"/>
      <c r="AK96" s="145"/>
      <c r="AL96" s="145"/>
      <c r="AM96" s="145"/>
      <c r="AN96" s="145"/>
      <c r="AO96" s="145"/>
      <c r="AP96" s="145"/>
      <c r="AQ96" s="145"/>
      <c r="AR96" s="145"/>
      <c r="AS96" s="145"/>
      <c r="AT96" s="145"/>
      <c r="AU96" s="145"/>
      <c r="AV96" s="145"/>
      <c r="AW96" s="145"/>
      <c r="AX96" s="145"/>
      <c r="AY96" s="145"/>
      <c r="AZ96" s="145"/>
      <c r="BA96" s="145"/>
      <c r="BB96" s="145"/>
      <c r="BC96" s="145"/>
      <c r="BD96" s="145"/>
      <c r="BE96" s="145"/>
      <c r="BF96" s="145"/>
      <c r="BG96" s="145"/>
    </row>
    <row r="97" spans="1:59" ht="22.5" outlineLevel="1" x14ac:dyDescent="0.2">
      <c r="A97" s="175">
        <v>82</v>
      </c>
      <c r="B97" s="176" t="s">
        <v>1731</v>
      </c>
      <c r="C97" s="185" t="s">
        <v>1714</v>
      </c>
      <c r="D97" s="177" t="s">
        <v>341</v>
      </c>
      <c r="E97" s="178">
        <v>1</v>
      </c>
      <c r="F97" s="179"/>
      <c r="G97" s="180">
        <f t="shared" si="49"/>
        <v>0</v>
      </c>
      <c r="H97" s="179"/>
      <c r="I97" s="180">
        <f t="shared" si="50"/>
        <v>0</v>
      </c>
      <c r="J97" s="179"/>
      <c r="K97" s="180">
        <f t="shared" si="51"/>
        <v>0</v>
      </c>
      <c r="L97" s="180">
        <v>21</v>
      </c>
      <c r="M97" s="180">
        <f t="shared" si="52"/>
        <v>0</v>
      </c>
      <c r="N97" s="178">
        <v>0</v>
      </c>
      <c r="O97" s="178">
        <f t="shared" si="53"/>
        <v>0</v>
      </c>
      <c r="P97" s="178">
        <v>0</v>
      </c>
      <c r="Q97" s="178">
        <f t="shared" si="54"/>
        <v>0</v>
      </c>
      <c r="R97" s="180"/>
      <c r="S97" s="181" t="s">
        <v>296</v>
      </c>
      <c r="T97" s="156">
        <v>0</v>
      </c>
      <c r="U97" s="156">
        <f t="shared" si="55"/>
        <v>0</v>
      </c>
      <c r="V97" s="156"/>
      <c r="W97" s="156" t="s">
        <v>269</v>
      </c>
      <c r="X97" s="156" t="s">
        <v>224</v>
      </c>
      <c r="Y97" s="145"/>
      <c r="Z97" s="145"/>
      <c r="AA97" s="145"/>
      <c r="AB97" s="145"/>
      <c r="AC97" s="145"/>
      <c r="AD97" s="145"/>
      <c r="AE97" s="145"/>
      <c r="AF97" s="145" t="s">
        <v>480</v>
      </c>
      <c r="AG97" s="145"/>
      <c r="AH97" s="145"/>
      <c r="AI97" s="145"/>
      <c r="AJ97" s="145"/>
      <c r="AK97" s="145"/>
      <c r="AL97" s="145"/>
      <c r="AM97" s="145"/>
      <c r="AN97" s="145"/>
      <c r="AO97" s="145"/>
      <c r="AP97" s="145"/>
      <c r="AQ97" s="145"/>
      <c r="AR97" s="145"/>
      <c r="AS97" s="145"/>
      <c r="AT97" s="145"/>
      <c r="AU97" s="145"/>
      <c r="AV97" s="145"/>
      <c r="AW97" s="145"/>
      <c r="AX97" s="145"/>
      <c r="AY97" s="145"/>
      <c r="AZ97" s="145"/>
      <c r="BA97" s="145"/>
      <c r="BB97" s="145"/>
      <c r="BC97" s="145"/>
      <c r="BD97" s="145"/>
      <c r="BE97" s="145"/>
      <c r="BF97" s="145"/>
      <c r="BG97" s="145"/>
    </row>
    <row r="98" spans="1:59" ht="33.75" outlineLevel="1" x14ac:dyDescent="0.2">
      <c r="A98" s="175">
        <v>83</v>
      </c>
      <c r="B98" s="176" t="s">
        <v>1732</v>
      </c>
      <c r="C98" s="185" t="s">
        <v>1671</v>
      </c>
      <c r="D98" s="177" t="s">
        <v>299</v>
      </c>
      <c r="E98" s="178">
        <v>4</v>
      </c>
      <c r="F98" s="179"/>
      <c r="G98" s="180">
        <f t="shared" si="49"/>
        <v>0</v>
      </c>
      <c r="H98" s="179"/>
      <c r="I98" s="180">
        <f t="shared" si="50"/>
        <v>0</v>
      </c>
      <c r="J98" s="179"/>
      <c r="K98" s="180">
        <f t="shared" si="51"/>
        <v>0</v>
      </c>
      <c r="L98" s="180">
        <v>21</v>
      </c>
      <c r="M98" s="180">
        <f t="shared" si="52"/>
        <v>0</v>
      </c>
      <c r="N98" s="178">
        <v>0</v>
      </c>
      <c r="O98" s="178">
        <f t="shared" si="53"/>
        <v>0</v>
      </c>
      <c r="P98" s="178">
        <v>0</v>
      </c>
      <c r="Q98" s="178">
        <f t="shared" si="54"/>
        <v>0</v>
      </c>
      <c r="R98" s="180"/>
      <c r="S98" s="181" t="s">
        <v>296</v>
      </c>
      <c r="T98" s="156">
        <v>0</v>
      </c>
      <c r="U98" s="156">
        <f t="shared" si="55"/>
        <v>0</v>
      </c>
      <c r="V98" s="156"/>
      <c r="W98" s="156" t="s">
        <v>223</v>
      </c>
      <c r="X98" s="156" t="s">
        <v>224</v>
      </c>
      <c r="Y98" s="145"/>
      <c r="Z98" s="145"/>
      <c r="AA98" s="145"/>
      <c r="AB98" s="145"/>
      <c r="AC98" s="145"/>
      <c r="AD98" s="145"/>
      <c r="AE98" s="145"/>
      <c r="AF98" s="145" t="s">
        <v>352</v>
      </c>
      <c r="AG98" s="145"/>
      <c r="AH98" s="145"/>
      <c r="AI98" s="145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45"/>
      <c r="AU98" s="145"/>
      <c r="AV98" s="145"/>
      <c r="AW98" s="145"/>
      <c r="AX98" s="145"/>
      <c r="AY98" s="145"/>
      <c r="AZ98" s="145"/>
      <c r="BA98" s="145"/>
      <c r="BB98" s="145"/>
      <c r="BC98" s="145"/>
      <c r="BD98" s="145"/>
      <c r="BE98" s="145"/>
      <c r="BF98" s="145"/>
      <c r="BG98" s="145"/>
    </row>
    <row r="99" spans="1:59" ht="33.75" outlineLevel="1" x14ac:dyDescent="0.2">
      <c r="A99" s="175">
        <v>84</v>
      </c>
      <c r="B99" s="176" t="s">
        <v>1733</v>
      </c>
      <c r="C99" s="185" t="s">
        <v>1717</v>
      </c>
      <c r="D99" s="177" t="s">
        <v>299</v>
      </c>
      <c r="E99" s="178">
        <v>3</v>
      </c>
      <c r="F99" s="179"/>
      <c r="G99" s="180">
        <f t="shared" si="49"/>
        <v>0</v>
      </c>
      <c r="H99" s="179"/>
      <c r="I99" s="180">
        <f t="shared" si="50"/>
        <v>0</v>
      </c>
      <c r="J99" s="179"/>
      <c r="K99" s="180">
        <f t="shared" si="51"/>
        <v>0</v>
      </c>
      <c r="L99" s="180">
        <v>21</v>
      </c>
      <c r="M99" s="180">
        <f t="shared" si="52"/>
        <v>0</v>
      </c>
      <c r="N99" s="178">
        <v>0</v>
      </c>
      <c r="O99" s="178">
        <f t="shared" si="53"/>
        <v>0</v>
      </c>
      <c r="P99" s="178">
        <v>0</v>
      </c>
      <c r="Q99" s="178">
        <f t="shared" si="54"/>
        <v>0</v>
      </c>
      <c r="R99" s="180"/>
      <c r="S99" s="181" t="s">
        <v>296</v>
      </c>
      <c r="T99" s="156">
        <v>0</v>
      </c>
      <c r="U99" s="156">
        <f t="shared" si="55"/>
        <v>0</v>
      </c>
      <c r="V99" s="156"/>
      <c r="W99" s="156" t="s">
        <v>223</v>
      </c>
      <c r="X99" s="156" t="s">
        <v>224</v>
      </c>
      <c r="Y99" s="145"/>
      <c r="Z99" s="145"/>
      <c r="AA99" s="145"/>
      <c r="AB99" s="145"/>
      <c r="AC99" s="145"/>
      <c r="AD99" s="145"/>
      <c r="AE99" s="145"/>
      <c r="AF99" s="145" t="s">
        <v>352</v>
      </c>
      <c r="AG99" s="145"/>
      <c r="AH99" s="145"/>
      <c r="AI99" s="145"/>
      <c r="AJ99" s="145"/>
      <c r="AK99" s="145"/>
      <c r="AL99" s="145"/>
      <c r="AM99" s="145"/>
      <c r="AN99" s="145"/>
      <c r="AO99" s="145"/>
      <c r="AP99" s="145"/>
      <c r="AQ99" s="145"/>
      <c r="AR99" s="145"/>
      <c r="AS99" s="145"/>
      <c r="AT99" s="145"/>
      <c r="AU99" s="145"/>
      <c r="AV99" s="145"/>
      <c r="AW99" s="145"/>
      <c r="AX99" s="145"/>
      <c r="AY99" s="145"/>
      <c r="AZ99" s="145"/>
      <c r="BA99" s="145"/>
      <c r="BB99" s="145"/>
      <c r="BC99" s="145"/>
      <c r="BD99" s="145"/>
      <c r="BE99" s="145"/>
      <c r="BF99" s="145"/>
      <c r="BG99" s="145"/>
    </row>
    <row r="100" spans="1:59" ht="33.75" outlineLevel="1" x14ac:dyDescent="0.2">
      <c r="A100" s="175">
        <v>85</v>
      </c>
      <c r="B100" s="176" t="s">
        <v>1734</v>
      </c>
      <c r="C100" s="185" t="s">
        <v>1719</v>
      </c>
      <c r="D100" s="177" t="s">
        <v>299</v>
      </c>
      <c r="E100" s="178">
        <v>4</v>
      </c>
      <c r="F100" s="179"/>
      <c r="G100" s="180">
        <f t="shared" si="49"/>
        <v>0</v>
      </c>
      <c r="H100" s="179"/>
      <c r="I100" s="180">
        <f t="shared" si="50"/>
        <v>0</v>
      </c>
      <c r="J100" s="179"/>
      <c r="K100" s="180">
        <f t="shared" si="51"/>
        <v>0</v>
      </c>
      <c r="L100" s="180">
        <v>21</v>
      </c>
      <c r="M100" s="180">
        <f t="shared" si="52"/>
        <v>0</v>
      </c>
      <c r="N100" s="178">
        <v>0</v>
      </c>
      <c r="O100" s="178">
        <f t="shared" si="53"/>
        <v>0</v>
      </c>
      <c r="P100" s="178">
        <v>0</v>
      </c>
      <c r="Q100" s="178">
        <f t="shared" si="54"/>
        <v>0</v>
      </c>
      <c r="R100" s="180"/>
      <c r="S100" s="181" t="s">
        <v>296</v>
      </c>
      <c r="T100" s="156">
        <v>0</v>
      </c>
      <c r="U100" s="156">
        <f t="shared" si="55"/>
        <v>0</v>
      </c>
      <c r="V100" s="156"/>
      <c r="W100" s="156" t="s">
        <v>223</v>
      </c>
      <c r="X100" s="156" t="s">
        <v>224</v>
      </c>
      <c r="Y100" s="145"/>
      <c r="Z100" s="145"/>
      <c r="AA100" s="145"/>
      <c r="AB100" s="145"/>
      <c r="AC100" s="145"/>
      <c r="AD100" s="145"/>
      <c r="AE100" s="145"/>
      <c r="AF100" s="145" t="s">
        <v>352</v>
      </c>
      <c r="AG100" s="145"/>
      <c r="AH100" s="145"/>
      <c r="AI100" s="145"/>
      <c r="AJ100" s="145"/>
      <c r="AK100" s="145"/>
      <c r="AL100" s="145"/>
      <c r="AM100" s="145"/>
      <c r="AN100" s="145"/>
      <c r="AO100" s="145"/>
      <c r="AP100" s="145"/>
      <c r="AQ100" s="145"/>
      <c r="AR100" s="145"/>
      <c r="AS100" s="145"/>
      <c r="AT100" s="145"/>
      <c r="AU100" s="145"/>
      <c r="AV100" s="145"/>
      <c r="AW100" s="145"/>
      <c r="AX100" s="145"/>
      <c r="AY100" s="145"/>
      <c r="AZ100" s="145"/>
      <c r="BA100" s="145"/>
      <c r="BB100" s="145"/>
      <c r="BC100" s="145"/>
      <c r="BD100" s="145"/>
      <c r="BE100" s="145"/>
      <c r="BF100" s="145"/>
      <c r="BG100" s="145"/>
    </row>
    <row r="101" spans="1:59" ht="22.5" outlineLevel="1" x14ac:dyDescent="0.2">
      <c r="A101" s="175">
        <v>86</v>
      </c>
      <c r="B101" s="176" t="s">
        <v>1735</v>
      </c>
      <c r="C101" s="185" t="s">
        <v>1631</v>
      </c>
      <c r="D101" s="177" t="s">
        <v>261</v>
      </c>
      <c r="E101" s="178">
        <v>4</v>
      </c>
      <c r="F101" s="179"/>
      <c r="G101" s="180">
        <f t="shared" si="49"/>
        <v>0</v>
      </c>
      <c r="H101" s="179"/>
      <c r="I101" s="180">
        <f t="shared" si="50"/>
        <v>0</v>
      </c>
      <c r="J101" s="179"/>
      <c r="K101" s="180">
        <f t="shared" si="51"/>
        <v>0</v>
      </c>
      <c r="L101" s="180">
        <v>21</v>
      </c>
      <c r="M101" s="180">
        <f t="shared" si="52"/>
        <v>0</v>
      </c>
      <c r="N101" s="178">
        <v>0</v>
      </c>
      <c r="O101" s="178">
        <f t="shared" si="53"/>
        <v>0</v>
      </c>
      <c r="P101" s="178">
        <v>0</v>
      </c>
      <c r="Q101" s="178">
        <f t="shared" si="54"/>
        <v>0</v>
      </c>
      <c r="R101" s="180"/>
      <c r="S101" s="181" t="s">
        <v>296</v>
      </c>
      <c r="T101" s="156">
        <v>0</v>
      </c>
      <c r="U101" s="156">
        <f t="shared" si="55"/>
        <v>0</v>
      </c>
      <c r="V101" s="156"/>
      <c r="W101" s="156" t="s">
        <v>269</v>
      </c>
      <c r="X101" s="156" t="s">
        <v>224</v>
      </c>
      <c r="Y101" s="145"/>
      <c r="Z101" s="145"/>
      <c r="AA101" s="145"/>
      <c r="AB101" s="145"/>
      <c r="AC101" s="145"/>
      <c r="AD101" s="145"/>
      <c r="AE101" s="145"/>
      <c r="AF101" s="145" t="s">
        <v>480</v>
      </c>
      <c r="AG101" s="145"/>
      <c r="AH101" s="145"/>
      <c r="AI101" s="145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45"/>
      <c r="BG101" s="145"/>
    </row>
    <row r="102" spans="1:59" outlineLevel="1" x14ac:dyDescent="0.2">
      <c r="A102" s="175">
        <v>87</v>
      </c>
      <c r="B102" s="176" t="s">
        <v>1736</v>
      </c>
      <c r="C102" s="185" t="s">
        <v>1722</v>
      </c>
      <c r="D102" s="177" t="s">
        <v>261</v>
      </c>
      <c r="E102" s="178">
        <v>3</v>
      </c>
      <c r="F102" s="179"/>
      <c r="G102" s="180">
        <f t="shared" si="49"/>
        <v>0</v>
      </c>
      <c r="H102" s="179"/>
      <c r="I102" s="180">
        <f t="shared" si="50"/>
        <v>0</v>
      </c>
      <c r="J102" s="179"/>
      <c r="K102" s="180">
        <f t="shared" si="51"/>
        <v>0</v>
      </c>
      <c r="L102" s="180">
        <v>21</v>
      </c>
      <c r="M102" s="180">
        <f t="shared" si="52"/>
        <v>0</v>
      </c>
      <c r="N102" s="178">
        <v>0</v>
      </c>
      <c r="O102" s="178">
        <f t="shared" si="53"/>
        <v>0</v>
      </c>
      <c r="P102" s="178">
        <v>0</v>
      </c>
      <c r="Q102" s="178">
        <f t="shared" si="54"/>
        <v>0</v>
      </c>
      <c r="R102" s="180"/>
      <c r="S102" s="181" t="s">
        <v>296</v>
      </c>
      <c r="T102" s="156">
        <v>0</v>
      </c>
      <c r="U102" s="156">
        <f t="shared" si="55"/>
        <v>0</v>
      </c>
      <c r="V102" s="156"/>
      <c r="W102" s="156" t="s">
        <v>269</v>
      </c>
      <c r="X102" s="156" t="s">
        <v>224</v>
      </c>
      <c r="Y102" s="145"/>
      <c r="Z102" s="145"/>
      <c r="AA102" s="145"/>
      <c r="AB102" s="145"/>
      <c r="AC102" s="145"/>
      <c r="AD102" s="145"/>
      <c r="AE102" s="145"/>
      <c r="AF102" s="145" t="s">
        <v>480</v>
      </c>
      <c r="AG102" s="145"/>
      <c r="AH102" s="145"/>
      <c r="AI102" s="145"/>
      <c r="AJ102" s="145"/>
      <c r="AK102" s="145"/>
      <c r="AL102" s="145"/>
      <c r="AM102" s="145"/>
      <c r="AN102" s="145"/>
      <c r="AO102" s="145"/>
      <c r="AP102" s="145"/>
      <c r="AQ102" s="145"/>
      <c r="AR102" s="145"/>
      <c r="AS102" s="145"/>
      <c r="AT102" s="145"/>
      <c r="AU102" s="145"/>
      <c r="AV102" s="145"/>
      <c r="AW102" s="145"/>
      <c r="AX102" s="145"/>
      <c r="AY102" s="145"/>
      <c r="AZ102" s="145"/>
      <c r="BA102" s="145"/>
      <c r="BB102" s="145"/>
      <c r="BC102" s="145"/>
      <c r="BD102" s="145"/>
      <c r="BE102" s="145"/>
      <c r="BF102" s="145"/>
      <c r="BG102" s="145"/>
    </row>
    <row r="103" spans="1:59" ht="22.5" outlineLevel="1" x14ac:dyDescent="0.2">
      <c r="A103" s="175">
        <v>88</v>
      </c>
      <c r="B103" s="176" t="s">
        <v>1737</v>
      </c>
      <c r="C103" s="185" t="s">
        <v>1738</v>
      </c>
      <c r="D103" s="177" t="s">
        <v>765</v>
      </c>
      <c r="E103" s="178">
        <v>1</v>
      </c>
      <c r="F103" s="179"/>
      <c r="G103" s="180">
        <f t="shared" si="49"/>
        <v>0</v>
      </c>
      <c r="H103" s="179"/>
      <c r="I103" s="180">
        <f t="shared" si="50"/>
        <v>0</v>
      </c>
      <c r="J103" s="179"/>
      <c r="K103" s="180">
        <f t="shared" si="51"/>
        <v>0</v>
      </c>
      <c r="L103" s="180">
        <v>21</v>
      </c>
      <c r="M103" s="180">
        <f t="shared" si="52"/>
        <v>0</v>
      </c>
      <c r="N103" s="178">
        <v>0</v>
      </c>
      <c r="O103" s="178">
        <f t="shared" si="53"/>
        <v>0</v>
      </c>
      <c r="P103" s="178">
        <v>0</v>
      </c>
      <c r="Q103" s="178">
        <f t="shared" si="54"/>
        <v>0</v>
      </c>
      <c r="R103" s="180"/>
      <c r="S103" s="181" t="s">
        <v>296</v>
      </c>
      <c r="T103" s="156">
        <v>0</v>
      </c>
      <c r="U103" s="156">
        <f t="shared" si="55"/>
        <v>0</v>
      </c>
      <c r="V103" s="156"/>
      <c r="W103" s="156" t="s">
        <v>223</v>
      </c>
      <c r="X103" s="156" t="s">
        <v>224</v>
      </c>
      <c r="Y103" s="145"/>
      <c r="Z103" s="145"/>
      <c r="AA103" s="145"/>
      <c r="AB103" s="145"/>
      <c r="AC103" s="145"/>
      <c r="AD103" s="145"/>
      <c r="AE103" s="145"/>
      <c r="AF103" s="145" t="s">
        <v>352</v>
      </c>
      <c r="AG103" s="145"/>
      <c r="AH103" s="145"/>
      <c r="AI103" s="145"/>
      <c r="AJ103" s="145"/>
      <c r="AK103" s="145"/>
      <c r="AL103" s="145"/>
      <c r="AM103" s="145"/>
      <c r="AN103" s="145"/>
      <c r="AO103" s="145"/>
      <c r="AP103" s="145"/>
      <c r="AQ103" s="145"/>
      <c r="AR103" s="145"/>
      <c r="AS103" s="145"/>
      <c r="AT103" s="145"/>
      <c r="AU103" s="145"/>
      <c r="AV103" s="145"/>
      <c r="AW103" s="145"/>
      <c r="AX103" s="145"/>
      <c r="AY103" s="145"/>
      <c r="AZ103" s="145"/>
      <c r="BA103" s="145"/>
      <c r="BB103" s="145"/>
      <c r="BC103" s="145"/>
      <c r="BD103" s="145"/>
      <c r="BE103" s="145"/>
      <c r="BF103" s="145"/>
      <c r="BG103" s="145"/>
    </row>
    <row r="104" spans="1:59" ht="45" outlineLevel="1" x14ac:dyDescent="0.2">
      <c r="A104" s="175">
        <v>89</v>
      </c>
      <c r="B104" s="176" t="s">
        <v>1739</v>
      </c>
      <c r="C104" s="185" t="s">
        <v>1740</v>
      </c>
      <c r="D104" s="177" t="s">
        <v>1636</v>
      </c>
      <c r="E104" s="178">
        <v>4</v>
      </c>
      <c r="F104" s="179"/>
      <c r="G104" s="180">
        <f t="shared" si="49"/>
        <v>0</v>
      </c>
      <c r="H104" s="179"/>
      <c r="I104" s="180">
        <f t="shared" si="50"/>
        <v>0</v>
      </c>
      <c r="J104" s="179"/>
      <c r="K104" s="180">
        <f t="shared" si="51"/>
        <v>0</v>
      </c>
      <c r="L104" s="180">
        <v>21</v>
      </c>
      <c r="M104" s="180">
        <f t="shared" si="52"/>
        <v>0</v>
      </c>
      <c r="N104" s="178">
        <v>0</v>
      </c>
      <c r="O104" s="178">
        <f t="shared" si="53"/>
        <v>0</v>
      </c>
      <c r="P104" s="178">
        <v>0</v>
      </c>
      <c r="Q104" s="178">
        <f t="shared" si="54"/>
        <v>0</v>
      </c>
      <c r="R104" s="180"/>
      <c r="S104" s="181" t="s">
        <v>296</v>
      </c>
      <c r="T104" s="156">
        <v>0</v>
      </c>
      <c r="U104" s="156">
        <f t="shared" si="55"/>
        <v>0</v>
      </c>
      <c r="V104" s="156"/>
      <c r="W104" s="156" t="s">
        <v>223</v>
      </c>
      <c r="X104" s="156" t="s">
        <v>224</v>
      </c>
      <c r="Y104" s="145"/>
      <c r="Z104" s="145"/>
      <c r="AA104" s="145"/>
      <c r="AB104" s="145"/>
      <c r="AC104" s="145"/>
      <c r="AD104" s="145"/>
      <c r="AE104" s="145"/>
      <c r="AF104" s="145" t="s">
        <v>352</v>
      </c>
      <c r="AG104" s="145"/>
      <c r="AH104" s="145"/>
      <c r="AI104" s="145"/>
      <c r="AJ104" s="145"/>
      <c r="AK104" s="145"/>
      <c r="AL104" s="145"/>
      <c r="AM104" s="145"/>
      <c r="AN104" s="145"/>
      <c r="AO104" s="145"/>
      <c r="AP104" s="145"/>
      <c r="AQ104" s="145"/>
      <c r="AR104" s="145"/>
      <c r="AS104" s="145"/>
      <c r="AT104" s="145"/>
      <c r="AU104" s="145"/>
      <c r="AV104" s="145"/>
      <c r="AW104" s="145"/>
      <c r="AX104" s="145"/>
      <c r="AY104" s="145"/>
      <c r="AZ104" s="145"/>
      <c r="BA104" s="145"/>
      <c r="BB104" s="145"/>
      <c r="BC104" s="145"/>
      <c r="BD104" s="145"/>
      <c r="BE104" s="145"/>
      <c r="BF104" s="145"/>
      <c r="BG104" s="145"/>
    </row>
    <row r="105" spans="1:59" outlineLevel="1" x14ac:dyDescent="0.2">
      <c r="A105" s="175">
        <v>90</v>
      </c>
      <c r="B105" s="176" t="s">
        <v>1637</v>
      </c>
      <c r="C105" s="185" t="s">
        <v>1638</v>
      </c>
      <c r="D105" s="177" t="s">
        <v>267</v>
      </c>
      <c r="E105" s="178">
        <v>0.2</v>
      </c>
      <c r="F105" s="179"/>
      <c r="G105" s="180">
        <f t="shared" si="49"/>
        <v>0</v>
      </c>
      <c r="H105" s="179"/>
      <c r="I105" s="180">
        <f t="shared" si="50"/>
        <v>0</v>
      </c>
      <c r="J105" s="179"/>
      <c r="K105" s="180">
        <f t="shared" si="51"/>
        <v>0</v>
      </c>
      <c r="L105" s="180">
        <v>21</v>
      </c>
      <c r="M105" s="180">
        <f t="shared" si="52"/>
        <v>0</v>
      </c>
      <c r="N105" s="178">
        <v>0</v>
      </c>
      <c r="O105" s="178">
        <f t="shared" si="53"/>
        <v>0</v>
      </c>
      <c r="P105" s="178">
        <v>0</v>
      </c>
      <c r="Q105" s="178">
        <f t="shared" si="54"/>
        <v>0</v>
      </c>
      <c r="R105" s="180"/>
      <c r="S105" s="181" t="s">
        <v>1900</v>
      </c>
      <c r="T105" s="156">
        <v>0</v>
      </c>
      <c r="U105" s="156">
        <f t="shared" si="55"/>
        <v>0</v>
      </c>
      <c r="V105" s="156"/>
      <c r="W105" s="156" t="s">
        <v>223</v>
      </c>
      <c r="X105" s="156" t="s">
        <v>224</v>
      </c>
      <c r="Y105" s="145"/>
      <c r="Z105" s="145"/>
      <c r="AA105" s="145"/>
      <c r="AB105" s="145"/>
      <c r="AC105" s="145"/>
      <c r="AD105" s="145"/>
      <c r="AE105" s="145"/>
      <c r="AF105" s="145" t="s">
        <v>352</v>
      </c>
      <c r="AG105" s="145"/>
      <c r="AH105" s="145"/>
      <c r="AI105" s="145"/>
      <c r="AJ105" s="145"/>
      <c r="AK105" s="145"/>
      <c r="AL105" s="145"/>
      <c r="AM105" s="145"/>
      <c r="AN105" s="145"/>
      <c r="AO105" s="145"/>
      <c r="AP105" s="145"/>
      <c r="AQ105" s="145"/>
      <c r="AR105" s="145"/>
      <c r="AS105" s="145"/>
      <c r="AT105" s="145"/>
      <c r="AU105" s="145"/>
      <c r="AV105" s="145"/>
      <c r="AW105" s="145"/>
      <c r="AX105" s="145"/>
      <c r="AY105" s="145"/>
      <c r="AZ105" s="145"/>
      <c r="BA105" s="145"/>
      <c r="BB105" s="145"/>
      <c r="BC105" s="145"/>
      <c r="BD105" s="145"/>
      <c r="BE105" s="145"/>
      <c r="BF105" s="145"/>
      <c r="BG105" s="145"/>
    </row>
    <row r="106" spans="1:59" x14ac:dyDescent="0.2">
      <c r="A106" s="161" t="s">
        <v>217</v>
      </c>
      <c r="B106" s="162" t="s">
        <v>143</v>
      </c>
      <c r="C106" s="182" t="s">
        <v>144</v>
      </c>
      <c r="D106" s="163"/>
      <c r="E106" s="164"/>
      <c r="F106" s="165"/>
      <c r="G106" s="165">
        <f>SUMIF(AF107:AF115,"&lt;&gt;NOR",G107:G115)</f>
        <v>0</v>
      </c>
      <c r="H106" s="165"/>
      <c r="I106" s="165">
        <f>SUM(I107:I115)</f>
        <v>0</v>
      </c>
      <c r="J106" s="165"/>
      <c r="K106" s="165">
        <f>SUM(K107:K115)</f>
        <v>0</v>
      </c>
      <c r="L106" s="165"/>
      <c r="M106" s="165">
        <f>SUM(M107:M115)</f>
        <v>0</v>
      </c>
      <c r="N106" s="164"/>
      <c r="O106" s="164">
        <f>SUM(O107:O115)</f>
        <v>0</v>
      </c>
      <c r="P106" s="164"/>
      <c r="Q106" s="164">
        <f>SUM(Q107:Q115)</f>
        <v>0</v>
      </c>
      <c r="R106" s="165"/>
      <c r="S106" s="166"/>
      <c r="T106" s="160"/>
      <c r="U106" s="160">
        <f>SUM(U107:U115)</f>
        <v>0</v>
      </c>
      <c r="V106" s="160"/>
      <c r="W106" s="160"/>
      <c r="X106" s="160"/>
      <c r="AF106" t="s">
        <v>218</v>
      </c>
    </row>
    <row r="107" spans="1:59" ht="45" outlineLevel="1" x14ac:dyDescent="0.2">
      <c r="A107" s="175">
        <v>91</v>
      </c>
      <c r="B107" s="176" t="s">
        <v>1741</v>
      </c>
      <c r="C107" s="185" t="s">
        <v>1664</v>
      </c>
      <c r="D107" s="177" t="s">
        <v>341</v>
      </c>
      <c r="E107" s="178">
        <v>1</v>
      </c>
      <c r="F107" s="179"/>
      <c r="G107" s="180">
        <f t="shared" ref="G107:G115" si="56">ROUND(E107*F107,2)</f>
        <v>0</v>
      </c>
      <c r="H107" s="179"/>
      <c r="I107" s="180">
        <f t="shared" ref="I107:I115" si="57">ROUND(E107*H107,2)</f>
        <v>0</v>
      </c>
      <c r="J107" s="179"/>
      <c r="K107" s="180">
        <f t="shared" ref="K107:K115" si="58">ROUND(E107*J107,2)</f>
        <v>0</v>
      </c>
      <c r="L107" s="180">
        <v>21</v>
      </c>
      <c r="M107" s="180">
        <f t="shared" ref="M107:M115" si="59">G107*(1+L107/100)</f>
        <v>0</v>
      </c>
      <c r="N107" s="178">
        <v>0</v>
      </c>
      <c r="O107" s="178">
        <f t="shared" ref="O107:O115" si="60">ROUND(E107*N107,2)</f>
        <v>0</v>
      </c>
      <c r="P107" s="178">
        <v>0</v>
      </c>
      <c r="Q107" s="178">
        <f t="shared" ref="Q107:Q115" si="61">ROUND(E107*P107,2)</f>
        <v>0</v>
      </c>
      <c r="R107" s="180"/>
      <c r="S107" s="181" t="s">
        <v>296</v>
      </c>
      <c r="T107" s="156">
        <v>0</v>
      </c>
      <c r="U107" s="156">
        <f t="shared" ref="U107:U115" si="62">ROUND(E107*T107,2)</f>
        <v>0</v>
      </c>
      <c r="V107" s="156"/>
      <c r="W107" s="156" t="s">
        <v>269</v>
      </c>
      <c r="X107" s="156" t="s">
        <v>224</v>
      </c>
      <c r="Y107" s="145"/>
      <c r="Z107" s="145"/>
      <c r="AA107" s="145"/>
      <c r="AB107" s="145"/>
      <c r="AC107" s="145"/>
      <c r="AD107" s="145"/>
      <c r="AE107" s="145"/>
      <c r="AF107" s="145" t="s">
        <v>480</v>
      </c>
      <c r="AG107" s="145"/>
      <c r="AH107" s="145"/>
      <c r="AI107" s="145"/>
      <c r="AJ107" s="145"/>
      <c r="AK107" s="145"/>
      <c r="AL107" s="145"/>
      <c r="AM107" s="145"/>
      <c r="AN107" s="145"/>
      <c r="AO107" s="145"/>
      <c r="AP107" s="145"/>
      <c r="AQ107" s="145"/>
      <c r="AR107" s="145"/>
      <c r="AS107" s="145"/>
      <c r="AT107" s="145"/>
      <c r="AU107" s="145"/>
      <c r="AV107" s="145"/>
      <c r="AW107" s="145"/>
      <c r="AX107" s="145"/>
      <c r="AY107" s="145"/>
      <c r="AZ107" s="145"/>
      <c r="BA107" s="145"/>
      <c r="BB107" s="145"/>
      <c r="BC107" s="145"/>
      <c r="BD107" s="145"/>
      <c r="BE107" s="145"/>
      <c r="BF107" s="145"/>
      <c r="BG107" s="145"/>
    </row>
    <row r="108" spans="1:59" outlineLevel="1" x14ac:dyDescent="0.2">
      <c r="A108" s="175">
        <v>92</v>
      </c>
      <c r="B108" s="176" t="s">
        <v>1742</v>
      </c>
      <c r="C108" s="185" t="s">
        <v>1644</v>
      </c>
      <c r="D108" s="177" t="s">
        <v>341</v>
      </c>
      <c r="E108" s="178">
        <v>1</v>
      </c>
      <c r="F108" s="179"/>
      <c r="G108" s="180">
        <f t="shared" si="56"/>
        <v>0</v>
      </c>
      <c r="H108" s="179"/>
      <c r="I108" s="180">
        <f t="shared" si="57"/>
        <v>0</v>
      </c>
      <c r="J108" s="179"/>
      <c r="K108" s="180">
        <f t="shared" si="58"/>
        <v>0</v>
      </c>
      <c r="L108" s="180">
        <v>21</v>
      </c>
      <c r="M108" s="180">
        <f t="shared" si="59"/>
        <v>0</v>
      </c>
      <c r="N108" s="178">
        <v>0</v>
      </c>
      <c r="O108" s="178">
        <f t="shared" si="60"/>
        <v>0</v>
      </c>
      <c r="P108" s="178">
        <v>0</v>
      </c>
      <c r="Q108" s="178">
        <f t="shared" si="61"/>
        <v>0</v>
      </c>
      <c r="R108" s="180"/>
      <c r="S108" s="181" t="s">
        <v>296</v>
      </c>
      <c r="T108" s="156">
        <v>0</v>
      </c>
      <c r="U108" s="156">
        <f t="shared" si="62"/>
        <v>0</v>
      </c>
      <c r="V108" s="156"/>
      <c r="W108" s="156" t="s">
        <v>223</v>
      </c>
      <c r="X108" s="156" t="s">
        <v>224</v>
      </c>
      <c r="Y108" s="145"/>
      <c r="Z108" s="145"/>
      <c r="AA108" s="145"/>
      <c r="AB108" s="145"/>
      <c r="AC108" s="145"/>
      <c r="AD108" s="145"/>
      <c r="AE108" s="145"/>
      <c r="AF108" s="145" t="s">
        <v>352</v>
      </c>
      <c r="AG108" s="145"/>
      <c r="AH108" s="145"/>
      <c r="AI108" s="145"/>
      <c r="AJ108" s="145"/>
      <c r="AK108" s="145"/>
      <c r="AL108" s="145"/>
      <c r="AM108" s="145"/>
      <c r="AN108" s="145"/>
      <c r="AO108" s="145"/>
      <c r="AP108" s="145"/>
      <c r="AQ108" s="145"/>
      <c r="AR108" s="145"/>
      <c r="AS108" s="145"/>
      <c r="AT108" s="145"/>
      <c r="AU108" s="145"/>
      <c r="AV108" s="145"/>
      <c r="AW108" s="145"/>
      <c r="AX108" s="145"/>
      <c r="AY108" s="145"/>
      <c r="AZ108" s="145"/>
      <c r="BA108" s="145"/>
      <c r="BB108" s="145"/>
      <c r="BC108" s="145"/>
      <c r="BD108" s="145"/>
      <c r="BE108" s="145"/>
      <c r="BF108" s="145"/>
      <c r="BG108" s="145"/>
    </row>
    <row r="109" spans="1:59" outlineLevel="1" x14ac:dyDescent="0.2">
      <c r="A109" s="175">
        <v>93</v>
      </c>
      <c r="B109" s="176" t="s">
        <v>1743</v>
      </c>
      <c r="C109" s="185" t="s">
        <v>1646</v>
      </c>
      <c r="D109" s="177" t="s">
        <v>341</v>
      </c>
      <c r="E109" s="178">
        <v>1</v>
      </c>
      <c r="F109" s="179"/>
      <c r="G109" s="180">
        <f t="shared" si="56"/>
        <v>0</v>
      </c>
      <c r="H109" s="179"/>
      <c r="I109" s="180">
        <f t="shared" si="57"/>
        <v>0</v>
      </c>
      <c r="J109" s="179"/>
      <c r="K109" s="180">
        <f t="shared" si="58"/>
        <v>0</v>
      </c>
      <c r="L109" s="180">
        <v>21</v>
      </c>
      <c r="M109" s="180">
        <f t="shared" si="59"/>
        <v>0</v>
      </c>
      <c r="N109" s="178">
        <v>0</v>
      </c>
      <c r="O109" s="178">
        <f t="shared" si="60"/>
        <v>0</v>
      </c>
      <c r="P109" s="178">
        <v>0</v>
      </c>
      <c r="Q109" s="178">
        <f t="shared" si="61"/>
        <v>0</v>
      </c>
      <c r="R109" s="180"/>
      <c r="S109" s="181" t="s">
        <v>296</v>
      </c>
      <c r="T109" s="156">
        <v>0</v>
      </c>
      <c r="U109" s="156">
        <f t="shared" si="62"/>
        <v>0</v>
      </c>
      <c r="V109" s="156"/>
      <c r="W109" s="156" t="s">
        <v>269</v>
      </c>
      <c r="X109" s="156" t="s">
        <v>224</v>
      </c>
      <c r="Y109" s="145"/>
      <c r="Z109" s="145"/>
      <c r="AA109" s="145"/>
      <c r="AB109" s="145"/>
      <c r="AC109" s="145"/>
      <c r="AD109" s="145"/>
      <c r="AE109" s="145"/>
      <c r="AF109" s="145" t="s">
        <v>480</v>
      </c>
      <c r="AG109" s="145"/>
      <c r="AH109" s="145"/>
      <c r="AI109" s="145"/>
      <c r="AJ109" s="145"/>
      <c r="AK109" s="145"/>
      <c r="AL109" s="145"/>
      <c r="AM109" s="145"/>
      <c r="AN109" s="145"/>
      <c r="AO109" s="145"/>
      <c r="AP109" s="145"/>
      <c r="AQ109" s="145"/>
      <c r="AR109" s="145"/>
      <c r="AS109" s="145"/>
      <c r="AT109" s="145"/>
      <c r="AU109" s="145"/>
      <c r="AV109" s="145"/>
      <c r="AW109" s="145"/>
      <c r="AX109" s="145"/>
      <c r="AY109" s="145"/>
      <c r="AZ109" s="145"/>
      <c r="BA109" s="145"/>
      <c r="BB109" s="145"/>
      <c r="BC109" s="145"/>
      <c r="BD109" s="145"/>
      <c r="BE109" s="145"/>
      <c r="BF109" s="145"/>
      <c r="BG109" s="145"/>
    </row>
    <row r="110" spans="1:59" outlineLevel="1" x14ac:dyDescent="0.2">
      <c r="A110" s="175">
        <v>94</v>
      </c>
      <c r="B110" s="176" t="s">
        <v>1744</v>
      </c>
      <c r="C110" s="185" t="s">
        <v>1668</v>
      </c>
      <c r="D110" s="177" t="s">
        <v>341</v>
      </c>
      <c r="E110" s="178">
        <v>3</v>
      </c>
      <c r="F110" s="179"/>
      <c r="G110" s="180">
        <f t="shared" si="56"/>
        <v>0</v>
      </c>
      <c r="H110" s="179"/>
      <c r="I110" s="180">
        <f t="shared" si="57"/>
        <v>0</v>
      </c>
      <c r="J110" s="179"/>
      <c r="K110" s="180">
        <f t="shared" si="58"/>
        <v>0</v>
      </c>
      <c r="L110" s="180">
        <v>21</v>
      </c>
      <c r="M110" s="180">
        <f t="shared" si="59"/>
        <v>0</v>
      </c>
      <c r="N110" s="178">
        <v>0</v>
      </c>
      <c r="O110" s="178">
        <f t="shared" si="60"/>
        <v>0</v>
      </c>
      <c r="P110" s="178">
        <v>0</v>
      </c>
      <c r="Q110" s="178">
        <f t="shared" si="61"/>
        <v>0</v>
      </c>
      <c r="R110" s="180"/>
      <c r="S110" s="181" t="s">
        <v>296</v>
      </c>
      <c r="T110" s="156">
        <v>0</v>
      </c>
      <c r="U110" s="156">
        <f t="shared" si="62"/>
        <v>0</v>
      </c>
      <c r="V110" s="156"/>
      <c r="W110" s="156" t="s">
        <v>269</v>
      </c>
      <c r="X110" s="156" t="s">
        <v>224</v>
      </c>
      <c r="Y110" s="145"/>
      <c r="Z110" s="145"/>
      <c r="AA110" s="145"/>
      <c r="AB110" s="145"/>
      <c r="AC110" s="145"/>
      <c r="AD110" s="145"/>
      <c r="AE110" s="145"/>
      <c r="AF110" s="145" t="s">
        <v>480</v>
      </c>
      <c r="AG110" s="145"/>
      <c r="AH110" s="145"/>
      <c r="AI110" s="145"/>
      <c r="AJ110" s="145"/>
      <c r="AK110" s="145"/>
      <c r="AL110" s="145"/>
      <c r="AM110" s="145"/>
      <c r="AN110" s="145"/>
      <c r="AO110" s="145"/>
      <c r="AP110" s="145"/>
      <c r="AQ110" s="145"/>
      <c r="AR110" s="145"/>
      <c r="AS110" s="145"/>
      <c r="AT110" s="145"/>
      <c r="AU110" s="145"/>
      <c r="AV110" s="145"/>
      <c r="AW110" s="145"/>
      <c r="AX110" s="145"/>
      <c r="AY110" s="145"/>
      <c r="AZ110" s="145"/>
      <c r="BA110" s="145"/>
      <c r="BB110" s="145"/>
      <c r="BC110" s="145"/>
      <c r="BD110" s="145"/>
      <c r="BE110" s="145"/>
      <c r="BF110" s="145"/>
      <c r="BG110" s="145"/>
    </row>
    <row r="111" spans="1:59" ht="33.75" outlineLevel="1" x14ac:dyDescent="0.2">
      <c r="A111" s="175">
        <v>95</v>
      </c>
      <c r="B111" s="176" t="s">
        <v>1745</v>
      </c>
      <c r="C111" s="185" t="s">
        <v>1654</v>
      </c>
      <c r="D111" s="177" t="s">
        <v>299</v>
      </c>
      <c r="E111" s="178">
        <v>10</v>
      </c>
      <c r="F111" s="179"/>
      <c r="G111" s="180">
        <f t="shared" si="56"/>
        <v>0</v>
      </c>
      <c r="H111" s="179"/>
      <c r="I111" s="180">
        <f t="shared" si="57"/>
        <v>0</v>
      </c>
      <c r="J111" s="179"/>
      <c r="K111" s="180">
        <f t="shared" si="58"/>
        <v>0</v>
      </c>
      <c r="L111" s="180">
        <v>21</v>
      </c>
      <c r="M111" s="180">
        <f t="shared" si="59"/>
        <v>0</v>
      </c>
      <c r="N111" s="178">
        <v>0</v>
      </c>
      <c r="O111" s="178">
        <f t="shared" si="60"/>
        <v>0</v>
      </c>
      <c r="P111" s="178">
        <v>0</v>
      </c>
      <c r="Q111" s="178">
        <f t="shared" si="61"/>
        <v>0</v>
      </c>
      <c r="R111" s="180"/>
      <c r="S111" s="181" t="s">
        <v>296</v>
      </c>
      <c r="T111" s="156">
        <v>0</v>
      </c>
      <c r="U111" s="156">
        <f t="shared" si="62"/>
        <v>0</v>
      </c>
      <c r="V111" s="156"/>
      <c r="W111" s="156" t="s">
        <v>223</v>
      </c>
      <c r="X111" s="156" t="s">
        <v>224</v>
      </c>
      <c r="Y111" s="145"/>
      <c r="Z111" s="145"/>
      <c r="AA111" s="145"/>
      <c r="AB111" s="145"/>
      <c r="AC111" s="145"/>
      <c r="AD111" s="145"/>
      <c r="AE111" s="145"/>
      <c r="AF111" s="145" t="s">
        <v>352</v>
      </c>
      <c r="AG111" s="145"/>
      <c r="AH111" s="145"/>
      <c r="AI111" s="145"/>
      <c r="AJ111" s="145"/>
      <c r="AK111" s="145"/>
      <c r="AL111" s="145"/>
      <c r="AM111" s="145"/>
      <c r="AN111" s="145"/>
      <c r="AO111" s="145"/>
      <c r="AP111" s="145"/>
      <c r="AQ111" s="145"/>
      <c r="AR111" s="145"/>
      <c r="AS111" s="145"/>
      <c r="AT111" s="145"/>
      <c r="AU111" s="145"/>
      <c r="AV111" s="145"/>
      <c r="AW111" s="145"/>
      <c r="AX111" s="145"/>
      <c r="AY111" s="145"/>
      <c r="AZ111" s="145"/>
      <c r="BA111" s="145"/>
      <c r="BB111" s="145"/>
      <c r="BC111" s="145"/>
      <c r="BD111" s="145"/>
      <c r="BE111" s="145"/>
      <c r="BF111" s="145"/>
      <c r="BG111" s="145"/>
    </row>
    <row r="112" spans="1:59" outlineLevel="1" x14ac:dyDescent="0.2">
      <c r="A112" s="175">
        <v>96</v>
      </c>
      <c r="B112" s="176" t="s">
        <v>1746</v>
      </c>
      <c r="C112" s="185" t="s">
        <v>1658</v>
      </c>
      <c r="D112" s="177" t="s">
        <v>261</v>
      </c>
      <c r="E112" s="178">
        <v>1</v>
      </c>
      <c r="F112" s="179"/>
      <c r="G112" s="180">
        <f t="shared" si="56"/>
        <v>0</v>
      </c>
      <c r="H112" s="179"/>
      <c r="I112" s="180">
        <f t="shared" si="57"/>
        <v>0</v>
      </c>
      <c r="J112" s="179"/>
      <c r="K112" s="180">
        <f t="shared" si="58"/>
        <v>0</v>
      </c>
      <c r="L112" s="180">
        <v>21</v>
      </c>
      <c r="M112" s="180">
        <f t="shared" si="59"/>
        <v>0</v>
      </c>
      <c r="N112" s="178">
        <v>0</v>
      </c>
      <c r="O112" s="178">
        <f t="shared" si="60"/>
        <v>0</v>
      </c>
      <c r="P112" s="178">
        <v>0</v>
      </c>
      <c r="Q112" s="178">
        <f t="shared" si="61"/>
        <v>0</v>
      </c>
      <c r="R112" s="180"/>
      <c r="S112" s="181" t="s">
        <v>296</v>
      </c>
      <c r="T112" s="156">
        <v>0</v>
      </c>
      <c r="U112" s="156">
        <f t="shared" si="62"/>
        <v>0</v>
      </c>
      <c r="V112" s="156"/>
      <c r="W112" s="156" t="s">
        <v>269</v>
      </c>
      <c r="X112" s="156" t="s">
        <v>224</v>
      </c>
      <c r="Y112" s="145"/>
      <c r="Z112" s="145"/>
      <c r="AA112" s="145"/>
      <c r="AB112" s="145"/>
      <c r="AC112" s="145"/>
      <c r="AD112" s="145"/>
      <c r="AE112" s="145"/>
      <c r="AF112" s="145" t="s">
        <v>480</v>
      </c>
      <c r="AG112" s="145"/>
      <c r="AH112" s="145"/>
      <c r="AI112" s="145"/>
      <c r="AJ112" s="145"/>
      <c r="AK112" s="145"/>
      <c r="AL112" s="145"/>
      <c r="AM112" s="145"/>
      <c r="AN112" s="145"/>
      <c r="AO112" s="145"/>
      <c r="AP112" s="145"/>
      <c r="AQ112" s="145"/>
      <c r="AR112" s="145"/>
      <c r="AS112" s="145"/>
      <c r="AT112" s="145"/>
      <c r="AU112" s="145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5"/>
      <c r="BF112" s="145"/>
      <c r="BG112" s="145"/>
    </row>
    <row r="113" spans="1:59" ht="22.5" outlineLevel="1" x14ac:dyDescent="0.2">
      <c r="A113" s="175">
        <v>97</v>
      </c>
      <c r="B113" s="176" t="s">
        <v>1747</v>
      </c>
      <c r="C113" s="185" t="s">
        <v>1748</v>
      </c>
      <c r="D113" s="177" t="s">
        <v>765</v>
      </c>
      <c r="E113" s="178">
        <v>1</v>
      </c>
      <c r="F113" s="179"/>
      <c r="G113" s="180">
        <f t="shared" si="56"/>
        <v>0</v>
      </c>
      <c r="H113" s="179"/>
      <c r="I113" s="180">
        <f t="shared" si="57"/>
        <v>0</v>
      </c>
      <c r="J113" s="179"/>
      <c r="K113" s="180">
        <f t="shared" si="58"/>
        <v>0</v>
      </c>
      <c r="L113" s="180">
        <v>21</v>
      </c>
      <c r="M113" s="180">
        <f t="shared" si="59"/>
        <v>0</v>
      </c>
      <c r="N113" s="178">
        <v>0</v>
      </c>
      <c r="O113" s="178">
        <f t="shared" si="60"/>
        <v>0</v>
      </c>
      <c r="P113" s="178">
        <v>0</v>
      </c>
      <c r="Q113" s="178">
        <f t="shared" si="61"/>
        <v>0</v>
      </c>
      <c r="R113" s="180"/>
      <c r="S113" s="181" t="s">
        <v>296</v>
      </c>
      <c r="T113" s="156">
        <v>0</v>
      </c>
      <c r="U113" s="156">
        <f t="shared" si="62"/>
        <v>0</v>
      </c>
      <c r="V113" s="156"/>
      <c r="W113" s="156" t="s">
        <v>223</v>
      </c>
      <c r="X113" s="156" t="s">
        <v>224</v>
      </c>
      <c r="Y113" s="145"/>
      <c r="Z113" s="145"/>
      <c r="AA113" s="145"/>
      <c r="AB113" s="145"/>
      <c r="AC113" s="145"/>
      <c r="AD113" s="145"/>
      <c r="AE113" s="145"/>
      <c r="AF113" s="145" t="s">
        <v>352</v>
      </c>
      <c r="AG113" s="145"/>
      <c r="AH113" s="145"/>
      <c r="AI113" s="145"/>
      <c r="AJ113" s="145"/>
      <c r="AK113" s="145"/>
      <c r="AL113" s="145"/>
      <c r="AM113" s="145"/>
      <c r="AN113" s="145"/>
      <c r="AO113" s="145"/>
      <c r="AP113" s="145"/>
      <c r="AQ113" s="145"/>
      <c r="AR113" s="145"/>
      <c r="AS113" s="145"/>
      <c r="AT113" s="145"/>
      <c r="AU113" s="145"/>
      <c r="AV113" s="145"/>
      <c r="AW113" s="145"/>
      <c r="AX113" s="145"/>
      <c r="AY113" s="145"/>
      <c r="AZ113" s="145"/>
      <c r="BA113" s="145"/>
      <c r="BB113" s="145"/>
      <c r="BC113" s="145"/>
      <c r="BD113" s="145"/>
      <c r="BE113" s="145"/>
      <c r="BF113" s="145"/>
      <c r="BG113" s="145"/>
    </row>
    <row r="114" spans="1:59" ht="45" outlineLevel="1" x14ac:dyDescent="0.2">
      <c r="A114" s="175">
        <v>98</v>
      </c>
      <c r="B114" s="176" t="s">
        <v>1749</v>
      </c>
      <c r="C114" s="185" t="s">
        <v>1750</v>
      </c>
      <c r="D114" s="177" t="s">
        <v>1636</v>
      </c>
      <c r="E114" s="178">
        <v>2</v>
      </c>
      <c r="F114" s="179"/>
      <c r="G114" s="180">
        <f t="shared" si="56"/>
        <v>0</v>
      </c>
      <c r="H114" s="179"/>
      <c r="I114" s="180">
        <f t="shared" si="57"/>
        <v>0</v>
      </c>
      <c r="J114" s="179"/>
      <c r="K114" s="180">
        <f t="shared" si="58"/>
        <v>0</v>
      </c>
      <c r="L114" s="180">
        <v>21</v>
      </c>
      <c r="M114" s="180">
        <f t="shared" si="59"/>
        <v>0</v>
      </c>
      <c r="N114" s="178">
        <v>0</v>
      </c>
      <c r="O114" s="178">
        <f t="shared" si="60"/>
        <v>0</v>
      </c>
      <c r="P114" s="178">
        <v>0</v>
      </c>
      <c r="Q114" s="178">
        <f t="shared" si="61"/>
        <v>0</v>
      </c>
      <c r="R114" s="180"/>
      <c r="S114" s="181" t="s">
        <v>296</v>
      </c>
      <c r="T114" s="156">
        <v>0</v>
      </c>
      <c r="U114" s="156">
        <f t="shared" si="62"/>
        <v>0</v>
      </c>
      <c r="V114" s="156"/>
      <c r="W114" s="156" t="s">
        <v>223</v>
      </c>
      <c r="X114" s="156" t="s">
        <v>224</v>
      </c>
      <c r="Y114" s="145"/>
      <c r="Z114" s="145"/>
      <c r="AA114" s="145"/>
      <c r="AB114" s="145"/>
      <c r="AC114" s="145"/>
      <c r="AD114" s="145"/>
      <c r="AE114" s="145"/>
      <c r="AF114" s="145" t="s">
        <v>352</v>
      </c>
      <c r="AG114" s="145"/>
      <c r="AH114" s="145"/>
      <c r="AI114" s="145"/>
      <c r="AJ114" s="145"/>
      <c r="AK114" s="145"/>
      <c r="AL114" s="145"/>
      <c r="AM114" s="145"/>
      <c r="AN114" s="145"/>
      <c r="AO114" s="145"/>
      <c r="AP114" s="145"/>
      <c r="AQ114" s="145"/>
      <c r="AR114" s="145"/>
      <c r="AS114" s="145"/>
      <c r="AT114" s="145"/>
      <c r="AU114" s="145"/>
      <c r="AV114" s="145"/>
      <c r="AW114" s="145"/>
      <c r="AX114" s="145"/>
      <c r="AY114" s="145"/>
      <c r="AZ114" s="145"/>
      <c r="BA114" s="145"/>
      <c r="BB114" s="145"/>
      <c r="BC114" s="145"/>
      <c r="BD114" s="145"/>
      <c r="BE114" s="145"/>
      <c r="BF114" s="145"/>
      <c r="BG114" s="145"/>
    </row>
    <row r="115" spans="1:59" outlineLevel="1" x14ac:dyDescent="0.2">
      <c r="A115" s="175">
        <v>99</v>
      </c>
      <c r="B115" s="176" t="s">
        <v>1637</v>
      </c>
      <c r="C115" s="185" t="s">
        <v>1638</v>
      </c>
      <c r="D115" s="177" t="s">
        <v>267</v>
      </c>
      <c r="E115" s="178">
        <v>0.2</v>
      </c>
      <c r="F115" s="179"/>
      <c r="G115" s="180">
        <f t="shared" si="56"/>
        <v>0</v>
      </c>
      <c r="H115" s="179"/>
      <c r="I115" s="180">
        <f t="shared" si="57"/>
        <v>0</v>
      </c>
      <c r="J115" s="179"/>
      <c r="K115" s="180">
        <f t="shared" si="58"/>
        <v>0</v>
      </c>
      <c r="L115" s="180">
        <v>21</v>
      </c>
      <c r="M115" s="180">
        <f t="shared" si="59"/>
        <v>0</v>
      </c>
      <c r="N115" s="178">
        <v>0</v>
      </c>
      <c r="O115" s="178">
        <f t="shared" si="60"/>
        <v>0</v>
      </c>
      <c r="P115" s="178">
        <v>0</v>
      </c>
      <c r="Q115" s="178">
        <f t="shared" si="61"/>
        <v>0</v>
      </c>
      <c r="R115" s="180"/>
      <c r="S115" s="181" t="s">
        <v>1900</v>
      </c>
      <c r="T115" s="156">
        <v>0</v>
      </c>
      <c r="U115" s="156">
        <f t="shared" si="62"/>
        <v>0</v>
      </c>
      <c r="V115" s="156"/>
      <c r="W115" s="156" t="s">
        <v>223</v>
      </c>
      <c r="X115" s="156" t="s">
        <v>224</v>
      </c>
      <c r="Y115" s="145"/>
      <c r="Z115" s="145"/>
      <c r="AA115" s="145"/>
      <c r="AB115" s="145"/>
      <c r="AC115" s="145"/>
      <c r="AD115" s="145"/>
      <c r="AE115" s="145"/>
      <c r="AF115" s="145" t="s">
        <v>352</v>
      </c>
      <c r="AG115" s="145"/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145"/>
      <c r="AV115" s="145"/>
      <c r="AW115" s="145"/>
      <c r="AX115" s="145"/>
      <c r="AY115" s="145"/>
      <c r="AZ115" s="145"/>
      <c r="BA115" s="145"/>
      <c r="BB115" s="145"/>
      <c r="BC115" s="145"/>
      <c r="BD115" s="145"/>
      <c r="BE115" s="145"/>
      <c r="BF115" s="145"/>
      <c r="BG115" s="145"/>
    </row>
    <row r="116" spans="1:59" x14ac:dyDescent="0.2">
      <c r="A116" s="161" t="s">
        <v>217</v>
      </c>
      <c r="B116" s="162" t="s">
        <v>145</v>
      </c>
      <c r="C116" s="182" t="s">
        <v>146</v>
      </c>
      <c r="D116" s="163"/>
      <c r="E116" s="164"/>
      <c r="F116" s="165"/>
      <c r="G116" s="165">
        <f>SUMIF(AF117:AF125,"&lt;&gt;NOR",G117:G125)</f>
        <v>0</v>
      </c>
      <c r="H116" s="165"/>
      <c r="I116" s="165">
        <f>SUM(I117:I125)</f>
        <v>0</v>
      </c>
      <c r="J116" s="165"/>
      <c r="K116" s="165">
        <f>SUM(K117:K125)</f>
        <v>0</v>
      </c>
      <c r="L116" s="165"/>
      <c r="M116" s="165">
        <f>SUM(M117:M125)</f>
        <v>0</v>
      </c>
      <c r="N116" s="164"/>
      <c r="O116" s="164">
        <f>SUM(O117:O125)</f>
        <v>0</v>
      </c>
      <c r="P116" s="164"/>
      <c r="Q116" s="164">
        <f>SUM(Q117:Q125)</f>
        <v>0</v>
      </c>
      <c r="R116" s="165"/>
      <c r="S116" s="166"/>
      <c r="T116" s="160"/>
      <c r="U116" s="160">
        <f>SUM(U117:U125)</f>
        <v>0</v>
      </c>
      <c r="V116" s="160"/>
      <c r="W116" s="160"/>
      <c r="X116" s="160"/>
      <c r="AF116" t="s">
        <v>218</v>
      </c>
    </row>
    <row r="117" spans="1:59" ht="45" outlineLevel="1" x14ac:dyDescent="0.2">
      <c r="A117" s="175">
        <v>100</v>
      </c>
      <c r="B117" s="176" t="s">
        <v>1751</v>
      </c>
      <c r="C117" s="185" t="s">
        <v>1664</v>
      </c>
      <c r="D117" s="177" t="s">
        <v>341</v>
      </c>
      <c r="E117" s="178">
        <v>1</v>
      </c>
      <c r="F117" s="179"/>
      <c r="G117" s="180">
        <f t="shared" ref="G117:G125" si="63">ROUND(E117*F117,2)</f>
        <v>0</v>
      </c>
      <c r="H117" s="179"/>
      <c r="I117" s="180">
        <f t="shared" ref="I117:I125" si="64">ROUND(E117*H117,2)</f>
        <v>0</v>
      </c>
      <c r="J117" s="179"/>
      <c r="K117" s="180">
        <f t="shared" ref="K117:K125" si="65">ROUND(E117*J117,2)</f>
        <v>0</v>
      </c>
      <c r="L117" s="180">
        <v>21</v>
      </c>
      <c r="M117" s="180">
        <f t="shared" ref="M117:M125" si="66">G117*(1+L117/100)</f>
        <v>0</v>
      </c>
      <c r="N117" s="178">
        <v>0</v>
      </c>
      <c r="O117" s="178">
        <f t="shared" ref="O117:O125" si="67">ROUND(E117*N117,2)</f>
        <v>0</v>
      </c>
      <c r="P117" s="178">
        <v>0</v>
      </c>
      <c r="Q117" s="178">
        <f t="shared" ref="Q117:Q125" si="68">ROUND(E117*P117,2)</f>
        <v>0</v>
      </c>
      <c r="R117" s="180"/>
      <c r="S117" s="181" t="s">
        <v>296</v>
      </c>
      <c r="T117" s="156">
        <v>0</v>
      </c>
      <c r="U117" s="156">
        <f t="shared" ref="U117:U125" si="69">ROUND(E117*T117,2)</f>
        <v>0</v>
      </c>
      <c r="V117" s="156"/>
      <c r="W117" s="156" t="s">
        <v>269</v>
      </c>
      <c r="X117" s="156" t="s">
        <v>224</v>
      </c>
      <c r="Y117" s="145"/>
      <c r="Z117" s="145"/>
      <c r="AA117" s="145"/>
      <c r="AB117" s="145"/>
      <c r="AC117" s="145"/>
      <c r="AD117" s="145"/>
      <c r="AE117" s="145"/>
      <c r="AF117" s="145" t="s">
        <v>480</v>
      </c>
      <c r="AG117" s="145"/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145"/>
      <c r="AV117" s="145"/>
      <c r="AW117" s="145"/>
      <c r="AX117" s="145"/>
      <c r="AY117" s="145"/>
      <c r="AZ117" s="145"/>
      <c r="BA117" s="145"/>
      <c r="BB117" s="145"/>
      <c r="BC117" s="145"/>
      <c r="BD117" s="145"/>
      <c r="BE117" s="145"/>
      <c r="BF117" s="145"/>
      <c r="BG117" s="145"/>
    </row>
    <row r="118" spans="1:59" outlineLevel="1" x14ac:dyDescent="0.2">
      <c r="A118" s="175">
        <v>101</v>
      </c>
      <c r="B118" s="176" t="s">
        <v>1752</v>
      </c>
      <c r="C118" s="185" t="s">
        <v>1644</v>
      </c>
      <c r="D118" s="177" t="s">
        <v>341</v>
      </c>
      <c r="E118" s="178">
        <v>1</v>
      </c>
      <c r="F118" s="179"/>
      <c r="G118" s="180">
        <f t="shared" si="63"/>
        <v>0</v>
      </c>
      <c r="H118" s="179"/>
      <c r="I118" s="180">
        <f t="shared" si="64"/>
        <v>0</v>
      </c>
      <c r="J118" s="179"/>
      <c r="K118" s="180">
        <f t="shared" si="65"/>
        <v>0</v>
      </c>
      <c r="L118" s="180">
        <v>21</v>
      </c>
      <c r="M118" s="180">
        <f t="shared" si="66"/>
        <v>0</v>
      </c>
      <c r="N118" s="178">
        <v>0</v>
      </c>
      <c r="O118" s="178">
        <f t="shared" si="67"/>
        <v>0</v>
      </c>
      <c r="P118" s="178">
        <v>0</v>
      </c>
      <c r="Q118" s="178">
        <f t="shared" si="68"/>
        <v>0</v>
      </c>
      <c r="R118" s="180"/>
      <c r="S118" s="181" t="s">
        <v>296</v>
      </c>
      <c r="T118" s="156">
        <v>0</v>
      </c>
      <c r="U118" s="156">
        <f t="shared" si="69"/>
        <v>0</v>
      </c>
      <c r="V118" s="156"/>
      <c r="W118" s="156" t="s">
        <v>223</v>
      </c>
      <c r="X118" s="156" t="s">
        <v>224</v>
      </c>
      <c r="Y118" s="145"/>
      <c r="Z118" s="145"/>
      <c r="AA118" s="145"/>
      <c r="AB118" s="145"/>
      <c r="AC118" s="145"/>
      <c r="AD118" s="145"/>
      <c r="AE118" s="145"/>
      <c r="AF118" s="145" t="s">
        <v>352</v>
      </c>
      <c r="AG118" s="145"/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145"/>
      <c r="AV118" s="145"/>
      <c r="AW118" s="145"/>
      <c r="AX118" s="145"/>
      <c r="AY118" s="145"/>
      <c r="AZ118" s="145"/>
      <c r="BA118" s="145"/>
      <c r="BB118" s="145"/>
      <c r="BC118" s="145"/>
      <c r="BD118" s="145"/>
      <c r="BE118" s="145"/>
      <c r="BF118" s="145"/>
      <c r="BG118" s="145"/>
    </row>
    <row r="119" spans="1:59" outlineLevel="1" x14ac:dyDescent="0.2">
      <c r="A119" s="175">
        <v>102</v>
      </c>
      <c r="B119" s="176" t="s">
        <v>1753</v>
      </c>
      <c r="C119" s="185" t="s">
        <v>1754</v>
      </c>
      <c r="D119" s="177" t="s">
        <v>341</v>
      </c>
      <c r="E119" s="178">
        <v>1</v>
      </c>
      <c r="F119" s="179"/>
      <c r="G119" s="180">
        <f t="shared" si="63"/>
        <v>0</v>
      </c>
      <c r="H119" s="179"/>
      <c r="I119" s="180">
        <f t="shared" si="64"/>
        <v>0</v>
      </c>
      <c r="J119" s="179"/>
      <c r="K119" s="180">
        <f t="shared" si="65"/>
        <v>0</v>
      </c>
      <c r="L119" s="180">
        <v>21</v>
      </c>
      <c r="M119" s="180">
        <f t="shared" si="66"/>
        <v>0</v>
      </c>
      <c r="N119" s="178">
        <v>0</v>
      </c>
      <c r="O119" s="178">
        <f t="shared" si="67"/>
        <v>0</v>
      </c>
      <c r="P119" s="178">
        <v>0</v>
      </c>
      <c r="Q119" s="178">
        <f t="shared" si="68"/>
        <v>0</v>
      </c>
      <c r="R119" s="180"/>
      <c r="S119" s="181" t="s">
        <v>296</v>
      </c>
      <c r="T119" s="156">
        <v>0</v>
      </c>
      <c r="U119" s="156">
        <f t="shared" si="69"/>
        <v>0</v>
      </c>
      <c r="V119" s="156"/>
      <c r="W119" s="156" t="s">
        <v>269</v>
      </c>
      <c r="X119" s="156" t="s">
        <v>224</v>
      </c>
      <c r="Y119" s="145"/>
      <c r="Z119" s="145"/>
      <c r="AA119" s="145"/>
      <c r="AB119" s="145"/>
      <c r="AC119" s="145"/>
      <c r="AD119" s="145"/>
      <c r="AE119" s="145"/>
      <c r="AF119" s="145" t="s">
        <v>480</v>
      </c>
      <c r="AG119" s="145"/>
      <c r="AH119" s="145"/>
      <c r="AI119" s="145"/>
      <c r="AJ119" s="145"/>
      <c r="AK119" s="145"/>
      <c r="AL119" s="145"/>
      <c r="AM119" s="145"/>
      <c r="AN119" s="145"/>
      <c r="AO119" s="145"/>
      <c r="AP119" s="145"/>
      <c r="AQ119" s="145"/>
      <c r="AR119" s="145"/>
      <c r="AS119" s="145"/>
      <c r="AT119" s="145"/>
      <c r="AU119" s="145"/>
      <c r="AV119" s="145"/>
      <c r="AW119" s="145"/>
      <c r="AX119" s="145"/>
      <c r="AY119" s="145"/>
      <c r="AZ119" s="145"/>
      <c r="BA119" s="145"/>
      <c r="BB119" s="145"/>
      <c r="BC119" s="145"/>
      <c r="BD119" s="145"/>
      <c r="BE119" s="145"/>
      <c r="BF119" s="145"/>
      <c r="BG119" s="145"/>
    </row>
    <row r="120" spans="1:59" outlineLevel="1" x14ac:dyDescent="0.2">
      <c r="A120" s="175">
        <v>103</v>
      </c>
      <c r="B120" s="176" t="s">
        <v>1755</v>
      </c>
      <c r="C120" s="185" t="s">
        <v>1668</v>
      </c>
      <c r="D120" s="177" t="s">
        <v>341</v>
      </c>
      <c r="E120" s="178">
        <v>3</v>
      </c>
      <c r="F120" s="179"/>
      <c r="G120" s="180">
        <f t="shared" si="63"/>
        <v>0</v>
      </c>
      <c r="H120" s="179"/>
      <c r="I120" s="180">
        <f t="shared" si="64"/>
        <v>0</v>
      </c>
      <c r="J120" s="179"/>
      <c r="K120" s="180">
        <f t="shared" si="65"/>
        <v>0</v>
      </c>
      <c r="L120" s="180">
        <v>21</v>
      </c>
      <c r="M120" s="180">
        <f t="shared" si="66"/>
        <v>0</v>
      </c>
      <c r="N120" s="178">
        <v>0</v>
      </c>
      <c r="O120" s="178">
        <f t="shared" si="67"/>
        <v>0</v>
      </c>
      <c r="P120" s="178">
        <v>0</v>
      </c>
      <c r="Q120" s="178">
        <f t="shared" si="68"/>
        <v>0</v>
      </c>
      <c r="R120" s="180"/>
      <c r="S120" s="181" t="s">
        <v>296</v>
      </c>
      <c r="T120" s="156">
        <v>0</v>
      </c>
      <c r="U120" s="156">
        <f t="shared" si="69"/>
        <v>0</v>
      </c>
      <c r="V120" s="156"/>
      <c r="W120" s="156" t="s">
        <v>269</v>
      </c>
      <c r="X120" s="156" t="s">
        <v>224</v>
      </c>
      <c r="Y120" s="145"/>
      <c r="Z120" s="145"/>
      <c r="AA120" s="145"/>
      <c r="AB120" s="145"/>
      <c r="AC120" s="145"/>
      <c r="AD120" s="145"/>
      <c r="AE120" s="145"/>
      <c r="AF120" s="145" t="s">
        <v>480</v>
      </c>
      <c r="AG120" s="145"/>
      <c r="AH120" s="145"/>
      <c r="AI120" s="145"/>
      <c r="AJ120" s="145"/>
      <c r="AK120" s="145"/>
      <c r="AL120" s="145"/>
      <c r="AM120" s="145"/>
      <c r="AN120" s="145"/>
      <c r="AO120" s="145"/>
      <c r="AP120" s="145"/>
      <c r="AQ120" s="145"/>
      <c r="AR120" s="145"/>
      <c r="AS120" s="145"/>
      <c r="AT120" s="145"/>
      <c r="AU120" s="145"/>
      <c r="AV120" s="145"/>
      <c r="AW120" s="145"/>
      <c r="AX120" s="145"/>
      <c r="AY120" s="145"/>
      <c r="AZ120" s="145"/>
      <c r="BA120" s="145"/>
      <c r="BB120" s="145"/>
      <c r="BC120" s="145"/>
      <c r="BD120" s="145"/>
      <c r="BE120" s="145"/>
      <c r="BF120" s="145"/>
      <c r="BG120" s="145"/>
    </row>
    <row r="121" spans="1:59" ht="33.75" outlineLevel="1" x14ac:dyDescent="0.2">
      <c r="A121" s="175">
        <v>104</v>
      </c>
      <c r="B121" s="176" t="s">
        <v>1756</v>
      </c>
      <c r="C121" s="185" t="s">
        <v>1654</v>
      </c>
      <c r="D121" s="177" t="s">
        <v>299</v>
      </c>
      <c r="E121" s="178">
        <v>8</v>
      </c>
      <c r="F121" s="179"/>
      <c r="G121" s="180">
        <f t="shared" si="63"/>
        <v>0</v>
      </c>
      <c r="H121" s="179"/>
      <c r="I121" s="180">
        <f t="shared" si="64"/>
        <v>0</v>
      </c>
      <c r="J121" s="179"/>
      <c r="K121" s="180">
        <f t="shared" si="65"/>
        <v>0</v>
      </c>
      <c r="L121" s="180">
        <v>21</v>
      </c>
      <c r="M121" s="180">
        <f t="shared" si="66"/>
        <v>0</v>
      </c>
      <c r="N121" s="178">
        <v>0</v>
      </c>
      <c r="O121" s="178">
        <f t="shared" si="67"/>
        <v>0</v>
      </c>
      <c r="P121" s="178">
        <v>0</v>
      </c>
      <c r="Q121" s="178">
        <f t="shared" si="68"/>
        <v>0</v>
      </c>
      <c r="R121" s="180"/>
      <c r="S121" s="181" t="s">
        <v>296</v>
      </c>
      <c r="T121" s="156">
        <v>0</v>
      </c>
      <c r="U121" s="156">
        <f t="shared" si="69"/>
        <v>0</v>
      </c>
      <c r="V121" s="156"/>
      <c r="W121" s="156" t="s">
        <v>223</v>
      </c>
      <c r="X121" s="156" t="s">
        <v>224</v>
      </c>
      <c r="Y121" s="145"/>
      <c r="Z121" s="145"/>
      <c r="AA121" s="145"/>
      <c r="AB121" s="145"/>
      <c r="AC121" s="145"/>
      <c r="AD121" s="145"/>
      <c r="AE121" s="145"/>
      <c r="AF121" s="145" t="s">
        <v>352</v>
      </c>
      <c r="AG121" s="145"/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5"/>
      <c r="AU121" s="145"/>
      <c r="AV121" s="145"/>
      <c r="AW121" s="145"/>
      <c r="AX121" s="145"/>
      <c r="AY121" s="145"/>
      <c r="AZ121" s="145"/>
      <c r="BA121" s="145"/>
      <c r="BB121" s="145"/>
      <c r="BC121" s="145"/>
      <c r="BD121" s="145"/>
      <c r="BE121" s="145"/>
      <c r="BF121" s="145"/>
      <c r="BG121" s="145"/>
    </row>
    <row r="122" spans="1:59" outlineLevel="1" x14ac:dyDescent="0.2">
      <c r="A122" s="175">
        <v>105</v>
      </c>
      <c r="B122" s="176" t="s">
        <v>1757</v>
      </c>
      <c r="C122" s="185" t="s">
        <v>1658</v>
      </c>
      <c r="D122" s="177" t="s">
        <v>261</v>
      </c>
      <c r="E122" s="178">
        <v>1</v>
      </c>
      <c r="F122" s="179"/>
      <c r="G122" s="180">
        <f t="shared" si="63"/>
        <v>0</v>
      </c>
      <c r="H122" s="179"/>
      <c r="I122" s="180">
        <f t="shared" si="64"/>
        <v>0</v>
      </c>
      <c r="J122" s="179"/>
      <c r="K122" s="180">
        <f t="shared" si="65"/>
        <v>0</v>
      </c>
      <c r="L122" s="180">
        <v>21</v>
      </c>
      <c r="M122" s="180">
        <f t="shared" si="66"/>
        <v>0</v>
      </c>
      <c r="N122" s="178">
        <v>0</v>
      </c>
      <c r="O122" s="178">
        <f t="shared" si="67"/>
        <v>0</v>
      </c>
      <c r="P122" s="178">
        <v>0</v>
      </c>
      <c r="Q122" s="178">
        <f t="shared" si="68"/>
        <v>0</v>
      </c>
      <c r="R122" s="180"/>
      <c r="S122" s="181" t="s">
        <v>296</v>
      </c>
      <c r="T122" s="156">
        <v>0</v>
      </c>
      <c r="U122" s="156">
        <f t="shared" si="69"/>
        <v>0</v>
      </c>
      <c r="V122" s="156"/>
      <c r="W122" s="156" t="s">
        <v>269</v>
      </c>
      <c r="X122" s="156" t="s">
        <v>224</v>
      </c>
      <c r="Y122" s="145"/>
      <c r="Z122" s="145"/>
      <c r="AA122" s="145"/>
      <c r="AB122" s="145"/>
      <c r="AC122" s="145"/>
      <c r="AD122" s="145"/>
      <c r="AE122" s="145"/>
      <c r="AF122" s="145" t="s">
        <v>480</v>
      </c>
      <c r="AG122" s="145"/>
      <c r="AH122" s="145"/>
      <c r="AI122" s="145"/>
      <c r="AJ122" s="145"/>
      <c r="AK122" s="145"/>
      <c r="AL122" s="145"/>
      <c r="AM122" s="145"/>
      <c r="AN122" s="145"/>
      <c r="AO122" s="145"/>
      <c r="AP122" s="145"/>
      <c r="AQ122" s="145"/>
      <c r="AR122" s="145"/>
      <c r="AS122" s="145"/>
      <c r="AT122" s="145"/>
      <c r="AU122" s="145"/>
      <c r="AV122" s="145"/>
      <c r="AW122" s="145"/>
      <c r="AX122" s="145"/>
      <c r="AY122" s="145"/>
      <c r="AZ122" s="145"/>
      <c r="BA122" s="145"/>
      <c r="BB122" s="145"/>
      <c r="BC122" s="145"/>
      <c r="BD122" s="145"/>
      <c r="BE122" s="145"/>
      <c r="BF122" s="145"/>
      <c r="BG122" s="145"/>
    </row>
    <row r="123" spans="1:59" ht="22.5" outlineLevel="1" x14ac:dyDescent="0.2">
      <c r="A123" s="175">
        <v>106</v>
      </c>
      <c r="B123" s="176" t="s">
        <v>1758</v>
      </c>
      <c r="C123" s="185" t="s">
        <v>1759</v>
      </c>
      <c r="D123" s="177" t="s">
        <v>765</v>
      </c>
      <c r="E123" s="178">
        <v>1</v>
      </c>
      <c r="F123" s="179"/>
      <c r="G123" s="180">
        <f t="shared" si="63"/>
        <v>0</v>
      </c>
      <c r="H123" s="179"/>
      <c r="I123" s="180">
        <f t="shared" si="64"/>
        <v>0</v>
      </c>
      <c r="J123" s="179"/>
      <c r="K123" s="180">
        <f t="shared" si="65"/>
        <v>0</v>
      </c>
      <c r="L123" s="180">
        <v>21</v>
      </c>
      <c r="M123" s="180">
        <f t="shared" si="66"/>
        <v>0</v>
      </c>
      <c r="N123" s="178">
        <v>0</v>
      </c>
      <c r="O123" s="178">
        <f t="shared" si="67"/>
        <v>0</v>
      </c>
      <c r="P123" s="178">
        <v>0</v>
      </c>
      <c r="Q123" s="178">
        <f t="shared" si="68"/>
        <v>0</v>
      </c>
      <c r="R123" s="180"/>
      <c r="S123" s="181" t="s">
        <v>296</v>
      </c>
      <c r="T123" s="156">
        <v>0</v>
      </c>
      <c r="U123" s="156">
        <f t="shared" si="69"/>
        <v>0</v>
      </c>
      <c r="V123" s="156"/>
      <c r="W123" s="156" t="s">
        <v>223</v>
      </c>
      <c r="X123" s="156" t="s">
        <v>224</v>
      </c>
      <c r="Y123" s="145"/>
      <c r="Z123" s="145"/>
      <c r="AA123" s="145"/>
      <c r="AB123" s="145"/>
      <c r="AC123" s="145"/>
      <c r="AD123" s="145"/>
      <c r="AE123" s="145"/>
      <c r="AF123" s="145" t="s">
        <v>352</v>
      </c>
      <c r="AG123" s="145"/>
      <c r="AH123" s="145"/>
      <c r="AI123" s="145"/>
      <c r="AJ123" s="145"/>
      <c r="AK123" s="145"/>
      <c r="AL123" s="145"/>
      <c r="AM123" s="145"/>
      <c r="AN123" s="145"/>
      <c r="AO123" s="145"/>
      <c r="AP123" s="145"/>
      <c r="AQ123" s="145"/>
      <c r="AR123" s="145"/>
      <c r="AS123" s="145"/>
      <c r="AT123" s="145"/>
      <c r="AU123" s="145"/>
      <c r="AV123" s="145"/>
      <c r="AW123" s="145"/>
      <c r="AX123" s="145"/>
      <c r="AY123" s="145"/>
      <c r="AZ123" s="145"/>
      <c r="BA123" s="145"/>
      <c r="BB123" s="145"/>
      <c r="BC123" s="145"/>
      <c r="BD123" s="145"/>
      <c r="BE123" s="145"/>
      <c r="BF123" s="145"/>
      <c r="BG123" s="145"/>
    </row>
    <row r="124" spans="1:59" ht="45" outlineLevel="1" x14ac:dyDescent="0.2">
      <c r="A124" s="175">
        <v>107</v>
      </c>
      <c r="B124" s="176" t="s">
        <v>1760</v>
      </c>
      <c r="C124" s="185" t="s">
        <v>1761</v>
      </c>
      <c r="D124" s="177" t="s">
        <v>1636</v>
      </c>
      <c r="E124" s="178">
        <v>2</v>
      </c>
      <c r="F124" s="179"/>
      <c r="G124" s="180">
        <f t="shared" si="63"/>
        <v>0</v>
      </c>
      <c r="H124" s="179"/>
      <c r="I124" s="180">
        <f t="shared" si="64"/>
        <v>0</v>
      </c>
      <c r="J124" s="179"/>
      <c r="K124" s="180">
        <f t="shared" si="65"/>
        <v>0</v>
      </c>
      <c r="L124" s="180">
        <v>21</v>
      </c>
      <c r="M124" s="180">
        <f t="shared" si="66"/>
        <v>0</v>
      </c>
      <c r="N124" s="178">
        <v>0</v>
      </c>
      <c r="O124" s="178">
        <f t="shared" si="67"/>
        <v>0</v>
      </c>
      <c r="P124" s="178">
        <v>0</v>
      </c>
      <c r="Q124" s="178">
        <f t="shared" si="68"/>
        <v>0</v>
      </c>
      <c r="R124" s="180"/>
      <c r="S124" s="181" t="s">
        <v>296</v>
      </c>
      <c r="T124" s="156">
        <v>0</v>
      </c>
      <c r="U124" s="156">
        <f t="shared" si="69"/>
        <v>0</v>
      </c>
      <c r="V124" s="156"/>
      <c r="W124" s="156" t="s">
        <v>223</v>
      </c>
      <c r="X124" s="156" t="s">
        <v>224</v>
      </c>
      <c r="Y124" s="145"/>
      <c r="Z124" s="145"/>
      <c r="AA124" s="145"/>
      <c r="AB124" s="145"/>
      <c r="AC124" s="145"/>
      <c r="AD124" s="145"/>
      <c r="AE124" s="145"/>
      <c r="AF124" s="145" t="s">
        <v>352</v>
      </c>
      <c r="AG124" s="145"/>
      <c r="AH124" s="145"/>
      <c r="AI124" s="145"/>
      <c r="AJ124" s="145"/>
      <c r="AK124" s="145"/>
      <c r="AL124" s="145"/>
      <c r="AM124" s="145"/>
      <c r="AN124" s="145"/>
      <c r="AO124" s="145"/>
      <c r="AP124" s="145"/>
      <c r="AQ124" s="145"/>
      <c r="AR124" s="145"/>
      <c r="AS124" s="145"/>
      <c r="AT124" s="145"/>
      <c r="AU124" s="145"/>
      <c r="AV124" s="145"/>
      <c r="AW124" s="145"/>
      <c r="AX124" s="145"/>
      <c r="AY124" s="145"/>
      <c r="AZ124" s="145"/>
      <c r="BA124" s="145"/>
      <c r="BB124" s="145"/>
      <c r="BC124" s="145"/>
      <c r="BD124" s="145"/>
      <c r="BE124" s="145"/>
      <c r="BF124" s="145"/>
      <c r="BG124" s="145"/>
    </row>
    <row r="125" spans="1:59" outlineLevel="1" x14ac:dyDescent="0.2">
      <c r="A125" s="175">
        <v>108</v>
      </c>
      <c r="B125" s="176" t="s">
        <v>1637</v>
      </c>
      <c r="C125" s="185" t="s">
        <v>1638</v>
      </c>
      <c r="D125" s="177" t="s">
        <v>267</v>
      </c>
      <c r="E125" s="178">
        <v>0.2</v>
      </c>
      <c r="F125" s="179"/>
      <c r="G125" s="180">
        <f t="shared" si="63"/>
        <v>0</v>
      </c>
      <c r="H125" s="179"/>
      <c r="I125" s="180">
        <f t="shared" si="64"/>
        <v>0</v>
      </c>
      <c r="J125" s="179"/>
      <c r="K125" s="180">
        <f t="shared" si="65"/>
        <v>0</v>
      </c>
      <c r="L125" s="180">
        <v>21</v>
      </c>
      <c r="M125" s="180">
        <f t="shared" si="66"/>
        <v>0</v>
      </c>
      <c r="N125" s="178">
        <v>0</v>
      </c>
      <c r="O125" s="178">
        <f t="shared" si="67"/>
        <v>0</v>
      </c>
      <c r="P125" s="178">
        <v>0</v>
      </c>
      <c r="Q125" s="178">
        <f t="shared" si="68"/>
        <v>0</v>
      </c>
      <c r="R125" s="180"/>
      <c r="S125" s="181" t="s">
        <v>1900</v>
      </c>
      <c r="T125" s="156">
        <v>0</v>
      </c>
      <c r="U125" s="156">
        <f t="shared" si="69"/>
        <v>0</v>
      </c>
      <c r="V125" s="156"/>
      <c r="W125" s="156" t="s">
        <v>223</v>
      </c>
      <c r="X125" s="156" t="s">
        <v>224</v>
      </c>
      <c r="Y125" s="145"/>
      <c r="Z125" s="145"/>
      <c r="AA125" s="145"/>
      <c r="AB125" s="145"/>
      <c r="AC125" s="145"/>
      <c r="AD125" s="145"/>
      <c r="AE125" s="145"/>
      <c r="AF125" s="145" t="s">
        <v>352</v>
      </c>
      <c r="AG125" s="145"/>
      <c r="AH125" s="145"/>
      <c r="AI125" s="145"/>
      <c r="AJ125" s="145"/>
      <c r="AK125" s="145"/>
      <c r="AL125" s="145"/>
      <c r="AM125" s="145"/>
      <c r="AN125" s="145"/>
      <c r="AO125" s="145"/>
      <c r="AP125" s="145"/>
      <c r="AQ125" s="145"/>
      <c r="AR125" s="145"/>
      <c r="AS125" s="145"/>
      <c r="AT125" s="145"/>
      <c r="AU125" s="145"/>
      <c r="AV125" s="145"/>
      <c r="AW125" s="145"/>
      <c r="AX125" s="145"/>
      <c r="AY125" s="145"/>
      <c r="AZ125" s="145"/>
      <c r="BA125" s="145"/>
      <c r="BB125" s="145"/>
      <c r="BC125" s="145"/>
      <c r="BD125" s="145"/>
      <c r="BE125" s="145"/>
      <c r="BF125" s="145"/>
      <c r="BG125" s="145"/>
    </row>
    <row r="126" spans="1:59" ht="25.5" x14ac:dyDescent="0.2">
      <c r="A126" s="161" t="s">
        <v>217</v>
      </c>
      <c r="B126" s="162" t="s">
        <v>147</v>
      </c>
      <c r="C126" s="182" t="s">
        <v>148</v>
      </c>
      <c r="D126" s="163"/>
      <c r="E126" s="164"/>
      <c r="F126" s="165"/>
      <c r="G126" s="165">
        <f>SUMIF(AF127:AF137,"&lt;&gt;NOR",G127:G137)</f>
        <v>0</v>
      </c>
      <c r="H126" s="165"/>
      <c r="I126" s="165">
        <f>SUM(I127:I137)</f>
        <v>0</v>
      </c>
      <c r="J126" s="165"/>
      <c r="K126" s="165">
        <f>SUM(K127:K137)</f>
        <v>0</v>
      </c>
      <c r="L126" s="165"/>
      <c r="M126" s="165">
        <f>SUM(M127:M137)</f>
        <v>0</v>
      </c>
      <c r="N126" s="164"/>
      <c r="O126" s="164">
        <f>SUM(O127:O137)</f>
        <v>0</v>
      </c>
      <c r="P126" s="164"/>
      <c r="Q126" s="164">
        <f>SUM(Q127:Q137)</f>
        <v>0</v>
      </c>
      <c r="R126" s="165"/>
      <c r="S126" s="166"/>
      <c r="T126" s="160"/>
      <c r="U126" s="160">
        <f>SUM(U127:U137)</f>
        <v>0</v>
      </c>
      <c r="V126" s="160"/>
      <c r="W126" s="160"/>
      <c r="X126" s="160"/>
      <c r="AF126" t="s">
        <v>218</v>
      </c>
    </row>
    <row r="127" spans="1:59" ht="33.75" outlineLevel="1" x14ac:dyDescent="0.2">
      <c r="A127" s="175">
        <v>109</v>
      </c>
      <c r="B127" s="176" t="s">
        <v>1762</v>
      </c>
      <c r="C127" s="185" t="s">
        <v>1763</v>
      </c>
      <c r="D127" s="177" t="s">
        <v>341</v>
      </c>
      <c r="E127" s="178">
        <v>1</v>
      </c>
      <c r="F127" s="179"/>
      <c r="G127" s="180">
        <f t="shared" ref="G127:G137" si="70">ROUND(E127*F127,2)</f>
        <v>0</v>
      </c>
      <c r="H127" s="179"/>
      <c r="I127" s="180">
        <f t="shared" ref="I127:I137" si="71">ROUND(E127*H127,2)</f>
        <v>0</v>
      </c>
      <c r="J127" s="179"/>
      <c r="K127" s="180">
        <f t="shared" ref="K127:K137" si="72">ROUND(E127*J127,2)</f>
        <v>0</v>
      </c>
      <c r="L127" s="180">
        <v>21</v>
      </c>
      <c r="M127" s="180">
        <f t="shared" ref="M127:M137" si="73">G127*(1+L127/100)</f>
        <v>0</v>
      </c>
      <c r="N127" s="178">
        <v>0</v>
      </c>
      <c r="O127" s="178">
        <f t="shared" ref="O127:O137" si="74">ROUND(E127*N127,2)</f>
        <v>0</v>
      </c>
      <c r="P127" s="178">
        <v>0</v>
      </c>
      <c r="Q127" s="178">
        <f t="shared" ref="Q127:Q137" si="75">ROUND(E127*P127,2)</f>
        <v>0</v>
      </c>
      <c r="R127" s="180"/>
      <c r="S127" s="181" t="s">
        <v>296</v>
      </c>
      <c r="T127" s="156">
        <v>0</v>
      </c>
      <c r="U127" s="156">
        <f t="shared" ref="U127:U137" si="76">ROUND(E127*T127,2)</f>
        <v>0</v>
      </c>
      <c r="V127" s="156"/>
      <c r="W127" s="156" t="s">
        <v>269</v>
      </c>
      <c r="X127" s="156" t="s">
        <v>224</v>
      </c>
      <c r="Y127" s="145"/>
      <c r="Z127" s="145"/>
      <c r="AA127" s="145"/>
      <c r="AB127" s="145"/>
      <c r="AC127" s="145"/>
      <c r="AD127" s="145"/>
      <c r="AE127" s="145"/>
      <c r="AF127" s="145" t="s">
        <v>480</v>
      </c>
      <c r="AG127" s="145"/>
      <c r="AH127" s="145"/>
      <c r="AI127" s="145"/>
      <c r="AJ127" s="145"/>
      <c r="AK127" s="145"/>
      <c r="AL127" s="145"/>
      <c r="AM127" s="145"/>
      <c r="AN127" s="145"/>
      <c r="AO127" s="145"/>
      <c r="AP127" s="145"/>
      <c r="AQ127" s="145"/>
      <c r="AR127" s="145"/>
      <c r="AS127" s="145"/>
      <c r="AT127" s="145"/>
      <c r="AU127" s="145"/>
      <c r="AV127" s="145"/>
      <c r="AW127" s="145"/>
      <c r="AX127" s="145"/>
      <c r="AY127" s="145"/>
      <c r="AZ127" s="145"/>
      <c r="BA127" s="145"/>
      <c r="BB127" s="145"/>
      <c r="BC127" s="145"/>
      <c r="BD127" s="145"/>
      <c r="BE127" s="145"/>
      <c r="BF127" s="145"/>
      <c r="BG127" s="145"/>
    </row>
    <row r="128" spans="1:59" outlineLevel="1" x14ac:dyDescent="0.2">
      <c r="A128" s="175">
        <v>110</v>
      </c>
      <c r="B128" s="176" t="s">
        <v>1764</v>
      </c>
      <c r="C128" s="185" t="s">
        <v>1644</v>
      </c>
      <c r="D128" s="177" t="s">
        <v>341</v>
      </c>
      <c r="E128" s="178">
        <v>1</v>
      </c>
      <c r="F128" s="179"/>
      <c r="G128" s="180">
        <f t="shared" si="70"/>
        <v>0</v>
      </c>
      <c r="H128" s="179"/>
      <c r="I128" s="180">
        <f t="shared" si="71"/>
        <v>0</v>
      </c>
      <c r="J128" s="179"/>
      <c r="K128" s="180">
        <f t="shared" si="72"/>
        <v>0</v>
      </c>
      <c r="L128" s="180">
        <v>21</v>
      </c>
      <c r="M128" s="180">
        <f t="shared" si="73"/>
        <v>0</v>
      </c>
      <c r="N128" s="178">
        <v>0</v>
      </c>
      <c r="O128" s="178">
        <f t="shared" si="74"/>
        <v>0</v>
      </c>
      <c r="P128" s="178">
        <v>0</v>
      </c>
      <c r="Q128" s="178">
        <f t="shared" si="75"/>
        <v>0</v>
      </c>
      <c r="R128" s="180"/>
      <c r="S128" s="181" t="s">
        <v>296</v>
      </c>
      <c r="T128" s="156">
        <v>0</v>
      </c>
      <c r="U128" s="156">
        <f t="shared" si="76"/>
        <v>0</v>
      </c>
      <c r="V128" s="156"/>
      <c r="W128" s="156" t="s">
        <v>223</v>
      </c>
      <c r="X128" s="156" t="s">
        <v>224</v>
      </c>
      <c r="Y128" s="145"/>
      <c r="Z128" s="145"/>
      <c r="AA128" s="145"/>
      <c r="AB128" s="145"/>
      <c r="AC128" s="145"/>
      <c r="AD128" s="145"/>
      <c r="AE128" s="145"/>
      <c r="AF128" s="145" t="s">
        <v>352</v>
      </c>
      <c r="AG128" s="145"/>
      <c r="AH128" s="145"/>
      <c r="AI128" s="145"/>
      <c r="AJ128" s="145"/>
      <c r="AK128" s="145"/>
      <c r="AL128" s="145"/>
      <c r="AM128" s="145"/>
      <c r="AN128" s="145"/>
      <c r="AO128" s="145"/>
      <c r="AP128" s="145"/>
      <c r="AQ128" s="145"/>
      <c r="AR128" s="145"/>
      <c r="AS128" s="145"/>
      <c r="AT128" s="145"/>
      <c r="AU128" s="145"/>
      <c r="AV128" s="145"/>
      <c r="AW128" s="145"/>
      <c r="AX128" s="145"/>
      <c r="AY128" s="145"/>
      <c r="AZ128" s="145"/>
      <c r="BA128" s="145"/>
      <c r="BB128" s="145"/>
      <c r="BC128" s="145"/>
      <c r="BD128" s="145"/>
      <c r="BE128" s="145"/>
      <c r="BF128" s="145"/>
      <c r="BG128" s="145"/>
    </row>
    <row r="129" spans="1:59" outlineLevel="1" x14ac:dyDescent="0.2">
      <c r="A129" s="175">
        <v>111</v>
      </c>
      <c r="B129" s="176" t="s">
        <v>1765</v>
      </c>
      <c r="C129" s="185" t="s">
        <v>1754</v>
      </c>
      <c r="D129" s="177" t="s">
        <v>341</v>
      </c>
      <c r="E129" s="178">
        <v>1</v>
      </c>
      <c r="F129" s="179"/>
      <c r="G129" s="180">
        <f t="shared" si="70"/>
        <v>0</v>
      </c>
      <c r="H129" s="179"/>
      <c r="I129" s="180">
        <f t="shared" si="71"/>
        <v>0</v>
      </c>
      <c r="J129" s="179"/>
      <c r="K129" s="180">
        <f t="shared" si="72"/>
        <v>0</v>
      </c>
      <c r="L129" s="180">
        <v>21</v>
      </c>
      <c r="M129" s="180">
        <f t="shared" si="73"/>
        <v>0</v>
      </c>
      <c r="N129" s="178">
        <v>0</v>
      </c>
      <c r="O129" s="178">
        <f t="shared" si="74"/>
        <v>0</v>
      </c>
      <c r="P129" s="178">
        <v>0</v>
      </c>
      <c r="Q129" s="178">
        <f t="shared" si="75"/>
        <v>0</v>
      </c>
      <c r="R129" s="180"/>
      <c r="S129" s="181" t="s">
        <v>296</v>
      </c>
      <c r="T129" s="156">
        <v>0</v>
      </c>
      <c r="U129" s="156">
        <f t="shared" si="76"/>
        <v>0</v>
      </c>
      <c r="V129" s="156"/>
      <c r="W129" s="156" t="s">
        <v>269</v>
      </c>
      <c r="X129" s="156" t="s">
        <v>224</v>
      </c>
      <c r="Y129" s="145"/>
      <c r="Z129" s="145"/>
      <c r="AA129" s="145"/>
      <c r="AB129" s="145"/>
      <c r="AC129" s="145"/>
      <c r="AD129" s="145"/>
      <c r="AE129" s="145"/>
      <c r="AF129" s="145" t="s">
        <v>480</v>
      </c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145"/>
      <c r="AV129" s="145"/>
      <c r="AW129" s="145"/>
      <c r="AX129" s="145"/>
      <c r="AY129" s="145"/>
      <c r="AZ129" s="145"/>
      <c r="BA129" s="145"/>
      <c r="BB129" s="145"/>
      <c r="BC129" s="145"/>
      <c r="BD129" s="145"/>
      <c r="BE129" s="145"/>
      <c r="BF129" s="145"/>
      <c r="BG129" s="145"/>
    </row>
    <row r="130" spans="1:59" outlineLevel="1" x14ac:dyDescent="0.2">
      <c r="A130" s="175">
        <v>112</v>
      </c>
      <c r="B130" s="176" t="s">
        <v>1766</v>
      </c>
      <c r="C130" s="185" t="s">
        <v>1668</v>
      </c>
      <c r="D130" s="177" t="s">
        <v>341</v>
      </c>
      <c r="E130" s="178">
        <v>3</v>
      </c>
      <c r="F130" s="179"/>
      <c r="G130" s="180">
        <f t="shared" si="70"/>
        <v>0</v>
      </c>
      <c r="H130" s="179"/>
      <c r="I130" s="180">
        <f t="shared" si="71"/>
        <v>0</v>
      </c>
      <c r="J130" s="179"/>
      <c r="K130" s="180">
        <f t="shared" si="72"/>
        <v>0</v>
      </c>
      <c r="L130" s="180">
        <v>21</v>
      </c>
      <c r="M130" s="180">
        <f t="shared" si="73"/>
        <v>0</v>
      </c>
      <c r="N130" s="178">
        <v>0</v>
      </c>
      <c r="O130" s="178">
        <f t="shared" si="74"/>
        <v>0</v>
      </c>
      <c r="P130" s="178">
        <v>0</v>
      </c>
      <c r="Q130" s="178">
        <f t="shared" si="75"/>
        <v>0</v>
      </c>
      <c r="R130" s="180"/>
      <c r="S130" s="181" t="s">
        <v>296</v>
      </c>
      <c r="T130" s="156">
        <v>0</v>
      </c>
      <c r="U130" s="156">
        <f t="shared" si="76"/>
        <v>0</v>
      </c>
      <c r="V130" s="156"/>
      <c r="W130" s="156" t="s">
        <v>269</v>
      </c>
      <c r="X130" s="156" t="s">
        <v>224</v>
      </c>
      <c r="Y130" s="145"/>
      <c r="Z130" s="145"/>
      <c r="AA130" s="145"/>
      <c r="AB130" s="145"/>
      <c r="AC130" s="145"/>
      <c r="AD130" s="145"/>
      <c r="AE130" s="145"/>
      <c r="AF130" s="145" t="s">
        <v>480</v>
      </c>
      <c r="AG130" s="145"/>
      <c r="AH130" s="145"/>
      <c r="AI130" s="145"/>
      <c r="AJ130" s="145"/>
      <c r="AK130" s="145"/>
      <c r="AL130" s="145"/>
      <c r="AM130" s="145"/>
      <c r="AN130" s="145"/>
      <c r="AO130" s="145"/>
      <c r="AP130" s="145"/>
      <c r="AQ130" s="145"/>
      <c r="AR130" s="145"/>
      <c r="AS130" s="145"/>
      <c r="AT130" s="145"/>
      <c r="AU130" s="145"/>
      <c r="AV130" s="145"/>
      <c r="AW130" s="145"/>
      <c r="AX130" s="145"/>
      <c r="AY130" s="145"/>
      <c r="AZ130" s="145"/>
      <c r="BA130" s="145"/>
      <c r="BB130" s="145"/>
      <c r="BC130" s="145"/>
      <c r="BD130" s="145"/>
      <c r="BE130" s="145"/>
      <c r="BF130" s="145"/>
      <c r="BG130" s="145"/>
    </row>
    <row r="131" spans="1:59" outlineLevel="1" x14ac:dyDescent="0.2">
      <c r="A131" s="175">
        <v>113</v>
      </c>
      <c r="B131" s="176" t="s">
        <v>1767</v>
      </c>
      <c r="C131" s="185" t="s">
        <v>1768</v>
      </c>
      <c r="D131" s="177" t="s">
        <v>341</v>
      </c>
      <c r="E131" s="178">
        <v>1</v>
      </c>
      <c r="F131" s="179"/>
      <c r="G131" s="180">
        <f t="shared" si="70"/>
        <v>0</v>
      </c>
      <c r="H131" s="179"/>
      <c r="I131" s="180">
        <f t="shared" si="71"/>
        <v>0</v>
      </c>
      <c r="J131" s="179"/>
      <c r="K131" s="180">
        <f t="shared" si="72"/>
        <v>0</v>
      </c>
      <c r="L131" s="180">
        <v>21</v>
      </c>
      <c r="M131" s="180">
        <f t="shared" si="73"/>
        <v>0</v>
      </c>
      <c r="N131" s="178">
        <v>0</v>
      </c>
      <c r="O131" s="178">
        <f t="shared" si="74"/>
        <v>0</v>
      </c>
      <c r="P131" s="178">
        <v>0</v>
      </c>
      <c r="Q131" s="178">
        <f t="shared" si="75"/>
        <v>0</v>
      </c>
      <c r="R131" s="180"/>
      <c r="S131" s="181" t="s">
        <v>296</v>
      </c>
      <c r="T131" s="156">
        <v>0</v>
      </c>
      <c r="U131" s="156">
        <f t="shared" si="76"/>
        <v>0</v>
      </c>
      <c r="V131" s="156"/>
      <c r="W131" s="156" t="s">
        <v>269</v>
      </c>
      <c r="X131" s="156" t="s">
        <v>224</v>
      </c>
      <c r="Y131" s="145"/>
      <c r="Z131" s="145"/>
      <c r="AA131" s="145"/>
      <c r="AB131" s="145"/>
      <c r="AC131" s="145"/>
      <c r="AD131" s="145"/>
      <c r="AE131" s="145"/>
      <c r="AF131" s="145" t="s">
        <v>480</v>
      </c>
      <c r="AG131" s="145"/>
      <c r="AH131" s="145"/>
      <c r="AI131" s="145"/>
      <c r="AJ131" s="145"/>
      <c r="AK131" s="145"/>
      <c r="AL131" s="145"/>
      <c r="AM131" s="145"/>
      <c r="AN131" s="145"/>
      <c r="AO131" s="145"/>
      <c r="AP131" s="145"/>
      <c r="AQ131" s="145"/>
      <c r="AR131" s="145"/>
      <c r="AS131" s="145"/>
      <c r="AT131" s="145"/>
      <c r="AU131" s="145"/>
      <c r="AV131" s="145"/>
      <c r="AW131" s="145"/>
      <c r="AX131" s="145"/>
      <c r="AY131" s="145"/>
      <c r="AZ131" s="145"/>
      <c r="BA131" s="145"/>
      <c r="BB131" s="145"/>
      <c r="BC131" s="145"/>
      <c r="BD131" s="145"/>
      <c r="BE131" s="145"/>
      <c r="BF131" s="145"/>
      <c r="BG131" s="145"/>
    </row>
    <row r="132" spans="1:59" ht="33.75" outlineLevel="1" x14ac:dyDescent="0.2">
      <c r="A132" s="175">
        <v>114</v>
      </c>
      <c r="B132" s="176" t="s">
        <v>1769</v>
      </c>
      <c r="C132" s="185" t="s">
        <v>1654</v>
      </c>
      <c r="D132" s="177" t="s">
        <v>299</v>
      </c>
      <c r="E132" s="178">
        <v>8</v>
      </c>
      <c r="F132" s="179"/>
      <c r="G132" s="180">
        <f t="shared" si="70"/>
        <v>0</v>
      </c>
      <c r="H132" s="179"/>
      <c r="I132" s="180">
        <f t="shared" si="71"/>
        <v>0</v>
      </c>
      <c r="J132" s="179"/>
      <c r="K132" s="180">
        <f t="shared" si="72"/>
        <v>0</v>
      </c>
      <c r="L132" s="180">
        <v>21</v>
      </c>
      <c r="M132" s="180">
        <f t="shared" si="73"/>
        <v>0</v>
      </c>
      <c r="N132" s="178">
        <v>0</v>
      </c>
      <c r="O132" s="178">
        <f t="shared" si="74"/>
        <v>0</v>
      </c>
      <c r="P132" s="178">
        <v>0</v>
      </c>
      <c r="Q132" s="178">
        <f t="shared" si="75"/>
        <v>0</v>
      </c>
      <c r="R132" s="180"/>
      <c r="S132" s="181" t="s">
        <v>296</v>
      </c>
      <c r="T132" s="156">
        <v>0</v>
      </c>
      <c r="U132" s="156">
        <f t="shared" si="76"/>
        <v>0</v>
      </c>
      <c r="V132" s="156"/>
      <c r="W132" s="156" t="s">
        <v>223</v>
      </c>
      <c r="X132" s="156" t="s">
        <v>224</v>
      </c>
      <c r="Y132" s="145"/>
      <c r="Z132" s="145"/>
      <c r="AA132" s="145"/>
      <c r="AB132" s="145"/>
      <c r="AC132" s="145"/>
      <c r="AD132" s="145"/>
      <c r="AE132" s="145"/>
      <c r="AF132" s="145" t="s">
        <v>352</v>
      </c>
      <c r="AG132" s="145"/>
      <c r="AH132" s="145"/>
      <c r="AI132" s="145"/>
      <c r="AJ132" s="145"/>
      <c r="AK132" s="145"/>
      <c r="AL132" s="145"/>
      <c r="AM132" s="145"/>
      <c r="AN132" s="145"/>
      <c r="AO132" s="145"/>
      <c r="AP132" s="145"/>
      <c r="AQ132" s="145"/>
      <c r="AR132" s="145"/>
      <c r="AS132" s="145"/>
      <c r="AT132" s="145"/>
      <c r="AU132" s="145"/>
      <c r="AV132" s="145"/>
      <c r="AW132" s="145"/>
      <c r="AX132" s="145"/>
      <c r="AY132" s="145"/>
      <c r="AZ132" s="145"/>
      <c r="BA132" s="145"/>
      <c r="BB132" s="145"/>
      <c r="BC132" s="145"/>
      <c r="BD132" s="145"/>
      <c r="BE132" s="145"/>
      <c r="BF132" s="145"/>
      <c r="BG132" s="145"/>
    </row>
    <row r="133" spans="1:59" ht="33.75" outlineLevel="1" x14ac:dyDescent="0.2">
      <c r="A133" s="175">
        <v>115</v>
      </c>
      <c r="B133" s="176" t="s">
        <v>1770</v>
      </c>
      <c r="C133" s="185" t="s">
        <v>1656</v>
      </c>
      <c r="D133" s="177" t="s">
        <v>299</v>
      </c>
      <c r="E133" s="178">
        <v>1</v>
      </c>
      <c r="F133" s="179"/>
      <c r="G133" s="180">
        <f t="shared" si="70"/>
        <v>0</v>
      </c>
      <c r="H133" s="179"/>
      <c r="I133" s="180">
        <f t="shared" si="71"/>
        <v>0</v>
      </c>
      <c r="J133" s="179"/>
      <c r="K133" s="180">
        <f t="shared" si="72"/>
        <v>0</v>
      </c>
      <c r="L133" s="180">
        <v>21</v>
      </c>
      <c r="M133" s="180">
        <f t="shared" si="73"/>
        <v>0</v>
      </c>
      <c r="N133" s="178">
        <v>0</v>
      </c>
      <c r="O133" s="178">
        <f t="shared" si="74"/>
        <v>0</v>
      </c>
      <c r="P133" s="178">
        <v>0</v>
      </c>
      <c r="Q133" s="178">
        <f t="shared" si="75"/>
        <v>0</v>
      </c>
      <c r="R133" s="180"/>
      <c r="S133" s="181" t="s">
        <v>296</v>
      </c>
      <c r="T133" s="156">
        <v>0</v>
      </c>
      <c r="U133" s="156">
        <f t="shared" si="76"/>
        <v>0</v>
      </c>
      <c r="V133" s="156"/>
      <c r="W133" s="156" t="s">
        <v>223</v>
      </c>
      <c r="X133" s="156" t="s">
        <v>224</v>
      </c>
      <c r="Y133" s="145"/>
      <c r="Z133" s="145"/>
      <c r="AA133" s="145"/>
      <c r="AB133" s="145"/>
      <c r="AC133" s="145"/>
      <c r="AD133" s="145"/>
      <c r="AE133" s="145"/>
      <c r="AF133" s="145" t="s">
        <v>352</v>
      </c>
      <c r="AG133" s="145"/>
      <c r="AH133" s="145"/>
      <c r="AI133" s="145"/>
      <c r="AJ133" s="145"/>
      <c r="AK133" s="145"/>
      <c r="AL133" s="145"/>
      <c r="AM133" s="145"/>
      <c r="AN133" s="145"/>
      <c r="AO133" s="145"/>
      <c r="AP133" s="145"/>
      <c r="AQ133" s="145"/>
      <c r="AR133" s="145"/>
      <c r="AS133" s="145"/>
      <c r="AT133" s="145"/>
      <c r="AU133" s="145"/>
      <c r="AV133" s="145"/>
      <c r="AW133" s="145"/>
      <c r="AX133" s="145"/>
      <c r="AY133" s="145"/>
      <c r="AZ133" s="145"/>
      <c r="BA133" s="145"/>
      <c r="BB133" s="145"/>
      <c r="BC133" s="145"/>
      <c r="BD133" s="145"/>
      <c r="BE133" s="145"/>
      <c r="BF133" s="145"/>
      <c r="BG133" s="145"/>
    </row>
    <row r="134" spans="1:59" ht="22.5" outlineLevel="1" x14ac:dyDescent="0.2">
      <c r="A134" s="175">
        <v>116</v>
      </c>
      <c r="B134" s="176" t="s">
        <v>1771</v>
      </c>
      <c r="C134" s="185" t="s">
        <v>1772</v>
      </c>
      <c r="D134" s="177" t="s">
        <v>261</v>
      </c>
      <c r="E134" s="178">
        <v>1</v>
      </c>
      <c r="F134" s="179"/>
      <c r="G134" s="180">
        <f t="shared" si="70"/>
        <v>0</v>
      </c>
      <c r="H134" s="179"/>
      <c r="I134" s="180">
        <f t="shared" si="71"/>
        <v>0</v>
      </c>
      <c r="J134" s="179"/>
      <c r="K134" s="180">
        <f t="shared" si="72"/>
        <v>0</v>
      </c>
      <c r="L134" s="180">
        <v>21</v>
      </c>
      <c r="M134" s="180">
        <f t="shared" si="73"/>
        <v>0</v>
      </c>
      <c r="N134" s="178">
        <v>0</v>
      </c>
      <c r="O134" s="178">
        <f t="shared" si="74"/>
        <v>0</v>
      </c>
      <c r="P134" s="178">
        <v>0</v>
      </c>
      <c r="Q134" s="178">
        <f t="shared" si="75"/>
        <v>0</v>
      </c>
      <c r="R134" s="180"/>
      <c r="S134" s="181" t="s">
        <v>296</v>
      </c>
      <c r="T134" s="156">
        <v>0</v>
      </c>
      <c r="U134" s="156">
        <f t="shared" si="76"/>
        <v>0</v>
      </c>
      <c r="V134" s="156"/>
      <c r="W134" s="156" t="s">
        <v>269</v>
      </c>
      <c r="X134" s="156" t="s">
        <v>224</v>
      </c>
      <c r="Y134" s="145"/>
      <c r="Z134" s="145"/>
      <c r="AA134" s="145"/>
      <c r="AB134" s="145"/>
      <c r="AC134" s="145"/>
      <c r="AD134" s="145"/>
      <c r="AE134" s="145"/>
      <c r="AF134" s="145" t="s">
        <v>480</v>
      </c>
      <c r="AG134" s="145"/>
      <c r="AH134" s="145"/>
      <c r="AI134" s="145"/>
      <c r="AJ134" s="145"/>
      <c r="AK134" s="145"/>
      <c r="AL134" s="145"/>
      <c r="AM134" s="145"/>
      <c r="AN134" s="145"/>
      <c r="AO134" s="145"/>
      <c r="AP134" s="145"/>
      <c r="AQ134" s="145"/>
      <c r="AR134" s="145"/>
      <c r="AS134" s="145"/>
      <c r="AT134" s="145"/>
      <c r="AU134" s="145"/>
      <c r="AV134" s="145"/>
      <c r="AW134" s="145"/>
      <c r="AX134" s="145"/>
      <c r="AY134" s="145"/>
      <c r="AZ134" s="145"/>
      <c r="BA134" s="145"/>
      <c r="BB134" s="145"/>
      <c r="BC134" s="145"/>
      <c r="BD134" s="145"/>
      <c r="BE134" s="145"/>
      <c r="BF134" s="145"/>
      <c r="BG134" s="145"/>
    </row>
    <row r="135" spans="1:59" ht="22.5" outlineLevel="1" x14ac:dyDescent="0.2">
      <c r="A135" s="175">
        <v>117</v>
      </c>
      <c r="B135" s="176" t="s">
        <v>1773</v>
      </c>
      <c r="C135" s="185" t="s">
        <v>1774</v>
      </c>
      <c r="D135" s="177" t="s">
        <v>765</v>
      </c>
      <c r="E135" s="178">
        <v>1</v>
      </c>
      <c r="F135" s="179"/>
      <c r="G135" s="180">
        <f t="shared" si="70"/>
        <v>0</v>
      </c>
      <c r="H135" s="179"/>
      <c r="I135" s="180">
        <f t="shared" si="71"/>
        <v>0</v>
      </c>
      <c r="J135" s="179"/>
      <c r="K135" s="180">
        <f t="shared" si="72"/>
        <v>0</v>
      </c>
      <c r="L135" s="180">
        <v>21</v>
      </c>
      <c r="M135" s="180">
        <f t="shared" si="73"/>
        <v>0</v>
      </c>
      <c r="N135" s="178">
        <v>0</v>
      </c>
      <c r="O135" s="178">
        <f t="shared" si="74"/>
        <v>0</v>
      </c>
      <c r="P135" s="178">
        <v>0</v>
      </c>
      <c r="Q135" s="178">
        <f t="shared" si="75"/>
        <v>0</v>
      </c>
      <c r="R135" s="180"/>
      <c r="S135" s="181" t="s">
        <v>296</v>
      </c>
      <c r="T135" s="156">
        <v>0</v>
      </c>
      <c r="U135" s="156">
        <f t="shared" si="76"/>
        <v>0</v>
      </c>
      <c r="V135" s="156"/>
      <c r="W135" s="156" t="s">
        <v>223</v>
      </c>
      <c r="X135" s="156" t="s">
        <v>224</v>
      </c>
      <c r="Y135" s="145"/>
      <c r="Z135" s="145"/>
      <c r="AA135" s="145"/>
      <c r="AB135" s="145"/>
      <c r="AC135" s="145"/>
      <c r="AD135" s="145"/>
      <c r="AE135" s="145"/>
      <c r="AF135" s="145" t="s">
        <v>352</v>
      </c>
      <c r="AG135" s="145"/>
      <c r="AH135" s="145"/>
      <c r="AI135" s="145"/>
      <c r="AJ135" s="145"/>
      <c r="AK135" s="145"/>
      <c r="AL135" s="145"/>
      <c r="AM135" s="145"/>
      <c r="AN135" s="145"/>
      <c r="AO135" s="145"/>
      <c r="AP135" s="145"/>
      <c r="AQ135" s="145"/>
      <c r="AR135" s="145"/>
      <c r="AS135" s="145"/>
      <c r="AT135" s="145"/>
      <c r="AU135" s="145"/>
      <c r="AV135" s="145"/>
      <c r="AW135" s="145"/>
      <c r="AX135" s="145"/>
      <c r="AY135" s="145"/>
      <c r="AZ135" s="145"/>
      <c r="BA135" s="145"/>
      <c r="BB135" s="145"/>
      <c r="BC135" s="145"/>
      <c r="BD135" s="145"/>
      <c r="BE135" s="145"/>
      <c r="BF135" s="145"/>
      <c r="BG135" s="145"/>
    </row>
    <row r="136" spans="1:59" ht="45" outlineLevel="1" x14ac:dyDescent="0.2">
      <c r="A136" s="175">
        <v>118</v>
      </c>
      <c r="B136" s="176" t="s">
        <v>1775</v>
      </c>
      <c r="C136" s="185" t="s">
        <v>1776</v>
      </c>
      <c r="D136" s="177" t="s">
        <v>1636</v>
      </c>
      <c r="E136" s="178">
        <v>2</v>
      </c>
      <c r="F136" s="179"/>
      <c r="G136" s="180">
        <f t="shared" si="70"/>
        <v>0</v>
      </c>
      <c r="H136" s="179"/>
      <c r="I136" s="180">
        <f t="shared" si="71"/>
        <v>0</v>
      </c>
      <c r="J136" s="179"/>
      <c r="K136" s="180">
        <f t="shared" si="72"/>
        <v>0</v>
      </c>
      <c r="L136" s="180">
        <v>21</v>
      </c>
      <c r="M136" s="180">
        <f t="shared" si="73"/>
        <v>0</v>
      </c>
      <c r="N136" s="178">
        <v>0</v>
      </c>
      <c r="O136" s="178">
        <f t="shared" si="74"/>
        <v>0</v>
      </c>
      <c r="P136" s="178">
        <v>0</v>
      </c>
      <c r="Q136" s="178">
        <f t="shared" si="75"/>
        <v>0</v>
      </c>
      <c r="R136" s="180"/>
      <c r="S136" s="181" t="s">
        <v>296</v>
      </c>
      <c r="T136" s="156">
        <v>0</v>
      </c>
      <c r="U136" s="156">
        <f t="shared" si="76"/>
        <v>0</v>
      </c>
      <c r="V136" s="156"/>
      <c r="W136" s="156" t="s">
        <v>223</v>
      </c>
      <c r="X136" s="156" t="s">
        <v>224</v>
      </c>
      <c r="Y136" s="145"/>
      <c r="Z136" s="145"/>
      <c r="AA136" s="145"/>
      <c r="AB136" s="145"/>
      <c r="AC136" s="145"/>
      <c r="AD136" s="145"/>
      <c r="AE136" s="145"/>
      <c r="AF136" s="145" t="s">
        <v>352</v>
      </c>
      <c r="AG136" s="145"/>
      <c r="AH136" s="145"/>
      <c r="AI136" s="145"/>
      <c r="AJ136" s="145"/>
      <c r="AK136" s="145"/>
      <c r="AL136" s="145"/>
      <c r="AM136" s="145"/>
      <c r="AN136" s="145"/>
      <c r="AO136" s="145"/>
      <c r="AP136" s="145"/>
      <c r="AQ136" s="145"/>
      <c r="AR136" s="145"/>
      <c r="AS136" s="145"/>
      <c r="AT136" s="145"/>
      <c r="AU136" s="145"/>
      <c r="AV136" s="145"/>
      <c r="AW136" s="145"/>
      <c r="AX136" s="145"/>
      <c r="AY136" s="145"/>
      <c r="AZ136" s="145"/>
      <c r="BA136" s="145"/>
      <c r="BB136" s="145"/>
      <c r="BC136" s="145"/>
      <c r="BD136" s="145"/>
      <c r="BE136" s="145"/>
      <c r="BF136" s="145"/>
      <c r="BG136" s="145"/>
    </row>
    <row r="137" spans="1:59" outlineLevel="1" x14ac:dyDescent="0.2">
      <c r="A137" s="175">
        <v>119</v>
      </c>
      <c r="B137" s="176" t="s">
        <v>1637</v>
      </c>
      <c r="C137" s="185" t="s">
        <v>1638</v>
      </c>
      <c r="D137" s="177" t="s">
        <v>267</v>
      </c>
      <c r="E137" s="178">
        <v>0.2</v>
      </c>
      <c r="F137" s="179"/>
      <c r="G137" s="180">
        <f t="shared" si="70"/>
        <v>0</v>
      </c>
      <c r="H137" s="179"/>
      <c r="I137" s="180">
        <f t="shared" si="71"/>
        <v>0</v>
      </c>
      <c r="J137" s="179"/>
      <c r="K137" s="180">
        <f t="shared" si="72"/>
        <v>0</v>
      </c>
      <c r="L137" s="180">
        <v>21</v>
      </c>
      <c r="M137" s="180">
        <f t="shared" si="73"/>
        <v>0</v>
      </c>
      <c r="N137" s="178">
        <v>0</v>
      </c>
      <c r="O137" s="178">
        <f t="shared" si="74"/>
        <v>0</v>
      </c>
      <c r="P137" s="178">
        <v>0</v>
      </c>
      <c r="Q137" s="178">
        <f t="shared" si="75"/>
        <v>0</v>
      </c>
      <c r="R137" s="180"/>
      <c r="S137" s="181" t="s">
        <v>1900</v>
      </c>
      <c r="T137" s="156">
        <v>0</v>
      </c>
      <c r="U137" s="156">
        <f t="shared" si="76"/>
        <v>0</v>
      </c>
      <c r="V137" s="156"/>
      <c r="W137" s="156" t="s">
        <v>223</v>
      </c>
      <c r="X137" s="156" t="s">
        <v>224</v>
      </c>
      <c r="Y137" s="145"/>
      <c r="Z137" s="145"/>
      <c r="AA137" s="145"/>
      <c r="AB137" s="145"/>
      <c r="AC137" s="145"/>
      <c r="AD137" s="145"/>
      <c r="AE137" s="145"/>
      <c r="AF137" s="145" t="s">
        <v>352</v>
      </c>
      <c r="AG137" s="145"/>
      <c r="AH137" s="145"/>
      <c r="AI137" s="145"/>
      <c r="AJ137" s="145"/>
      <c r="AK137" s="145"/>
      <c r="AL137" s="145"/>
      <c r="AM137" s="145"/>
      <c r="AN137" s="145"/>
      <c r="AO137" s="145"/>
      <c r="AP137" s="145"/>
      <c r="AQ137" s="145"/>
      <c r="AR137" s="145"/>
      <c r="AS137" s="145"/>
      <c r="AT137" s="145"/>
      <c r="AU137" s="145"/>
      <c r="AV137" s="145"/>
      <c r="AW137" s="145"/>
      <c r="AX137" s="145"/>
      <c r="AY137" s="145"/>
      <c r="AZ137" s="145"/>
      <c r="BA137" s="145"/>
      <c r="BB137" s="145"/>
      <c r="BC137" s="145"/>
      <c r="BD137" s="145"/>
      <c r="BE137" s="145"/>
      <c r="BF137" s="145"/>
      <c r="BG137" s="145"/>
    </row>
    <row r="138" spans="1:59" ht="25.5" x14ac:dyDescent="0.2">
      <c r="A138" s="161" t="s">
        <v>217</v>
      </c>
      <c r="B138" s="162" t="s">
        <v>149</v>
      </c>
      <c r="C138" s="182" t="s">
        <v>150</v>
      </c>
      <c r="D138" s="163"/>
      <c r="E138" s="164"/>
      <c r="F138" s="165"/>
      <c r="G138" s="165">
        <f>SUMIF(AF139:AF149,"&lt;&gt;NOR",G139:G149)</f>
        <v>0</v>
      </c>
      <c r="H138" s="165"/>
      <c r="I138" s="165">
        <f>SUM(I139:I149)</f>
        <v>0</v>
      </c>
      <c r="J138" s="165"/>
      <c r="K138" s="165">
        <f>SUM(K139:K149)</f>
        <v>0</v>
      </c>
      <c r="L138" s="165"/>
      <c r="M138" s="165">
        <f>SUM(M139:M149)</f>
        <v>0</v>
      </c>
      <c r="N138" s="164"/>
      <c r="O138" s="164">
        <f>SUM(O139:O149)</f>
        <v>0</v>
      </c>
      <c r="P138" s="164"/>
      <c r="Q138" s="164">
        <f>SUM(Q139:Q149)</f>
        <v>0</v>
      </c>
      <c r="R138" s="165"/>
      <c r="S138" s="166"/>
      <c r="T138" s="160"/>
      <c r="U138" s="160">
        <f>SUM(U139:U149)</f>
        <v>0</v>
      </c>
      <c r="V138" s="160"/>
      <c r="W138" s="160"/>
      <c r="X138" s="160"/>
      <c r="AF138" t="s">
        <v>218</v>
      </c>
    </row>
    <row r="139" spans="1:59" ht="33.75" outlineLevel="1" x14ac:dyDescent="0.2">
      <c r="A139" s="175">
        <v>120</v>
      </c>
      <c r="B139" s="176" t="s">
        <v>1777</v>
      </c>
      <c r="C139" s="185" t="s">
        <v>1763</v>
      </c>
      <c r="D139" s="177" t="s">
        <v>341</v>
      </c>
      <c r="E139" s="178">
        <v>1</v>
      </c>
      <c r="F139" s="179"/>
      <c r="G139" s="180">
        <f t="shared" ref="G139:G149" si="77">ROUND(E139*F139,2)</f>
        <v>0</v>
      </c>
      <c r="H139" s="179"/>
      <c r="I139" s="180">
        <f t="shared" ref="I139:I149" si="78">ROUND(E139*H139,2)</f>
        <v>0</v>
      </c>
      <c r="J139" s="179"/>
      <c r="K139" s="180">
        <f t="shared" ref="K139:K149" si="79">ROUND(E139*J139,2)</f>
        <v>0</v>
      </c>
      <c r="L139" s="180">
        <v>21</v>
      </c>
      <c r="M139" s="180">
        <f t="shared" ref="M139:M149" si="80">G139*(1+L139/100)</f>
        <v>0</v>
      </c>
      <c r="N139" s="178">
        <v>0</v>
      </c>
      <c r="O139" s="178">
        <f t="shared" ref="O139:O149" si="81">ROUND(E139*N139,2)</f>
        <v>0</v>
      </c>
      <c r="P139" s="178">
        <v>0</v>
      </c>
      <c r="Q139" s="178">
        <f t="shared" ref="Q139:Q149" si="82">ROUND(E139*P139,2)</f>
        <v>0</v>
      </c>
      <c r="R139" s="180"/>
      <c r="S139" s="181" t="s">
        <v>296</v>
      </c>
      <c r="T139" s="156">
        <v>0</v>
      </c>
      <c r="U139" s="156">
        <f t="shared" ref="U139:U149" si="83">ROUND(E139*T139,2)</f>
        <v>0</v>
      </c>
      <c r="V139" s="156"/>
      <c r="W139" s="156" t="s">
        <v>269</v>
      </c>
      <c r="X139" s="156" t="s">
        <v>224</v>
      </c>
      <c r="Y139" s="145"/>
      <c r="Z139" s="145"/>
      <c r="AA139" s="145"/>
      <c r="AB139" s="145"/>
      <c r="AC139" s="145"/>
      <c r="AD139" s="145"/>
      <c r="AE139" s="145"/>
      <c r="AF139" s="145" t="s">
        <v>480</v>
      </c>
      <c r="AG139" s="145"/>
      <c r="AH139" s="145"/>
      <c r="AI139" s="145"/>
      <c r="AJ139" s="145"/>
      <c r="AK139" s="145"/>
      <c r="AL139" s="145"/>
      <c r="AM139" s="145"/>
      <c r="AN139" s="145"/>
      <c r="AO139" s="145"/>
      <c r="AP139" s="145"/>
      <c r="AQ139" s="145"/>
      <c r="AR139" s="145"/>
      <c r="AS139" s="145"/>
      <c r="AT139" s="145"/>
      <c r="AU139" s="145"/>
      <c r="AV139" s="145"/>
      <c r="AW139" s="145"/>
      <c r="AX139" s="145"/>
      <c r="AY139" s="145"/>
      <c r="AZ139" s="145"/>
      <c r="BA139" s="145"/>
      <c r="BB139" s="145"/>
      <c r="BC139" s="145"/>
      <c r="BD139" s="145"/>
      <c r="BE139" s="145"/>
      <c r="BF139" s="145"/>
      <c r="BG139" s="145"/>
    </row>
    <row r="140" spans="1:59" outlineLevel="1" x14ac:dyDescent="0.2">
      <c r="A140" s="175">
        <v>121</v>
      </c>
      <c r="B140" s="176" t="s">
        <v>1778</v>
      </c>
      <c r="C140" s="185" t="s">
        <v>1644</v>
      </c>
      <c r="D140" s="177" t="s">
        <v>341</v>
      </c>
      <c r="E140" s="178">
        <v>1</v>
      </c>
      <c r="F140" s="179"/>
      <c r="G140" s="180">
        <f t="shared" si="77"/>
        <v>0</v>
      </c>
      <c r="H140" s="179"/>
      <c r="I140" s="180">
        <f t="shared" si="78"/>
        <v>0</v>
      </c>
      <c r="J140" s="179"/>
      <c r="K140" s="180">
        <f t="shared" si="79"/>
        <v>0</v>
      </c>
      <c r="L140" s="180">
        <v>21</v>
      </c>
      <c r="M140" s="180">
        <f t="shared" si="80"/>
        <v>0</v>
      </c>
      <c r="N140" s="178">
        <v>0</v>
      </c>
      <c r="O140" s="178">
        <f t="shared" si="81"/>
        <v>0</v>
      </c>
      <c r="P140" s="178">
        <v>0</v>
      </c>
      <c r="Q140" s="178">
        <f t="shared" si="82"/>
        <v>0</v>
      </c>
      <c r="R140" s="180"/>
      <c r="S140" s="181" t="s">
        <v>296</v>
      </c>
      <c r="T140" s="156">
        <v>0</v>
      </c>
      <c r="U140" s="156">
        <f t="shared" si="83"/>
        <v>0</v>
      </c>
      <c r="V140" s="156"/>
      <c r="W140" s="156" t="s">
        <v>223</v>
      </c>
      <c r="X140" s="156" t="s">
        <v>224</v>
      </c>
      <c r="Y140" s="145"/>
      <c r="Z140" s="145"/>
      <c r="AA140" s="145"/>
      <c r="AB140" s="145"/>
      <c r="AC140" s="145"/>
      <c r="AD140" s="145"/>
      <c r="AE140" s="145"/>
      <c r="AF140" s="145" t="s">
        <v>352</v>
      </c>
      <c r="AG140" s="145"/>
      <c r="AH140" s="145"/>
      <c r="AI140" s="145"/>
      <c r="AJ140" s="145"/>
      <c r="AK140" s="145"/>
      <c r="AL140" s="145"/>
      <c r="AM140" s="145"/>
      <c r="AN140" s="145"/>
      <c r="AO140" s="145"/>
      <c r="AP140" s="145"/>
      <c r="AQ140" s="145"/>
      <c r="AR140" s="145"/>
      <c r="AS140" s="145"/>
      <c r="AT140" s="145"/>
      <c r="AU140" s="145"/>
      <c r="AV140" s="145"/>
      <c r="AW140" s="145"/>
      <c r="AX140" s="145"/>
      <c r="AY140" s="145"/>
      <c r="AZ140" s="145"/>
      <c r="BA140" s="145"/>
      <c r="BB140" s="145"/>
      <c r="BC140" s="145"/>
      <c r="BD140" s="145"/>
      <c r="BE140" s="145"/>
      <c r="BF140" s="145"/>
      <c r="BG140" s="145"/>
    </row>
    <row r="141" spans="1:59" outlineLevel="1" x14ac:dyDescent="0.2">
      <c r="A141" s="175">
        <v>122</v>
      </c>
      <c r="B141" s="176" t="s">
        <v>1779</v>
      </c>
      <c r="C141" s="185" t="s">
        <v>1754</v>
      </c>
      <c r="D141" s="177" t="s">
        <v>341</v>
      </c>
      <c r="E141" s="178">
        <v>1</v>
      </c>
      <c r="F141" s="179"/>
      <c r="G141" s="180">
        <f t="shared" si="77"/>
        <v>0</v>
      </c>
      <c r="H141" s="179"/>
      <c r="I141" s="180">
        <f t="shared" si="78"/>
        <v>0</v>
      </c>
      <c r="J141" s="179"/>
      <c r="K141" s="180">
        <f t="shared" si="79"/>
        <v>0</v>
      </c>
      <c r="L141" s="180">
        <v>21</v>
      </c>
      <c r="M141" s="180">
        <f t="shared" si="80"/>
        <v>0</v>
      </c>
      <c r="N141" s="178">
        <v>0</v>
      </c>
      <c r="O141" s="178">
        <f t="shared" si="81"/>
        <v>0</v>
      </c>
      <c r="P141" s="178">
        <v>0</v>
      </c>
      <c r="Q141" s="178">
        <f t="shared" si="82"/>
        <v>0</v>
      </c>
      <c r="R141" s="180"/>
      <c r="S141" s="181" t="s">
        <v>296</v>
      </c>
      <c r="T141" s="156">
        <v>0</v>
      </c>
      <c r="U141" s="156">
        <f t="shared" si="83"/>
        <v>0</v>
      </c>
      <c r="V141" s="156"/>
      <c r="W141" s="156" t="s">
        <v>269</v>
      </c>
      <c r="X141" s="156" t="s">
        <v>224</v>
      </c>
      <c r="Y141" s="145"/>
      <c r="Z141" s="145"/>
      <c r="AA141" s="145"/>
      <c r="AB141" s="145"/>
      <c r="AC141" s="145"/>
      <c r="AD141" s="145"/>
      <c r="AE141" s="145"/>
      <c r="AF141" s="145" t="s">
        <v>480</v>
      </c>
      <c r="AG141" s="145"/>
      <c r="AH141" s="145"/>
      <c r="AI141" s="145"/>
      <c r="AJ141" s="145"/>
      <c r="AK141" s="145"/>
      <c r="AL141" s="145"/>
      <c r="AM141" s="145"/>
      <c r="AN141" s="145"/>
      <c r="AO141" s="145"/>
      <c r="AP141" s="145"/>
      <c r="AQ141" s="145"/>
      <c r="AR141" s="145"/>
      <c r="AS141" s="145"/>
      <c r="AT141" s="145"/>
      <c r="AU141" s="145"/>
      <c r="AV141" s="145"/>
      <c r="AW141" s="145"/>
      <c r="AX141" s="145"/>
      <c r="AY141" s="145"/>
      <c r="AZ141" s="145"/>
      <c r="BA141" s="145"/>
      <c r="BB141" s="145"/>
      <c r="BC141" s="145"/>
      <c r="BD141" s="145"/>
      <c r="BE141" s="145"/>
      <c r="BF141" s="145"/>
      <c r="BG141" s="145"/>
    </row>
    <row r="142" spans="1:59" outlineLevel="1" x14ac:dyDescent="0.2">
      <c r="A142" s="175">
        <v>123</v>
      </c>
      <c r="B142" s="176" t="s">
        <v>1780</v>
      </c>
      <c r="C142" s="185" t="s">
        <v>1668</v>
      </c>
      <c r="D142" s="177" t="s">
        <v>341</v>
      </c>
      <c r="E142" s="178">
        <v>3</v>
      </c>
      <c r="F142" s="179"/>
      <c r="G142" s="180">
        <f t="shared" si="77"/>
        <v>0</v>
      </c>
      <c r="H142" s="179"/>
      <c r="I142" s="180">
        <f t="shared" si="78"/>
        <v>0</v>
      </c>
      <c r="J142" s="179"/>
      <c r="K142" s="180">
        <f t="shared" si="79"/>
        <v>0</v>
      </c>
      <c r="L142" s="180">
        <v>21</v>
      </c>
      <c r="M142" s="180">
        <f t="shared" si="80"/>
        <v>0</v>
      </c>
      <c r="N142" s="178">
        <v>0</v>
      </c>
      <c r="O142" s="178">
        <f t="shared" si="81"/>
        <v>0</v>
      </c>
      <c r="P142" s="178">
        <v>0</v>
      </c>
      <c r="Q142" s="178">
        <f t="shared" si="82"/>
        <v>0</v>
      </c>
      <c r="R142" s="180"/>
      <c r="S142" s="181" t="s">
        <v>296</v>
      </c>
      <c r="T142" s="156">
        <v>0</v>
      </c>
      <c r="U142" s="156">
        <f t="shared" si="83"/>
        <v>0</v>
      </c>
      <c r="V142" s="156"/>
      <c r="W142" s="156" t="s">
        <v>269</v>
      </c>
      <c r="X142" s="156" t="s">
        <v>224</v>
      </c>
      <c r="Y142" s="145"/>
      <c r="Z142" s="145"/>
      <c r="AA142" s="145"/>
      <c r="AB142" s="145"/>
      <c r="AC142" s="145"/>
      <c r="AD142" s="145"/>
      <c r="AE142" s="145"/>
      <c r="AF142" s="145" t="s">
        <v>480</v>
      </c>
      <c r="AG142" s="145"/>
      <c r="AH142" s="145"/>
      <c r="AI142" s="145"/>
      <c r="AJ142" s="145"/>
      <c r="AK142" s="145"/>
      <c r="AL142" s="145"/>
      <c r="AM142" s="145"/>
      <c r="AN142" s="145"/>
      <c r="AO142" s="145"/>
      <c r="AP142" s="145"/>
      <c r="AQ142" s="145"/>
      <c r="AR142" s="145"/>
      <c r="AS142" s="145"/>
      <c r="AT142" s="145"/>
      <c r="AU142" s="145"/>
      <c r="AV142" s="145"/>
      <c r="AW142" s="145"/>
      <c r="AX142" s="145"/>
      <c r="AY142" s="145"/>
      <c r="AZ142" s="145"/>
      <c r="BA142" s="145"/>
      <c r="BB142" s="145"/>
      <c r="BC142" s="145"/>
      <c r="BD142" s="145"/>
      <c r="BE142" s="145"/>
      <c r="BF142" s="145"/>
      <c r="BG142" s="145"/>
    </row>
    <row r="143" spans="1:59" outlineLevel="1" x14ac:dyDescent="0.2">
      <c r="A143" s="175">
        <v>124</v>
      </c>
      <c r="B143" s="176" t="s">
        <v>1781</v>
      </c>
      <c r="C143" s="185" t="s">
        <v>1768</v>
      </c>
      <c r="D143" s="177" t="s">
        <v>341</v>
      </c>
      <c r="E143" s="178">
        <v>1</v>
      </c>
      <c r="F143" s="179"/>
      <c r="G143" s="180">
        <f t="shared" si="77"/>
        <v>0</v>
      </c>
      <c r="H143" s="179"/>
      <c r="I143" s="180">
        <f t="shared" si="78"/>
        <v>0</v>
      </c>
      <c r="J143" s="179"/>
      <c r="K143" s="180">
        <f t="shared" si="79"/>
        <v>0</v>
      </c>
      <c r="L143" s="180">
        <v>21</v>
      </c>
      <c r="M143" s="180">
        <f t="shared" si="80"/>
        <v>0</v>
      </c>
      <c r="N143" s="178">
        <v>0</v>
      </c>
      <c r="O143" s="178">
        <f t="shared" si="81"/>
        <v>0</v>
      </c>
      <c r="P143" s="178">
        <v>0</v>
      </c>
      <c r="Q143" s="178">
        <f t="shared" si="82"/>
        <v>0</v>
      </c>
      <c r="R143" s="180"/>
      <c r="S143" s="181" t="s">
        <v>296</v>
      </c>
      <c r="T143" s="156">
        <v>0</v>
      </c>
      <c r="U143" s="156">
        <f t="shared" si="83"/>
        <v>0</v>
      </c>
      <c r="V143" s="156"/>
      <c r="W143" s="156" t="s">
        <v>269</v>
      </c>
      <c r="X143" s="156" t="s">
        <v>224</v>
      </c>
      <c r="Y143" s="145"/>
      <c r="Z143" s="145"/>
      <c r="AA143" s="145"/>
      <c r="AB143" s="145"/>
      <c r="AC143" s="145"/>
      <c r="AD143" s="145"/>
      <c r="AE143" s="145"/>
      <c r="AF143" s="145" t="s">
        <v>480</v>
      </c>
      <c r="AG143" s="145"/>
      <c r="AH143" s="145"/>
      <c r="AI143" s="145"/>
      <c r="AJ143" s="145"/>
      <c r="AK143" s="145"/>
      <c r="AL143" s="145"/>
      <c r="AM143" s="145"/>
      <c r="AN143" s="145"/>
      <c r="AO143" s="145"/>
      <c r="AP143" s="145"/>
      <c r="AQ143" s="145"/>
      <c r="AR143" s="145"/>
      <c r="AS143" s="145"/>
      <c r="AT143" s="145"/>
      <c r="AU143" s="145"/>
      <c r="AV143" s="145"/>
      <c r="AW143" s="145"/>
      <c r="AX143" s="145"/>
      <c r="AY143" s="145"/>
      <c r="AZ143" s="145"/>
      <c r="BA143" s="145"/>
      <c r="BB143" s="145"/>
      <c r="BC143" s="145"/>
      <c r="BD143" s="145"/>
      <c r="BE143" s="145"/>
      <c r="BF143" s="145"/>
      <c r="BG143" s="145"/>
    </row>
    <row r="144" spans="1:59" ht="33.75" outlineLevel="1" x14ac:dyDescent="0.2">
      <c r="A144" s="175">
        <v>125</v>
      </c>
      <c r="B144" s="176" t="s">
        <v>1782</v>
      </c>
      <c r="C144" s="185" t="s">
        <v>1654</v>
      </c>
      <c r="D144" s="177" t="s">
        <v>299</v>
      </c>
      <c r="E144" s="178">
        <v>8</v>
      </c>
      <c r="F144" s="179"/>
      <c r="G144" s="180">
        <f t="shared" si="77"/>
        <v>0</v>
      </c>
      <c r="H144" s="179"/>
      <c r="I144" s="180">
        <f t="shared" si="78"/>
        <v>0</v>
      </c>
      <c r="J144" s="179"/>
      <c r="K144" s="180">
        <f t="shared" si="79"/>
        <v>0</v>
      </c>
      <c r="L144" s="180">
        <v>21</v>
      </c>
      <c r="M144" s="180">
        <f t="shared" si="80"/>
        <v>0</v>
      </c>
      <c r="N144" s="178">
        <v>0</v>
      </c>
      <c r="O144" s="178">
        <f t="shared" si="81"/>
        <v>0</v>
      </c>
      <c r="P144" s="178">
        <v>0</v>
      </c>
      <c r="Q144" s="178">
        <f t="shared" si="82"/>
        <v>0</v>
      </c>
      <c r="R144" s="180"/>
      <c r="S144" s="181" t="s">
        <v>296</v>
      </c>
      <c r="T144" s="156">
        <v>0</v>
      </c>
      <c r="U144" s="156">
        <f t="shared" si="83"/>
        <v>0</v>
      </c>
      <c r="V144" s="156"/>
      <c r="W144" s="156" t="s">
        <v>223</v>
      </c>
      <c r="X144" s="156" t="s">
        <v>224</v>
      </c>
      <c r="Y144" s="145"/>
      <c r="Z144" s="145"/>
      <c r="AA144" s="145"/>
      <c r="AB144" s="145"/>
      <c r="AC144" s="145"/>
      <c r="AD144" s="145"/>
      <c r="AE144" s="145"/>
      <c r="AF144" s="145" t="s">
        <v>352</v>
      </c>
      <c r="AG144" s="145"/>
      <c r="AH144" s="145"/>
      <c r="AI144" s="145"/>
      <c r="AJ144" s="145"/>
      <c r="AK144" s="145"/>
      <c r="AL144" s="145"/>
      <c r="AM144" s="145"/>
      <c r="AN144" s="145"/>
      <c r="AO144" s="145"/>
      <c r="AP144" s="145"/>
      <c r="AQ144" s="145"/>
      <c r="AR144" s="145"/>
      <c r="AS144" s="145"/>
      <c r="AT144" s="145"/>
      <c r="AU144" s="145"/>
      <c r="AV144" s="145"/>
      <c r="AW144" s="145"/>
      <c r="AX144" s="145"/>
      <c r="AY144" s="145"/>
      <c r="AZ144" s="145"/>
      <c r="BA144" s="145"/>
      <c r="BB144" s="145"/>
      <c r="BC144" s="145"/>
      <c r="BD144" s="145"/>
      <c r="BE144" s="145"/>
      <c r="BF144" s="145"/>
      <c r="BG144" s="145"/>
    </row>
    <row r="145" spans="1:59" ht="33.75" outlineLevel="1" x14ac:dyDescent="0.2">
      <c r="A145" s="175">
        <v>126</v>
      </c>
      <c r="B145" s="176" t="s">
        <v>1783</v>
      </c>
      <c r="C145" s="185" t="s">
        <v>1656</v>
      </c>
      <c r="D145" s="177" t="s">
        <v>299</v>
      </c>
      <c r="E145" s="178">
        <v>1</v>
      </c>
      <c r="F145" s="179"/>
      <c r="G145" s="180">
        <f t="shared" si="77"/>
        <v>0</v>
      </c>
      <c r="H145" s="179"/>
      <c r="I145" s="180">
        <f t="shared" si="78"/>
        <v>0</v>
      </c>
      <c r="J145" s="179"/>
      <c r="K145" s="180">
        <f t="shared" si="79"/>
        <v>0</v>
      </c>
      <c r="L145" s="180">
        <v>21</v>
      </c>
      <c r="M145" s="180">
        <f t="shared" si="80"/>
        <v>0</v>
      </c>
      <c r="N145" s="178">
        <v>0</v>
      </c>
      <c r="O145" s="178">
        <f t="shared" si="81"/>
        <v>0</v>
      </c>
      <c r="P145" s="178">
        <v>0</v>
      </c>
      <c r="Q145" s="178">
        <f t="shared" si="82"/>
        <v>0</v>
      </c>
      <c r="R145" s="180"/>
      <c r="S145" s="181" t="s">
        <v>296</v>
      </c>
      <c r="T145" s="156">
        <v>0</v>
      </c>
      <c r="U145" s="156">
        <f t="shared" si="83"/>
        <v>0</v>
      </c>
      <c r="V145" s="156"/>
      <c r="W145" s="156" t="s">
        <v>223</v>
      </c>
      <c r="X145" s="156" t="s">
        <v>224</v>
      </c>
      <c r="Y145" s="145"/>
      <c r="Z145" s="145"/>
      <c r="AA145" s="145"/>
      <c r="AB145" s="145"/>
      <c r="AC145" s="145"/>
      <c r="AD145" s="145"/>
      <c r="AE145" s="145"/>
      <c r="AF145" s="145" t="s">
        <v>352</v>
      </c>
      <c r="AG145" s="145"/>
      <c r="AH145" s="145"/>
      <c r="AI145" s="145"/>
      <c r="AJ145" s="145"/>
      <c r="AK145" s="145"/>
      <c r="AL145" s="145"/>
      <c r="AM145" s="145"/>
      <c r="AN145" s="145"/>
      <c r="AO145" s="145"/>
      <c r="AP145" s="145"/>
      <c r="AQ145" s="145"/>
      <c r="AR145" s="145"/>
      <c r="AS145" s="145"/>
      <c r="AT145" s="145"/>
      <c r="AU145" s="145"/>
      <c r="AV145" s="145"/>
      <c r="AW145" s="145"/>
      <c r="AX145" s="145"/>
      <c r="AY145" s="145"/>
      <c r="AZ145" s="145"/>
      <c r="BA145" s="145"/>
      <c r="BB145" s="145"/>
      <c r="BC145" s="145"/>
      <c r="BD145" s="145"/>
      <c r="BE145" s="145"/>
      <c r="BF145" s="145"/>
      <c r="BG145" s="145"/>
    </row>
    <row r="146" spans="1:59" ht="22.5" outlineLevel="1" x14ac:dyDescent="0.2">
      <c r="A146" s="175">
        <v>127</v>
      </c>
      <c r="B146" s="176" t="s">
        <v>1784</v>
      </c>
      <c r="C146" s="185" t="s">
        <v>1772</v>
      </c>
      <c r="D146" s="177" t="s">
        <v>261</v>
      </c>
      <c r="E146" s="178">
        <v>1</v>
      </c>
      <c r="F146" s="179"/>
      <c r="G146" s="180">
        <f t="shared" si="77"/>
        <v>0</v>
      </c>
      <c r="H146" s="179"/>
      <c r="I146" s="180">
        <f t="shared" si="78"/>
        <v>0</v>
      </c>
      <c r="J146" s="179"/>
      <c r="K146" s="180">
        <f t="shared" si="79"/>
        <v>0</v>
      </c>
      <c r="L146" s="180">
        <v>21</v>
      </c>
      <c r="M146" s="180">
        <f t="shared" si="80"/>
        <v>0</v>
      </c>
      <c r="N146" s="178">
        <v>0</v>
      </c>
      <c r="O146" s="178">
        <f t="shared" si="81"/>
        <v>0</v>
      </c>
      <c r="P146" s="178">
        <v>0</v>
      </c>
      <c r="Q146" s="178">
        <f t="shared" si="82"/>
        <v>0</v>
      </c>
      <c r="R146" s="180"/>
      <c r="S146" s="181" t="s">
        <v>296</v>
      </c>
      <c r="T146" s="156">
        <v>0</v>
      </c>
      <c r="U146" s="156">
        <f t="shared" si="83"/>
        <v>0</v>
      </c>
      <c r="V146" s="156"/>
      <c r="W146" s="156" t="s">
        <v>269</v>
      </c>
      <c r="X146" s="156" t="s">
        <v>224</v>
      </c>
      <c r="Y146" s="145"/>
      <c r="Z146" s="145"/>
      <c r="AA146" s="145"/>
      <c r="AB146" s="145"/>
      <c r="AC146" s="145"/>
      <c r="AD146" s="145"/>
      <c r="AE146" s="145"/>
      <c r="AF146" s="145" t="s">
        <v>480</v>
      </c>
      <c r="AG146" s="145"/>
      <c r="AH146" s="145"/>
      <c r="AI146" s="145"/>
      <c r="AJ146" s="145"/>
      <c r="AK146" s="145"/>
      <c r="AL146" s="145"/>
      <c r="AM146" s="145"/>
      <c r="AN146" s="145"/>
      <c r="AO146" s="145"/>
      <c r="AP146" s="145"/>
      <c r="AQ146" s="145"/>
      <c r="AR146" s="145"/>
      <c r="AS146" s="145"/>
      <c r="AT146" s="145"/>
      <c r="AU146" s="145"/>
      <c r="AV146" s="145"/>
      <c r="AW146" s="145"/>
      <c r="AX146" s="145"/>
      <c r="AY146" s="145"/>
      <c r="AZ146" s="145"/>
      <c r="BA146" s="145"/>
      <c r="BB146" s="145"/>
      <c r="BC146" s="145"/>
      <c r="BD146" s="145"/>
      <c r="BE146" s="145"/>
      <c r="BF146" s="145"/>
      <c r="BG146" s="145"/>
    </row>
    <row r="147" spans="1:59" ht="22.5" outlineLevel="1" x14ac:dyDescent="0.2">
      <c r="A147" s="175">
        <v>128</v>
      </c>
      <c r="B147" s="176" t="s">
        <v>1785</v>
      </c>
      <c r="C147" s="185" t="s">
        <v>1786</v>
      </c>
      <c r="D147" s="177" t="s">
        <v>765</v>
      </c>
      <c r="E147" s="178">
        <v>1</v>
      </c>
      <c r="F147" s="179"/>
      <c r="G147" s="180">
        <f t="shared" si="77"/>
        <v>0</v>
      </c>
      <c r="H147" s="179"/>
      <c r="I147" s="180">
        <f t="shared" si="78"/>
        <v>0</v>
      </c>
      <c r="J147" s="179"/>
      <c r="K147" s="180">
        <f t="shared" si="79"/>
        <v>0</v>
      </c>
      <c r="L147" s="180">
        <v>21</v>
      </c>
      <c r="M147" s="180">
        <f t="shared" si="80"/>
        <v>0</v>
      </c>
      <c r="N147" s="178">
        <v>0</v>
      </c>
      <c r="O147" s="178">
        <f t="shared" si="81"/>
        <v>0</v>
      </c>
      <c r="P147" s="178">
        <v>0</v>
      </c>
      <c r="Q147" s="178">
        <f t="shared" si="82"/>
        <v>0</v>
      </c>
      <c r="R147" s="180"/>
      <c r="S147" s="181" t="s">
        <v>296</v>
      </c>
      <c r="T147" s="156">
        <v>0</v>
      </c>
      <c r="U147" s="156">
        <f t="shared" si="83"/>
        <v>0</v>
      </c>
      <c r="V147" s="156"/>
      <c r="W147" s="156" t="s">
        <v>223</v>
      </c>
      <c r="X147" s="156" t="s">
        <v>224</v>
      </c>
      <c r="Y147" s="145"/>
      <c r="Z147" s="145"/>
      <c r="AA147" s="145"/>
      <c r="AB147" s="145"/>
      <c r="AC147" s="145"/>
      <c r="AD147" s="145"/>
      <c r="AE147" s="145"/>
      <c r="AF147" s="145" t="s">
        <v>352</v>
      </c>
      <c r="AG147" s="145"/>
      <c r="AH147" s="145"/>
      <c r="AI147" s="145"/>
      <c r="AJ147" s="145"/>
      <c r="AK147" s="145"/>
      <c r="AL147" s="145"/>
      <c r="AM147" s="145"/>
      <c r="AN147" s="145"/>
      <c r="AO147" s="145"/>
      <c r="AP147" s="145"/>
      <c r="AQ147" s="145"/>
      <c r="AR147" s="145"/>
      <c r="AS147" s="145"/>
      <c r="AT147" s="145"/>
      <c r="AU147" s="145"/>
      <c r="AV147" s="145"/>
      <c r="AW147" s="145"/>
      <c r="AX147" s="145"/>
      <c r="AY147" s="145"/>
      <c r="AZ147" s="145"/>
      <c r="BA147" s="145"/>
      <c r="BB147" s="145"/>
      <c r="BC147" s="145"/>
      <c r="BD147" s="145"/>
      <c r="BE147" s="145"/>
      <c r="BF147" s="145"/>
      <c r="BG147" s="145"/>
    </row>
    <row r="148" spans="1:59" ht="45" outlineLevel="1" x14ac:dyDescent="0.2">
      <c r="A148" s="175">
        <v>129</v>
      </c>
      <c r="B148" s="176" t="s">
        <v>1787</v>
      </c>
      <c r="C148" s="185" t="s">
        <v>1788</v>
      </c>
      <c r="D148" s="177" t="s">
        <v>1636</v>
      </c>
      <c r="E148" s="178">
        <v>1</v>
      </c>
      <c r="F148" s="179"/>
      <c r="G148" s="180">
        <f t="shared" si="77"/>
        <v>0</v>
      </c>
      <c r="H148" s="179"/>
      <c r="I148" s="180">
        <f t="shared" si="78"/>
        <v>0</v>
      </c>
      <c r="J148" s="179"/>
      <c r="K148" s="180">
        <f t="shared" si="79"/>
        <v>0</v>
      </c>
      <c r="L148" s="180">
        <v>21</v>
      </c>
      <c r="M148" s="180">
        <f t="shared" si="80"/>
        <v>0</v>
      </c>
      <c r="N148" s="178">
        <v>0</v>
      </c>
      <c r="O148" s="178">
        <f t="shared" si="81"/>
        <v>0</v>
      </c>
      <c r="P148" s="178">
        <v>0</v>
      </c>
      <c r="Q148" s="178">
        <f t="shared" si="82"/>
        <v>0</v>
      </c>
      <c r="R148" s="180"/>
      <c r="S148" s="181" t="s">
        <v>296</v>
      </c>
      <c r="T148" s="156">
        <v>0</v>
      </c>
      <c r="U148" s="156">
        <f t="shared" si="83"/>
        <v>0</v>
      </c>
      <c r="V148" s="156"/>
      <c r="W148" s="156" t="s">
        <v>223</v>
      </c>
      <c r="X148" s="156" t="s">
        <v>224</v>
      </c>
      <c r="Y148" s="145"/>
      <c r="Z148" s="145"/>
      <c r="AA148" s="145"/>
      <c r="AB148" s="145"/>
      <c r="AC148" s="145"/>
      <c r="AD148" s="145"/>
      <c r="AE148" s="145"/>
      <c r="AF148" s="145" t="s">
        <v>352</v>
      </c>
      <c r="AG148" s="145"/>
      <c r="AH148" s="145"/>
      <c r="AI148" s="145"/>
      <c r="AJ148" s="145"/>
      <c r="AK148" s="145"/>
      <c r="AL148" s="145"/>
      <c r="AM148" s="145"/>
      <c r="AN148" s="145"/>
      <c r="AO148" s="145"/>
      <c r="AP148" s="145"/>
      <c r="AQ148" s="145"/>
      <c r="AR148" s="145"/>
      <c r="AS148" s="145"/>
      <c r="AT148" s="145"/>
      <c r="AU148" s="145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5"/>
      <c r="BF148" s="145"/>
      <c r="BG148" s="145"/>
    </row>
    <row r="149" spans="1:59" outlineLevel="1" x14ac:dyDescent="0.2">
      <c r="A149" s="175">
        <v>130</v>
      </c>
      <c r="B149" s="176" t="s">
        <v>1637</v>
      </c>
      <c r="C149" s="185" t="s">
        <v>1638</v>
      </c>
      <c r="D149" s="177" t="s">
        <v>267</v>
      </c>
      <c r="E149" s="178">
        <v>0.2</v>
      </c>
      <c r="F149" s="179"/>
      <c r="G149" s="180">
        <f t="shared" si="77"/>
        <v>0</v>
      </c>
      <c r="H149" s="179"/>
      <c r="I149" s="180">
        <f t="shared" si="78"/>
        <v>0</v>
      </c>
      <c r="J149" s="179"/>
      <c r="K149" s="180">
        <f t="shared" si="79"/>
        <v>0</v>
      </c>
      <c r="L149" s="180">
        <v>21</v>
      </c>
      <c r="M149" s="180">
        <f t="shared" si="80"/>
        <v>0</v>
      </c>
      <c r="N149" s="178">
        <v>0</v>
      </c>
      <c r="O149" s="178">
        <f t="shared" si="81"/>
        <v>0</v>
      </c>
      <c r="P149" s="178">
        <v>0</v>
      </c>
      <c r="Q149" s="178">
        <f t="shared" si="82"/>
        <v>0</v>
      </c>
      <c r="R149" s="180"/>
      <c r="S149" s="181" t="s">
        <v>1900</v>
      </c>
      <c r="T149" s="156">
        <v>0</v>
      </c>
      <c r="U149" s="156">
        <f t="shared" si="83"/>
        <v>0</v>
      </c>
      <c r="V149" s="156"/>
      <c r="W149" s="156" t="s">
        <v>223</v>
      </c>
      <c r="X149" s="156" t="s">
        <v>224</v>
      </c>
      <c r="Y149" s="145"/>
      <c r="Z149" s="145"/>
      <c r="AA149" s="145"/>
      <c r="AB149" s="145"/>
      <c r="AC149" s="145"/>
      <c r="AD149" s="145"/>
      <c r="AE149" s="145"/>
      <c r="AF149" s="145" t="s">
        <v>352</v>
      </c>
      <c r="AG149" s="145"/>
      <c r="AH149" s="145"/>
      <c r="AI149" s="145"/>
      <c r="AJ149" s="145"/>
      <c r="AK149" s="145"/>
      <c r="AL149" s="145"/>
      <c r="AM149" s="145"/>
      <c r="AN149" s="145"/>
      <c r="AO149" s="145"/>
      <c r="AP149" s="145"/>
      <c r="AQ149" s="145"/>
      <c r="AR149" s="145"/>
      <c r="AS149" s="145"/>
      <c r="AT149" s="145"/>
      <c r="AU149" s="145"/>
      <c r="AV149" s="145"/>
      <c r="AW149" s="145"/>
      <c r="AX149" s="145"/>
      <c r="AY149" s="145"/>
      <c r="AZ149" s="145"/>
      <c r="BA149" s="145"/>
      <c r="BB149" s="145"/>
      <c r="BC149" s="145"/>
      <c r="BD149" s="145"/>
      <c r="BE149" s="145"/>
      <c r="BF149" s="145"/>
      <c r="BG149" s="145"/>
    </row>
    <row r="150" spans="1:59" ht="25.5" x14ac:dyDescent="0.2">
      <c r="A150" s="161" t="s">
        <v>217</v>
      </c>
      <c r="B150" s="162" t="s">
        <v>151</v>
      </c>
      <c r="C150" s="182" t="s">
        <v>152</v>
      </c>
      <c r="D150" s="163"/>
      <c r="E150" s="164"/>
      <c r="F150" s="165"/>
      <c r="G150" s="165">
        <f>SUMIF(AF151:AF158,"&lt;&gt;NOR",G151:G158)</f>
        <v>0</v>
      </c>
      <c r="H150" s="165"/>
      <c r="I150" s="165">
        <f>SUM(I151:I158)</f>
        <v>0</v>
      </c>
      <c r="J150" s="165"/>
      <c r="K150" s="165">
        <f>SUM(K151:K158)</f>
        <v>0</v>
      </c>
      <c r="L150" s="165"/>
      <c r="M150" s="165">
        <f>SUM(M151:M158)</f>
        <v>0</v>
      </c>
      <c r="N150" s="164"/>
      <c r="O150" s="164">
        <f>SUM(O151:O158)</f>
        <v>0</v>
      </c>
      <c r="P150" s="164"/>
      <c r="Q150" s="164">
        <f>SUM(Q151:Q158)</f>
        <v>0</v>
      </c>
      <c r="R150" s="165"/>
      <c r="S150" s="166"/>
      <c r="T150" s="160"/>
      <c r="U150" s="160">
        <f>SUM(U151:U158)</f>
        <v>0</v>
      </c>
      <c r="V150" s="160"/>
      <c r="W150" s="160"/>
      <c r="X150" s="160"/>
      <c r="AF150" t="s">
        <v>218</v>
      </c>
    </row>
    <row r="151" spans="1:59" ht="45" outlineLevel="1" x14ac:dyDescent="0.2">
      <c r="A151" s="175">
        <v>131</v>
      </c>
      <c r="B151" s="176" t="s">
        <v>1789</v>
      </c>
      <c r="C151" s="185" t="s">
        <v>1790</v>
      </c>
      <c r="D151" s="177" t="s">
        <v>341</v>
      </c>
      <c r="E151" s="178">
        <v>1</v>
      </c>
      <c r="F151" s="179"/>
      <c r="G151" s="180">
        <f t="shared" ref="G151:G158" si="84">ROUND(E151*F151,2)</f>
        <v>0</v>
      </c>
      <c r="H151" s="179"/>
      <c r="I151" s="180">
        <f t="shared" ref="I151:I158" si="85">ROUND(E151*H151,2)</f>
        <v>0</v>
      </c>
      <c r="J151" s="179"/>
      <c r="K151" s="180">
        <f t="shared" ref="K151:K158" si="86">ROUND(E151*J151,2)</f>
        <v>0</v>
      </c>
      <c r="L151" s="180">
        <v>21</v>
      </c>
      <c r="M151" s="180">
        <f t="shared" ref="M151:M158" si="87">G151*(1+L151/100)</f>
        <v>0</v>
      </c>
      <c r="N151" s="178">
        <v>0</v>
      </c>
      <c r="O151" s="178">
        <f t="shared" ref="O151:O158" si="88">ROUND(E151*N151,2)</f>
        <v>0</v>
      </c>
      <c r="P151" s="178">
        <v>0</v>
      </c>
      <c r="Q151" s="178">
        <f t="shared" ref="Q151:Q158" si="89">ROUND(E151*P151,2)</f>
        <v>0</v>
      </c>
      <c r="R151" s="180"/>
      <c r="S151" s="181" t="s">
        <v>296</v>
      </c>
      <c r="T151" s="156">
        <v>0</v>
      </c>
      <c r="U151" s="156">
        <f t="shared" ref="U151:U158" si="90">ROUND(E151*T151,2)</f>
        <v>0</v>
      </c>
      <c r="V151" s="156"/>
      <c r="W151" s="156" t="s">
        <v>223</v>
      </c>
      <c r="X151" s="156" t="s">
        <v>224</v>
      </c>
      <c r="Y151" s="145"/>
      <c r="Z151" s="145"/>
      <c r="AA151" s="145"/>
      <c r="AB151" s="145"/>
      <c r="AC151" s="145"/>
      <c r="AD151" s="145"/>
      <c r="AE151" s="145"/>
      <c r="AF151" s="145" t="s">
        <v>352</v>
      </c>
      <c r="AG151" s="145"/>
      <c r="AH151" s="145"/>
      <c r="AI151" s="145"/>
      <c r="AJ151" s="145"/>
      <c r="AK151" s="145"/>
      <c r="AL151" s="145"/>
      <c r="AM151" s="145"/>
      <c r="AN151" s="145"/>
      <c r="AO151" s="145"/>
      <c r="AP151" s="145"/>
      <c r="AQ151" s="145"/>
      <c r="AR151" s="145"/>
      <c r="AS151" s="145"/>
      <c r="AT151" s="145"/>
      <c r="AU151" s="145"/>
      <c r="AV151" s="145"/>
      <c r="AW151" s="145"/>
      <c r="AX151" s="145"/>
      <c r="AY151" s="145"/>
      <c r="AZ151" s="145"/>
      <c r="BA151" s="145"/>
      <c r="BB151" s="145"/>
      <c r="BC151" s="145"/>
      <c r="BD151" s="145"/>
      <c r="BE151" s="145"/>
      <c r="BF151" s="145"/>
      <c r="BG151" s="145"/>
    </row>
    <row r="152" spans="1:59" ht="22.5" outlineLevel="1" x14ac:dyDescent="0.2">
      <c r="A152" s="175">
        <v>132</v>
      </c>
      <c r="B152" s="176" t="s">
        <v>1791</v>
      </c>
      <c r="C152" s="185" t="s">
        <v>1623</v>
      </c>
      <c r="D152" s="177" t="s">
        <v>299</v>
      </c>
      <c r="E152" s="178">
        <v>1</v>
      </c>
      <c r="F152" s="179"/>
      <c r="G152" s="180">
        <f t="shared" si="84"/>
        <v>0</v>
      </c>
      <c r="H152" s="179"/>
      <c r="I152" s="180">
        <f t="shared" si="85"/>
        <v>0</v>
      </c>
      <c r="J152" s="179"/>
      <c r="K152" s="180">
        <f t="shared" si="86"/>
        <v>0</v>
      </c>
      <c r="L152" s="180">
        <v>21</v>
      </c>
      <c r="M152" s="180">
        <f t="shared" si="87"/>
        <v>0</v>
      </c>
      <c r="N152" s="178">
        <v>0</v>
      </c>
      <c r="O152" s="178">
        <f t="shared" si="88"/>
        <v>0</v>
      </c>
      <c r="P152" s="178">
        <v>0</v>
      </c>
      <c r="Q152" s="178">
        <f t="shared" si="89"/>
        <v>0</v>
      </c>
      <c r="R152" s="180"/>
      <c r="S152" s="181" t="s">
        <v>296</v>
      </c>
      <c r="T152" s="156">
        <v>0</v>
      </c>
      <c r="U152" s="156">
        <f t="shared" si="90"/>
        <v>0</v>
      </c>
      <c r="V152" s="156"/>
      <c r="W152" s="156" t="s">
        <v>269</v>
      </c>
      <c r="X152" s="156" t="s">
        <v>224</v>
      </c>
      <c r="Y152" s="145"/>
      <c r="Z152" s="145"/>
      <c r="AA152" s="145"/>
      <c r="AB152" s="145"/>
      <c r="AC152" s="145"/>
      <c r="AD152" s="145"/>
      <c r="AE152" s="145"/>
      <c r="AF152" s="145" t="s">
        <v>480</v>
      </c>
      <c r="AG152" s="145"/>
      <c r="AH152" s="145"/>
      <c r="AI152" s="145"/>
      <c r="AJ152" s="145"/>
      <c r="AK152" s="145"/>
      <c r="AL152" s="145"/>
      <c r="AM152" s="145"/>
      <c r="AN152" s="145"/>
      <c r="AO152" s="145"/>
      <c r="AP152" s="145"/>
      <c r="AQ152" s="145"/>
      <c r="AR152" s="145"/>
      <c r="AS152" s="145"/>
      <c r="AT152" s="145"/>
      <c r="AU152" s="145"/>
      <c r="AV152" s="145"/>
      <c r="AW152" s="145"/>
      <c r="AX152" s="145"/>
      <c r="AY152" s="145"/>
      <c r="AZ152" s="145"/>
      <c r="BA152" s="145"/>
      <c r="BB152" s="145"/>
      <c r="BC152" s="145"/>
      <c r="BD152" s="145"/>
      <c r="BE152" s="145"/>
      <c r="BF152" s="145"/>
      <c r="BG152" s="145"/>
    </row>
    <row r="153" spans="1:59" ht="33.75" outlineLevel="1" x14ac:dyDescent="0.2">
      <c r="A153" s="175">
        <v>133</v>
      </c>
      <c r="B153" s="176" t="s">
        <v>1792</v>
      </c>
      <c r="C153" s="185" t="s">
        <v>1625</v>
      </c>
      <c r="D153" s="177" t="s">
        <v>299</v>
      </c>
      <c r="E153" s="178">
        <v>3</v>
      </c>
      <c r="F153" s="179"/>
      <c r="G153" s="180">
        <f t="shared" si="84"/>
        <v>0</v>
      </c>
      <c r="H153" s="179"/>
      <c r="I153" s="180">
        <f t="shared" si="85"/>
        <v>0</v>
      </c>
      <c r="J153" s="179"/>
      <c r="K153" s="180">
        <f t="shared" si="86"/>
        <v>0</v>
      </c>
      <c r="L153" s="180">
        <v>21</v>
      </c>
      <c r="M153" s="180">
        <f t="shared" si="87"/>
        <v>0</v>
      </c>
      <c r="N153" s="178">
        <v>0</v>
      </c>
      <c r="O153" s="178">
        <f t="shared" si="88"/>
        <v>0</v>
      </c>
      <c r="P153" s="178">
        <v>0</v>
      </c>
      <c r="Q153" s="178">
        <f t="shared" si="89"/>
        <v>0</v>
      </c>
      <c r="R153" s="180"/>
      <c r="S153" s="181" t="s">
        <v>296</v>
      </c>
      <c r="T153" s="156">
        <v>0</v>
      </c>
      <c r="U153" s="156">
        <f t="shared" si="90"/>
        <v>0</v>
      </c>
      <c r="V153" s="156"/>
      <c r="W153" s="156" t="s">
        <v>223</v>
      </c>
      <c r="X153" s="156" t="s">
        <v>224</v>
      </c>
      <c r="Y153" s="145"/>
      <c r="Z153" s="145"/>
      <c r="AA153" s="145"/>
      <c r="AB153" s="145"/>
      <c r="AC153" s="145"/>
      <c r="AD153" s="145"/>
      <c r="AE153" s="145"/>
      <c r="AF153" s="145" t="s">
        <v>352</v>
      </c>
      <c r="AG153" s="145"/>
      <c r="AH153" s="145"/>
      <c r="AI153" s="145"/>
      <c r="AJ153" s="145"/>
      <c r="AK153" s="145"/>
      <c r="AL153" s="145"/>
      <c r="AM153" s="145"/>
      <c r="AN153" s="145"/>
      <c r="AO153" s="145"/>
      <c r="AP153" s="145"/>
      <c r="AQ153" s="145"/>
      <c r="AR153" s="145"/>
      <c r="AS153" s="145"/>
      <c r="AT153" s="145"/>
      <c r="AU153" s="145"/>
      <c r="AV153" s="145"/>
      <c r="AW153" s="145"/>
      <c r="AX153" s="145"/>
      <c r="AY153" s="145"/>
      <c r="AZ153" s="145"/>
      <c r="BA153" s="145"/>
      <c r="BB153" s="145"/>
      <c r="BC153" s="145"/>
      <c r="BD153" s="145"/>
      <c r="BE153" s="145"/>
      <c r="BF153" s="145"/>
      <c r="BG153" s="145"/>
    </row>
    <row r="154" spans="1:59" ht="33.75" outlineLevel="1" x14ac:dyDescent="0.2">
      <c r="A154" s="175">
        <v>134</v>
      </c>
      <c r="B154" s="176" t="s">
        <v>1793</v>
      </c>
      <c r="C154" s="185" t="s">
        <v>1794</v>
      </c>
      <c r="D154" s="177" t="s">
        <v>299</v>
      </c>
      <c r="E154" s="178">
        <v>4</v>
      </c>
      <c r="F154" s="179"/>
      <c r="G154" s="180">
        <f t="shared" si="84"/>
        <v>0</v>
      </c>
      <c r="H154" s="179"/>
      <c r="I154" s="180">
        <f t="shared" si="85"/>
        <v>0</v>
      </c>
      <c r="J154" s="179"/>
      <c r="K154" s="180">
        <f t="shared" si="86"/>
        <v>0</v>
      </c>
      <c r="L154" s="180">
        <v>21</v>
      </c>
      <c r="M154" s="180">
        <f t="shared" si="87"/>
        <v>0</v>
      </c>
      <c r="N154" s="178">
        <v>0</v>
      </c>
      <c r="O154" s="178">
        <f t="shared" si="88"/>
        <v>0</v>
      </c>
      <c r="P154" s="178">
        <v>0</v>
      </c>
      <c r="Q154" s="178">
        <f t="shared" si="89"/>
        <v>0</v>
      </c>
      <c r="R154" s="180"/>
      <c r="S154" s="181" t="s">
        <v>296</v>
      </c>
      <c r="T154" s="156">
        <v>0</v>
      </c>
      <c r="U154" s="156">
        <f t="shared" si="90"/>
        <v>0</v>
      </c>
      <c r="V154" s="156"/>
      <c r="W154" s="156" t="s">
        <v>223</v>
      </c>
      <c r="X154" s="156" t="s">
        <v>224</v>
      </c>
      <c r="Y154" s="145"/>
      <c r="Z154" s="145"/>
      <c r="AA154" s="145"/>
      <c r="AB154" s="145"/>
      <c r="AC154" s="145"/>
      <c r="AD154" s="145"/>
      <c r="AE154" s="145"/>
      <c r="AF154" s="145" t="s">
        <v>352</v>
      </c>
      <c r="AG154" s="145"/>
      <c r="AH154" s="145"/>
      <c r="AI154" s="145"/>
      <c r="AJ154" s="145"/>
      <c r="AK154" s="145"/>
      <c r="AL154" s="145"/>
      <c r="AM154" s="145"/>
      <c r="AN154" s="145"/>
      <c r="AO154" s="145"/>
      <c r="AP154" s="145"/>
      <c r="AQ154" s="145"/>
      <c r="AR154" s="145"/>
      <c r="AS154" s="145"/>
      <c r="AT154" s="145"/>
      <c r="AU154" s="145"/>
      <c r="AV154" s="145"/>
      <c r="AW154" s="145"/>
      <c r="AX154" s="145"/>
      <c r="AY154" s="145"/>
      <c r="AZ154" s="145"/>
      <c r="BA154" s="145"/>
      <c r="BB154" s="145"/>
      <c r="BC154" s="145"/>
      <c r="BD154" s="145"/>
      <c r="BE154" s="145"/>
      <c r="BF154" s="145"/>
      <c r="BG154" s="145"/>
    </row>
    <row r="155" spans="1:59" ht="22.5" outlineLevel="1" x14ac:dyDescent="0.2">
      <c r="A155" s="175">
        <v>135</v>
      </c>
      <c r="B155" s="176" t="s">
        <v>1795</v>
      </c>
      <c r="C155" s="185" t="s">
        <v>1631</v>
      </c>
      <c r="D155" s="177" t="s">
        <v>261</v>
      </c>
      <c r="E155" s="178">
        <v>2</v>
      </c>
      <c r="F155" s="179"/>
      <c r="G155" s="180">
        <f t="shared" si="84"/>
        <v>0</v>
      </c>
      <c r="H155" s="179"/>
      <c r="I155" s="180">
        <f t="shared" si="85"/>
        <v>0</v>
      </c>
      <c r="J155" s="179"/>
      <c r="K155" s="180">
        <f t="shared" si="86"/>
        <v>0</v>
      </c>
      <c r="L155" s="180">
        <v>21</v>
      </c>
      <c r="M155" s="180">
        <f t="shared" si="87"/>
        <v>0</v>
      </c>
      <c r="N155" s="178">
        <v>0</v>
      </c>
      <c r="O155" s="178">
        <f t="shared" si="88"/>
        <v>0</v>
      </c>
      <c r="P155" s="178">
        <v>0</v>
      </c>
      <c r="Q155" s="178">
        <f t="shared" si="89"/>
        <v>0</v>
      </c>
      <c r="R155" s="180"/>
      <c r="S155" s="181" t="s">
        <v>296</v>
      </c>
      <c r="T155" s="156">
        <v>0</v>
      </c>
      <c r="U155" s="156">
        <f t="shared" si="90"/>
        <v>0</v>
      </c>
      <c r="V155" s="156"/>
      <c r="W155" s="156" t="s">
        <v>269</v>
      </c>
      <c r="X155" s="156" t="s">
        <v>224</v>
      </c>
      <c r="Y155" s="145"/>
      <c r="Z155" s="145"/>
      <c r="AA155" s="145"/>
      <c r="AB155" s="145"/>
      <c r="AC155" s="145"/>
      <c r="AD155" s="145"/>
      <c r="AE155" s="145"/>
      <c r="AF155" s="145" t="s">
        <v>480</v>
      </c>
      <c r="AG155" s="145"/>
      <c r="AH155" s="145"/>
      <c r="AI155" s="145"/>
      <c r="AJ155" s="145"/>
      <c r="AK155" s="145"/>
      <c r="AL155" s="145"/>
      <c r="AM155" s="145"/>
      <c r="AN155" s="145"/>
      <c r="AO155" s="145"/>
      <c r="AP155" s="145"/>
      <c r="AQ155" s="145"/>
      <c r="AR155" s="145"/>
      <c r="AS155" s="145"/>
      <c r="AT155" s="145"/>
      <c r="AU155" s="145"/>
      <c r="AV155" s="145"/>
      <c r="AW155" s="145"/>
      <c r="AX155" s="145"/>
      <c r="AY155" s="145"/>
      <c r="AZ155" s="145"/>
      <c r="BA155" s="145"/>
      <c r="BB155" s="145"/>
      <c r="BC155" s="145"/>
      <c r="BD155" s="145"/>
      <c r="BE155" s="145"/>
      <c r="BF155" s="145"/>
      <c r="BG155" s="145"/>
    </row>
    <row r="156" spans="1:59" ht="22.5" outlineLevel="1" x14ac:dyDescent="0.2">
      <c r="A156" s="175">
        <v>136</v>
      </c>
      <c r="B156" s="176" t="s">
        <v>1796</v>
      </c>
      <c r="C156" s="185" t="s">
        <v>1797</v>
      </c>
      <c r="D156" s="177" t="s">
        <v>765</v>
      </c>
      <c r="E156" s="178">
        <v>1</v>
      </c>
      <c r="F156" s="179"/>
      <c r="G156" s="180">
        <f t="shared" si="84"/>
        <v>0</v>
      </c>
      <c r="H156" s="179"/>
      <c r="I156" s="180">
        <f t="shared" si="85"/>
        <v>0</v>
      </c>
      <c r="J156" s="179"/>
      <c r="K156" s="180">
        <f t="shared" si="86"/>
        <v>0</v>
      </c>
      <c r="L156" s="180">
        <v>21</v>
      </c>
      <c r="M156" s="180">
        <f t="shared" si="87"/>
        <v>0</v>
      </c>
      <c r="N156" s="178">
        <v>0</v>
      </c>
      <c r="O156" s="178">
        <f t="shared" si="88"/>
        <v>0</v>
      </c>
      <c r="P156" s="178">
        <v>0</v>
      </c>
      <c r="Q156" s="178">
        <f t="shared" si="89"/>
        <v>0</v>
      </c>
      <c r="R156" s="180"/>
      <c r="S156" s="181" t="s">
        <v>296</v>
      </c>
      <c r="T156" s="156">
        <v>0</v>
      </c>
      <c r="U156" s="156">
        <f t="shared" si="90"/>
        <v>0</v>
      </c>
      <c r="V156" s="156"/>
      <c r="W156" s="156" t="s">
        <v>223</v>
      </c>
      <c r="X156" s="156" t="s">
        <v>224</v>
      </c>
      <c r="Y156" s="145"/>
      <c r="Z156" s="145"/>
      <c r="AA156" s="145"/>
      <c r="AB156" s="145"/>
      <c r="AC156" s="145"/>
      <c r="AD156" s="145"/>
      <c r="AE156" s="145"/>
      <c r="AF156" s="145" t="s">
        <v>352</v>
      </c>
      <c r="AG156" s="145"/>
      <c r="AH156" s="145"/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5"/>
      <c r="AU156" s="145"/>
      <c r="AV156" s="145"/>
      <c r="AW156" s="145"/>
      <c r="AX156" s="145"/>
      <c r="AY156" s="145"/>
      <c r="AZ156" s="145"/>
      <c r="BA156" s="145"/>
      <c r="BB156" s="145"/>
      <c r="BC156" s="145"/>
      <c r="BD156" s="145"/>
      <c r="BE156" s="145"/>
      <c r="BF156" s="145"/>
      <c r="BG156" s="145"/>
    </row>
    <row r="157" spans="1:59" ht="45" outlineLevel="1" x14ac:dyDescent="0.2">
      <c r="A157" s="175">
        <v>137</v>
      </c>
      <c r="B157" s="176" t="s">
        <v>1798</v>
      </c>
      <c r="C157" s="185" t="s">
        <v>1799</v>
      </c>
      <c r="D157" s="177" t="s">
        <v>1636</v>
      </c>
      <c r="E157" s="178">
        <v>2</v>
      </c>
      <c r="F157" s="179"/>
      <c r="G157" s="180">
        <f t="shared" si="84"/>
        <v>0</v>
      </c>
      <c r="H157" s="179"/>
      <c r="I157" s="180">
        <f t="shared" si="85"/>
        <v>0</v>
      </c>
      <c r="J157" s="179"/>
      <c r="K157" s="180">
        <f t="shared" si="86"/>
        <v>0</v>
      </c>
      <c r="L157" s="180">
        <v>21</v>
      </c>
      <c r="M157" s="180">
        <f t="shared" si="87"/>
        <v>0</v>
      </c>
      <c r="N157" s="178">
        <v>0</v>
      </c>
      <c r="O157" s="178">
        <f t="shared" si="88"/>
        <v>0</v>
      </c>
      <c r="P157" s="178">
        <v>0</v>
      </c>
      <c r="Q157" s="178">
        <f t="shared" si="89"/>
        <v>0</v>
      </c>
      <c r="R157" s="180"/>
      <c r="S157" s="181" t="s">
        <v>296</v>
      </c>
      <c r="T157" s="156">
        <v>0</v>
      </c>
      <c r="U157" s="156">
        <f t="shared" si="90"/>
        <v>0</v>
      </c>
      <c r="V157" s="156"/>
      <c r="W157" s="156" t="s">
        <v>223</v>
      </c>
      <c r="X157" s="156" t="s">
        <v>224</v>
      </c>
      <c r="Y157" s="145"/>
      <c r="Z157" s="145"/>
      <c r="AA157" s="145"/>
      <c r="AB157" s="145"/>
      <c r="AC157" s="145"/>
      <c r="AD157" s="145"/>
      <c r="AE157" s="145"/>
      <c r="AF157" s="145" t="s">
        <v>352</v>
      </c>
      <c r="AG157" s="145"/>
      <c r="AH157" s="145"/>
      <c r="AI157" s="145"/>
      <c r="AJ157" s="145"/>
      <c r="AK157" s="145"/>
      <c r="AL157" s="145"/>
      <c r="AM157" s="145"/>
      <c r="AN157" s="145"/>
      <c r="AO157" s="145"/>
      <c r="AP157" s="145"/>
      <c r="AQ157" s="145"/>
      <c r="AR157" s="145"/>
      <c r="AS157" s="145"/>
      <c r="AT157" s="145"/>
      <c r="AU157" s="145"/>
      <c r="AV157" s="145"/>
      <c r="AW157" s="145"/>
      <c r="AX157" s="145"/>
      <c r="AY157" s="145"/>
      <c r="AZ157" s="145"/>
      <c r="BA157" s="145"/>
      <c r="BB157" s="145"/>
      <c r="BC157" s="145"/>
      <c r="BD157" s="145"/>
      <c r="BE157" s="145"/>
      <c r="BF157" s="145"/>
      <c r="BG157" s="145"/>
    </row>
    <row r="158" spans="1:59" outlineLevel="1" x14ac:dyDescent="0.2">
      <c r="A158" s="175">
        <v>138</v>
      </c>
      <c r="B158" s="176" t="s">
        <v>1637</v>
      </c>
      <c r="C158" s="185" t="s">
        <v>1638</v>
      </c>
      <c r="D158" s="177" t="s">
        <v>267</v>
      </c>
      <c r="E158" s="178">
        <v>0.1</v>
      </c>
      <c r="F158" s="179"/>
      <c r="G158" s="180">
        <f t="shared" si="84"/>
        <v>0</v>
      </c>
      <c r="H158" s="179"/>
      <c r="I158" s="180">
        <f t="shared" si="85"/>
        <v>0</v>
      </c>
      <c r="J158" s="179"/>
      <c r="K158" s="180">
        <f t="shared" si="86"/>
        <v>0</v>
      </c>
      <c r="L158" s="180">
        <v>21</v>
      </c>
      <c r="M158" s="180">
        <f t="shared" si="87"/>
        <v>0</v>
      </c>
      <c r="N158" s="178">
        <v>0</v>
      </c>
      <c r="O158" s="178">
        <f t="shared" si="88"/>
        <v>0</v>
      </c>
      <c r="P158" s="178">
        <v>0</v>
      </c>
      <c r="Q158" s="178">
        <f t="shared" si="89"/>
        <v>0</v>
      </c>
      <c r="R158" s="180"/>
      <c r="S158" s="181" t="s">
        <v>1900</v>
      </c>
      <c r="T158" s="156">
        <v>0</v>
      </c>
      <c r="U158" s="156">
        <f t="shared" si="90"/>
        <v>0</v>
      </c>
      <c r="V158" s="156"/>
      <c r="W158" s="156" t="s">
        <v>223</v>
      </c>
      <c r="X158" s="156" t="s">
        <v>224</v>
      </c>
      <c r="Y158" s="145"/>
      <c r="Z158" s="145"/>
      <c r="AA158" s="145"/>
      <c r="AB158" s="145"/>
      <c r="AC158" s="145"/>
      <c r="AD158" s="145"/>
      <c r="AE158" s="145"/>
      <c r="AF158" s="145" t="s">
        <v>352</v>
      </c>
      <c r="AG158" s="145"/>
      <c r="AH158" s="145"/>
      <c r="AI158" s="145"/>
      <c r="AJ158" s="145"/>
      <c r="AK158" s="145"/>
      <c r="AL158" s="145"/>
      <c r="AM158" s="145"/>
      <c r="AN158" s="145"/>
      <c r="AO158" s="145"/>
      <c r="AP158" s="145"/>
      <c r="AQ158" s="145"/>
      <c r="AR158" s="145"/>
      <c r="AS158" s="145"/>
      <c r="AT158" s="145"/>
      <c r="AU158" s="145"/>
      <c r="AV158" s="145"/>
      <c r="AW158" s="145"/>
      <c r="AX158" s="145"/>
      <c r="AY158" s="145"/>
      <c r="AZ158" s="145"/>
      <c r="BA158" s="145"/>
      <c r="BB158" s="145"/>
      <c r="BC158" s="145"/>
      <c r="BD158" s="145"/>
      <c r="BE158" s="145"/>
      <c r="BF158" s="145"/>
      <c r="BG158" s="145"/>
    </row>
    <row r="159" spans="1:59" x14ac:dyDescent="0.2">
      <c r="A159" s="161" t="s">
        <v>217</v>
      </c>
      <c r="B159" s="162" t="s">
        <v>153</v>
      </c>
      <c r="C159" s="182" t="s">
        <v>154</v>
      </c>
      <c r="D159" s="163"/>
      <c r="E159" s="164"/>
      <c r="F159" s="165"/>
      <c r="G159" s="165">
        <f>SUMIF(AF160:AF166,"&lt;&gt;NOR",G160:G166)</f>
        <v>0</v>
      </c>
      <c r="H159" s="165"/>
      <c r="I159" s="165">
        <f>SUM(I160:I166)</f>
        <v>0</v>
      </c>
      <c r="J159" s="165"/>
      <c r="K159" s="165">
        <f>SUM(K160:K166)</f>
        <v>0</v>
      </c>
      <c r="L159" s="165"/>
      <c r="M159" s="165">
        <f>SUM(M160:M166)</f>
        <v>0</v>
      </c>
      <c r="N159" s="164"/>
      <c r="O159" s="164">
        <f>SUM(O160:O166)</f>
        <v>0</v>
      </c>
      <c r="P159" s="164"/>
      <c r="Q159" s="164">
        <f>SUM(Q160:Q166)</f>
        <v>0</v>
      </c>
      <c r="R159" s="165"/>
      <c r="S159" s="166"/>
      <c r="T159" s="160"/>
      <c r="U159" s="160">
        <f>SUM(U160:U166)</f>
        <v>0</v>
      </c>
      <c r="V159" s="160"/>
      <c r="W159" s="160"/>
      <c r="X159" s="160"/>
      <c r="AF159" t="s">
        <v>218</v>
      </c>
    </row>
    <row r="160" spans="1:59" ht="45" outlineLevel="1" x14ac:dyDescent="0.2">
      <c r="A160" s="175">
        <v>139</v>
      </c>
      <c r="B160" s="176" t="s">
        <v>1800</v>
      </c>
      <c r="C160" s="185" t="s">
        <v>1801</v>
      </c>
      <c r="D160" s="177" t="s">
        <v>341</v>
      </c>
      <c r="E160" s="178">
        <v>1</v>
      </c>
      <c r="F160" s="179"/>
      <c r="G160" s="180">
        <f t="shared" ref="G160:G166" si="91">ROUND(E160*F160,2)</f>
        <v>0</v>
      </c>
      <c r="H160" s="179"/>
      <c r="I160" s="180">
        <f t="shared" ref="I160:I166" si="92">ROUND(E160*H160,2)</f>
        <v>0</v>
      </c>
      <c r="J160" s="179"/>
      <c r="K160" s="180">
        <f t="shared" ref="K160:K166" si="93">ROUND(E160*J160,2)</f>
        <v>0</v>
      </c>
      <c r="L160" s="180">
        <v>21</v>
      </c>
      <c r="M160" s="180">
        <f t="shared" ref="M160:M166" si="94">G160*(1+L160/100)</f>
        <v>0</v>
      </c>
      <c r="N160" s="178">
        <v>0</v>
      </c>
      <c r="O160" s="178">
        <f t="shared" ref="O160:O166" si="95">ROUND(E160*N160,2)</f>
        <v>0</v>
      </c>
      <c r="P160" s="178">
        <v>0</v>
      </c>
      <c r="Q160" s="178">
        <f t="shared" ref="Q160:Q166" si="96">ROUND(E160*P160,2)</f>
        <v>0</v>
      </c>
      <c r="R160" s="180"/>
      <c r="S160" s="181" t="s">
        <v>296</v>
      </c>
      <c r="T160" s="156">
        <v>0</v>
      </c>
      <c r="U160" s="156">
        <f t="shared" ref="U160:U166" si="97">ROUND(E160*T160,2)</f>
        <v>0</v>
      </c>
      <c r="V160" s="156"/>
      <c r="W160" s="156" t="s">
        <v>223</v>
      </c>
      <c r="X160" s="156" t="s">
        <v>224</v>
      </c>
      <c r="Y160" s="145"/>
      <c r="Z160" s="145"/>
      <c r="AA160" s="145"/>
      <c r="AB160" s="145"/>
      <c r="AC160" s="145"/>
      <c r="AD160" s="145"/>
      <c r="AE160" s="145"/>
      <c r="AF160" s="145" t="s">
        <v>352</v>
      </c>
      <c r="AG160" s="145"/>
      <c r="AH160" s="145"/>
      <c r="AI160" s="145"/>
      <c r="AJ160" s="145"/>
      <c r="AK160" s="145"/>
      <c r="AL160" s="145"/>
      <c r="AM160" s="145"/>
      <c r="AN160" s="145"/>
      <c r="AO160" s="145"/>
      <c r="AP160" s="145"/>
      <c r="AQ160" s="145"/>
      <c r="AR160" s="145"/>
      <c r="AS160" s="145"/>
      <c r="AT160" s="145"/>
      <c r="AU160" s="145"/>
      <c r="AV160" s="145"/>
      <c r="AW160" s="145"/>
      <c r="AX160" s="145"/>
      <c r="AY160" s="145"/>
      <c r="AZ160" s="145"/>
      <c r="BA160" s="145"/>
      <c r="BB160" s="145"/>
      <c r="BC160" s="145"/>
      <c r="BD160" s="145"/>
      <c r="BE160" s="145"/>
      <c r="BF160" s="145"/>
      <c r="BG160" s="145"/>
    </row>
    <row r="161" spans="1:59" ht="22.5" outlineLevel="1" x14ac:dyDescent="0.2">
      <c r="A161" s="175">
        <v>140</v>
      </c>
      <c r="B161" s="176" t="s">
        <v>1802</v>
      </c>
      <c r="C161" s="185" t="s">
        <v>1623</v>
      </c>
      <c r="D161" s="177" t="s">
        <v>299</v>
      </c>
      <c r="E161" s="178">
        <v>1</v>
      </c>
      <c r="F161" s="179"/>
      <c r="G161" s="180">
        <f t="shared" si="91"/>
        <v>0</v>
      </c>
      <c r="H161" s="179"/>
      <c r="I161" s="180">
        <f t="shared" si="92"/>
        <v>0</v>
      </c>
      <c r="J161" s="179"/>
      <c r="K161" s="180">
        <f t="shared" si="93"/>
        <v>0</v>
      </c>
      <c r="L161" s="180">
        <v>21</v>
      </c>
      <c r="M161" s="180">
        <f t="shared" si="94"/>
        <v>0</v>
      </c>
      <c r="N161" s="178">
        <v>0</v>
      </c>
      <c r="O161" s="178">
        <f t="shared" si="95"/>
        <v>0</v>
      </c>
      <c r="P161" s="178">
        <v>0</v>
      </c>
      <c r="Q161" s="178">
        <f t="shared" si="96"/>
        <v>0</v>
      </c>
      <c r="R161" s="180"/>
      <c r="S161" s="181" t="s">
        <v>296</v>
      </c>
      <c r="T161" s="156">
        <v>0</v>
      </c>
      <c r="U161" s="156">
        <f t="shared" si="97"/>
        <v>0</v>
      </c>
      <c r="V161" s="156"/>
      <c r="W161" s="156" t="s">
        <v>269</v>
      </c>
      <c r="X161" s="156" t="s">
        <v>224</v>
      </c>
      <c r="Y161" s="145"/>
      <c r="Z161" s="145"/>
      <c r="AA161" s="145"/>
      <c r="AB161" s="145"/>
      <c r="AC161" s="145"/>
      <c r="AD161" s="145"/>
      <c r="AE161" s="145"/>
      <c r="AF161" s="145" t="s">
        <v>480</v>
      </c>
      <c r="AG161" s="145"/>
      <c r="AH161" s="145"/>
      <c r="AI161" s="145"/>
      <c r="AJ161" s="145"/>
      <c r="AK161" s="145"/>
      <c r="AL161" s="145"/>
      <c r="AM161" s="145"/>
      <c r="AN161" s="145"/>
      <c r="AO161" s="145"/>
      <c r="AP161" s="145"/>
      <c r="AQ161" s="145"/>
      <c r="AR161" s="145"/>
      <c r="AS161" s="145"/>
      <c r="AT161" s="145"/>
      <c r="AU161" s="145"/>
      <c r="AV161" s="145"/>
      <c r="AW161" s="145"/>
      <c r="AX161" s="145"/>
      <c r="AY161" s="145"/>
      <c r="AZ161" s="145"/>
      <c r="BA161" s="145"/>
      <c r="BB161" s="145"/>
      <c r="BC161" s="145"/>
      <c r="BD161" s="145"/>
      <c r="BE161" s="145"/>
      <c r="BF161" s="145"/>
      <c r="BG161" s="145"/>
    </row>
    <row r="162" spans="1:59" ht="33.75" outlineLevel="1" x14ac:dyDescent="0.2">
      <c r="A162" s="175">
        <v>141</v>
      </c>
      <c r="B162" s="176" t="s">
        <v>1803</v>
      </c>
      <c r="C162" s="185" t="s">
        <v>1625</v>
      </c>
      <c r="D162" s="177" t="s">
        <v>299</v>
      </c>
      <c r="E162" s="178">
        <v>3</v>
      </c>
      <c r="F162" s="179"/>
      <c r="G162" s="180">
        <f t="shared" si="91"/>
        <v>0</v>
      </c>
      <c r="H162" s="179"/>
      <c r="I162" s="180">
        <f t="shared" si="92"/>
        <v>0</v>
      </c>
      <c r="J162" s="179"/>
      <c r="K162" s="180">
        <f t="shared" si="93"/>
        <v>0</v>
      </c>
      <c r="L162" s="180">
        <v>21</v>
      </c>
      <c r="M162" s="180">
        <f t="shared" si="94"/>
        <v>0</v>
      </c>
      <c r="N162" s="178">
        <v>0</v>
      </c>
      <c r="O162" s="178">
        <f t="shared" si="95"/>
        <v>0</v>
      </c>
      <c r="P162" s="178">
        <v>0</v>
      </c>
      <c r="Q162" s="178">
        <f t="shared" si="96"/>
        <v>0</v>
      </c>
      <c r="R162" s="180"/>
      <c r="S162" s="181" t="s">
        <v>296</v>
      </c>
      <c r="T162" s="156">
        <v>0</v>
      </c>
      <c r="U162" s="156">
        <f t="shared" si="97"/>
        <v>0</v>
      </c>
      <c r="V162" s="156"/>
      <c r="W162" s="156" t="s">
        <v>223</v>
      </c>
      <c r="X162" s="156" t="s">
        <v>224</v>
      </c>
      <c r="Y162" s="145"/>
      <c r="Z162" s="145"/>
      <c r="AA162" s="145"/>
      <c r="AB162" s="145"/>
      <c r="AC162" s="145"/>
      <c r="AD162" s="145"/>
      <c r="AE162" s="145"/>
      <c r="AF162" s="145" t="s">
        <v>352</v>
      </c>
      <c r="AG162" s="145"/>
      <c r="AH162" s="145"/>
      <c r="AI162" s="145"/>
      <c r="AJ162" s="145"/>
      <c r="AK162" s="145"/>
      <c r="AL162" s="145"/>
      <c r="AM162" s="145"/>
      <c r="AN162" s="145"/>
      <c r="AO162" s="145"/>
      <c r="AP162" s="145"/>
      <c r="AQ162" s="145"/>
      <c r="AR162" s="145"/>
      <c r="AS162" s="145"/>
      <c r="AT162" s="145"/>
      <c r="AU162" s="145"/>
      <c r="AV162" s="145"/>
      <c r="AW162" s="145"/>
      <c r="AX162" s="145"/>
      <c r="AY162" s="145"/>
      <c r="AZ162" s="145"/>
      <c r="BA162" s="145"/>
      <c r="BB162" s="145"/>
      <c r="BC162" s="145"/>
      <c r="BD162" s="145"/>
      <c r="BE162" s="145"/>
      <c r="BF162" s="145"/>
      <c r="BG162" s="145"/>
    </row>
    <row r="163" spans="1:59" ht="22.5" outlineLevel="1" x14ac:dyDescent="0.2">
      <c r="A163" s="175">
        <v>142</v>
      </c>
      <c r="B163" s="176" t="s">
        <v>1804</v>
      </c>
      <c r="C163" s="185" t="s">
        <v>1631</v>
      </c>
      <c r="D163" s="177" t="s">
        <v>261</v>
      </c>
      <c r="E163" s="178">
        <v>2</v>
      </c>
      <c r="F163" s="179"/>
      <c r="G163" s="180">
        <f t="shared" si="91"/>
        <v>0</v>
      </c>
      <c r="H163" s="179"/>
      <c r="I163" s="180">
        <f t="shared" si="92"/>
        <v>0</v>
      </c>
      <c r="J163" s="179"/>
      <c r="K163" s="180">
        <f t="shared" si="93"/>
        <v>0</v>
      </c>
      <c r="L163" s="180">
        <v>21</v>
      </c>
      <c r="M163" s="180">
        <f t="shared" si="94"/>
        <v>0</v>
      </c>
      <c r="N163" s="178">
        <v>0</v>
      </c>
      <c r="O163" s="178">
        <f t="shared" si="95"/>
        <v>0</v>
      </c>
      <c r="P163" s="178">
        <v>0</v>
      </c>
      <c r="Q163" s="178">
        <f t="shared" si="96"/>
        <v>0</v>
      </c>
      <c r="R163" s="180"/>
      <c r="S163" s="181" t="s">
        <v>296</v>
      </c>
      <c r="T163" s="156">
        <v>0</v>
      </c>
      <c r="U163" s="156">
        <f t="shared" si="97"/>
        <v>0</v>
      </c>
      <c r="V163" s="156"/>
      <c r="W163" s="156" t="s">
        <v>269</v>
      </c>
      <c r="X163" s="156" t="s">
        <v>224</v>
      </c>
      <c r="Y163" s="145"/>
      <c r="Z163" s="145"/>
      <c r="AA163" s="145"/>
      <c r="AB163" s="145"/>
      <c r="AC163" s="145"/>
      <c r="AD163" s="145"/>
      <c r="AE163" s="145"/>
      <c r="AF163" s="145" t="s">
        <v>480</v>
      </c>
      <c r="AG163" s="145"/>
      <c r="AH163" s="145"/>
      <c r="AI163" s="145"/>
      <c r="AJ163" s="145"/>
      <c r="AK163" s="145"/>
      <c r="AL163" s="145"/>
      <c r="AM163" s="145"/>
      <c r="AN163" s="145"/>
      <c r="AO163" s="145"/>
      <c r="AP163" s="145"/>
      <c r="AQ163" s="145"/>
      <c r="AR163" s="145"/>
      <c r="AS163" s="145"/>
      <c r="AT163" s="145"/>
      <c r="AU163" s="145"/>
      <c r="AV163" s="145"/>
      <c r="AW163" s="145"/>
      <c r="AX163" s="145"/>
      <c r="AY163" s="145"/>
      <c r="AZ163" s="145"/>
      <c r="BA163" s="145"/>
      <c r="BB163" s="145"/>
      <c r="BC163" s="145"/>
      <c r="BD163" s="145"/>
      <c r="BE163" s="145"/>
      <c r="BF163" s="145"/>
      <c r="BG163" s="145"/>
    </row>
    <row r="164" spans="1:59" ht="22.5" outlineLevel="1" x14ac:dyDescent="0.2">
      <c r="A164" s="175">
        <v>143</v>
      </c>
      <c r="B164" s="176" t="s">
        <v>1805</v>
      </c>
      <c r="C164" s="185" t="s">
        <v>1806</v>
      </c>
      <c r="D164" s="177" t="s">
        <v>765</v>
      </c>
      <c r="E164" s="178">
        <v>1</v>
      </c>
      <c r="F164" s="179"/>
      <c r="G164" s="180">
        <f t="shared" si="91"/>
        <v>0</v>
      </c>
      <c r="H164" s="179"/>
      <c r="I164" s="180">
        <f t="shared" si="92"/>
        <v>0</v>
      </c>
      <c r="J164" s="179"/>
      <c r="K164" s="180">
        <f t="shared" si="93"/>
        <v>0</v>
      </c>
      <c r="L164" s="180">
        <v>21</v>
      </c>
      <c r="M164" s="180">
        <f t="shared" si="94"/>
        <v>0</v>
      </c>
      <c r="N164" s="178">
        <v>0</v>
      </c>
      <c r="O164" s="178">
        <f t="shared" si="95"/>
        <v>0</v>
      </c>
      <c r="P164" s="178">
        <v>0</v>
      </c>
      <c r="Q164" s="178">
        <f t="shared" si="96"/>
        <v>0</v>
      </c>
      <c r="R164" s="180"/>
      <c r="S164" s="181" t="s">
        <v>296</v>
      </c>
      <c r="T164" s="156">
        <v>0</v>
      </c>
      <c r="U164" s="156">
        <f t="shared" si="97"/>
        <v>0</v>
      </c>
      <c r="V164" s="156"/>
      <c r="W164" s="156" t="s">
        <v>223</v>
      </c>
      <c r="X164" s="156" t="s">
        <v>224</v>
      </c>
      <c r="Y164" s="145"/>
      <c r="Z164" s="145"/>
      <c r="AA164" s="145"/>
      <c r="AB164" s="145"/>
      <c r="AC164" s="145"/>
      <c r="AD164" s="145"/>
      <c r="AE164" s="145"/>
      <c r="AF164" s="145" t="s">
        <v>352</v>
      </c>
      <c r="AG164" s="145"/>
      <c r="AH164" s="145"/>
      <c r="AI164" s="145"/>
      <c r="AJ164" s="145"/>
      <c r="AK164" s="145"/>
      <c r="AL164" s="145"/>
      <c r="AM164" s="145"/>
      <c r="AN164" s="145"/>
      <c r="AO164" s="145"/>
      <c r="AP164" s="145"/>
      <c r="AQ164" s="145"/>
      <c r="AR164" s="145"/>
      <c r="AS164" s="145"/>
      <c r="AT164" s="145"/>
      <c r="AU164" s="145"/>
      <c r="AV164" s="145"/>
      <c r="AW164" s="145"/>
      <c r="AX164" s="145"/>
      <c r="AY164" s="145"/>
      <c r="AZ164" s="145"/>
      <c r="BA164" s="145"/>
      <c r="BB164" s="145"/>
      <c r="BC164" s="145"/>
      <c r="BD164" s="145"/>
      <c r="BE164" s="145"/>
      <c r="BF164" s="145"/>
      <c r="BG164" s="145"/>
    </row>
    <row r="165" spans="1:59" ht="45" outlineLevel="1" x14ac:dyDescent="0.2">
      <c r="A165" s="175">
        <v>144</v>
      </c>
      <c r="B165" s="176" t="s">
        <v>1807</v>
      </c>
      <c r="C165" s="185" t="s">
        <v>1808</v>
      </c>
      <c r="D165" s="177" t="s">
        <v>1636</v>
      </c>
      <c r="E165" s="178">
        <v>2</v>
      </c>
      <c r="F165" s="179"/>
      <c r="G165" s="180">
        <f t="shared" si="91"/>
        <v>0</v>
      </c>
      <c r="H165" s="179"/>
      <c r="I165" s="180">
        <f t="shared" si="92"/>
        <v>0</v>
      </c>
      <c r="J165" s="179"/>
      <c r="K165" s="180">
        <f t="shared" si="93"/>
        <v>0</v>
      </c>
      <c r="L165" s="180">
        <v>21</v>
      </c>
      <c r="M165" s="180">
        <f t="shared" si="94"/>
        <v>0</v>
      </c>
      <c r="N165" s="178">
        <v>0</v>
      </c>
      <c r="O165" s="178">
        <f t="shared" si="95"/>
        <v>0</v>
      </c>
      <c r="P165" s="178">
        <v>0</v>
      </c>
      <c r="Q165" s="178">
        <f t="shared" si="96"/>
        <v>0</v>
      </c>
      <c r="R165" s="180"/>
      <c r="S165" s="181" t="s">
        <v>296</v>
      </c>
      <c r="T165" s="156">
        <v>0</v>
      </c>
      <c r="U165" s="156">
        <f t="shared" si="97"/>
        <v>0</v>
      </c>
      <c r="V165" s="156"/>
      <c r="W165" s="156" t="s">
        <v>223</v>
      </c>
      <c r="X165" s="156" t="s">
        <v>224</v>
      </c>
      <c r="Y165" s="145"/>
      <c r="Z165" s="145"/>
      <c r="AA165" s="145"/>
      <c r="AB165" s="145"/>
      <c r="AC165" s="145"/>
      <c r="AD165" s="145"/>
      <c r="AE165" s="145"/>
      <c r="AF165" s="145" t="s">
        <v>352</v>
      </c>
      <c r="AG165" s="145"/>
      <c r="AH165" s="145"/>
      <c r="AI165" s="145"/>
      <c r="AJ165" s="145"/>
      <c r="AK165" s="145"/>
      <c r="AL165" s="145"/>
      <c r="AM165" s="145"/>
      <c r="AN165" s="145"/>
      <c r="AO165" s="145"/>
      <c r="AP165" s="145"/>
      <c r="AQ165" s="145"/>
      <c r="AR165" s="145"/>
      <c r="AS165" s="145"/>
      <c r="AT165" s="145"/>
      <c r="AU165" s="145"/>
      <c r="AV165" s="145"/>
      <c r="AW165" s="145"/>
      <c r="AX165" s="145"/>
      <c r="AY165" s="145"/>
      <c r="AZ165" s="145"/>
      <c r="BA165" s="145"/>
      <c r="BB165" s="145"/>
      <c r="BC165" s="145"/>
      <c r="BD165" s="145"/>
      <c r="BE165" s="145"/>
      <c r="BF165" s="145"/>
      <c r="BG165" s="145"/>
    </row>
    <row r="166" spans="1:59" outlineLevel="1" x14ac:dyDescent="0.2">
      <c r="A166" s="175">
        <v>145</v>
      </c>
      <c r="B166" s="176" t="s">
        <v>1637</v>
      </c>
      <c r="C166" s="185" t="s">
        <v>1638</v>
      </c>
      <c r="D166" s="177" t="s">
        <v>267</v>
      </c>
      <c r="E166" s="178">
        <v>0.1</v>
      </c>
      <c r="F166" s="179"/>
      <c r="G166" s="180">
        <f t="shared" si="91"/>
        <v>0</v>
      </c>
      <c r="H166" s="179"/>
      <c r="I166" s="180">
        <f t="shared" si="92"/>
        <v>0</v>
      </c>
      <c r="J166" s="179"/>
      <c r="K166" s="180">
        <f t="shared" si="93"/>
        <v>0</v>
      </c>
      <c r="L166" s="180">
        <v>21</v>
      </c>
      <c r="M166" s="180">
        <f t="shared" si="94"/>
        <v>0</v>
      </c>
      <c r="N166" s="178">
        <v>0</v>
      </c>
      <c r="O166" s="178">
        <f t="shared" si="95"/>
        <v>0</v>
      </c>
      <c r="P166" s="178">
        <v>0</v>
      </c>
      <c r="Q166" s="178">
        <f t="shared" si="96"/>
        <v>0</v>
      </c>
      <c r="R166" s="180"/>
      <c r="S166" s="181" t="s">
        <v>1900</v>
      </c>
      <c r="T166" s="156">
        <v>0</v>
      </c>
      <c r="U166" s="156">
        <f t="shared" si="97"/>
        <v>0</v>
      </c>
      <c r="V166" s="156"/>
      <c r="W166" s="156" t="s">
        <v>223</v>
      </c>
      <c r="X166" s="156" t="s">
        <v>224</v>
      </c>
      <c r="Y166" s="145"/>
      <c r="Z166" s="145"/>
      <c r="AA166" s="145"/>
      <c r="AB166" s="145"/>
      <c r="AC166" s="145"/>
      <c r="AD166" s="145"/>
      <c r="AE166" s="145"/>
      <c r="AF166" s="145" t="s">
        <v>352</v>
      </c>
      <c r="AG166" s="145"/>
      <c r="AH166" s="145"/>
      <c r="AI166" s="145"/>
      <c r="AJ166" s="145"/>
      <c r="AK166" s="145"/>
      <c r="AL166" s="145"/>
      <c r="AM166" s="145"/>
      <c r="AN166" s="145"/>
      <c r="AO166" s="145"/>
      <c r="AP166" s="145"/>
      <c r="AQ166" s="145"/>
      <c r="AR166" s="145"/>
      <c r="AS166" s="145"/>
      <c r="AT166" s="145"/>
      <c r="AU166" s="145"/>
      <c r="AV166" s="145"/>
      <c r="AW166" s="145"/>
      <c r="AX166" s="145"/>
      <c r="AY166" s="145"/>
      <c r="AZ166" s="145"/>
      <c r="BA166" s="145"/>
      <c r="BB166" s="145"/>
      <c r="BC166" s="145"/>
      <c r="BD166" s="145"/>
      <c r="BE166" s="145"/>
      <c r="BF166" s="145"/>
      <c r="BG166" s="145"/>
    </row>
    <row r="167" spans="1:59" x14ac:dyDescent="0.2">
      <c r="A167" s="161" t="s">
        <v>217</v>
      </c>
      <c r="B167" s="162" t="s">
        <v>155</v>
      </c>
      <c r="C167" s="182" t="s">
        <v>156</v>
      </c>
      <c r="D167" s="163"/>
      <c r="E167" s="164"/>
      <c r="F167" s="165"/>
      <c r="G167" s="165">
        <f>SUMIF(AF168:AF176,"&lt;&gt;NOR",G168:G176)</f>
        <v>0</v>
      </c>
      <c r="H167" s="165"/>
      <c r="I167" s="165">
        <f>SUM(I168:I176)</f>
        <v>0</v>
      </c>
      <c r="J167" s="165"/>
      <c r="K167" s="165">
        <f>SUM(K168:K176)</f>
        <v>0</v>
      </c>
      <c r="L167" s="165"/>
      <c r="M167" s="165">
        <f>SUM(M168:M176)</f>
        <v>0</v>
      </c>
      <c r="N167" s="164"/>
      <c r="O167" s="164">
        <f>SUM(O168:O176)</f>
        <v>0</v>
      </c>
      <c r="P167" s="164"/>
      <c r="Q167" s="164">
        <f>SUM(Q168:Q176)</f>
        <v>0</v>
      </c>
      <c r="R167" s="165"/>
      <c r="S167" s="166"/>
      <c r="T167" s="160"/>
      <c r="U167" s="160">
        <f>SUM(U168:U176)</f>
        <v>0</v>
      </c>
      <c r="V167" s="160"/>
      <c r="W167" s="160"/>
      <c r="X167" s="160"/>
      <c r="AF167" t="s">
        <v>218</v>
      </c>
    </row>
    <row r="168" spans="1:59" ht="33.75" outlineLevel="1" x14ac:dyDescent="0.2">
      <c r="A168" s="175">
        <v>146</v>
      </c>
      <c r="B168" s="176" t="s">
        <v>1809</v>
      </c>
      <c r="C168" s="185" t="s">
        <v>1810</v>
      </c>
      <c r="D168" s="177" t="s">
        <v>341</v>
      </c>
      <c r="E168" s="178">
        <v>1</v>
      </c>
      <c r="F168" s="179"/>
      <c r="G168" s="180">
        <f t="shared" ref="G168:G176" si="98">ROUND(E168*F168,2)</f>
        <v>0</v>
      </c>
      <c r="H168" s="179"/>
      <c r="I168" s="180">
        <f t="shared" ref="I168:I176" si="99">ROUND(E168*H168,2)</f>
        <v>0</v>
      </c>
      <c r="J168" s="179"/>
      <c r="K168" s="180">
        <f t="shared" ref="K168:K176" si="100">ROUND(E168*J168,2)</f>
        <v>0</v>
      </c>
      <c r="L168" s="180">
        <v>21</v>
      </c>
      <c r="M168" s="180">
        <f t="shared" ref="M168:M176" si="101">G168*(1+L168/100)</f>
        <v>0</v>
      </c>
      <c r="N168" s="178">
        <v>0</v>
      </c>
      <c r="O168" s="178">
        <f t="shared" ref="O168:O176" si="102">ROUND(E168*N168,2)</f>
        <v>0</v>
      </c>
      <c r="P168" s="178">
        <v>0</v>
      </c>
      <c r="Q168" s="178">
        <f t="shared" ref="Q168:Q176" si="103">ROUND(E168*P168,2)</f>
        <v>0</v>
      </c>
      <c r="R168" s="180"/>
      <c r="S168" s="181" t="s">
        <v>296</v>
      </c>
      <c r="T168" s="156">
        <v>0</v>
      </c>
      <c r="U168" s="156">
        <f t="shared" ref="U168:U176" si="104">ROUND(E168*T168,2)</f>
        <v>0</v>
      </c>
      <c r="V168" s="156"/>
      <c r="W168" s="156" t="s">
        <v>269</v>
      </c>
      <c r="X168" s="156" t="s">
        <v>224</v>
      </c>
      <c r="Y168" s="145"/>
      <c r="Z168" s="145"/>
      <c r="AA168" s="145"/>
      <c r="AB168" s="145"/>
      <c r="AC168" s="145"/>
      <c r="AD168" s="145"/>
      <c r="AE168" s="145"/>
      <c r="AF168" s="145" t="s">
        <v>480</v>
      </c>
      <c r="AG168" s="145"/>
      <c r="AH168" s="145"/>
      <c r="AI168" s="145"/>
      <c r="AJ168" s="145"/>
      <c r="AK168" s="145"/>
      <c r="AL168" s="145"/>
      <c r="AM168" s="145"/>
      <c r="AN168" s="145"/>
      <c r="AO168" s="145"/>
      <c r="AP168" s="145"/>
      <c r="AQ168" s="145"/>
      <c r="AR168" s="145"/>
      <c r="AS168" s="145"/>
      <c r="AT168" s="145"/>
      <c r="AU168" s="145"/>
      <c r="AV168" s="145"/>
      <c r="AW168" s="145"/>
      <c r="AX168" s="145"/>
      <c r="AY168" s="145"/>
      <c r="AZ168" s="145"/>
      <c r="BA168" s="145"/>
      <c r="BB168" s="145"/>
      <c r="BC168" s="145"/>
      <c r="BD168" s="145"/>
      <c r="BE168" s="145"/>
      <c r="BF168" s="145"/>
      <c r="BG168" s="145"/>
    </row>
    <row r="169" spans="1:59" outlineLevel="1" x14ac:dyDescent="0.2">
      <c r="A169" s="175">
        <v>147</v>
      </c>
      <c r="B169" s="176" t="s">
        <v>1811</v>
      </c>
      <c r="C169" s="185" t="s">
        <v>1644</v>
      </c>
      <c r="D169" s="177" t="s">
        <v>341</v>
      </c>
      <c r="E169" s="178">
        <v>1</v>
      </c>
      <c r="F169" s="179"/>
      <c r="G169" s="180">
        <f t="shared" si="98"/>
        <v>0</v>
      </c>
      <c r="H169" s="179"/>
      <c r="I169" s="180">
        <f t="shared" si="99"/>
        <v>0</v>
      </c>
      <c r="J169" s="179"/>
      <c r="K169" s="180">
        <f t="shared" si="100"/>
        <v>0</v>
      </c>
      <c r="L169" s="180">
        <v>21</v>
      </c>
      <c r="M169" s="180">
        <f t="shared" si="101"/>
        <v>0</v>
      </c>
      <c r="N169" s="178">
        <v>0</v>
      </c>
      <c r="O169" s="178">
        <f t="shared" si="102"/>
        <v>0</v>
      </c>
      <c r="P169" s="178">
        <v>0</v>
      </c>
      <c r="Q169" s="178">
        <f t="shared" si="103"/>
        <v>0</v>
      </c>
      <c r="R169" s="180"/>
      <c r="S169" s="181" t="s">
        <v>296</v>
      </c>
      <c r="T169" s="156">
        <v>0</v>
      </c>
      <c r="U169" s="156">
        <f t="shared" si="104"/>
        <v>0</v>
      </c>
      <c r="V169" s="156"/>
      <c r="W169" s="156" t="s">
        <v>223</v>
      </c>
      <c r="X169" s="156" t="s">
        <v>224</v>
      </c>
      <c r="Y169" s="145"/>
      <c r="Z169" s="145"/>
      <c r="AA169" s="145"/>
      <c r="AB169" s="145"/>
      <c r="AC169" s="145"/>
      <c r="AD169" s="145"/>
      <c r="AE169" s="145"/>
      <c r="AF169" s="145" t="s">
        <v>352</v>
      </c>
      <c r="AG169" s="145"/>
      <c r="AH169" s="145"/>
      <c r="AI169" s="145"/>
      <c r="AJ169" s="145"/>
      <c r="AK169" s="145"/>
      <c r="AL169" s="145"/>
      <c r="AM169" s="145"/>
      <c r="AN169" s="145"/>
      <c r="AO169" s="145"/>
      <c r="AP169" s="145"/>
      <c r="AQ169" s="145"/>
      <c r="AR169" s="145"/>
      <c r="AS169" s="145"/>
      <c r="AT169" s="145"/>
      <c r="AU169" s="145"/>
      <c r="AV169" s="145"/>
      <c r="AW169" s="145"/>
      <c r="AX169" s="145"/>
      <c r="AY169" s="145"/>
      <c r="AZ169" s="145"/>
      <c r="BA169" s="145"/>
      <c r="BB169" s="145"/>
      <c r="BC169" s="145"/>
      <c r="BD169" s="145"/>
      <c r="BE169" s="145"/>
      <c r="BF169" s="145"/>
      <c r="BG169" s="145"/>
    </row>
    <row r="170" spans="1:59" outlineLevel="1" x14ac:dyDescent="0.2">
      <c r="A170" s="175">
        <v>148</v>
      </c>
      <c r="B170" s="176" t="s">
        <v>1812</v>
      </c>
      <c r="C170" s="185" t="s">
        <v>1646</v>
      </c>
      <c r="D170" s="177" t="s">
        <v>341</v>
      </c>
      <c r="E170" s="178">
        <v>1</v>
      </c>
      <c r="F170" s="179"/>
      <c r="G170" s="180">
        <f t="shared" si="98"/>
        <v>0</v>
      </c>
      <c r="H170" s="179"/>
      <c r="I170" s="180">
        <f t="shared" si="99"/>
        <v>0</v>
      </c>
      <c r="J170" s="179"/>
      <c r="K170" s="180">
        <f t="shared" si="100"/>
        <v>0</v>
      </c>
      <c r="L170" s="180">
        <v>21</v>
      </c>
      <c r="M170" s="180">
        <f t="shared" si="101"/>
        <v>0</v>
      </c>
      <c r="N170" s="178">
        <v>0</v>
      </c>
      <c r="O170" s="178">
        <f t="shared" si="102"/>
        <v>0</v>
      </c>
      <c r="P170" s="178">
        <v>0</v>
      </c>
      <c r="Q170" s="178">
        <f t="shared" si="103"/>
        <v>0</v>
      </c>
      <c r="R170" s="180"/>
      <c r="S170" s="181" t="s">
        <v>296</v>
      </c>
      <c r="T170" s="156">
        <v>0</v>
      </c>
      <c r="U170" s="156">
        <f t="shared" si="104"/>
        <v>0</v>
      </c>
      <c r="V170" s="156"/>
      <c r="W170" s="156" t="s">
        <v>269</v>
      </c>
      <c r="X170" s="156" t="s">
        <v>224</v>
      </c>
      <c r="Y170" s="145"/>
      <c r="Z170" s="145"/>
      <c r="AA170" s="145"/>
      <c r="AB170" s="145"/>
      <c r="AC170" s="145"/>
      <c r="AD170" s="145"/>
      <c r="AE170" s="145"/>
      <c r="AF170" s="145" t="s">
        <v>480</v>
      </c>
      <c r="AG170" s="145"/>
      <c r="AH170" s="145"/>
      <c r="AI170" s="145"/>
      <c r="AJ170" s="145"/>
      <c r="AK170" s="145"/>
      <c r="AL170" s="145"/>
      <c r="AM170" s="145"/>
      <c r="AN170" s="145"/>
      <c r="AO170" s="145"/>
      <c r="AP170" s="145"/>
      <c r="AQ170" s="145"/>
      <c r="AR170" s="145"/>
      <c r="AS170" s="145"/>
      <c r="AT170" s="145"/>
      <c r="AU170" s="145"/>
      <c r="AV170" s="145"/>
      <c r="AW170" s="145"/>
      <c r="AX170" s="145"/>
      <c r="AY170" s="145"/>
      <c r="AZ170" s="145"/>
      <c r="BA170" s="145"/>
      <c r="BB170" s="145"/>
      <c r="BC170" s="145"/>
      <c r="BD170" s="145"/>
      <c r="BE170" s="145"/>
      <c r="BF170" s="145"/>
      <c r="BG170" s="145"/>
    </row>
    <row r="171" spans="1:59" outlineLevel="1" x14ac:dyDescent="0.2">
      <c r="A171" s="175">
        <v>149</v>
      </c>
      <c r="B171" s="176" t="s">
        <v>1813</v>
      </c>
      <c r="C171" s="185" t="s">
        <v>1668</v>
      </c>
      <c r="D171" s="177" t="s">
        <v>341</v>
      </c>
      <c r="E171" s="178">
        <v>3</v>
      </c>
      <c r="F171" s="179"/>
      <c r="G171" s="180">
        <f t="shared" si="98"/>
        <v>0</v>
      </c>
      <c r="H171" s="179"/>
      <c r="I171" s="180">
        <f t="shared" si="99"/>
        <v>0</v>
      </c>
      <c r="J171" s="179"/>
      <c r="K171" s="180">
        <f t="shared" si="100"/>
        <v>0</v>
      </c>
      <c r="L171" s="180">
        <v>21</v>
      </c>
      <c r="M171" s="180">
        <f t="shared" si="101"/>
        <v>0</v>
      </c>
      <c r="N171" s="178">
        <v>0</v>
      </c>
      <c r="O171" s="178">
        <f t="shared" si="102"/>
        <v>0</v>
      </c>
      <c r="P171" s="178">
        <v>0</v>
      </c>
      <c r="Q171" s="178">
        <f t="shared" si="103"/>
        <v>0</v>
      </c>
      <c r="R171" s="180"/>
      <c r="S171" s="181" t="s">
        <v>296</v>
      </c>
      <c r="T171" s="156">
        <v>0</v>
      </c>
      <c r="U171" s="156">
        <f t="shared" si="104"/>
        <v>0</v>
      </c>
      <c r="V171" s="156"/>
      <c r="W171" s="156" t="s">
        <v>269</v>
      </c>
      <c r="X171" s="156" t="s">
        <v>224</v>
      </c>
      <c r="Y171" s="145"/>
      <c r="Z171" s="145"/>
      <c r="AA171" s="145"/>
      <c r="AB171" s="145"/>
      <c r="AC171" s="145"/>
      <c r="AD171" s="145"/>
      <c r="AE171" s="145"/>
      <c r="AF171" s="145" t="s">
        <v>480</v>
      </c>
      <c r="AG171" s="145"/>
      <c r="AH171" s="145"/>
      <c r="AI171" s="145"/>
      <c r="AJ171" s="145"/>
      <c r="AK171" s="145"/>
      <c r="AL171" s="145"/>
      <c r="AM171" s="145"/>
      <c r="AN171" s="145"/>
      <c r="AO171" s="145"/>
      <c r="AP171" s="145"/>
      <c r="AQ171" s="145"/>
      <c r="AR171" s="145"/>
      <c r="AS171" s="145"/>
      <c r="AT171" s="145"/>
      <c r="AU171" s="145"/>
      <c r="AV171" s="145"/>
      <c r="AW171" s="145"/>
      <c r="AX171" s="145"/>
      <c r="AY171" s="145"/>
      <c r="AZ171" s="145"/>
      <c r="BA171" s="145"/>
      <c r="BB171" s="145"/>
      <c r="BC171" s="145"/>
      <c r="BD171" s="145"/>
      <c r="BE171" s="145"/>
      <c r="BF171" s="145"/>
      <c r="BG171" s="145"/>
    </row>
    <row r="172" spans="1:59" ht="33.75" outlineLevel="1" x14ac:dyDescent="0.2">
      <c r="A172" s="175">
        <v>150</v>
      </c>
      <c r="B172" s="176" t="s">
        <v>1814</v>
      </c>
      <c r="C172" s="185" t="s">
        <v>1654</v>
      </c>
      <c r="D172" s="177" t="s">
        <v>299</v>
      </c>
      <c r="E172" s="178">
        <v>10</v>
      </c>
      <c r="F172" s="179"/>
      <c r="G172" s="180">
        <f t="shared" si="98"/>
        <v>0</v>
      </c>
      <c r="H172" s="179"/>
      <c r="I172" s="180">
        <f t="shared" si="99"/>
        <v>0</v>
      </c>
      <c r="J172" s="179"/>
      <c r="K172" s="180">
        <f t="shared" si="100"/>
        <v>0</v>
      </c>
      <c r="L172" s="180">
        <v>21</v>
      </c>
      <c r="M172" s="180">
        <f t="shared" si="101"/>
        <v>0</v>
      </c>
      <c r="N172" s="178">
        <v>0</v>
      </c>
      <c r="O172" s="178">
        <f t="shared" si="102"/>
        <v>0</v>
      </c>
      <c r="P172" s="178">
        <v>0</v>
      </c>
      <c r="Q172" s="178">
        <f t="shared" si="103"/>
        <v>0</v>
      </c>
      <c r="R172" s="180"/>
      <c r="S172" s="181" t="s">
        <v>296</v>
      </c>
      <c r="T172" s="156">
        <v>0</v>
      </c>
      <c r="U172" s="156">
        <f t="shared" si="104"/>
        <v>0</v>
      </c>
      <c r="V172" s="156"/>
      <c r="W172" s="156" t="s">
        <v>223</v>
      </c>
      <c r="X172" s="156" t="s">
        <v>224</v>
      </c>
      <c r="Y172" s="145"/>
      <c r="Z172" s="145"/>
      <c r="AA172" s="145"/>
      <c r="AB172" s="145"/>
      <c r="AC172" s="145"/>
      <c r="AD172" s="145"/>
      <c r="AE172" s="145"/>
      <c r="AF172" s="145" t="s">
        <v>352</v>
      </c>
      <c r="AG172" s="145"/>
      <c r="AH172" s="145"/>
      <c r="AI172" s="145"/>
      <c r="AJ172" s="145"/>
      <c r="AK172" s="145"/>
      <c r="AL172" s="145"/>
      <c r="AM172" s="145"/>
      <c r="AN172" s="145"/>
      <c r="AO172" s="145"/>
      <c r="AP172" s="145"/>
      <c r="AQ172" s="145"/>
      <c r="AR172" s="145"/>
      <c r="AS172" s="145"/>
      <c r="AT172" s="145"/>
      <c r="AU172" s="145"/>
      <c r="AV172" s="145"/>
      <c r="AW172" s="145"/>
      <c r="AX172" s="145"/>
      <c r="AY172" s="145"/>
      <c r="AZ172" s="145"/>
      <c r="BA172" s="145"/>
      <c r="BB172" s="145"/>
      <c r="BC172" s="145"/>
      <c r="BD172" s="145"/>
      <c r="BE172" s="145"/>
      <c r="BF172" s="145"/>
      <c r="BG172" s="145"/>
    </row>
    <row r="173" spans="1:59" outlineLevel="1" x14ac:dyDescent="0.2">
      <c r="A173" s="175">
        <v>151</v>
      </c>
      <c r="B173" s="176" t="s">
        <v>1815</v>
      </c>
      <c r="C173" s="185" t="s">
        <v>1658</v>
      </c>
      <c r="D173" s="177" t="s">
        <v>261</v>
      </c>
      <c r="E173" s="178">
        <v>1</v>
      </c>
      <c r="F173" s="179"/>
      <c r="G173" s="180">
        <f t="shared" si="98"/>
        <v>0</v>
      </c>
      <c r="H173" s="179"/>
      <c r="I173" s="180">
        <f t="shared" si="99"/>
        <v>0</v>
      </c>
      <c r="J173" s="179"/>
      <c r="K173" s="180">
        <f t="shared" si="100"/>
        <v>0</v>
      </c>
      <c r="L173" s="180">
        <v>21</v>
      </c>
      <c r="M173" s="180">
        <f t="shared" si="101"/>
        <v>0</v>
      </c>
      <c r="N173" s="178">
        <v>0</v>
      </c>
      <c r="O173" s="178">
        <f t="shared" si="102"/>
        <v>0</v>
      </c>
      <c r="P173" s="178">
        <v>0</v>
      </c>
      <c r="Q173" s="178">
        <f t="shared" si="103"/>
        <v>0</v>
      </c>
      <c r="R173" s="180"/>
      <c r="S173" s="181" t="s">
        <v>296</v>
      </c>
      <c r="T173" s="156">
        <v>0</v>
      </c>
      <c r="U173" s="156">
        <f t="shared" si="104"/>
        <v>0</v>
      </c>
      <c r="V173" s="156"/>
      <c r="W173" s="156" t="s">
        <v>269</v>
      </c>
      <c r="X173" s="156" t="s">
        <v>224</v>
      </c>
      <c r="Y173" s="145"/>
      <c r="Z173" s="145"/>
      <c r="AA173" s="145"/>
      <c r="AB173" s="145"/>
      <c r="AC173" s="145"/>
      <c r="AD173" s="145"/>
      <c r="AE173" s="145"/>
      <c r="AF173" s="145" t="s">
        <v>480</v>
      </c>
      <c r="AG173" s="145"/>
      <c r="AH173" s="145"/>
      <c r="AI173" s="145"/>
      <c r="AJ173" s="145"/>
      <c r="AK173" s="145"/>
      <c r="AL173" s="145"/>
      <c r="AM173" s="145"/>
      <c r="AN173" s="145"/>
      <c r="AO173" s="145"/>
      <c r="AP173" s="145"/>
      <c r="AQ173" s="145"/>
      <c r="AR173" s="145"/>
      <c r="AS173" s="145"/>
      <c r="AT173" s="145"/>
      <c r="AU173" s="145"/>
      <c r="AV173" s="145"/>
      <c r="AW173" s="145"/>
      <c r="AX173" s="145"/>
      <c r="AY173" s="145"/>
      <c r="AZ173" s="145"/>
      <c r="BA173" s="145"/>
      <c r="BB173" s="145"/>
      <c r="BC173" s="145"/>
      <c r="BD173" s="145"/>
      <c r="BE173" s="145"/>
      <c r="BF173" s="145"/>
      <c r="BG173" s="145"/>
    </row>
    <row r="174" spans="1:59" ht="22.5" outlineLevel="1" x14ac:dyDescent="0.2">
      <c r="A174" s="175">
        <v>152</v>
      </c>
      <c r="B174" s="176" t="s">
        <v>1816</v>
      </c>
      <c r="C174" s="185" t="s">
        <v>1817</v>
      </c>
      <c r="D174" s="177" t="s">
        <v>765</v>
      </c>
      <c r="E174" s="178">
        <v>1</v>
      </c>
      <c r="F174" s="179"/>
      <c r="G174" s="180">
        <f t="shared" si="98"/>
        <v>0</v>
      </c>
      <c r="H174" s="179"/>
      <c r="I174" s="180">
        <f t="shared" si="99"/>
        <v>0</v>
      </c>
      <c r="J174" s="179"/>
      <c r="K174" s="180">
        <f t="shared" si="100"/>
        <v>0</v>
      </c>
      <c r="L174" s="180">
        <v>21</v>
      </c>
      <c r="M174" s="180">
        <f t="shared" si="101"/>
        <v>0</v>
      </c>
      <c r="N174" s="178">
        <v>0</v>
      </c>
      <c r="O174" s="178">
        <f t="shared" si="102"/>
        <v>0</v>
      </c>
      <c r="P174" s="178">
        <v>0</v>
      </c>
      <c r="Q174" s="178">
        <f t="shared" si="103"/>
        <v>0</v>
      </c>
      <c r="R174" s="180"/>
      <c r="S174" s="181" t="s">
        <v>296</v>
      </c>
      <c r="T174" s="156">
        <v>0</v>
      </c>
      <c r="U174" s="156">
        <f t="shared" si="104"/>
        <v>0</v>
      </c>
      <c r="V174" s="156"/>
      <c r="W174" s="156" t="s">
        <v>223</v>
      </c>
      <c r="X174" s="156" t="s">
        <v>224</v>
      </c>
      <c r="Y174" s="145"/>
      <c r="Z174" s="145"/>
      <c r="AA174" s="145"/>
      <c r="AB174" s="145"/>
      <c r="AC174" s="145"/>
      <c r="AD174" s="145"/>
      <c r="AE174" s="145"/>
      <c r="AF174" s="145" t="s">
        <v>352</v>
      </c>
      <c r="AG174" s="145"/>
      <c r="AH174" s="145"/>
      <c r="AI174" s="145"/>
      <c r="AJ174" s="145"/>
      <c r="AK174" s="145"/>
      <c r="AL174" s="145"/>
      <c r="AM174" s="145"/>
      <c r="AN174" s="145"/>
      <c r="AO174" s="145"/>
      <c r="AP174" s="145"/>
      <c r="AQ174" s="145"/>
      <c r="AR174" s="145"/>
      <c r="AS174" s="145"/>
      <c r="AT174" s="145"/>
      <c r="AU174" s="145"/>
      <c r="AV174" s="145"/>
      <c r="AW174" s="145"/>
      <c r="AX174" s="145"/>
      <c r="AY174" s="145"/>
      <c r="AZ174" s="145"/>
      <c r="BA174" s="145"/>
      <c r="BB174" s="145"/>
      <c r="BC174" s="145"/>
      <c r="BD174" s="145"/>
      <c r="BE174" s="145"/>
      <c r="BF174" s="145"/>
      <c r="BG174" s="145"/>
    </row>
    <row r="175" spans="1:59" ht="45" outlineLevel="1" x14ac:dyDescent="0.2">
      <c r="A175" s="175">
        <v>153</v>
      </c>
      <c r="B175" s="176" t="s">
        <v>1818</v>
      </c>
      <c r="C175" s="185" t="s">
        <v>1819</v>
      </c>
      <c r="D175" s="177" t="s">
        <v>1636</v>
      </c>
      <c r="E175" s="178">
        <v>2</v>
      </c>
      <c r="F175" s="179"/>
      <c r="G175" s="180">
        <f t="shared" si="98"/>
        <v>0</v>
      </c>
      <c r="H175" s="179"/>
      <c r="I175" s="180">
        <f t="shared" si="99"/>
        <v>0</v>
      </c>
      <c r="J175" s="179"/>
      <c r="K175" s="180">
        <f t="shared" si="100"/>
        <v>0</v>
      </c>
      <c r="L175" s="180">
        <v>21</v>
      </c>
      <c r="M175" s="180">
        <f t="shared" si="101"/>
        <v>0</v>
      </c>
      <c r="N175" s="178">
        <v>0</v>
      </c>
      <c r="O175" s="178">
        <f t="shared" si="102"/>
        <v>0</v>
      </c>
      <c r="P175" s="178">
        <v>0</v>
      </c>
      <c r="Q175" s="178">
        <f t="shared" si="103"/>
        <v>0</v>
      </c>
      <c r="R175" s="180"/>
      <c r="S175" s="181" t="s">
        <v>296</v>
      </c>
      <c r="T175" s="156">
        <v>0</v>
      </c>
      <c r="U175" s="156">
        <f t="shared" si="104"/>
        <v>0</v>
      </c>
      <c r="V175" s="156"/>
      <c r="W175" s="156" t="s">
        <v>223</v>
      </c>
      <c r="X175" s="156" t="s">
        <v>224</v>
      </c>
      <c r="Y175" s="145"/>
      <c r="Z175" s="145"/>
      <c r="AA175" s="145"/>
      <c r="AB175" s="145"/>
      <c r="AC175" s="145"/>
      <c r="AD175" s="145"/>
      <c r="AE175" s="145"/>
      <c r="AF175" s="145" t="s">
        <v>352</v>
      </c>
      <c r="AG175" s="145"/>
      <c r="AH175" s="145"/>
      <c r="AI175" s="145"/>
      <c r="AJ175" s="145"/>
      <c r="AK175" s="145"/>
      <c r="AL175" s="145"/>
      <c r="AM175" s="145"/>
      <c r="AN175" s="145"/>
      <c r="AO175" s="145"/>
      <c r="AP175" s="145"/>
      <c r="AQ175" s="145"/>
      <c r="AR175" s="145"/>
      <c r="AS175" s="145"/>
      <c r="AT175" s="145"/>
      <c r="AU175" s="145"/>
      <c r="AV175" s="145"/>
      <c r="AW175" s="145"/>
      <c r="AX175" s="145"/>
      <c r="AY175" s="145"/>
      <c r="AZ175" s="145"/>
      <c r="BA175" s="145"/>
      <c r="BB175" s="145"/>
      <c r="BC175" s="145"/>
      <c r="BD175" s="145"/>
      <c r="BE175" s="145"/>
      <c r="BF175" s="145"/>
      <c r="BG175" s="145"/>
    </row>
    <row r="176" spans="1:59" outlineLevel="1" x14ac:dyDescent="0.2">
      <c r="A176" s="175">
        <v>154</v>
      </c>
      <c r="B176" s="176" t="s">
        <v>1637</v>
      </c>
      <c r="C176" s="185" t="s">
        <v>1638</v>
      </c>
      <c r="D176" s="177" t="s">
        <v>267</v>
      </c>
      <c r="E176" s="178">
        <v>0.2</v>
      </c>
      <c r="F176" s="179"/>
      <c r="G176" s="180">
        <f t="shared" si="98"/>
        <v>0</v>
      </c>
      <c r="H176" s="179"/>
      <c r="I176" s="180">
        <f t="shared" si="99"/>
        <v>0</v>
      </c>
      <c r="J176" s="179"/>
      <c r="K176" s="180">
        <f t="shared" si="100"/>
        <v>0</v>
      </c>
      <c r="L176" s="180">
        <v>21</v>
      </c>
      <c r="M176" s="180">
        <f t="shared" si="101"/>
        <v>0</v>
      </c>
      <c r="N176" s="178">
        <v>0</v>
      </c>
      <c r="O176" s="178">
        <f t="shared" si="102"/>
        <v>0</v>
      </c>
      <c r="P176" s="178">
        <v>0</v>
      </c>
      <c r="Q176" s="178">
        <f t="shared" si="103"/>
        <v>0</v>
      </c>
      <c r="R176" s="180"/>
      <c r="S176" s="181" t="s">
        <v>1900</v>
      </c>
      <c r="T176" s="156">
        <v>0</v>
      </c>
      <c r="U176" s="156">
        <f t="shared" si="104"/>
        <v>0</v>
      </c>
      <c r="V176" s="156"/>
      <c r="W176" s="156" t="s">
        <v>223</v>
      </c>
      <c r="X176" s="156" t="s">
        <v>224</v>
      </c>
      <c r="Y176" s="145"/>
      <c r="Z176" s="145"/>
      <c r="AA176" s="145"/>
      <c r="AB176" s="145"/>
      <c r="AC176" s="145"/>
      <c r="AD176" s="145"/>
      <c r="AE176" s="145"/>
      <c r="AF176" s="145" t="s">
        <v>352</v>
      </c>
      <c r="AG176" s="145"/>
      <c r="AH176" s="145"/>
      <c r="AI176" s="145"/>
      <c r="AJ176" s="145"/>
      <c r="AK176" s="145"/>
      <c r="AL176" s="145"/>
      <c r="AM176" s="145"/>
      <c r="AN176" s="145"/>
      <c r="AO176" s="145"/>
      <c r="AP176" s="145"/>
      <c r="AQ176" s="145"/>
      <c r="AR176" s="145"/>
      <c r="AS176" s="145"/>
      <c r="AT176" s="145"/>
      <c r="AU176" s="145"/>
      <c r="AV176" s="145"/>
      <c r="AW176" s="145"/>
      <c r="AX176" s="145"/>
      <c r="AY176" s="145"/>
      <c r="AZ176" s="145"/>
      <c r="BA176" s="145"/>
      <c r="BB176" s="145"/>
      <c r="BC176" s="145"/>
      <c r="BD176" s="145"/>
      <c r="BE176" s="145"/>
      <c r="BF176" s="145"/>
      <c r="BG176" s="145"/>
    </row>
    <row r="177" spans="1:59" x14ac:dyDescent="0.2">
      <c r="A177" s="161" t="s">
        <v>217</v>
      </c>
      <c r="B177" s="162" t="s">
        <v>157</v>
      </c>
      <c r="C177" s="182" t="s">
        <v>158</v>
      </c>
      <c r="D177" s="163"/>
      <c r="E177" s="164"/>
      <c r="F177" s="165"/>
      <c r="G177" s="165">
        <f>SUMIF(AF178:AF186,"&lt;&gt;NOR",G178:G186)</f>
        <v>0</v>
      </c>
      <c r="H177" s="165"/>
      <c r="I177" s="165">
        <f>SUM(I178:I186)</f>
        <v>0</v>
      </c>
      <c r="J177" s="165"/>
      <c r="K177" s="165">
        <f>SUM(K178:K186)</f>
        <v>0</v>
      </c>
      <c r="L177" s="165"/>
      <c r="M177" s="165">
        <f>SUM(M178:M186)</f>
        <v>0</v>
      </c>
      <c r="N177" s="164"/>
      <c r="O177" s="164">
        <f>SUM(O178:O186)</f>
        <v>0</v>
      </c>
      <c r="P177" s="164"/>
      <c r="Q177" s="164">
        <f>SUM(Q178:Q186)</f>
        <v>0</v>
      </c>
      <c r="R177" s="165"/>
      <c r="S177" s="166"/>
      <c r="T177" s="160"/>
      <c r="U177" s="160">
        <f>SUM(U178:U186)</f>
        <v>0</v>
      </c>
      <c r="V177" s="160"/>
      <c r="W177" s="160"/>
      <c r="X177" s="160"/>
      <c r="AF177" t="s">
        <v>218</v>
      </c>
    </row>
    <row r="178" spans="1:59" ht="45" outlineLevel="1" x14ac:dyDescent="0.2">
      <c r="A178" s="175">
        <v>155</v>
      </c>
      <c r="B178" s="176" t="s">
        <v>1820</v>
      </c>
      <c r="C178" s="185" t="s">
        <v>1664</v>
      </c>
      <c r="D178" s="177" t="s">
        <v>341</v>
      </c>
      <c r="E178" s="178">
        <v>1</v>
      </c>
      <c r="F178" s="179"/>
      <c r="G178" s="180">
        <f t="shared" ref="G178:G186" si="105">ROUND(E178*F178,2)</f>
        <v>0</v>
      </c>
      <c r="H178" s="179"/>
      <c r="I178" s="180">
        <f t="shared" ref="I178:I186" si="106">ROUND(E178*H178,2)</f>
        <v>0</v>
      </c>
      <c r="J178" s="179"/>
      <c r="K178" s="180">
        <f t="shared" ref="K178:K186" si="107">ROUND(E178*J178,2)</f>
        <v>0</v>
      </c>
      <c r="L178" s="180">
        <v>21</v>
      </c>
      <c r="M178" s="180">
        <f t="shared" ref="M178:M186" si="108">G178*(1+L178/100)</f>
        <v>0</v>
      </c>
      <c r="N178" s="178">
        <v>0</v>
      </c>
      <c r="O178" s="178">
        <f t="shared" ref="O178:O186" si="109">ROUND(E178*N178,2)</f>
        <v>0</v>
      </c>
      <c r="P178" s="178">
        <v>0</v>
      </c>
      <c r="Q178" s="178">
        <f t="shared" ref="Q178:Q186" si="110">ROUND(E178*P178,2)</f>
        <v>0</v>
      </c>
      <c r="R178" s="180"/>
      <c r="S178" s="181" t="s">
        <v>296</v>
      </c>
      <c r="T178" s="156">
        <v>0</v>
      </c>
      <c r="U178" s="156">
        <f t="shared" ref="U178:U186" si="111">ROUND(E178*T178,2)</f>
        <v>0</v>
      </c>
      <c r="V178" s="156"/>
      <c r="W178" s="156" t="s">
        <v>269</v>
      </c>
      <c r="X178" s="156" t="s">
        <v>224</v>
      </c>
      <c r="Y178" s="145"/>
      <c r="Z178" s="145"/>
      <c r="AA178" s="145"/>
      <c r="AB178" s="145"/>
      <c r="AC178" s="145"/>
      <c r="AD178" s="145"/>
      <c r="AE178" s="145"/>
      <c r="AF178" s="145" t="s">
        <v>480</v>
      </c>
      <c r="AG178" s="145"/>
      <c r="AH178" s="145"/>
      <c r="AI178" s="145"/>
      <c r="AJ178" s="145"/>
      <c r="AK178" s="145"/>
      <c r="AL178" s="145"/>
      <c r="AM178" s="145"/>
      <c r="AN178" s="145"/>
      <c r="AO178" s="145"/>
      <c r="AP178" s="145"/>
      <c r="AQ178" s="145"/>
      <c r="AR178" s="145"/>
      <c r="AS178" s="145"/>
      <c r="AT178" s="145"/>
      <c r="AU178" s="145"/>
      <c r="AV178" s="145"/>
      <c r="AW178" s="145"/>
      <c r="AX178" s="145"/>
      <c r="AY178" s="145"/>
      <c r="AZ178" s="145"/>
      <c r="BA178" s="145"/>
      <c r="BB178" s="145"/>
      <c r="BC178" s="145"/>
      <c r="BD178" s="145"/>
      <c r="BE178" s="145"/>
      <c r="BF178" s="145"/>
      <c r="BG178" s="145"/>
    </row>
    <row r="179" spans="1:59" outlineLevel="1" x14ac:dyDescent="0.2">
      <c r="A179" s="175">
        <v>156</v>
      </c>
      <c r="B179" s="176" t="s">
        <v>1821</v>
      </c>
      <c r="C179" s="185" t="s">
        <v>1644</v>
      </c>
      <c r="D179" s="177" t="s">
        <v>341</v>
      </c>
      <c r="E179" s="178">
        <v>1</v>
      </c>
      <c r="F179" s="179"/>
      <c r="G179" s="180">
        <f t="shared" si="105"/>
        <v>0</v>
      </c>
      <c r="H179" s="179"/>
      <c r="I179" s="180">
        <f t="shared" si="106"/>
        <v>0</v>
      </c>
      <c r="J179" s="179"/>
      <c r="K179" s="180">
        <f t="shared" si="107"/>
        <v>0</v>
      </c>
      <c r="L179" s="180">
        <v>21</v>
      </c>
      <c r="M179" s="180">
        <f t="shared" si="108"/>
        <v>0</v>
      </c>
      <c r="N179" s="178">
        <v>0</v>
      </c>
      <c r="O179" s="178">
        <f t="shared" si="109"/>
        <v>0</v>
      </c>
      <c r="P179" s="178">
        <v>0</v>
      </c>
      <c r="Q179" s="178">
        <f t="shared" si="110"/>
        <v>0</v>
      </c>
      <c r="R179" s="180"/>
      <c r="S179" s="181" t="s">
        <v>296</v>
      </c>
      <c r="T179" s="156">
        <v>0</v>
      </c>
      <c r="U179" s="156">
        <f t="shared" si="111"/>
        <v>0</v>
      </c>
      <c r="V179" s="156"/>
      <c r="W179" s="156" t="s">
        <v>223</v>
      </c>
      <c r="X179" s="156" t="s">
        <v>224</v>
      </c>
      <c r="Y179" s="145"/>
      <c r="Z179" s="145"/>
      <c r="AA179" s="145"/>
      <c r="AB179" s="145"/>
      <c r="AC179" s="145"/>
      <c r="AD179" s="145"/>
      <c r="AE179" s="145"/>
      <c r="AF179" s="145" t="s">
        <v>352</v>
      </c>
      <c r="AG179" s="145"/>
      <c r="AH179" s="145"/>
      <c r="AI179" s="145"/>
      <c r="AJ179" s="145"/>
      <c r="AK179" s="145"/>
      <c r="AL179" s="145"/>
      <c r="AM179" s="145"/>
      <c r="AN179" s="145"/>
      <c r="AO179" s="145"/>
      <c r="AP179" s="145"/>
      <c r="AQ179" s="145"/>
      <c r="AR179" s="145"/>
      <c r="AS179" s="145"/>
      <c r="AT179" s="145"/>
      <c r="AU179" s="145"/>
      <c r="AV179" s="145"/>
      <c r="AW179" s="145"/>
      <c r="AX179" s="145"/>
      <c r="AY179" s="145"/>
      <c r="AZ179" s="145"/>
      <c r="BA179" s="145"/>
      <c r="BB179" s="145"/>
      <c r="BC179" s="145"/>
      <c r="BD179" s="145"/>
      <c r="BE179" s="145"/>
      <c r="BF179" s="145"/>
      <c r="BG179" s="145"/>
    </row>
    <row r="180" spans="1:59" outlineLevel="1" x14ac:dyDescent="0.2">
      <c r="A180" s="175">
        <v>157</v>
      </c>
      <c r="B180" s="176" t="s">
        <v>1822</v>
      </c>
      <c r="C180" s="185" t="s">
        <v>1754</v>
      </c>
      <c r="D180" s="177" t="s">
        <v>341</v>
      </c>
      <c r="E180" s="178">
        <v>1</v>
      </c>
      <c r="F180" s="179"/>
      <c r="G180" s="180">
        <f t="shared" si="105"/>
        <v>0</v>
      </c>
      <c r="H180" s="179"/>
      <c r="I180" s="180">
        <f t="shared" si="106"/>
        <v>0</v>
      </c>
      <c r="J180" s="179"/>
      <c r="K180" s="180">
        <f t="shared" si="107"/>
        <v>0</v>
      </c>
      <c r="L180" s="180">
        <v>21</v>
      </c>
      <c r="M180" s="180">
        <f t="shared" si="108"/>
        <v>0</v>
      </c>
      <c r="N180" s="178">
        <v>0</v>
      </c>
      <c r="O180" s="178">
        <f t="shared" si="109"/>
        <v>0</v>
      </c>
      <c r="P180" s="178">
        <v>0</v>
      </c>
      <c r="Q180" s="178">
        <f t="shared" si="110"/>
        <v>0</v>
      </c>
      <c r="R180" s="180"/>
      <c r="S180" s="181" t="s">
        <v>296</v>
      </c>
      <c r="T180" s="156">
        <v>0</v>
      </c>
      <c r="U180" s="156">
        <f t="shared" si="111"/>
        <v>0</v>
      </c>
      <c r="V180" s="156"/>
      <c r="W180" s="156" t="s">
        <v>269</v>
      </c>
      <c r="X180" s="156" t="s">
        <v>224</v>
      </c>
      <c r="Y180" s="145"/>
      <c r="Z180" s="145"/>
      <c r="AA180" s="145"/>
      <c r="AB180" s="145"/>
      <c r="AC180" s="145"/>
      <c r="AD180" s="145"/>
      <c r="AE180" s="145"/>
      <c r="AF180" s="145" t="s">
        <v>480</v>
      </c>
      <c r="AG180" s="145"/>
      <c r="AH180" s="145"/>
      <c r="AI180" s="145"/>
      <c r="AJ180" s="145"/>
      <c r="AK180" s="145"/>
      <c r="AL180" s="145"/>
      <c r="AM180" s="145"/>
      <c r="AN180" s="145"/>
      <c r="AO180" s="145"/>
      <c r="AP180" s="145"/>
      <c r="AQ180" s="145"/>
      <c r="AR180" s="145"/>
      <c r="AS180" s="145"/>
      <c r="AT180" s="145"/>
      <c r="AU180" s="145"/>
      <c r="AV180" s="145"/>
      <c r="AW180" s="145"/>
      <c r="AX180" s="145"/>
      <c r="AY180" s="145"/>
      <c r="AZ180" s="145"/>
      <c r="BA180" s="145"/>
      <c r="BB180" s="145"/>
      <c r="BC180" s="145"/>
      <c r="BD180" s="145"/>
      <c r="BE180" s="145"/>
      <c r="BF180" s="145"/>
      <c r="BG180" s="145"/>
    </row>
    <row r="181" spans="1:59" outlineLevel="1" x14ac:dyDescent="0.2">
      <c r="A181" s="175">
        <v>158</v>
      </c>
      <c r="B181" s="176" t="s">
        <v>1823</v>
      </c>
      <c r="C181" s="185" t="s">
        <v>1668</v>
      </c>
      <c r="D181" s="177" t="s">
        <v>341</v>
      </c>
      <c r="E181" s="178">
        <v>3</v>
      </c>
      <c r="F181" s="179"/>
      <c r="G181" s="180">
        <f t="shared" si="105"/>
        <v>0</v>
      </c>
      <c r="H181" s="179"/>
      <c r="I181" s="180">
        <f t="shared" si="106"/>
        <v>0</v>
      </c>
      <c r="J181" s="179"/>
      <c r="K181" s="180">
        <f t="shared" si="107"/>
        <v>0</v>
      </c>
      <c r="L181" s="180">
        <v>21</v>
      </c>
      <c r="M181" s="180">
        <f t="shared" si="108"/>
        <v>0</v>
      </c>
      <c r="N181" s="178">
        <v>0</v>
      </c>
      <c r="O181" s="178">
        <f t="shared" si="109"/>
        <v>0</v>
      </c>
      <c r="P181" s="178">
        <v>0</v>
      </c>
      <c r="Q181" s="178">
        <f t="shared" si="110"/>
        <v>0</v>
      </c>
      <c r="R181" s="180"/>
      <c r="S181" s="181" t="s">
        <v>296</v>
      </c>
      <c r="T181" s="156">
        <v>0</v>
      </c>
      <c r="U181" s="156">
        <f t="shared" si="111"/>
        <v>0</v>
      </c>
      <c r="V181" s="156"/>
      <c r="W181" s="156" t="s">
        <v>269</v>
      </c>
      <c r="X181" s="156" t="s">
        <v>224</v>
      </c>
      <c r="Y181" s="145"/>
      <c r="Z181" s="145"/>
      <c r="AA181" s="145"/>
      <c r="AB181" s="145"/>
      <c r="AC181" s="145"/>
      <c r="AD181" s="145"/>
      <c r="AE181" s="145"/>
      <c r="AF181" s="145" t="s">
        <v>480</v>
      </c>
      <c r="AG181" s="145"/>
      <c r="AH181" s="145"/>
      <c r="AI181" s="145"/>
      <c r="AJ181" s="145"/>
      <c r="AK181" s="145"/>
      <c r="AL181" s="145"/>
      <c r="AM181" s="145"/>
      <c r="AN181" s="145"/>
      <c r="AO181" s="145"/>
      <c r="AP181" s="145"/>
      <c r="AQ181" s="145"/>
      <c r="AR181" s="145"/>
      <c r="AS181" s="145"/>
      <c r="AT181" s="145"/>
      <c r="AU181" s="145"/>
      <c r="AV181" s="145"/>
      <c r="AW181" s="145"/>
      <c r="AX181" s="145"/>
      <c r="AY181" s="145"/>
      <c r="AZ181" s="145"/>
      <c r="BA181" s="145"/>
      <c r="BB181" s="145"/>
      <c r="BC181" s="145"/>
      <c r="BD181" s="145"/>
      <c r="BE181" s="145"/>
      <c r="BF181" s="145"/>
      <c r="BG181" s="145"/>
    </row>
    <row r="182" spans="1:59" ht="33.75" outlineLevel="1" x14ac:dyDescent="0.2">
      <c r="A182" s="175">
        <v>159</v>
      </c>
      <c r="B182" s="176" t="s">
        <v>1824</v>
      </c>
      <c r="C182" s="185" t="s">
        <v>1654</v>
      </c>
      <c r="D182" s="177" t="s">
        <v>299</v>
      </c>
      <c r="E182" s="178">
        <v>8</v>
      </c>
      <c r="F182" s="179"/>
      <c r="G182" s="180">
        <f t="shared" si="105"/>
        <v>0</v>
      </c>
      <c r="H182" s="179"/>
      <c r="I182" s="180">
        <f t="shared" si="106"/>
        <v>0</v>
      </c>
      <c r="J182" s="179"/>
      <c r="K182" s="180">
        <f t="shared" si="107"/>
        <v>0</v>
      </c>
      <c r="L182" s="180">
        <v>21</v>
      </c>
      <c r="M182" s="180">
        <f t="shared" si="108"/>
        <v>0</v>
      </c>
      <c r="N182" s="178">
        <v>0</v>
      </c>
      <c r="O182" s="178">
        <f t="shared" si="109"/>
        <v>0</v>
      </c>
      <c r="P182" s="178">
        <v>0</v>
      </c>
      <c r="Q182" s="178">
        <f t="shared" si="110"/>
        <v>0</v>
      </c>
      <c r="R182" s="180"/>
      <c r="S182" s="181" t="s">
        <v>296</v>
      </c>
      <c r="T182" s="156">
        <v>0</v>
      </c>
      <c r="U182" s="156">
        <f t="shared" si="111"/>
        <v>0</v>
      </c>
      <c r="V182" s="156"/>
      <c r="W182" s="156" t="s">
        <v>223</v>
      </c>
      <c r="X182" s="156" t="s">
        <v>224</v>
      </c>
      <c r="Y182" s="145"/>
      <c r="Z182" s="145"/>
      <c r="AA182" s="145"/>
      <c r="AB182" s="145"/>
      <c r="AC182" s="145"/>
      <c r="AD182" s="145"/>
      <c r="AE182" s="145"/>
      <c r="AF182" s="145" t="s">
        <v>352</v>
      </c>
      <c r="AG182" s="145"/>
      <c r="AH182" s="145"/>
      <c r="AI182" s="145"/>
      <c r="AJ182" s="145"/>
      <c r="AK182" s="145"/>
      <c r="AL182" s="145"/>
      <c r="AM182" s="145"/>
      <c r="AN182" s="145"/>
      <c r="AO182" s="145"/>
      <c r="AP182" s="145"/>
      <c r="AQ182" s="145"/>
      <c r="AR182" s="145"/>
      <c r="AS182" s="145"/>
      <c r="AT182" s="145"/>
      <c r="AU182" s="145"/>
      <c r="AV182" s="145"/>
      <c r="AW182" s="145"/>
      <c r="AX182" s="145"/>
      <c r="AY182" s="145"/>
      <c r="AZ182" s="145"/>
      <c r="BA182" s="145"/>
      <c r="BB182" s="145"/>
      <c r="BC182" s="145"/>
      <c r="BD182" s="145"/>
      <c r="BE182" s="145"/>
      <c r="BF182" s="145"/>
      <c r="BG182" s="145"/>
    </row>
    <row r="183" spans="1:59" outlineLevel="1" x14ac:dyDescent="0.2">
      <c r="A183" s="175">
        <v>160</v>
      </c>
      <c r="B183" s="176" t="s">
        <v>1825</v>
      </c>
      <c r="C183" s="185" t="s">
        <v>1658</v>
      </c>
      <c r="D183" s="177" t="s">
        <v>261</v>
      </c>
      <c r="E183" s="178">
        <v>1</v>
      </c>
      <c r="F183" s="179"/>
      <c r="G183" s="180">
        <f t="shared" si="105"/>
        <v>0</v>
      </c>
      <c r="H183" s="179"/>
      <c r="I183" s="180">
        <f t="shared" si="106"/>
        <v>0</v>
      </c>
      <c r="J183" s="179"/>
      <c r="K183" s="180">
        <f t="shared" si="107"/>
        <v>0</v>
      </c>
      <c r="L183" s="180">
        <v>21</v>
      </c>
      <c r="M183" s="180">
        <f t="shared" si="108"/>
        <v>0</v>
      </c>
      <c r="N183" s="178">
        <v>0</v>
      </c>
      <c r="O183" s="178">
        <f t="shared" si="109"/>
        <v>0</v>
      </c>
      <c r="P183" s="178">
        <v>0</v>
      </c>
      <c r="Q183" s="178">
        <f t="shared" si="110"/>
        <v>0</v>
      </c>
      <c r="R183" s="180"/>
      <c r="S183" s="181" t="s">
        <v>296</v>
      </c>
      <c r="T183" s="156">
        <v>0</v>
      </c>
      <c r="U183" s="156">
        <f t="shared" si="111"/>
        <v>0</v>
      </c>
      <c r="V183" s="156"/>
      <c r="W183" s="156" t="s">
        <v>269</v>
      </c>
      <c r="X183" s="156" t="s">
        <v>224</v>
      </c>
      <c r="Y183" s="145"/>
      <c r="Z183" s="145"/>
      <c r="AA183" s="145"/>
      <c r="AB183" s="145"/>
      <c r="AC183" s="145"/>
      <c r="AD183" s="145"/>
      <c r="AE183" s="145"/>
      <c r="AF183" s="145" t="s">
        <v>480</v>
      </c>
      <c r="AG183" s="145"/>
      <c r="AH183" s="145"/>
      <c r="AI183" s="145"/>
      <c r="AJ183" s="145"/>
      <c r="AK183" s="145"/>
      <c r="AL183" s="145"/>
      <c r="AM183" s="145"/>
      <c r="AN183" s="145"/>
      <c r="AO183" s="145"/>
      <c r="AP183" s="145"/>
      <c r="AQ183" s="145"/>
      <c r="AR183" s="145"/>
      <c r="AS183" s="145"/>
      <c r="AT183" s="145"/>
      <c r="AU183" s="145"/>
      <c r="AV183" s="145"/>
      <c r="AW183" s="145"/>
      <c r="AX183" s="145"/>
      <c r="AY183" s="145"/>
      <c r="AZ183" s="145"/>
      <c r="BA183" s="145"/>
      <c r="BB183" s="145"/>
      <c r="BC183" s="145"/>
      <c r="BD183" s="145"/>
      <c r="BE183" s="145"/>
      <c r="BF183" s="145"/>
      <c r="BG183" s="145"/>
    </row>
    <row r="184" spans="1:59" ht="22.5" outlineLevel="1" x14ac:dyDescent="0.2">
      <c r="A184" s="175">
        <v>161</v>
      </c>
      <c r="B184" s="176" t="s">
        <v>1826</v>
      </c>
      <c r="C184" s="185" t="s">
        <v>1827</v>
      </c>
      <c r="D184" s="177" t="s">
        <v>765</v>
      </c>
      <c r="E184" s="178">
        <v>1</v>
      </c>
      <c r="F184" s="179"/>
      <c r="G184" s="180">
        <f t="shared" si="105"/>
        <v>0</v>
      </c>
      <c r="H184" s="179"/>
      <c r="I184" s="180">
        <f t="shared" si="106"/>
        <v>0</v>
      </c>
      <c r="J184" s="179"/>
      <c r="K184" s="180">
        <f t="shared" si="107"/>
        <v>0</v>
      </c>
      <c r="L184" s="180">
        <v>21</v>
      </c>
      <c r="M184" s="180">
        <f t="shared" si="108"/>
        <v>0</v>
      </c>
      <c r="N184" s="178">
        <v>0</v>
      </c>
      <c r="O184" s="178">
        <f t="shared" si="109"/>
        <v>0</v>
      </c>
      <c r="P184" s="178">
        <v>0</v>
      </c>
      <c r="Q184" s="178">
        <f t="shared" si="110"/>
        <v>0</v>
      </c>
      <c r="R184" s="180"/>
      <c r="S184" s="181" t="s">
        <v>296</v>
      </c>
      <c r="T184" s="156">
        <v>0</v>
      </c>
      <c r="U184" s="156">
        <f t="shared" si="111"/>
        <v>0</v>
      </c>
      <c r="V184" s="156"/>
      <c r="W184" s="156" t="s">
        <v>223</v>
      </c>
      <c r="X184" s="156" t="s">
        <v>224</v>
      </c>
      <c r="Y184" s="145"/>
      <c r="Z184" s="145"/>
      <c r="AA184" s="145"/>
      <c r="AB184" s="145"/>
      <c r="AC184" s="145"/>
      <c r="AD184" s="145"/>
      <c r="AE184" s="145"/>
      <c r="AF184" s="145" t="s">
        <v>352</v>
      </c>
      <c r="AG184" s="145"/>
      <c r="AH184" s="145"/>
      <c r="AI184" s="145"/>
      <c r="AJ184" s="145"/>
      <c r="AK184" s="145"/>
      <c r="AL184" s="145"/>
      <c r="AM184" s="145"/>
      <c r="AN184" s="145"/>
      <c r="AO184" s="145"/>
      <c r="AP184" s="145"/>
      <c r="AQ184" s="145"/>
      <c r="AR184" s="145"/>
      <c r="AS184" s="145"/>
      <c r="AT184" s="145"/>
      <c r="AU184" s="145"/>
      <c r="AV184" s="145"/>
      <c r="AW184" s="145"/>
      <c r="AX184" s="145"/>
      <c r="AY184" s="145"/>
      <c r="AZ184" s="145"/>
      <c r="BA184" s="145"/>
      <c r="BB184" s="145"/>
      <c r="BC184" s="145"/>
      <c r="BD184" s="145"/>
      <c r="BE184" s="145"/>
      <c r="BF184" s="145"/>
      <c r="BG184" s="145"/>
    </row>
    <row r="185" spans="1:59" ht="45" outlineLevel="1" x14ac:dyDescent="0.2">
      <c r="A185" s="175">
        <v>162</v>
      </c>
      <c r="B185" s="176" t="s">
        <v>1828</v>
      </c>
      <c r="C185" s="185" t="s">
        <v>1829</v>
      </c>
      <c r="D185" s="177" t="s">
        <v>1636</v>
      </c>
      <c r="E185" s="178">
        <v>2</v>
      </c>
      <c r="F185" s="179"/>
      <c r="G185" s="180">
        <f t="shared" si="105"/>
        <v>0</v>
      </c>
      <c r="H185" s="179"/>
      <c r="I185" s="180">
        <f t="shared" si="106"/>
        <v>0</v>
      </c>
      <c r="J185" s="179"/>
      <c r="K185" s="180">
        <f t="shared" si="107"/>
        <v>0</v>
      </c>
      <c r="L185" s="180">
        <v>21</v>
      </c>
      <c r="M185" s="180">
        <f t="shared" si="108"/>
        <v>0</v>
      </c>
      <c r="N185" s="178">
        <v>0</v>
      </c>
      <c r="O185" s="178">
        <f t="shared" si="109"/>
        <v>0</v>
      </c>
      <c r="P185" s="178">
        <v>0</v>
      </c>
      <c r="Q185" s="178">
        <f t="shared" si="110"/>
        <v>0</v>
      </c>
      <c r="R185" s="180"/>
      <c r="S185" s="181" t="s">
        <v>296</v>
      </c>
      <c r="T185" s="156">
        <v>0</v>
      </c>
      <c r="U185" s="156">
        <f t="shared" si="111"/>
        <v>0</v>
      </c>
      <c r="V185" s="156"/>
      <c r="W185" s="156" t="s">
        <v>223</v>
      </c>
      <c r="X185" s="156" t="s">
        <v>224</v>
      </c>
      <c r="Y185" s="145"/>
      <c r="Z185" s="145"/>
      <c r="AA185" s="145"/>
      <c r="AB185" s="145"/>
      <c r="AC185" s="145"/>
      <c r="AD185" s="145"/>
      <c r="AE185" s="145"/>
      <c r="AF185" s="145" t="s">
        <v>352</v>
      </c>
      <c r="AG185" s="145"/>
      <c r="AH185" s="145"/>
      <c r="AI185" s="145"/>
      <c r="AJ185" s="145"/>
      <c r="AK185" s="145"/>
      <c r="AL185" s="145"/>
      <c r="AM185" s="145"/>
      <c r="AN185" s="145"/>
      <c r="AO185" s="145"/>
      <c r="AP185" s="145"/>
      <c r="AQ185" s="145"/>
      <c r="AR185" s="145"/>
      <c r="AS185" s="145"/>
      <c r="AT185" s="145"/>
      <c r="AU185" s="145"/>
      <c r="AV185" s="145"/>
      <c r="AW185" s="145"/>
      <c r="AX185" s="145"/>
      <c r="AY185" s="145"/>
      <c r="AZ185" s="145"/>
      <c r="BA185" s="145"/>
      <c r="BB185" s="145"/>
      <c r="BC185" s="145"/>
      <c r="BD185" s="145"/>
      <c r="BE185" s="145"/>
      <c r="BF185" s="145"/>
      <c r="BG185" s="145"/>
    </row>
    <row r="186" spans="1:59" outlineLevel="1" x14ac:dyDescent="0.2">
      <c r="A186" s="175">
        <v>163</v>
      </c>
      <c r="B186" s="176" t="s">
        <v>1637</v>
      </c>
      <c r="C186" s="185" t="s">
        <v>1638</v>
      </c>
      <c r="D186" s="177" t="s">
        <v>267</v>
      </c>
      <c r="E186" s="178">
        <v>0.2</v>
      </c>
      <c r="F186" s="179"/>
      <c r="G186" s="180">
        <f t="shared" si="105"/>
        <v>0</v>
      </c>
      <c r="H186" s="179"/>
      <c r="I186" s="180">
        <f t="shared" si="106"/>
        <v>0</v>
      </c>
      <c r="J186" s="179"/>
      <c r="K186" s="180">
        <f t="shared" si="107"/>
        <v>0</v>
      </c>
      <c r="L186" s="180">
        <v>21</v>
      </c>
      <c r="M186" s="180">
        <f t="shared" si="108"/>
        <v>0</v>
      </c>
      <c r="N186" s="178">
        <v>0</v>
      </c>
      <c r="O186" s="178">
        <f t="shared" si="109"/>
        <v>0</v>
      </c>
      <c r="P186" s="178">
        <v>0</v>
      </c>
      <c r="Q186" s="178">
        <f t="shared" si="110"/>
        <v>0</v>
      </c>
      <c r="R186" s="180"/>
      <c r="S186" s="181" t="s">
        <v>1900</v>
      </c>
      <c r="T186" s="156">
        <v>0</v>
      </c>
      <c r="U186" s="156">
        <f t="shared" si="111"/>
        <v>0</v>
      </c>
      <c r="V186" s="156"/>
      <c r="W186" s="156" t="s">
        <v>223</v>
      </c>
      <c r="X186" s="156" t="s">
        <v>224</v>
      </c>
      <c r="Y186" s="145"/>
      <c r="Z186" s="145"/>
      <c r="AA186" s="145"/>
      <c r="AB186" s="145"/>
      <c r="AC186" s="145"/>
      <c r="AD186" s="145"/>
      <c r="AE186" s="145"/>
      <c r="AF186" s="145" t="s">
        <v>352</v>
      </c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</row>
    <row r="187" spans="1:59" x14ac:dyDescent="0.2">
      <c r="A187" s="161" t="s">
        <v>217</v>
      </c>
      <c r="B187" s="162" t="s">
        <v>125</v>
      </c>
      <c r="C187" s="182" t="s">
        <v>126</v>
      </c>
      <c r="D187" s="163"/>
      <c r="E187" s="164"/>
      <c r="F187" s="165"/>
      <c r="G187" s="165">
        <f>SUMIF(AF188:AF196,"&lt;&gt;NOR",G188:G196)</f>
        <v>0</v>
      </c>
      <c r="H187" s="165"/>
      <c r="I187" s="165">
        <f>SUM(I188:I196)</f>
        <v>0</v>
      </c>
      <c r="J187" s="165"/>
      <c r="K187" s="165">
        <f>SUM(K188:K196)</f>
        <v>0</v>
      </c>
      <c r="L187" s="165"/>
      <c r="M187" s="165">
        <f>SUM(M188:M196)</f>
        <v>0</v>
      </c>
      <c r="N187" s="164"/>
      <c r="O187" s="164">
        <f>SUM(O188:O196)</f>
        <v>0</v>
      </c>
      <c r="P187" s="164"/>
      <c r="Q187" s="164">
        <f>SUM(Q188:Q196)</f>
        <v>0</v>
      </c>
      <c r="R187" s="165"/>
      <c r="S187" s="166"/>
      <c r="T187" s="160"/>
      <c r="U187" s="160">
        <f>SUM(U188:U196)</f>
        <v>0</v>
      </c>
      <c r="V187" s="160"/>
      <c r="W187" s="160"/>
      <c r="X187" s="160"/>
      <c r="AF187" t="s">
        <v>218</v>
      </c>
    </row>
    <row r="188" spans="1:59" outlineLevel="1" x14ac:dyDescent="0.2">
      <c r="A188" s="175">
        <v>164</v>
      </c>
      <c r="B188" s="176" t="s">
        <v>1830</v>
      </c>
      <c r="C188" s="185" t="s">
        <v>1831</v>
      </c>
      <c r="D188" s="177" t="s">
        <v>798</v>
      </c>
      <c r="E188" s="178">
        <v>150</v>
      </c>
      <c r="F188" s="179"/>
      <c r="G188" s="180">
        <f t="shared" ref="G188:G196" si="112">ROUND(E188*F188,2)</f>
        <v>0</v>
      </c>
      <c r="H188" s="179"/>
      <c r="I188" s="180">
        <f t="shared" ref="I188:I196" si="113">ROUND(E188*H188,2)</f>
        <v>0</v>
      </c>
      <c r="J188" s="179"/>
      <c r="K188" s="180">
        <f t="shared" ref="K188:K196" si="114">ROUND(E188*J188,2)</f>
        <v>0</v>
      </c>
      <c r="L188" s="180">
        <v>21</v>
      </c>
      <c r="M188" s="180">
        <f t="shared" ref="M188:M196" si="115">G188*(1+L188/100)</f>
        <v>0</v>
      </c>
      <c r="N188" s="178">
        <v>0</v>
      </c>
      <c r="O188" s="178">
        <f t="shared" ref="O188:O196" si="116">ROUND(E188*N188,2)</f>
        <v>0</v>
      </c>
      <c r="P188" s="178">
        <v>0</v>
      </c>
      <c r="Q188" s="178">
        <f t="shared" ref="Q188:Q196" si="117">ROUND(E188*P188,2)</f>
        <v>0</v>
      </c>
      <c r="R188" s="180"/>
      <c r="S188" s="181" t="s">
        <v>296</v>
      </c>
      <c r="T188" s="156">
        <v>0</v>
      </c>
      <c r="U188" s="156">
        <f t="shared" ref="U188:U196" si="118">ROUND(E188*T188,2)</f>
        <v>0</v>
      </c>
      <c r="V188" s="156"/>
      <c r="W188" s="156" t="s">
        <v>269</v>
      </c>
      <c r="X188" s="156" t="s">
        <v>224</v>
      </c>
      <c r="Y188" s="145"/>
      <c r="Z188" s="145"/>
      <c r="AA188" s="145"/>
      <c r="AB188" s="145"/>
      <c r="AC188" s="145"/>
      <c r="AD188" s="145"/>
      <c r="AE188" s="145"/>
      <c r="AF188" s="145" t="s">
        <v>480</v>
      </c>
      <c r="AG188" s="145"/>
      <c r="AH188" s="145"/>
      <c r="AI188" s="145"/>
      <c r="AJ188" s="145"/>
      <c r="AK188" s="145"/>
      <c r="AL188" s="145"/>
      <c r="AM188" s="145"/>
      <c r="AN188" s="145"/>
      <c r="AO188" s="145"/>
      <c r="AP188" s="145"/>
      <c r="AQ188" s="145"/>
      <c r="AR188" s="145"/>
      <c r="AS188" s="145"/>
      <c r="AT188" s="145"/>
      <c r="AU188" s="145"/>
      <c r="AV188" s="145"/>
      <c r="AW188" s="145"/>
      <c r="AX188" s="145"/>
      <c r="AY188" s="145"/>
      <c r="AZ188" s="145"/>
      <c r="BA188" s="145"/>
      <c r="BB188" s="145"/>
      <c r="BC188" s="145"/>
      <c r="BD188" s="145"/>
      <c r="BE188" s="145"/>
      <c r="BF188" s="145"/>
      <c r="BG188" s="145"/>
    </row>
    <row r="189" spans="1:59" outlineLevel="1" x14ac:dyDescent="0.2">
      <c r="A189" s="175">
        <v>165</v>
      </c>
      <c r="B189" s="176" t="s">
        <v>1832</v>
      </c>
      <c r="C189" s="185" t="s">
        <v>1833</v>
      </c>
      <c r="D189" s="177" t="s">
        <v>1636</v>
      </c>
      <c r="E189" s="178">
        <v>20</v>
      </c>
      <c r="F189" s="179"/>
      <c r="G189" s="180">
        <f t="shared" si="112"/>
        <v>0</v>
      </c>
      <c r="H189" s="179"/>
      <c r="I189" s="180">
        <f t="shared" si="113"/>
        <v>0</v>
      </c>
      <c r="J189" s="179"/>
      <c r="K189" s="180">
        <f t="shared" si="114"/>
        <v>0</v>
      </c>
      <c r="L189" s="180">
        <v>21</v>
      </c>
      <c r="M189" s="180">
        <f t="shared" si="115"/>
        <v>0</v>
      </c>
      <c r="N189" s="178">
        <v>0</v>
      </c>
      <c r="O189" s="178">
        <f t="shared" si="116"/>
        <v>0</v>
      </c>
      <c r="P189" s="178">
        <v>0</v>
      </c>
      <c r="Q189" s="178">
        <f t="shared" si="117"/>
        <v>0</v>
      </c>
      <c r="R189" s="180"/>
      <c r="S189" s="181" t="s">
        <v>296</v>
      </c>
      <c r="T189" s="156">
        <v>0</v>
      </c>
      <c r="U189" s="156">
        <f t="shared" si="118"/>
        <v>0</v>
      </c>
      <c r="V189" s="156"/>
      <c r="W189" s="156" t="s">
        <v>223</v>
      </c>
      <c r="X189" s="156" t="s">
        <v>224</v>
      </c>
      <c r="Y189" s="145"/>
      <c r="Z189" s="145"/>
      <c r="AA189" s="145"/>
      <c r="AB189" s="145"/>
      <c r="AC189" s="145"/>
      <c r="AD189" s="145"/>
      <c r="AE189" s="145"/>
      <c r="AF189" s="145" t="s">
        <v>352</v>
      </c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5"/>
      <c r="AU189" s="145"/>
      <c r="AV189" s="145"/>
      <c r="AW189" s="145"/>
      <c r="AX189" s="145"/>
      <c r="AY189" s="145"/>
      <c r="AZ189" s="145"/>
      <c r="BA189" s="145"/>
      <c r="BB189" s="145"/>
      <c r="BC189" s="145"/>
      <c r="BD189" s="145"/>
      <c r="BE189" s="145"/>
      <c r="BF189" s="145"/>
      <c r="BG189" s="145"/>
    </row>
    <row r="190" spans="1:59" ht="33.75" outlineLevel="1" x14ac:dyDescent="0.2">
      <c r="A190" s="175">
        <v>166</v>
      </c>
      <c r="B190" s="176" t="s">
        <v>1834</v>
      </c>
      <c r="C190" s="185" t="s">
        <v>1835</v>
      </c>
      <c r="D190" s="177" t="s">
        <v>1636</v>
      </c>
      <c r="E190" s="178">
        <v>4</v>
      </c>
      <c r="F190" s="179"/>
      <c r="G190" s="180">
        <f t="shared" si="112"/>
        <v>0</v>
      </c>
      <c r="H190" s="179"/>
      <c r="I190" s="180">
        <f t="shared" si="113"/>
        <v>0</v>
      </c>
      <c r="J190" s="179"/>
      <c r="K190" s="180">
        <f t="shared" si="114"/>
        <v>0</v>
      </c>
      <c r="L190" s="180">
        <v>21</v>
      </c>
      <c r="M190" s="180">
        <f t="shared" si="115"/>
        <v>0</v>
      </c>
      <c r="N190" s="178">
        <v>0</v>
      </c>
      <c r="O190" s="178">
        <f t="shared" si="116"/>
        <v>0</v>
      </c>
      <c r="P190" s="178">
        <v>0</v>
      </c>
      <c r="Q190" s="178">
        <f t="shared" si="117"/>
        <v>0</v>
      </c>
      <c r="R190" s="180"/>
      <c r="S190" s="181" t="s">
        <v>296</v>
      </c>
      <c r="T190" s="156">
        <v>0</v>
      </c>
      <c r="U190" s="156">
        <f t="shared" si="118"/>
        <v>0</v>
      </c>
      <c r="V190" s="156"/>
      <c r="W190" s="156" t="s">
        <v>223</v>
      </c>
      <c r="X190" s="156" t="s">
        <v>224</v>
      </c>
      <c r="Y190" s="145"/>
      <c r="Z190" s="145"/>
      <c r="AA190" s="145"/>
      <c r="AB190" s="145"/>
      <c r="AC190" s="145"/>
      <c r="AD190" s="145"/>
      <c r="AE190" s="145"/>
      <c r="AF190" s="145" t="s">
        <v>352</v>
      </c>
      <c r="AG190" s="145"/>
      <c r="AH190" s="145"/>
      <c r="AI190" s="145"/>
      <c r="AJ190" s="145"/>
      <c r="AK190" s="145"/>
      <c r="AL190" s="145"/>
      <c r="AM190" s="145"/>
      <c r="AN190" s="145"/>
      <c r="AO190" s="145"/>
      <c r="AP190" s="145"/>
      <c r="AQ190" s="145"/>
      <c r="AR190" s="145"/>
      <c r="AS190" s="145"/>
      <c r="AT190" s="145"/>
      <c r="AU190" s="145"/>
      <c r="AV190" s="145"/>
      <c r="AW190" s="145"/>
      <c r="AX190" s="145"/>
      <c r="AY190" s="145"/>
      <c r="AZ190" s="145"/>
      <c r="BA190" s="145"/>
      <c r="BB190" s="145"/>
      <c r="BC190" s="145"/>
      <c r="BD190" s="145"/>
      <c r="BE190" s="145"/>
      <c r="BF190" s="145"/>
      <c r="BG190" s="145"/>
    </row>
    <row r="191" spans="1:59" ht="22.5" outlineLevel="1" x14ac:dyDescent="0.2">
      <c r="A191" s="175">
        <v>167</v>
      </c>
      <c r="B191" s="176" t="s">
        <v>1836</v>
      </c>
      <c r="C191" s="185" t="s">
        <v>1837</v>
      </c>
      <c r="D191" s="177" t="s">
        <v>765</v>
      </c>
      <c r="E191" s="178">
        <v>1</v>
      </c>
      <c r="F191" s="179"/>
      <c r="G191" s="180">
        <f t="shared" si="112"/>
        <v>0</v>
      </c>
      <c r="H191" s="179"/>
      <c r="I191" s="180">
        <f t="shared" si="113"/>
        <v>0</v>
      </c>
      <c r="J191" s="179"/>
      <c r="K191" s="180">
        <f t="shared" si="114"/>
        <v>0</v>
      </c>
      <c r="L191" s="180">
        <v>21</v>
      </c>
      <c r="M191" s="180">
        <f t="shared" si="115"/>
        <v>0</v>
      </c>
      <c r="N191" s="178">
        <v>0</v>
      </c>
      <c r="O191" s="178">
        <f t="shared" si="116"/>
        <v>0</v>
      </c>
      <c r="P191" s="178">
        <v>0</v>
      </c>
      <c r="Q191" s="178">
        <f t="shared" si="117"/>
        <v>0</v>
      </c>
      <c r="R191" s="180"/>
      <c r="S191" s="181" t="s">
        <v>296</v>
      </c>
      <c r="T191" s="156">
        <v>0</v>
      </c>
      <c r="U191" s="156">
        <f t="shared" si="118"/>
        <v>0</v>
      </c>
      <c r="V191" s="156"/>
      <c r="W191" s="156" t="s">
        <v>269</v>
      </c>
      <c r="X191" s="156" t="s">
        <v>224</v>
      </c>
      <c r="Y191" s="145"/>
      <c r="Z191" s="145"/>
      <c r="AA191" s="145"/>
      <c r="AB191" s="145"/>
      <c r="AC191" s="145"/>
      <c r="AD191" s="145"/>
      <c r="AE191" s="145"/>
      <c r="AF191" s="145" t="s">
        <v>480</v>
      </c>
      <c r="AG191" s="145"/>
      <c r="AH191" s="145"/>
      <c r="AI191" s="145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5"/>
      <c r="AU191" s="145"/>
      <c r="AV191" s="145"/>
      <c r="AW191" s="145"/>
      <c r="AX191" s="145"/>
      <c r="AY191" s="145"/>
      <c r="AZ191" s="145"/>
      <c r="BA191" s="145"/>
      <c r="BB191" s="145"/>
      <c r="BC191" s="145"/>
      <c r="BD191" s="145"/>
      <c r="BE191" s="145"/>
      <c r="BF191" s="145"/>
      <c r="BG191" s="145"/>
    </row>
    <row r="192" spans="1:59" outlineLevel="1" x14ac:dyDescent="0.2">
      <c r="A192" s="175">
        <v>168</v>
      </c>
      <c r="B192" s="176" t="s">
        <v>1838</v>
      </c>
      <c r="C192" s="185" t="s">
        <v>1839</v>
      </c>
      <c r="D192" s="177" t="s">
        <v>765</v>
      </c>
      <c r="E192" s="178">
        <v>1</v>
      </c>
      <c r="F192" s="179"/>
      <c r="G192" s="180">
        <f t="shared" si="112"/>
        <v>0</v>
      </c>
      <c r="H192" s="179"/>
      <c r="I192" s="180">
        <f t="shared" si="113"/>
        <v>0</v>
      </c>
      <c r="J192" s="179"/>
      <c r="K192" s="180">
        <f t="shared" si="114"/>
        <v>0</v>
      </c>
      <c r="L192" s="180">
        <v>21</v>
      </c>
      <c r="M192" s="180">
        <f t="shared" si="115"/>
        <v>0</v>
      </c>
      <c r="N192" s="178">
        <v>0</v>
      </c>
      <c r="O192" s="178">
        <f t="shared" si="116"/>
        <v>0</v>
      </c>
      <c r="P192" s="178">
        <v>0</v>
      </c>
      <c r="Q192" s="178">
        <f t="shared" si="117"/>
        <v>0</v>
      </c>
      <c r="R192" s="180"/>
      <c r="S192" s="181" t="s">
        <v>296</v>
      </c>
      <c r="T192" s="156">
        <v>0</v>
      </c>
      <c r="U192" s="156">
        <f t="shared" si="118"/>
        <v>0</v>
      </c>
      <c r="V192" s="156"/>
      <c r="W192" s="156" t="s">
        <v>1840</v>
      </c>
      <c r="X192" s="156" t="s">
        <v>224</v>
      </c>
      <c r="Y192" s="145"/>
      <c r="Z192" s="145"/>
      <c r="AA192" s="145"/>
      <c r="AB192" s="145"/>
      <c r="AC192" s="145"/>
      <c r="AD192" s="145"/>
      <c r="AE192" s="145"/>
      <c r="AF192" s="145" t="s">
        <v>1841</v>
      </c>
      <c r="AG192" s="145"/>
      <c r="AH192" s="145"/>
      <c r="AI192" s="145"/>
      <c r="AJ192" s="145"/>
      <c r="AK192" s="145"/>
      <c r="AL192" s="145"/>
      <c r="AM192" s="145"/>
      <c r="AN192" s="145"/>
      <c r="AO192" s="145"/>
      <c r="AP192" s="145"/>
      <c r="AQ192" s="145"/>
      <c r="AR192" s="145"/>
      <c r="AS192" s="145"/>
      <c r="AT192" s="145"/>
      <c r="AU192" s="145"/>
      <c r="AV192" s="145"/>
      <c r="AW192" s="145"/>
      <c r="AX192" s="145"/>
      <c r="AY192" s="145"/>
      <c r="AZ192" s="145"/>
      <c r="BA192" s="145"/>
      <c r="BB192" s="145"/>
      <c r="BC192" s="145"/>
      <c r="BD192" s="145"/>
      <c r="BE192" s="145"/>
      <c r="BF192" s="145"/>
      <c r="BG192" s="145"/>
    </row>
    <row r="193" spans="1:59" outlineLevel="1" x14ac:dyDescent="0.2">
      <c r="A193" s="175">
        <v>169</v>
      </c>
      <c r="B193" s="176" t="s">
        <v>1842</v>
      </c>
      <c r="C193" s="185" t="s">
        <v>1843</v>
      </c>
      <c r="D193" s="177" t="s">
        <v>765</v>
      </c>
      <c r="E193" s="178">
        <v>1</v>
      </c>
      <c r="F193" s="179"/>
      <c r="G193" s="180">
        <f t="shared" si="112"/>
        <v>0</v>
      </c>
      <c r="H193" s="179"/>
      <c r="I193" s="180">
        <f t="shared" si="113"/>
        <v>0</v>
      </c>
      <c r="J193" s="179"/>
      <c r="K193" s="180">
        <f t="shared" si="114"/>
        <v>0</v>
      </c>
      <c r="L193" s="180">
        <v>21</v>
      </c>
      <c r="M193" s="180">
        <f t="shared" si="115"/>
        <v>0</v>
      </c>
      <c r="N193" s="178">
        <v>0</v>
      </c>
      <c r="O193" s="178">
        <f t="shared" si="116"/>
        <v>0</v>
      </c>
      <c r="P193" s="178">
        <v>0</v>
      </c>
      <c r="Q193" s="178">
        <f t="shared" si="117"/>
        <v>0</v>
      </c>
      <c r="R193" s="180"/>
      <c r="S193" s="181" t="s">
        <v>296</v>
      </c>
      <c r="T193" s="156">
        <v>0</v>
      </c>
      <c r="U193" s="156">
        <f t="shared" si="118"/>
        <v>0</v>
      </c>
      <c r="V193" s="156"/>
      <c r="W193" s="156" t="s">
        <v>269</v>
      </c>
      <c r="X193" s="156" t="s">
        <v>224</v>
      </c>
      <c r="Y193" s="145"/>
      <c r="Z193" s="145"/>
      <c r="AA193" s="145"/>
      <c r="AB193" s="145"/>
      <c r="AC193" s="145"/>
      <c r="AD193" s="145"/>
      <c r="AE193" s="145"/>
      <c r="AF193" s="145" t="s">
        <v>480</v>
      </c>
      <c r="AG193" s="145"/>
      <c r="AH193" s="145"/>
      <c r="AI193" s="145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45"/>
      <c r="AY193" s="145"/>
      <c r="AZ193" s="145"/>
      <c r="BA193" s="145"/>
      <c r="BB193" s="145"/>
      <c r="BC193" s="145"/>
      <c r="BD193" s="145"/>
      <c r="BE193" s="145"/>
      <c r="BF193" s="145"/>
      <c r="BG193" s="145"/>
    </row>
    <row r="194" spans="1:59" outlineLevel="1" x14ac:dyDescent="0.2">
      <c r="A194" s="175">
        <v>170</v>
      </c>
      <c r="B194" s="176" t="s">
        <v>1844</v>
      </c>
      <c r="C194" s="185" t="s">
        <v>1845</v>
      </c>
      <c r="D194" s="177" t="s">
        <v>765</v>
      </c>
      <c r="E194" s="178">
        <v>1</v>
      </c>
      <c r="F194" s="179"/>
      <c r="G194" s="180">
        <f t="shared" si="112"/>
        <v>0</v>
      </c>
      <c r="H194" s="179"/>
      <c r="I194" s="180">
        <f t="shared" si="113"/>
        <v>0</v>
      </c>
      <c r="J194" s="179"/>
      <c r="K194" s="180">
        <f t="shared" si="114"/>
        <v>0</v>
      </c>
      <c r="L194" s="180">
        <v>21</v>
      </c>
      <c r="M194" s="180">
        <f t="shared" si="115"/>
        <v>0</v>
      </c>
      <c r="N194" s="178">
        <v>0</v>
      </c>
      <c r="O194" s="178">
        <f t="shared" si="116"/>
        <v>0</v>
      </c>
      <c r="P194" s="178">
        <v>0</v>
      </c>
      <c r="Q194" s="178">
        <f t="shared" si="117"/>
        <v>0</v>
      </c>
      <c r="R194" s="180"/>
      <c r="S194" s="181" t="s">
        <v>296</v>
      </c>
      <c r="T194" s="156">
        <v>0</v>
      </c>
      <c r="U194" s="156">
        <f t="shared" si="118"/>
        <v>0</v>
      </c>
      <c r="V194" s="156"/>
      <c r="W194" s="156" t="s">
        <v>269</v>
      </c>
      <c r="X194" s="156" t="s">
        <v>224</v>
      </c>
      <c r="Y194" s="145"/>
      <c r="Z194" s="145"/>
      <c r="AA194" s="145"/>
      <c r="AB194" s="145"/>
      <c r="AC194" s="145"/>
      <c r="AD194" s="145"/>
      <c r="AE194" s="145"/>
      <c r="AF194" s="145" t="s">
        <v>480</v>
      </c>
      <c r="AG194" s="145"/>
      <c r="AH194" s="145"/>
      <c r="AI194" s="145"/>
      <c r="AJ194" s="145"/>
      <c r="AK194" s="145"/>
      <c r="AL194" s="145"/>
      <c r="AM194" s="145"/>
      <c r="AN194" s="145"/>
      <c r="AO194" s="145"/>
      <c r="AP194" s="145"/>
      <c r="AQ194" s="145"/>
      <c r="AR194" s="145"/>
      <c r="AS194" s="145"/>
      <c r="AT194" s="145"/>
      <c r="AU194" s="145"/>
      <c r="AV194" s="145"/>
      <c r="AW194" s="145"/>
      <c r="AX194" s="145"/>
      <c r="AY194" s="145"/>
      <c r="AZ194" s="145"/>
      <c r="BA194" s="145"/>
      <c r="BB194" s="145"/>
      <c r="BC194" s="145"/>
      <c r="BD194" s="145"/>
      <c r="BE194" s="145"/>
      <c r="BF194" s="145"/>
      <c r="BG194" s="145"/>
    </row>
    <row r="195" spans="1:59" outlineLevel="1" x14ac:dyDescent="0.2">
      <c r="A195" s="175">
        <v>171</v>
      </c>
      <c r="B195" s="176" t="s">
        <v>1846</v>
      </c>
      <c r="C195" s="185" t="s">
        <v>1847</v>
      </c>
      <c r="D195" s="177" t="s">
        <v>1636</v>
      </c>
      <c r="E195" s="178">
        <v>1</v>
      </c>
      <c r="F195" s="179"/>
      <c r="G195" s="180">
        <f t="shared" si="112"/>
        <v>0</v>
      </c>
      <c r="H195" s="179"/>
      <c r="I195" s="180">
        <f t="shared" si="113"/>
        <v>0</v>
      </c>
      <c r="J195" s="179"/>
      <c r="K195" s="180">
        <f t="shared" si="114"/>
        <v>0</v>
      </c>
      <c r="L195" s="180">
        <v>21</v>
      </c>
      <c r="M195" s="180">
        <f t="shared" si="115"/>
        <v>0</v>
      </c>
      <c r="N195" s="178">
        <v>0</v>
      </c>
      <c r="O195" s="178">
        <f t="shared" si="116"/>
        <v>0</v>
      </c>
      <c r="P195" s="178">
        <v>0</v>
      </c>
      <c r="Q195" s="178">
        <f t="shared" si="117"/>
        <v>0</v>
      </c>
      <c r="R195" s="180"/>
      <c r="S195" s="181" t="s">
        <v>296</v>
      </c>
      <c r="T195" s="156">
        <v>0</v>
      </c>
      <c r="U195" s="156">
        <f t="shared" si="118"/>
        <v>0</v>
      </c>
      <c r="V195" s="156"/>
      <c r="W195" s="156" t="s">
        <v>223</v>
      </c>
      <c r="X195" s="156" t="s">
        <v>224</v>
      </c>
      <c r="Y195" s="145"/>
      <c r="Z195" s="145"/>
      <c r="AA195" s="145"/>
      <c r="AB195" s="145"/>
      <c r="AC195" s="145"/>
      <c r="AD195" s="145"/>
      <c r="AE195" s="145"/>
      <c r="AF195" s="145" t="s">
        <v>352</v>
      </c>
      <c r="AG195" s="145"/>
      <c r="AH195" s="145"/>
      <c r="AI195" s="145"/>
      <c r="AJ195" s="145"/>
      <c r="AK195" s="145"/>
      <c r="AL195" s="145"/>
      <c r="AM195" s="145"/>
      <c r="AN195" s="145"/>
      <c r="AO195" s="145"/>
      <c r="AP195" s="145"/>
      <c r="AQ195" s="145"/>
      <c r="AR195" s="145"/>
      <c r="AS195" s="145"/>
      <c r="AT195" s="145"/>
      <c r="AU195" s="145"/>
      <c r="AV195" s="145"/>
      <c r="AW195" s="145"/>
      <c r="AX195" s="145"/>
      <c r="AY195" s="145"/>
      <c r="AZ195" s="145"/>
      <c r="BA195" s="145"/>
      <c r="BB195" s="145"/>
      <c r="BC195" s="145"/>
      <c r="BD195" s="145"/>
      <c r="BE195" s="145"/>
      <c r="BF195" s="145"/>
      <c r="BG195" s="145"/>
    </row>
    <row r="196" spans="1:59" outlineLevel="1" x14ac:dyDescent="0.2">
      <c r="A196" s="168">
        <v>172</v>
      </c>
      <c r="B196" s="169" t="s">
        <v>1848</v>
      </c>
      <c r="C196" s="183" t="s">
        <v>1849</v>
      </c>
      <c r="D196" s="170" t="s">
        <v>765</v>
      </c>
      <c r="E196" s="171">
        <v>1</v>
      </c>
      <c r="F196" s="172"/>
      <c r="G196" s="173">
        <f t="shared" si="112"/>
        <v>0</v>
      </c>
      <c r="H196" s="172"/>
      <c r="I196" s="173">
        <f t="shared" si="113"/>
        <v>0</v>
      </c>
      <c r="J196" s="172"/>
      <c r="K196" s="173">
        <f t="shared" si="114"/>
        <v>0</v>
      </c>
      <c r="L196" s="173">
        <v>21</v>
      </c>
      <c r="M196" s="173">
        <f t="shared" si="115"/>
        <v>0</v>
      </c>
      <c r="N196" s="171">
        <v>0</v>
      </c>
      <c r="O196" s="171">
        <f t="shared" si="116"/>
        <v>0</v>
      </c>
      <c r="P196" s="171">
        <v>0</v>
      </c>
      <c r="Q196" s="171">
        <f t="shared" si="117"/>
        <v>0</v>
      </c>
      <c r="R196" s="173"/>
      <c r="S196" s="174" t="s">
        <v>296</v>
      </c>
      <c r="T196" s="156">
        <v>0</v>
      </c>
      <c r="U196" s="156">
        <f t="shared" si="118"/>
        <v>0</v>
      </c>
      <c r="V196" s="156"/>
      <c r="W196" s="156" t="s">
        <v>223</v>
      </c>
      <c r="X196" s="156" t="s">
        <v>224</v>
      </c>
      <c r="Y196" s="145"/>
      <c r="Z196" s="145"/>
      <c r="AA196" s="145"/>
      <c r="AB196" s="145"/>
      <c r="AC196" s="145"/>
      <c r="AD196" s="145"/>
      <c r="AE196" s="145"/>
      <c r="AF196" s="145" t="s">
        <v>352</v>
      </c>
      <c r="AG196" s="145"/>
      <c r="AH196" s="145"/>
      <c r="AI196" s="145"/>
      <c r="AJ196" s="145"/>
      <c r="AK196" s="145"/>
      <c r="AL196" s="145"/>
      <c r="AM196" s="145"/>
      <c r="AN196" s="145"/>
      <c r="AO196" s="145"/>
      <c r="AP196" s="145"/>
      <c r="AQ196" s="145"/>
      <c r="AR196" s="145"/>
      <c r="AS196" s="145"/>
      <c r="AT196" s="145"/>
      <c r="AU196" s="145"/>
      <c r="AV196" s="145"/>
      <c r="AW196" s="145"/>
      <c r="AX196" s="145"/>
      <c r="AY196" s="145"/>
      <c r="AZ196" s="145"/>
      <c r="BA196" s="145"/>
      <c r="BB196" s="145"/>
      <c r="BC196" s="145"/>
      <c r="BD196" s="145"/>
      <c r="BE196" s="145"/>
      <c r="BF196" s="145"/>
      <c r="BG196" s="145"/>
    </row>
    <row r="197" spans="1:59" x14ac:dyDescent="0.2">
      <c r="A197" s="3"/>
      <c r="B197" s="4"/>
      <c r="C197" s="186"/>
      <c r="D197" s="6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AD197">
        <v>15</v>
      </c>
      <c r="AE197">
        <v>21</v>
      </c>
      <c r="AF197" t="s">
        <v>204</v>
      </c>
    </row>
    <row r="198" spans="1:59" x14ac:dyDescent="0.2">
      <c r="A198" s="148"/>
      <c r="B198" s="149" t="s">
        <v>31</v>
      </c>
      <c r="C198" s="187"/>
      <c r="D198" s="150"/>
      <c r="E198" s="151"/>
      <c r="F198" s="151"/>
      <c r="G198" s="167">
        <f>G8+G22+G36+G47+G57+G68+G78+G92+G106+G116+G126+G138+G150+G159+G167+G177+G187</f>
        <v>0</v>
      </c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AD198">
        <f>SUMIF(L7:L196,AD197,G7:G196)</f>
        <v>0</v>
      </c>
      <c r="AE198">
        <f>SUMIF(L7:L196,AE197,G7:G196)</f>
        <v>0</v>
      </c>
      <c r="AF198" t="s">
        <v>346</v>
      </c>
    </row>
    <row r="199" spans="1:59" x14ac:dyDescent="0.2">
      <c r="A199" s="3"/>
      <c r="B199" s="4"/>
      <c r="C199" s="186"/>
      <c r="D199" s="6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59" x14ac:dyDescent="0.2">
      <c r="A200" s="3"/>
      <c r="B200" s="4"/>
      <c r="C200" s="186"/>
      <c r="D200" s="6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59" x14ac:dyDescent="0.2">
      <c r="A201" s="269" t="s">
        <v>347</v>
      </c>
      <c r="B201" s="269"/>
      <c r="C201" s="270"/>
      <c r="D201" s="6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59" x14ac:dyDescent="0.2">
      <c r="A202" s="250"/>
      <c r="B202" s="251"/>
      <c r="C202" s="252"/>
      <c r="D202" s="251"/>
      <c r="E202" s="251"/>
      <c r="F202" s="251"/>
      <c r="G202" s="25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AF202" t="s">
        <v>348</v>
      </c>
    </row>
    <row r="203" spans="1:59" x14ac:dyDescent="0.2">
      <c r="A203" s="254"/>
      <c r="B203" s="255"/>
      <c r="C203" s="256"/>
      <c r="D203" s="255"/>
      <c r="E203" s="255"/>
      <c r="F203" s="255"/>
      <c r="G203" s="257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59" x14ac:dyDescent="0.2">
      <c r="A204" s="254"/>
      <c r="B204" s="255"/>
      <c r="C204" s="256"/>
      <c r="D204" s="255"/>
      <c r="E204" s="255"/>
      <c r="F204" s="255"/>
      <c r="G204" s="257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59" x14ac:dyDescent="0.2">
      <c r="A205" s="254"/>
      <c r="B205" s="255"/>
      <c r="C205" s="256"/>
      <c r="D205" s="255"/>
      <c r="E205" s="255"/>
      <c r="F205" s="255"/>
      <c r="G205" s="257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59" x14ac:dyDescent="0.2">
      <c r="A206" s="258"/>
      <c r="B206" s="259"/>
      <c r="C206" s="260"/>
      <c r="D206" s="259"/>
      <c r="E206" s="259"/>
      <c r="F206" s="259"/>
      <c r="G206" s="261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59" x14ac:dyDescent="0.2">
      <c r="A207" s="3"/>
      <c r="B207" s="4"/>
      <c r="C207" s="186"/>
      <c r="D207" s="6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59" x14ac:dyDescent="0.2">
      <c r="C208" s="188"/>
      <c r="D208" s="10"/>
      <c r="AF208" t="s">
        <v>349</v>
      </c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/NvYyDBFiM1FjDfX/NR83ircOfiGzN4s7IgaizpYWGMnuVKQRnytC6AN52aoq0Hm9x1ndEkm4P1+QLiVY9UDGg==" saltValue="g8jsHbN9qek4emY/fqgeTQ==" spinCount="100000" sheet="1" formatRows="0"/>
  <mergeCells count="6">
    <mergeCell ref="A202:G206"/>
    <mergeCell ref="A1:G1"/>
    <mergeCell ref="C2:G2"/>
    <mergeCell ref="C3:G3"/>
    <mergeCell ref="C4:G4"/>
    <mergeCell ref="A201:C201"/>
  </mergeCells>
  <pageMargins left="0.59055118110236204" right="0.196850393700787" top="0.78740157499999996" bottom="0.78740157499999996" header="0.3" footer="0.3"/>
  <pageSetup paperSize="9" scale="96" orientation="portrait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16A5A-E154-494E-A887-CA97D2436B88}">
  <sheetPr>
    <outlinePr summaryBelow="0"/>
  </sheetPr>
  <dimension ref="A1:BG5000"/>
  <sheetViews>
    <sheetView view="pageBreakPreview" zoomScaleNormal="100" zoomScaleSheetLayoutView="100" workbookViewId="0">
      <pane ySplit="7" topLeftCell="A8" activePane="bottomLeft" state="frozen"/>
      <selection pane="bottomLeft" activeCell="F9" sqref="F9"/>
    </sheetView>
  </sheetViews>
  <sheetFormatPr defaultRowHeight="12.75" outlineLevelRow="3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70</v>
      </c>
      <c r="C3" s="263" t="s">
        <v>71</v>
      </c>
      <c r="D3" s="264"/>
      <c r="E3" s="264"/>
      <c r="F3" s="264"/>
      <c r="G3" s="265"/>
      <c r="AB3" s="119" t="s">
        <v>193</v>
      </c>
      <c r="AF3" t="s">
        <v>194</v>
      </c>
    </row>
    <row r="4" spans="1:59" ht="24.95" customHeight="1" x14ac:dyDescent="0.2">
      <c r="A4" s="138" t="s">
        <v>10</v>
      </c>
      <c r="B4" s="139" t="s">
        <v>72</v>
      </c>
      <c r="C4" s="266" t="s">
        <v>71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x14ac:dyDescent="0.2">
      <c r="A8" s="161" t="s">
        <v>217</v>
      </c>
      <c r="B8" s="162" t="s">
        <v>88</v>
      </c>
      <c r="C8" s="182" t="s">
        <v>89</v>
      </c>
      <c r="D8" s="163"/>
      <c r="E8" s="164"/>
      <c r="F8" s="165"/>
      <c r="G8" s="165">
        <f>SUMIF(AF9:AF35,"&lt;&gt;NOR",G9:G35)</f>
        <v>0</v>
      </c>
      <c r="H8" s="165"/>
      <c r="I8" s="165">
        <f>SUM(I9:I35)</f>
        <v>0</v>
      </c>
      <c r="J8" s="165"/>
      <c r="K8" s="165">
        <f>SUM(K9:K35)</f>
        <v>0</v>
      </c>
      <c r="L8" s="165"/>
      <c r="M8" s="165">
        <f>SUM(M9:M35)</f>
        <v>0</v>
      </c>
      <c r="N8" s="164"/>
      <c r="O8" s="164">
        <f>SUM(O9:O35)</f>
        <v>0</v>
      </c>
      <c r="P8" s="164"/>
      <c r="Q8" s="164">
        <f>SUM(Q9:Q35)</f>
        <v>417.87</v>
      </c>
      <c r="R8" s="165"/>
      <c r="S8" s="166"/>
      <c r="T8" s="160"/>
      <c r="U8" s="160">
        <f>SUM(U9:U35)</f>
        <v>529.07999999999993</v>
      </c>
      <c r="V8" s="160"/>
      <c r="W8" s="160"/>
      <c r="X8" s="160"/>
      <c r="AF8" t="s">
        <v>218</v>
      </c>
    </row>
    <row r="9" spans="1:59" ht="22.5" outlineLevel="1" x14ac:dyDescent="0.2">
      <c r="A9" s="168">
        <v>1</v>
      </c>
      <c r="B9" s="169" t="s">
        <v>1850</v>
      </c>
      <c r="C9" s="183" t="s">
        <v>1851</v>
      </c>
      <c r="D9" s="170" t="s">
        <v>261</v>
      </c>
      <c r="E9" s="171">
        <v>1741.1072999999999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/>
      <c r="S9" s="174" t="s">
        <v>296</v>
      </c>
      <c r="T9" s="156">
        <v>7.2999999999999995E-2</v>
      </c>
      <c r="U9" s="156">
        <f>ROUND(E9*T9,2)</f>
        <v>127.1</v>
      </c>
      <c r="V9" s="156"/>
      <c r="W9" s="156" t="s">
        <v>223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352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outlineLevel="2" x14ac:dyDescent="0.2">
      <c r="A10" s="152"/>
      <c r="B10" s="153"/>
      <c r="C10" s="184" t="s">
        <v>983</v>
      </c>
      <c r="D10" s="158"/>
      <c r="E10" s="159">
        <v>1677.61</v>
      </c>
      <c r="F10" s="156"/>
      <c r="G10" s="156"/>
      <c r="H10" s="156"/>
      <c r="I10" s="156"/>
      <c r="J10" s="156"/>
      <c r="K10" s="156"/>
      <c r="L10" s="156"/>
      <c r="M10" s="156"/>
      <c r="N10" s="155"/>
      <c r="O10" s="155"/>
      <c r="P10" s="155"/>
      <c r="Q10" s="155"/>
      <c r="R10" s="156"/>
      <c r="S10" s="156"/>
      <c r="T10" s="156"/>
      <c r="U10" s="156"/>
      <c r="V10" s="156"/>
      <c r="W10" s="156"/>
      <c r="X10" s="156"/>
      <c r="Y10" s="145"/>
      <c r="Z10" s="145"/>
      <c r="AA10" s="145"/>
      <c r="AB10" s="145"/>
      <c r="AC10" s="145"/>
      <c r="AD10" s="145"/>
      <c r="AE10" s="145"/>
      <c r="AF10" s="145" t="s">
        <v>227</v>
      </c>
      <c r="AG10" s="145">
        <v>0</v>
      </c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outlineLevel="3" x14ac:dyDescent="0.2">
      <c r="A11" s="152"/>
      <c r="B11" s="153"/>
      <c r="C11" s="184" t="s">
        <v>1852</v>
      </c>
      <c r="D11" s="158"/>
      <c r="E11" s="159">
        <v>63.5</v>
      </c>
      <c r="F11" s="156"/>
      <c r="G11" s="156"/>
      <c r="H11" s="156"/>
      <c r="I11" s="156"/>
      <c r="J11" s="156"/>
      <c r="K11" s="156"/>
      <c r="L11" s="156"/>
      <c r="M11" s="156"/>
      <c r="N11" s="155"/>
      <c r="O11" s="155"/>
      <c r="P11" s="155"/>
      <c r="Q11" s="155"/>
      <c r="R11" s="156"/>
      <c r="S11" s="156"/>
      <c r="T11" s="156"/>
      <c r="U11" s="156"/>
      <c r="V11" s="156"/>
      <c r="W11" s="156"/>
      <c r="X11" s="156"/>
      <c r="Y11" s="145"/>
      <c r="Z11" s="145"/>
      <c r="AA11" s="145"/>
      <c r="AB11" s="145"/>
      <c r="AC11" s="145"/>
      <c r="AD11" s="145"/>
      <c r="AE11" s="145"/>
      <c r="AF11" s="145" t="s">
        <v>227</v>
      </c>
      <c r="AG11" s="145">
        <v>0</v>
      </c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</row>
    <row r="12" spans="1:59" outlineLevel="1" x14ac:dyDescent="0.2">
      <c r="A12" s="168">
        <v>2</v>
      </c>
      <c r="B12" s="169" t="s">
        <v>1853</v>
      </c>
      <c r="C12" s="183" t="s">
        <v>1854</v>
      </c>
      <c r="D12" s="170" t="s">
        <v>261</v>
      </c>
      <c r="E12" s="171">
        <v>1741.1072999999999</v>
      </c>
      <c r="F12" s="172"/>
      <c r="G12" s="173">
        <f>ROUND(E12*F12,2)</f>
        <v>0</v>
      </c>
      <c r="H12" s="172"/>
      <c r="I12" s="173">
        <f>ROUND(E12*H12,2)</f>
        <v>0</v>
      </c>
      <c r="J12" s="172"/>
      <c r="K12" s="173">
        <f>ROUND(E12*J12,2)</f>
        <v>0</v>
      </c>
      <c r="L12" s="173">
        <v>21</v>
      </c>
      <c r="M12" s="173">
        <f>G12*(1+L12/100)</f>
        <v>0</v>
      </c>
      <c r="N12" s="171">
        <v>0</v>
      </c>
      <c r="O12" s="171">
        <f>ROUND(E12*N12,2)</f>
        <v>0</v>
      </c>
      <c r="P12" s="171">
        <v>0.24</v>
      </c>
      <c r="Q12" s="171">
        <f>ROUND(E12*P12,2)</f>
        <v>417.87</v>
      </c>
      <c r="R12" s="173"/>
      <c r="S12" s="174" t="s">
        <v>222</v>
      </c>
      <c r="T12" s="156">
        <v>0.12475</v>
      </c>
      <c r="U12" s="156">
        <f>ROUND(E12*T12,2)</f>
        <v>217.2</v>
      </c>
      <c r="V12" s="156"/>
      <c r="W12" s="156" t="s">
        <v>223</v>
      </c>
      <c r="X12" s="156" t="s">
        <v>224</v>
      </c>
      <c r="Y12" s="145"/>
      <c r="Z12" s="145"/>
      <c r="AA12" s="145"/>
      <c r="AB12" s="145"/>
      <c r="AC12" s="145"/>
      <c r="AD12" s="145"/>
      <c r="AE12" s="145"/>
      <c r="AF12" s="145" t="s">
        <v>352</v>
      </c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outlineLevel="2" x14ac:dyDescent="0.2">
      <c r="A13" s="152"/>
      <c r="B13" s="153"/>
      <c r="C13" s="184" t="s">
        <v>983</v>
      </c>
      <c r="D13" s="158"/>
      <c r="E13" s="159">
        <v>1677.61</v>
      </c>
      <c r="F13" s="156"/>
      <c r="G13" s="156"/>
      <c r="H13" s="156"/>
      <c r="I13" s="156"/>
      <c r="J13" s="156"/>
      <c r="K13" s="156"/>
      <c r="L13" s="156"/>
      <c r="M13" s="156"/>
      <c r="N13" s="155"/>
      <c r="O13" s="155"/>
      <c r="P13" s="155"/>
      <c r="Q13" s="155"/>
      <c r="R13" s="156"/>
      <c r="S13" s="156"/>
      <c r="T13" s="156"/>
      <c r="U13" s="156"/>
      <c r="V13" s="156"/>
      <c r="W13" s="156"/>
      <c r="X13" s="156"/>
      <c r="Y13" s="145"/>
      <c r="Z13" s="145"/>
      <c r="AA13" s="145"/>
      <c r="AB13" s="145"/>
      <c r="AC13" s="145"/>
      <c r="AD13" s="145"/>
      <c r="AE13" s="145"/>
      <c r="AF13" s="145" t="s">
        <v>227</v>
      </c>
      <c r="AG13" s="145">
        <v>0</v>
      </c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</row>
    <row r="14" spans="1:59" outlineLevel="3" x14ac:dyDescent="0.2">
      <c r="A14" s="152"/>
      <c r="B14" s="153"/>
      <c r="C14" s="184" t="s">
        <v>1852</v>
      </c>
      <c r="D14" s="158"/>
      <c r="E14" s="159">
        <v>63.5</v>
      </c>
      <c r="F14" s="156"/>
      <c r="G14" s="156"/>
      <c r="H14" s="156"/>
      <c r="I14" s="156"/>
      <c r="J14" s="156"/>
      <c r="K14" s="156"/>
      <c r="L14" s="156"/>
      <c r="M14" s="156"/>
      <c r="N14" s="155"/>
      <c r="O14" s="155"/>
      <c r="P14" s="155"/>
      <c r="Q14" s="155"/>
      <c r="R14" s="156"/>
      <c r="S14" s="156"/>
      <c r="T14" s="156"/>
      <c r="U14" s="156"/>
      <c r="V14" s="156"/>
      <c r="W14" s="156"/>
      <c r="X14" s="156"/>
      <c r="Y14" s="145"/>
      <c r="Z14" s="145"/>
      <c r="AA14" s="145"/>
      <c r="AB14" s="145"/>
      <c r="AC14" s="145"/>
      <c r="AD14" s="145"/>
      <c r="AE14" s="145"/>
      <c r="AF14" s="145" t="s">
        <v>227</v>
      </c>
      <c r="AG14" s="145">
        <v>0</v>
      </c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ht="22.5" outlineLevel="1" x14ac:dyDescent="0.2">
      <c r="A15" s="168">
        <v>3</v>
      </c>
      <c r="B15" s="169" t="s">
        <v>1855</v>
      </c>
      <c r="C15" s="183" t="s">
        <v>1856</v>
      </c>
      <c r="D15" s="170" t="s">
        <v>221</v>
      </c>
      <c r="E15" s="171">
        <v>425.79</v>
      </c>
      <c r="F15" s="172"/>
      <c r="G15" s="173">
        <f>ROUND(E15*F15,2)</f>
        <v>0</v>
      </c>
      <c r="H15" s="172"/>
      <c r="I15" s="173">
        <f>ROUND(E15*H15,2)</f>
        <v>0</v>
      </c>
      <c r="J15" s="172"/>
      <c r="K15" s="173">
        <f>ROUND(E15*J15,2)</f>
        <v>0</v>
      </c>
      <c r="L15" s="173">
        <v>21</v>
      </c>
      <c r="M15" s="173">
        <f>G15*(1+L15/100)</f>
        <v>0</v>
      </c>
      <c r="N15" s="171">
        <v>0</v>
      </c>
      <c r="O15" s="171">
        <f>ROUND(E15*N15,2)</f>
        <v>0</v>
      </c>
      <c r="P15" s="171">
        <v>0</v>
      </c>
      <c r="Q15" s="171">
        <f>ROUND(E15*P15,2)</f>
        <v>0</v>
      </c>
      <c r="R15" s="173"/>
      <c r="S15" s="174" t="s">
        <v>222</v>
      </c>
      <c r="T15" s="156">
        <v>0.22</v>
      </c>
      <c r="U15" s="156">
        <f>ROUND(E15*T15,2)</f>
        <v>93.67</v>
      </c>
      <c r="V15" s="156"/>
      <c r="W15" s="156" t="s">
        <v>223</v>
      </c>
      <c r="X15" s="156" t="s">
        <v>224</v>
      </c>
      <c r="Y15" s="145"/>
      <c r="Z15" s="145"/>
      <c r="AA15" s="145"/>
      <c r="AB15" s="145"/>
      <c r="AC15" s="145"/>
      <c r="AD15" s="145"/>
      <c r="AE15" s="145"/>
      <c r="AF15" s="145" t="s">
        <v>352</v>
      </c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ht="22.5" outlineLevel="2" x14ac:dyDescent="0.2">
      <c r="A16" s="152"/>
      <c r="B16" s="153"/>
      <c r="C16" s="184" t="s">
        <v>1857</v>
      </c>
      <c r="D16" s="158"/>
      <c r="E16" s="159">
        <v>348.84</v>
      </c>
      <c r="F16" s="156"/>
      <c r="G16" s="156"/>
      <c r="H16" s="156"/>
      <c r="I16" s="156"/>
      <c r="J16" s="156"/>
      <c r="K16" s="156"/>
      <c r="L16" s="156"/>
      <c r="M16" s="156"/>
      <c r="N16" s="155"/>
      <c r="O16" s="155"/>
      <c r="P16" s="155"/>
      <c r="Q16" s="155"/>
      <c r="R16" s="156"/>
      <c r="S16" s="156"/>
      <c r="T16" s="156"/>
      <c r="U16" s="156"/>
      <c r="V16" s="156"/>
      <c r="W16" s="156"/>
      <c r="X16" s="156"/>
      <c r="Y16" s="145"/>
      <c r="Z16" s="145"/>
      <c r="AA16" s="145"/>
      <c r="AB16" s="145"/>
      <c r="AC16" s="145"/>
      <c r="AD16" s="145"/>
      <c r="AE16" s="145"/>
      <c r="AF16" s="145" t="s">
        <v>227</v>
      </c>
      <c r="AG16" s="145">
        <v>0</v>
      </c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</row>
    <row r="17" spans="1:59" outlineLevel="3" x14ac:dyDescent="0.2">
      <c r="A17" s="152"/>
      <c r="B17" s="153"/>
      <c r="C17" s="184" t="s">
        <v>1858</v>
      </c>
      <c r="D17" s="158"/>
      <c r="E17" s="159">
        <v>76.95</v>
      </c>
      <c r="F17" s="156"/>
      <c r="G17" s="156"/>
      <c r="H17" s="156"/>
      <c r="I17" s="156"/>
      <c r="J17" s="156"/>
      <c r="K17" s="156"/>
      <c r="L17" s="156"/>
      <c r="M17" s="156"/>
      <c r="N17" s="155"/>
      <c r="O17" s="155"/>
      <c r="P17" s="155"/>
      <c r="Q17" s="155"/>
      <c r="R17" s="156"/>
      <c r="S17" s="156"/>
      <c r="T17" s="156"/>
      <c r="U17" s="156"/>
      <c r="V17" s="156"/>
      <c r="W17" s="156"/>
      <c r="X17" s="156"/>
      <c r="Y17" s="145"/>
      <c r="Z17" s="145"/>
      <c r="AA17" s="145"/>
      <c r="AB17" s="145"/>
      <c r="AC17" s="145"/>
      <c r="AD17" s="145"/>
      <c r="AE17" s="145"/>
      <c r="AF17" s="145" t="s">
        <v>227</v>
      </c>
      <c r="AG17" s="145">
        <v>0</v>
      </c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outlineLevel="1" x14ac:dyDescent="0.2">
      <c r="A18" s="168">
        <v>4</v>
      </c>
      <c r="B18" s="169" t="s">
        <v>840</v>
      </c>
      <c r="C18" s="183" t="s">
        <v>841</v>
      </c>
      <c r="D18" s="170" t="s">
        <v>221</v>
      </c>
      <c r="E18" s="171">
        <v>212.89500000000001</v>
      </c>
      <c r="F18" s="172"/>
      <c r="G18" s="173">
        <f>ROUND(E18*F18,2)</f>
        <v>0</v>
      </c>
      <c r="H18" s="172"/>
      <c r="I18" s="173">
        <f>ROUND(E18*H18,2)</f>
        <v>0</v>
      </c>
      <c r="J18" s="172"/>
      <c r="K18" s="173">
        <f>ROUND(E18*J18,2)</f>
        <v>0</v>
      </c>
      <c r="L18" s="173">
        <v>21</v>
      </c>
      <c r="M18" s="173">
        <f>G18*(1+L18/100)</f>
        <v>0</v>
      </c>
      <c r="N18" s="171">
        <v>0</v>
      </c>
      <c r="O18" s="171">
        <f>ROUND(E18*N18,2)</f>
        <v>0</v>
      </c>
      <c r="P18" s="171">
        <v>0</v>
      </c>
      <c r="Q18" s="171">
        <f>ROUND(E18*P18,2)</f>
        <v>0</v>
      </c>
      <c r="R18" s="173"/>
      <c r="S18" s="174" t="s">
        <v>222</v>
      </c>
      <c r="T18" s="156">
        <v>0</v>
      </c>
      <c r="U18" s="156">
        <f>ROUND(E18*T18,2)</f>
        <v>0</v>
      </c>
      <c r="V18" s="156"/>
      <c r="W18" s="156" t="s">
        <v>223</v>
      </c>
      <c r="X18" s="156" t="s">
        <v>224</v>
      </c>
      <c r="Y18" s="145"/>
      <c r="Z18" s="145"/>
      <c r="AA18" s="145"/>
      <c r="AB18" s="145"/>
      <c r="AC18" s="145"/>
      <c r="AD18" s="145"/>
      <c r="AE18" s="145"/>
      <c r="AF18" s="145" t="s">
        <v>352</v>
      </c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outlineLevel="2" x14ac:dyDescent="0.2">
      <c r="A19" s="152"/>
      <c r="B19" s="153"/>
      <c r="C19" s="184" t="s">
        <v>1859</v>
      </c>
      <c r="D19" s="158"/>
      <c r="E19" s="159">
        <v>212.9</v>
      </c>
      <c r="F19" s="156"/>
      <c r="G19" s="156"/>
      <c r="H19" s="156"/>
      <c r="I19" s="156"/>
      <c r="J19" s="156"/>
      <c r="K19" s="156"/>
      <c r="L19" s="156"/>
      <c r="M19" s="156"/>
      <c r="N19" s="155"/>
      <c r="O19" s="155"/>
      <c r="P19" s="155"/>
      <c r="Q19" s="155"/>
      <c r="R19" s="156"/>
      <c r="S19" s="156"/>
      <c r="T19" s="156"/>
      <c r="U19" s="156"/>
      <c r="V19" s="156"/>
      <c r="W19" s="156"/>
      <c r="X19" s="156"/>
      <c r="Y19" s="145"/>
      <c r="Z19" s="145"/>
      <c r="AA19" s="145"/>
      <c r="AB19" s="145"/>
      <c r="AC19" s="145"/>
      <c r="AD19" s="145"/>
      <c r="AE19" s="145"/>
      <c r="AF19" s="145" t="s">
        <v>227</v>
      </c>
      <c r="AG19" s="145">
        <v>0</v>
      </c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</row>
    <row r="20" spans="1:59" outlineLevel="1" x14ac:dyDescent="0.2">
      <c r="A20" s="175">
        <v>5</v>
      </c>
      <c r="B20" s="176" t="s">
        <v>239</v>
      </c>
      <c r="C20" s="185" t="s">
        <v>240</v>
      </c>
      <c r="D20" s="177" t="s">
        <v>221</v>
      </c>
      <c r="E20" s="178">
        <v>425.79</v>
      </c>
      <c r="F20" s="179"/>
      <c r="G20" s="180">
        <f>ROUND(E20*F20,2)</f>
        <v>0</v>
      </c>
      <c r="H20" s="179"/>
      <c r="I20" s="180">
        <f>ROUND(E20*H20,2)</f>
        <v>0</v>
      </c>
      <c r="J20" s="179"/>
      <c r="K20" s="180">
        <f>ROUND(E20*J20,2)</f>
        <v>0</v>
      </c>
      <c r="L20" s="180">
        <v>21</v>
      </c>
      <c r="M20" s="180">
        <f>G20*(1+L20/100)</f>
        <v>0</v>
      </c>
      <c r="N20" s="178">
        <v>0</v>
      </c>
      <c r="O20" s="178">
        <f>ROUND(E20*N20,2)</f>
        <v>0</v>
      </c>
      <c r="P20" s="178">
        <v>0</v>
      </c>
      <c r="Q20" s="178">
        <f>ROUND(E20*P20,2)</f>
        <v>0</v>
      </c>
      <c r="R20" s="180"/>
      <c r="S20" s="181" t="s">
        <v>222</v>
      </c>
      <c r="T20" s="156">
        <v>0</v>
      </c>
      <c r="U20" s="156">
        <f>ROUND(E20*T20,2)</f>
        <v>0</v>
      </c>
      <c r="V20" s="156"/>
      <c r="W20" s="156" t="s">
        <v>223</v>
      </c>
      <c r="X20" s="156" t="s">
        <v>224</v>
      </c>
      <c r="Y20" s="145"/>
      <c r="Z20" s="145"/>
      <c r="AA20" s="145"/>
      <c r="AB20" s="145"/>
      <c r="AC20" s="145"/>
      <c r="AD20" s="145"/>
      <c r="AE20" s="145"/>
      <c r="AF20" s="145" t="s">
        <v>842</v>
      </c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outlineLevel="1" x14ac:dyDescent="0.2">
      <c r="A21" s="168">
        <v>6</v>
      </c>
      <c r="B21" s="169" t="s">
        <v>1860</v>
      </c>
      <c r="C21" s="183" t="s">
        <v>1861</v>
      </c>
      <c r="D21" s="170" t="s">
        <v>221</v>
      </c>
      <c r="E21" s="171">
        <v>342.51</v>
      </c>
      <c r="F21" s="172"/>
      <c r="G21" s="173">
        <f>ROUND(E21*F21,2)</f>
        <v>0</v>
      </c>
      <c r="H21" s="172"/>
      <c r="I21" s="173">
        <f>ROUND(E21*H21,2)</f>
        <v>0</v>
      </c>
      <c r="J21" s="172"/>
      <c r="K21" s="173">
        <f>ROUND(E21*J21,2)</f>
        <v>0</v>
      </c>
      <c r="L21" s="173">
        <v>21</v>
      </c>
      <c r="M21" s="173">
        <f>G21*(1+L21/100)</f>
        <v>0</v>
      </c>
      <c r="N21" s="171">
        <v>0</v>
      </c>
      <c r="O21" s="171">
        <f>ROUND(E21*N21,2)</f>
        <v>0</v>
      </c>
      <c r="P21" s="171">
        <v>0</v>
      </c>
      <c r="Q21" s="171">
        <f>ROUND(E21*P21,2)</f>
        <v>0</v>
      </c>
      <c r="R21" s="173"/>
      <c r="S21" s="174" t="s">
        <v>222</v>
      </c>
      <c r="T21" s="156">
        <v>1.0999999999999999E-2</v>
      </c>
      <c r="U21" s="156">
        <f>ROUND(E21*T21,2)</f>
        <v>3.77</v>
      </c>
      <c r="V21" s="156"/>
      <c r="W21" s="156" t="s">
        <v>223</v>
      </c>
      <c r="X21" s="156" t="s">
        <v>224</v>
      </c>
      <c r="Y21" s="145"/>
      <c r="Z21" s="145"/>
      <c r="AA21" s="145"/>
      <c r="AB21" s="145"/>
      <c r="AC21" s="145"/>
      <c r="AD21" s="145"/>
      <c r="AE21" s="145"/>
      <c r="AF21" s="145" t="s">
        <v>352</v>
      </c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ht="22.5" outlineLevel="2" x14ac:dyDescent="0.2">
      <c r="A22" s="152"/>
      <c r="B22" s="153"/>
      <c r="C22" s="184" t="s">
        <v>1862</v>
      </c>
      <c r="D22" s="158"/>
      <c r="E22" s="159">
        <v>342.51</v>
      </c>
      <c r="F22" s="156"/>
      <c r="G22" s="156"/>
      <c r="H22" s="156"/>
      <c r="I22" s="156"/>
      <c r="J22" s="156"/>
      <c r="K22" s="156"/>
      <c r="L22" s="156"/>
      <c r="M22" s="156"/>
      <c r="N22" s="155"/>
      <c r="O22" s="155"/>
      <c r="P22" s="155"/>
      <c r="Q22" s="155"/>
      <c r="R22" s="156"/>
      <c r="S22" s="156"/>
      <c r="T22" s="156"/>
      <c r="U22" s="156"/>
      <c r="V22" s="156"/>
      <c r="W22" s="156"/>
      <c r="X22" s="156"/>
      <c r="Y22" s="145"/>
      <c r="Z22" s="145"/>
      <c r="AA22" s="145"/>
      <c r="AB22" s="145"/>
      <c r="AC22" s="145"/>
      <c r="AD22" s="145"/>
      <c r="AE22" s="145"/>
      <c r="AF22" s="145" t="s">
        <v>227</v>
      </c>
      <c r="AG22" s="145">
        <v>0</v>
      </c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</row>
    <row r="23" spans="1:59" ht="22.5" outlineLevel="1" x14ac:dyDescent="0.2">
      <c r="A23" s="175">
        <v>7</v>
      </c>
      <c r="B23" s="176" t="s">
        <v>245</v>
      </c>
      <c r="C23" s="185" t="s">
        <v>246</v>
      </c>
      <c r="D23" s="177" t="s">
        <v>221</v>
      </c>
      <c r="E23" s="178">
        <v>425.79</v>
      </c>
      <c r="F23" s="179"/>
      <c r="G23" s="180">
        <f>ROUND(E23*F23,2)</f>
        <v>0</v>
      </c>
      <c r="H23" s="179"/>
      <c r="I23" s="180">
        <f>ROUND(E23*H23,2)</f>
        <v>0</v>
      </c>
      <c r="J23" s="179"/>
      <c r="K23" s="180">
        <f>ROUND(E23*J23,2)</f>
        <v>0</v>
      </c>
      <c r="L23" s="180">
        <v>21</v>
      </c>
      <c r="M23" s="180">
        <f>G23*(1+L23/100)</f>
        <v>0</v>
      </c>
      <c r="N23" s="178">
        <v>0</v>
      </c>
      <c r="O23" s="178">
        <f>ROUND(E23*N23,2)</f>
        <v>0</v>
      </c>
      <c r="P23" s="178">
        <v>0</v>
      </c>
      <c r="Q23" s="178">
        <f>ROUND(E23*P23,2)</f>
        <v>0</v>
      </c>
      <c r="R23" s="180"/>
      <c r="S23" s="181" t="s">
        <v>222</v>
      </c>
      <c r="T23" s="156">
        <v>0</v>
      </c>
      <c r="U23" s="156">
        <f>ROUND(E23*T23,2)</f>
        <v>0</v>
      </c>
      <c r="V23" s="156"/>
      <c r="W23" s="156" t="s">
        <v>223</v>
      </c>
      <c r="X23" s="156" t="s">
        <v>224</v>
      </c>
      <c r="Y23" s="145"/>
      <c r="Z23" s="145"/>
      <c r="AA23" s="145"/>
      <c r="AB23" s="145"/>
      <c r="AC23" s="145"/>
      <c r="AD23" s="145"/>
      <c r="AE23" s="145"/>
      <c r="AF23" s="145" t="s">
        <v>352</v>
      </c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</row>
    <row r="24" spans="1:59" outlineLevel="1" x14ac:dyDescent="0.2">
      <c r="A24" s="168">
        <v>8</v>
      </c>
      <c r="B24" s="169" t="s">
        <v>253</v>
      </c>
      <c r="C24" s="183" t="s">
        <v>254</v>
      </c>
      <c r="D24" s="170" t="s">
        <v>221</v>
      </c>
      <c r="E24" s="171">
        <v>342.51</v>
      </c>
      <c r="F24" s="172"/>
      <c r="G24" s="173">
        <f>ROUND(E24*F24,2)</f>
        <v>0</v>
      </c>
      <c r="H24" s="172"/>
      <c r="I24" s="173">
        <f>ROUND(E24*H24,2)</f>
        <v>0</v>
      </c>
      <c r="J24" s="172"/>
      <c r="K24" s="173">
        <f>ROUND(E24*J24,2)</f>
        <v>0</v>
      </c>
      <c r="L24" s="173">
        <v>21</v>
      </c>
      <c r="M24" s="173">
        <f>G24*(1+L24/100)</f>
        <v>0</v>
      </c>
      <c r="N24" s="171">
        <v>0</v>
      </c>
      <c r="O24" s="171">
        <f>ROUND(E24*N24,2)</f>
        <v>0</v>
      </c>
      <c r="P24" s="171">
        <v>0</v>
      </c>
      <c r="Q24" s="171">
        <f>ROUND(E24*P24,2)</f>
        <v>0</v>
      </c>
      <c r="R24" s="173"/>
      <c r="S24" s="174" t="s">
        <v>222</v>
      </c>
      <c r="T24" s="156">
        <v>5.2999999999999999E-2</v>
      </c>
      <c r="U24" s="156">
        <f>ROUND(E24*T24,2)</f>
        <v>18.149999999999999</v>
      </c>
      <c r="V24" s="156"/>
      <c r="W24" s="156" t="s">
        <v>223</v>
      </c>
      <c r="X24" s="156" t="s">
        <v>224</v>
      </c>
      <c r="Y24" s="145"/>
      <c r="Z24" s="145"/>
      <c r="AA24" s="145"/>
      <c r="AB24" s="145"/>
      <c r="AC24" s="145"/>
      <c r="AD24" s="145"/>
      <c r="AE24" s="145"/>
      <c r="AF24" s="145" t="s">
        <v>352</v>
      </c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</row>
    <row r="25" spans="1:59" outlineLevel="2" x14ac:dyDescent="0.2">
      <c r="A25" s="152"/>
      <c r="B25" s="153"/>
      <c r="C25" s="184" t="s">
        <v>1863</v>
      </c>
      <c r="D25" s="158"/>
      <c r="E25" s="159">
        <v>342.51</v>
      </c>
      <c r="F25" s="156"/>
      <c r="G25" s="156"/>
      <c r="H25" s="156"/>
      <c r="I25" s="156"/>
      <c r="J25" s="156"/>
      <c r="K25" s="156"/>
      <c r="L25" s="156"/>
      <c r="M25" s="156"/>
      <c r="N25" s="155"/>
      <c r="O25" s="155"/>
      <c r="P25" s="155"/>
      <c r="Q25" s="155"/>
      <c r="R25" s="156"/>
      <c r="S25" s="156"/>
      <c r="T25" s="156"/>
      <c r="U25" s="156"/>
      <c r="V25" s="156"/>
      <c r="W25" s="156"/>
      <c r="X25" s="156"/>
      <c r="Y25" s="145"/>
      <c r="Z25" s="145"/>
      <c r="AA25" s="145"/>
      <c r="AB25" s="145"/>
      <c r="AC25" s="145"/>
      <c r="AD25" s="145"/>
      <c r="AE25" s="145"/>
      <c r="AF25" s="145" t="s">
        <v>227</v>
      </c>
      <c r="AG25" s="145">
        <v>0</v>
      </c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</row>
    <row r="26" spans="1:59" outlineLevel="1" x14ac:dyDescent="0.2">
      <c r="A26" s="175">
        <v>9</v>
      </c>
      <c r="B26" s="176" t="s">
        <v>255</v>
      </c>
      <c r="C26" s="185" t="s">
        <v>256</v>
      </c>
      <c r="D26" s="177" t="s">
        <v>221</v>
      </c>
      <c r="E26" s="178">
        <v>425.79</v>
      </c>
      <c r="F26" s="179"/>
      <c r="G26" s="180">
        <f>ROUND(E26*F26,2)</f>
        <v>0</v>
      </c>
      <c r="H26" s="179"/>
      <c r="I26" s="180">
        <f>ROUND(E26*H26,2)</f>
        <v>0</v>
      </c>
      <c r="J26" s="179"/>
      <c r="K26" s="180">
        <f>ROUND(E26*J26,2)</f>
        <v>0</v>
      </c>
      <c r="L26" s="180">
        <v>21</v>
      </c>
      <c r="M26" s="180">
        <f>G26*(1+L26/100)</f>
        <v>0</v>
      </c>
      <c r="N26" s="178">
        <v>0</v>
      </c>
      <c r="O26" s="178">
        <f>ROUND(E26*N26,2)</f>
        <v>0</v>
      </c>
      <c r="P26" s="178">
        <v>0</v>
      </c>
      <c r="Q26" s="178">
        <f>ROUND(E26*P26,2)</f>
        <v>0</v>
      </c>
      <c r="R26" s="180"/>
      <c r="S26" s="181" t="s">
        <v>222</v>
      </c>
      <c r="T26" s="156">
        <v>0</v>
      </c>
      <c r="U26" s="156">
        <f>ROUND(E26*T26,2)</f>
        <v>0</v>
      </c>
      <c r="V26" s="156"/>
      <c r="W26" s="156" t="s">
        <v>223</v>
      </c>
      <c r="X26" s="156" t="s">
        <v>224</v>
      </c>
      <c r="Y26" s="145"/>
      <c r="Z26" s="145"/>
      <c r="AA26" s="145"/>
      <c r="AB26" s="145"/>
      <c r="AC26" s="145"/>
      <c r="AD26" s="145"/>
      <c r="AE26" s="145"/>
      <c r="AF26" s="145" t="s">
        <v>352</v>
      </c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</row>
    <row r="27" spans="1:59" outlineLevel="1" x14ac:dyDescent="0.2">
      <c r="A27" s="168">
        <v>10</v>
      </c>
      <c r="B27" s="169" t="s">
        <v>257</v>
      </c>
      <c r="C27" s="183" t="s">
        <v>258</v>
      </c>
      <c r="D27" s="170" t="s">
        <v>221</v>
      </c>
      <c r="E27" s="171">
        <v>342.51</v>
      </c>
      <c r="F27" s="172"/>
      <c r="G27" s="173">
        <f>ROUND(E27*F27,2)</f>
        <v>0</v>
      </c>
      <c r="H27" s="172"/>
      <c r="I27" s="173">
        <f>ROUND(E27*H27,2)</f>
        <v>0</v>
      </c>
      <c r="J27" s="172"/>
      <c r="K27" s="173">
        <f>ROUND(E27*J27,2)</f>
        <v>0</v>
      </c>
      <c r="L27" s="173">
        <v>21</v>
      </c>
      <c r="M27" s="173">
        <f>G27*(1+L27/100)</f>
        <v>0</v>
      </c>
      <c r="N27" s="171">
        <v>0</v>
      </c>
      <c r="O27" s="171">
        <f>ROUND(E27*N27,2)</f>
        <v>0</v>
      </c>
      <c r="P27" s="171">
        <v>0</v>
      </c>
      <c r="Q27" s="171">
        <f>ROUND(E27*P27,2)</f>
        <v>0</v>
      </c>
      <c r="R27" s="173"/>
      <c r="S27" s="174" t="s">
        <v>222</v>
      </c>
      <c r="T27" s="156">
        <v>0.20200000000000001</v>
      </c>
      <c r="U27" s="156">
        <f>ROUND(E27*T27,2)</f>
        <v>69.19</v>
      </c>
      <c r="V27" s="156"/>
      <c r="W27" s="156" t="s">
        <v>223</v>
      </c>
      <c r="X27" s="156" t="s">
        <v>224</v>
      </c>
      <c r="Y27" s="145"/>
      <c r="Z27" s="145"/>
      <c r="AA27" s="145"/>
      <c r="AB27" s="145"/>
      <c r="AC27" s="145"/>
      <c r="AD27" s="145"/>
      <c r="AE27" s="145"/>
      <c r="AF27" s="145" t="s">
        <v>352</v>
      </c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</row>
    <row r="28" spans="1:59" outlineLevel="2" x14ac:dyDescent="0.2">
      <c r="A28" s="152"/>
      <c r="B28" s="153"/>
      <c r="C28" s="184" t="s">
        <v>1864</v>
      </c>
      <c r="D28" s="158"/>
      <c r="E28" s="159"/>
      <c r="F28" s="156"/>
      <c r="G28" s="156"/>
      <c r="H28" s="156"/>
      <c r="I28" s="156"/>
      <c r="J28" s="156"/>
      <c r="K28" s="156"/>
      <c r="L28" s="156"/>
      <c r="M28" s="156"/>
      <c r="N28" s="155"/>
      <c r="O28" s="155"/>
      <c r="P28" s="155"/>
      <c r="Q28" s="155"/>
      <c r="R28" s="156"/>
      <c r="S28" s="156"/>
      <c r="T28" s="156"/>
      <c r="U28" s="156"/>
      <c r="V28" s="156"/>
      <c r="W28" s="156"/>
      <c r="X28" s="156"/>
      <c r="Y28" s="145"/>
      <c r="Z28" s="145"/>
      <c r="AA28" s="145"/>
      <c r="AB28" s="145"/>
      <c r="AC28" s="145"/>
      <c r="AD28" s="145"/>
      <c r="AE28" s="145"/>
      <c r="AF28" s="145" t="s">
        <v>227</v>
      </c>
      <c r="AG28" s="145">
        <v>0</v>
      </c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</row>
    <row r="29" spans="1:59" outlineLevel="3" x14ac:dyDescent="0.2">
      <c r="A29" s="152"/>
      <c r="B29" s="153"/>
      <c r="C29" s="184" t="s">
        <v>1865</v>
      </c>
      <c r="D29" s="158"/>
      <c r="E29" s="159"/>
      <c r="F29" s="156"/>
      <c r="G29" s="156"/>
      <c r="H29" s="156"/>
      <c r="I29" s="156"/>
      <c r="J29" s="156"/>
      <c r="K29" s="156"/>
      <c r="L29" s="156"/>
      <c r="M29" s="156"/>
      <c r="N29" s="155"/>
      <c r="O29" s="155"/>
      <c r="P29" s="155"/>
      <c r="Q29" s="155"/>
      <c r="R29" s="156"/>
      <c r="S29" s="156"/>
      <c r="T29" s="156"/>
      <c r="U29" s="156"/>
      <c r="V29" s="156"/>
      <c r="W29" s="156"/>
      <c r="X29" s="156"/>
      <c r="Y29" s="145"/>
      <c r="Z29" s="145"/>
      <c r="AA29" s="145"/>
      <c r="AB29" s="145"/>
      <c r="AC29" s="145"/>
      <c r="AD29" s="145"/>
      <c r="AE29" s="145"/>
      <c r="AF29" s="145" t="s">
        <v>227</v>
      </c>
      <c r="AG29" s="145">
        <v>0</v>
      </c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</row>
    <row r="30" spans="1:59" ht="22.5" outlineLevel="3" x14ac:dyDescent="0.2">
      <c r="A30" s="152"/>
      <c r="B30" s="153"/>
      <c r="C30" s="184" t="s">
        <v>1857</v>
      </c>
      <c r="D30" s="158"/>
      <c r="E30" s="159">
        <v>348.84</v>
      </c>
      <c r="F30" s="156"/>
      <c r="G30" s="156"/>
      <c r="H30" s="156"/>
      <c r="I30" s="156"/>
      <c r="J30" s="156"/>
      <c r="K30" s="156"/>
      <c r="L30" s="156"/>
      <c r="M30" s="156"/>
      <c r="N30" s="155"/>
      <c r="O30" s="155"/>
      <c r="P30" s="155"/>
      <c r="Q30" s="155"/>
      <c r="R30" s="156"/>
      <c r="S30" s="156"/>
      <c r="T30" s="156"/>
      <c r="U30" s="156"/>
      <c r="V30" s="156"/>
      <c r="W30" s="156"/>
      <c r="X30" s="156"/>
      <c r="Y30" s="145"/>
      <c r="Z30" s="145"/>
      <c r="AA30" s="145"/>
      <c r="AB30" s="145"/>
      <c r="AC30" s="145"/>
      <c r="AD30" s="145"/>
      <c r="AE30" s="145"/>
      <c r="AF30" s="145" t="s">
        <v>227</v>
      </c>
      <c r="AG30" s="145">
        <v>0</v>
      </c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</row>
    <row r="31" spans="1:59" outlineLevel="3" x14ac:dyDescent="0.2">
      <c r="A31" s="152"/>
      <c r="B31" s="153"/>
      <c r="C31" s="184" t="s">
        <v>1858</v>
      </c>
      <c r="D31" s="158"/>
      <c r="E31" s="159">
        <v>76.95</v>
      </c>
      <c r="F31" s="156"/>
      <c r="G31" s="156"/>
      <c r="H31" s="156"/>
      <c r="I31" s="156"/>
      <c r="J31" s="156"/>
      <c r="K31" s="156"/>
      <c r="L31" s="156"/>
      <c r="M31" s="156"/>
      <c r="N31" s="155"/>
      <c r="O31" s="155"/>
      <c r="P31" s="155"/>
      <c r="Q31" s="155"/>
      <c r="R31" s="156"/>
      <c r="S31" s="156"/>
      <c r="T31" s="156"/>
      <c r="U31" s="156"/>
      <c r="V31" s="156"/>
      <c r="W31" s="156"/>
      <c r="X31" s="156"/>
      <c r="Y31" s="145"/>
      <c r="Z31" s="145"/>
      <c r="AA31" s="145"/>
      <c r="AB31" s="145"/>
      <c r="AC31" s="145"/>
      <c r="AD31" s="145"/>
      <c r="AE31" s="145"/>
      <c r="AF31" s="145" t="s">
        <v>227</v>
      </c>
      <c r="AG31" s="145">
        <v>0</v>
      </c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</row>
    <row r="32" spans="1:59" outlineLevel="3" x14ac:dyDescent="0.2">
      <c r="A32" s="152"/>
      <c r="B32" s="153"/>
      <c r="C32" s="184" t="s">
        <v>1866</v>
      </c>
      <c r="D32" s="158"/>
      <c r="E32" s="159"/>
      <c r="F32" s="156"/>
      <c r="G32" s="156"/>
      <c r="H32" s="156"/>
      <c r="I32" s="156"/>
      <c r="J32" s="156"/>
      <c r="K32" s="156"/>
      <c r="L32" s="156"/>
      <c r="M32" s="156"/>
      <c r="N32" s="155"/>
      <c r="O32" s="155"/>
      <c r="P32" s="155"/>
      <c r="Q32" s="155"/>
      <c r="R32" s="156"/>
      <c r="S32" s="156"/>
      <c r="T32" s="156"/>
      <c r="U32" s="156"/>
      <c r="V32" s="156"/>
      <c r="W32" s="156"/>
      <c r="X32" s="156"/>
      <c r="Y32" s="145"/>
      <c r="Z32" s="145"/>
      <c r="AA32" s="145"/>
      <c r="AB32" s="145"/>
      <c r="AC32" s="145"/>
      <c r="AD32" s="145"/>
      <c r="AE32" s="145"/>
      <c r="AF32" s="145" t="s">
        <v>227</v>
      </c>
      <c r="AG32" s="145">
        <v>0</v>
      </c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</row>
    <row r="33" spans="1:59" outlineLevel="3" x14ac:dyDescent="0.2">
      <c r="A33" s="152"/>
      <c r="B33" s="153"/>
      <c r="C33" s="184" t="s">
        <v>1867</v>
      </c>
      <c r="D33" s="158"/>
      <c r="E33" s="159">
        <v>-65.28</v>
      </c>
      <c r="F33" s="156"/>
      <c r="G33" s="156"/>
      <c r="H33" s="156"/>
      <c r="I33" s="156"/>
      <c r="J33" s="156"/>
      <c r="K33" s="156"/>
      <c r="L33" s="156"/>
      <c r="M33" s="156"/>
      <c r="N33" s="155"/>
      <c r="O33" s="155"/>
      <c r="P33" s="155"/>
      <c r="Q33" s="155"/>
      <c r="R33" s="156"/>
      <c r="S33" s="156"/>
      <c r="T33" s="156"/>
      <c r="U33" s="156"/>
      <c r="V33" s="156"/>
      <c r="W33" s="156"/>
      <c r="X33" s="156"/>
      <c r="Y33" s="145"/>
      <c r="Z33" s="145"/>
      <c r="AA33" s="145"/>
      <c r="AB33" s="145"/>
      <c r="AC33" s="145"/>
      <c r="AD33" s="145"/>
      <c r="AE33" s="145"/>
      <c r="AF33" s="145" t="s">
        <v>227</v>
      </c>
      <c r="AG33" s="145">
        <v>0</v>
      </c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</row>
    <row r="34" spans="1:59" outlineLevel="3" x14ac:dyDescent="0.2">
      <c r="A34" s="152"/>
      <c r="B34" s="153"/>
      <c r="C34" s="184" t="s">
        <v>1868</v>
      </c>
      <c r="D34" s="158"/>
      <c r="E34" s="159">
        <v>-18</v>
      </c>
      <c r="F34" s="156"/>
      <c r="G34" s="156"/>
      <c r="H34" s="156"/>
      <c r="I34" s="156"/>
      <c r="J34" s="156"/>
      <c r="K34" s="156"/>
      <c r="L34" s="156"/>
      <c r="M34" s="156"/>
      <c r="N34" s="155"/>
      <c r="O34" s="155"/>
      <c r="P34" s="155"/>
      <c r="Q34" s="155"/>
      <c r="R34" s="156"/>
      <c r="S34" s="156"/>
      <c r="T34" s="156"/>
      <c r="U34" s="156"/>
      <c r="V34" s="156"/>
      <c r="W34" s="156"/>
      <c r="X34" s="156"/>
      <c r="Y34" s="145"/>
      <c r="Z34" s="145"/>
      <c r="AA34" s="145"/>
      <c r="AB34" s="145"/>
      <c r="AC34" s="145"/>
      <c r="AD34" s="145"/>
      <c r="AE34" s="145"/>
      <c r="AF34" s="145" t="s">
        <v>227</v>
      </c>
      <c r="AG34" s="145">
        <v>0</v>
      </c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</row>
    <row r="35" spans="1:59" outlineLevel="1" x14ac:dyDescent="0.2">
      <c r="A35" s="175">
        <v>11</v>
      </c>
      <c r="B35" s="176" t="s">
        <v>263</v>
      </c>
      <c r="C35" s="185" t="s">
        <v>859</v>
      </c>
      <c r="D35" s="177" t="s">
        <v>221</v>
      </c>
      <c r="E35" s="178">
        <v>425.79</v>
      </c>
      <c r="F35" s="179"/>
      <c r="G35" s="180">
        <f>ROUND(E35*F35,2)</f>
        <v>0</v>
      </c>
      <c r="H35" s="179"/>
      <c r="I35" s="180">
        <f>ROUND(E35*H35,2)</f>
        <v>0</v>
      </c>
      <c r="J35" s="179"/>
      <c r="K35" s="180">
        <f>ROUND(E35*J35,2)</f>
        <v>0</v>
      </c>
      <c r="L35" s="180">
        <v>21</v>
      </c>
      <c r="M35" s="180">
        <f>G35*(1+L35/100)</f>
        <v>0</v>
      </c>
      <c r="N35" s="178">
        <v>0</v>
      </c>
      <c r="O35" s="178">
        <f>ROUND(E35*N35,2)</f>
        <v>0</v>
      </c>
      <c r="P35" s="178">
        <v>0</v>
      </c>
      <c r="Q35" s="178">
        <f>ROUND(E35*P35,2)</f>
        <v>0</v>
      </c>
      <c r="R35" s="180"/>
      <c r="S35" s="181" t="s">
        <v>222</v>
      </c>
      <c r="T35" s="156">
        <v>0</v>
      </c>
      <c r="U35" s="156">
        <f>ROUND(E35*T35,2)</f>
        <v>0</v>
      </c>
      <c r="V35" s="156"/>
      <c r="W35" s="156" t="s">
        <v>223</v>
      </c>
      <c r="X35" s="156" t="s">
        <v>224</v>
      </c>
      <c r="Y35" s="145"/>
      <c r="Z35" s="145"/>
      <c r="AA35" s="145"/>
      <c r="AB35" s="145"/>
      <c r="AC35" s="145"/>
      <c r="AD35" s="145"/>
      <c r="AE35" s="145"/>
      <c r="AF35" s="145" t="s">
        <v>352</v>
      </c>
      <c r="AG35" s="145"/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</row>
    <row r="36" spans="1:59" x14ac:dyDescent="0.2">
      <c r="A36" s="161" t="s">
        <v>217</v>
      </c>
      <c r="B36" s="162" t="s">
        <v>106</v>
      </c>
      <c r="C36" s="182" t="s">
        <v>107</v>
      </c>
      <c r="D36" s="163"/>
      <c r="E36" s="164"/>
      <c r="F36" s="165"/>
      <c r="G36" s="165">
        <f>SUMIF(AF37:AF37,"&lt;&gt;NOR",G37:G37)</f>
        <v>0</v>
      </c>
      <c r="H36" s="165"/>
      <c r="I36" s="165">
        <f>SUM(I37:I37)</f>
        <v>0</v>
      </c>
      <c r="J36" s="165"/>
      <c r="K36" s="165">
        <f>SUM(K37:K37)</f>
        <v>0</v>
      </c>
      <c r="L36" s="165"/>
      <c r="M36" s="165">
        <f>SUM(M37:M37)</f>
        <v>0</v>
      </c>
      <c r="N36" s="164"/>
      <c r="O36" s="164">
        <f>SUM(O37:O37)</f>
        <v>0</v>
      </c>
      <c r="P36" s="164"/>
      <c r="Q36" s="164">
        <f>SUM(Q37:Q37)</f>
        <v>0</v>
      </c>
      <c r="R36" s="165"/>
      <c r="S36" s="166"/>
      <c r="T36" s="160"/>
      <c r="U36" s="160">
        <f>SUM(U37:U37)</f>
        <v>0</v>
      </c>
      <c r="V36" s="160"/>
      <c r="W36" s="160"/>
      <c r="X36" s="160"/>
      <c r="AF36" t="s">
        <v>218</v>
      </c>
    </row>
    <row r="37" spans="1:59" outlineLevel="1" x14ac:dyDescent="0.2">
      <c r="A37" s="175">
        <v>12</v>
      </c>
      <c r="B37" s="176" t="s">
        <v>1236</v>
      </c>
      <c r="C37" s="185" t="s">
        <v>1869</v>
      </c>
      <c r="D37" s="177" t="s">
        <v>765</v>
      </c>
      <c r="E37" s="178">
        <v>1</v>
      </c>
      <c r="F37" s="179"/>
      <c r="G37" s="180">
        <f>ROUND(E37*F37,2)</f>
        <v>0</v>
      </c>
      <c r="H37" s="179"/>
      <c r="I37" s="180">
        <f>ROUND(E37*H37,2)</f>
        <v>0</v>
      </c>
      <c r="J37" s="179"/>
      <c r="K37" s="180">
        <f>ROUND(E37*J37,2)</f>
        <v>0</v>
      </c>
      <c r="L37" s="180">
        <v>21</v>
      </c>
      <c r="M37" s="180">
        <f>G37*(1+L37/100)</f>
        <v>0</v>
      </c>
      <c r="N37" s="178">
        <v>0</v>
      </c>
      <c r="O37" s="178">
        <f>ROUND(E37*N37,2)</f>
        <v>0</v>
      </c>
      <c r="P37" s="178">
        <v>0</v>
      </c>
      <c r="Q37" s="178">
        <f>ROUND(E37*P37,2)</f>
        <v>0</v>
      </c>
      <c r="R37" s="180"/>
      <c r="S37" s="181" t="s">
        <v>296</v>
      </c>
      <c r="T37" s="156">
        <v>0</v>
      </c>
      <c r="U37" s="156">
        <f>ROUND(E37*T37,2)</f>
        <v>0</v>
      </c>
      <c r="V37" s="156"/>
      <c r="W37" s="156" t="s">
        <v>223</v>
      </c>
      <c r="X37" s="156" t="s">
        <v>224</v>
      </c>
      <c r="Y37" s="145"/>
      <c r="Z37" s="145"/>
      <c r="AA37" s="145"/>
      <c r="AB37" s="145"/>
      <c r="AC37" s="145"/>
      <c r="AD37" s="145"/>
      <c r="AE37" s="145"/>
      <c r="AF37" s="145" t="s">
        <v>352</v>
      </c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</row>
    <row r="38" spans="1:59" x14ac:dyDescent="0.2">
      <c r="A38" s="161" t="s">
        <v>217</v>
      </c>
      <c r="B38" s="162" t="s">
        <v>187</v>
      </c>
      <c r="C38" s="182" t="s">
        <v>188</v>
      </c>
      <c r="D38" s="163"/>
      <c r="E38" s="164"/>
      <c r="F38" s="165"/>
      <c r="G38" s="165">
        <f>SUMIF(AF39:AF42,"&lt;&gt;NOR",G39:G42)</f>
        <v>0</v>
      </c>
      <c r="H38" s="165"/>
      <c r="I38" s="165">
        <f>SUM(I39:I42)</f>
        <v>0</v>
      </c>
      <c r="J38" s="165"/>
      <c r="K38" s="165">
        <f>SUM(K39:K42)</f>
        <v>0</v>
      </c>
      <c r="L38" s="165"/>
      <c r="M38" s="165">
        <f>SUM(M39:M42)</f>
        <v>0</v>
      </c>
      <c r="N38" s="164"/>
      <c r="O38" s="164">
        <f>SUM(O39:O42)</f>
        <v>0</v>
      </c>
      <c r="P38" s="164"/>
      <c r="Q38" s="164">
        <f>SUM(Q39:Q42)</f>
        <v>0</v>
      </c>
      <c r="R38" s="165"/>
      <c r="S38" s="166"/>
      <c r="T38" s="160"/>
      <c r="U38" s="160">
        <f>SUM(U39:U42)</f>
        <v>45.55</v>
      </c>
      <c r="V38" s="160"/>
      <c r="W38" s="160"/>
      <c r="X38" s="160"/>
      <c r="AF38" t="s">
        <v>218</v>
      </c>
    </row>
    <row r="39" spans="1:59" outlineLevel="1" x14ac:dyDescent="0.2">
      <c r="A39" s="175">
        <v>13</v>
      </c>
      <c r="B39" s="176" t="s">
        <v>1026</v>
      </c>
      <c r="C39" s="185" t="s">
        <v>1027</v>
      </c>
      <c r="D39" s="177" t="s">
        <v>267</v>
      </c>
      <c r="E39" s="178">
        <v>417.86574999999999</v>
      </c>
      <c r="F39" s="179"/>
      <c r="G39" s="180">
        <f>ROUND(E39*F39,2)</f>
        <v>0</v>
      </c>
      <c r="H39" s="179"/>
      <c r="I39" s="180">
        <f>ROUND(E39*H39,2)</f>
        <v>0</v>
      </c>
      <c r="J39" s="179"/>
      <c r="K39" s="180">
        <f>ROUND(E39*J39,2)</f>
        <v>0</v>
      </c>
      <c r="L39" s="180">
        <v>21</v>
      </c>
      <c r="M39" s="180">
        <f>G39*(1+L39/100)</f>
        <v>0</v>
      </c>
      <c r="N39" s="178">
        <v>0</v>
      </c>
      <c r="O39" s="178">
        <f>ROUND(E39*N39,2)</f>
        <v>0</v>
      </c>
      <c r="P39" s="178">
        <v>0</v>
      </c>
      <c r="Q39" s="178">
        <f>ROUND(E39*P39,2)</f>
        <v>0</v>
      </c>
      <c r="R39" s="180"/>
      <c r="S39" s="181" t="s">
        <v>222</v>
      </c>
      <c r="T39" s="156">
        <v>0.01</v>
      </c>
      <c r="U39" s="156">
        <f>ROUND(E39*T39,2)</f>
        <v>4.18</v>
      </c>
      <c r="V39" s="156"/>
      <c r="W39" s="156" t="s">
        <v>1028</v>
      </c>
      <c r="X39" s="156" t="s">
        <v>224</v>
      </c>
      <c r="Y39" s="145"/>
      <c r="Z39" s="145"/>
      <c r="AA39" s="145"/>
      <c r="AB39" s="145"/>
      <c r="AC39" s="145"/>
      <c r="AD39" s="145"/>
      <c r="AE39" s="145"/>
      <c r="AF39" s="145" t="s">
        <v>1029</v>
      </c>
      <c r="AG39" s="145"/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</row>
    <row r="40" spans="1:59" outlineLevel="1" x14ac:dyDescent="0.2">
      <c r="A40" s="175">
        <v>14</v>
      </c>
      <c r="B40" s="176" t="s">
        <v>1030</v>
      </c>
      <c r="C40" s="185" t="s">
        <v>1031</v>
      </c>
      <c r="D40" s="177" t="s">
        <v>267</v>
      </c>
      <c r="E40" s="178">
        <v>4178.6575199999997</v>
      </c>
      <c r="F40" s="179"/>
      <c r="G40" s="180">
        <f>ROUND(E40*F40,2)</f>
        <v>0</v>
      </c>
      <c r="H40" s="179"/>
      <c r="I40" s="180">
        <f>ROUND(E40*H40,2)</f>
        <v>0</v>
      </c>
      <c r="J40" s="179"/>
      <c r="K40" s="180">
        <f>ROUND(E40*J40,2)</f>
        <v>0</v>
      </c>
      <c r="L40" s="180">
        <v>21</v>
      </c>
      <c r="M40" s="180">
        <f>G40*(1+L40/100)</f>
        <v>0</v>
      </c>
      <c r="N40" s="178">
        <v>0</v>
      </c>
      <c r="O40" s="178">
        <f>ROUND(E40*N40,2)</f>
        <v>0</v>
      </c>
      <c r="P40" s="178">
        <v>0</v>
      </c>
      <c r="Q40" s="178">
        <f>ROUND(E40*P40,2)</f>
        <v>0</v>
      </c>
      <c r="R40" s="180"/>
      <c r="S40" s="181" t="s">
        <v>222</v>
      </c>
      <c r="T40" s="156">
        <v>0</v>
      </c>
      <c r="U40" s="156">
        <f>ROUND(E40*T40,2)</f>
        <v>0</v>
      </c>
      <c r="V40" s="156"/>
      <c r="W40" s="156" t="s">
        <v>1028</v>
      </c>
      <c r="X40" s="156" t="s">
        <v>224</v>
      </c>
      <c r="Y40" s="145"/>
      <c r="Z40" s="145"/>
      <c r="AA40" s="145"/>
      <c r="AB40" s="145"/>
      <c r="AC40" s="145"/>
      <c r="AD40" s="145"/>
      <c r="AE40" s="145"/>
      <c r="AF40" s="145" t="s">
        <v>1029</v>
      </c>
      <c r="AG40" s="145"/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</row>
    <row r="41" spans="1:59" outlineLevel="1" x14ac:dyDescent="0.2">
      <c r="A41" s="175">
        <v>15</v>
      </c>
      <c r="B41" s="176" t="s">
        <v>1032</v>
      </c>
      <c r="C41" s="185" t="s">
        <v>1033</v>
      </c>
      <c r="D41" s="177" t="s">
        <v>267</v>
      </c>
      <c r="E41" s="178">
        <v>417.86574999999999</v>
      </c>
      <c r="F41" s="179"/>
      <c r="G41" s="180">
        <f>ROUND(E41*F41,2)</f>
        <v>0</v>
      </c>
      <c r="H41" s="179"/>
      <c r="I41" s="180">
        <f>ROUND(E41*H41,2)</f>
        <v>0</v>
      </c>
      <c r="J41" s="179"/>
      <c r="K41" s="180">
        <f>ROUND(E41*J41,2)</f>
        <v>0</v>
      </c>
      <c r="L41" s="180">
        <v>21</v>
      </c>
      <c r="M41" s="180">
        <f>G41*(1+L41/100)</f>
        <v>0</v>
      </c>
      <c r="N41" s="178">
        <v>0</v>
      </c>
      <c r="O41" s="178">
        <f>ROUND(E41*N41,2)</f>
        <v>0</v>
      </c>
      <c r="P41" s="178">
        <v>0</v>
      </c>
      <c r="Q41" s="178">
        <f>ROUND(E41*P41,2)</f>
        <v>0</v>
      </c>
      <c r="R41" s="180"/>
      <c r="S41" s="181" t="s">
        <v>222</v>
      </c>
      <c r="T41" s="156">
        <v>9.9000000000000005E-2</v>
      </c>
      <c r="U41" s="156">
        <f>ROUND(E41*T41,2)</f>
        <v>41.37</v>
      </c>
      <c r="V41" s="156"/>
      <c r="W41" s="156" t="s">
        <v>1028</v>
      </c>
      <c r="X41" s="156" t="s">
        <v>224</v>
      </c>
      <c r="Y41" s="145"/>
      <c r="Z41" s="145"/>
      <c r="AA41" s="145"/>
      <c r="AB41" s="145"/>
      <c r="AC41" s="145"/>
      <c r="AD41" s="145"/>
      <c r="AE41" s="145"/>
      <c r="AF41" s="145" t="s">
        <v>1029</v>
      </c>
      <c r="AG41" s="145"/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</row>
    <row r="42" spans="1:59" outlineLevel="1" x14ac:dyDescent="0.2">
      <c r="A42" s="168">
        <v>16</v>
      </c>
      <c r="B42" s="169" t="s">
        <v>1034</v>
      </c>
      <c r="C42" s="183" t="s">
        <v>1035</v>
      </c>
      <c r="D42" s="170" t="s">
        <v>267</v>
      </c>
      <c r="E42" s="171">
        <v>417.86574999999999</v>
      </c>
      <c r="F42" s="172"/>
      <c r="G42" s="173">
        <f>ROUND(E42*F42,2)</f>
        <v>0</v>
      </c>
      <c r="H42" s="172"/>
      <c r="I42" s="173">
        <f>ROUND(E42*H42,2)</f>
        <v>0</v>
      </c>
      <c r="J42" s="172"/>
      <c r="K42" s="173">
        <f>ROUND(E42*J42,2)</f>
        <v>0</v>
      </c>
      <c r="L42" s="173">
        <v>21</v>
      </c>
      <c r="M42" s="173">
        <f>G42*(1+L42/100)</f>
        <v>0</v>
      </c>
      <c r="N42" s="171">
        <v>0</v>
      </c>
      <c r="O42" s="171">
        <f>ROUND(E42*N42,2)</f>
        <v>0</v>
      </c>
      <c r="P42" s="171">
        <v>0</v>
      </c>
      <c r="Q42" s="171">
        <f>ROUND(E42*P42,2)</f>
        <v>0</v>
      </c>
      <c r="R42" s="173"/>
      <c r="S42" s="174" t="s">
        <v>222</v>
      </c>
      <c r="T42" s="156">
        <v>0</v>
      </c>
      <c r="U42" s="156">
        <f>ROUND(E42*T42,2)</f>
        <v>0</v>
      </c>
      <c r="V42" s="156"/>
      <c r="W42" s="156" t="s">
        <v>1028</v>
      </c>
      <c r="X42" s="156" t="s">
        <v>224</v>
      </c>
      <c r="Y42" s="145"/>
      <c r="Z42" s="145"/>
      <c r="AA42" s="145"/>
      <c r="AB42" s="145"/>
      <c r="AC42" s="145"/>
      <c r="AD42" s="145"/>
      <c r="AE42" s="145"/>
      <c r="AF42" s="145" t="s">
        <v>1029</v>
      </c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</row>
    <row r="43" spans="1:59" x14ac:dyDescent="0.2">
      <c r="A43" s="3"/>
      <c r="B43" s="4"/>
      <c r="C43" s="186"/>
      <c r="D43" s="6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AD43">
        <v>15</v>
      </c>
      <c r="AE43">
        <v>21</v>
      </c>
      <c r="AF43" t="s">
        <v>204</v>
      </c>
    </row>
    <row r="44" spans="1:59" x14ac:dyDescent="0.2">
      <c r="A44" s="148"/>
      <c r="B44" s="149" t="s">
        <v>31</v>
      </c>
      <c r="C44" s="187"/>
      <c r="D44" s="150"/>
      <c r="E44" s="151"/>
      <c r="F44" s="151"/>
      <c r="G44" s="167">
        <f>G8+G36+G38</f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AD44">
        <f>SUMIF(L7:L42,AD43,G7:G42)</f>
        <v>0</v>
      </c>
      <c r="AE44">
        <f>SUMIF(L7:L42,AE43,G7:G42)</f>
        <v>0</v>
      </c>
      <c r="AF44" t="s">
        <v>346</v>
      </c>
    </row>
    <row r="45" spans="1:59" x14ac:dyDescent="0.2">
      <c r="A45" s="3"/>
      <c r="B45" s="4"/>
      <c r="C45" s="186"/>
      <c r="D45" s="6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59" x14ac:dyDescent="0.2">
      <c r="A46" s="3"/>
      <c r="B46" s="4"/>
      <c r="C46" s="186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59" x14ac:dyDescent="0.2">
      <c r="A47" s="269" t="s">
        <v>347</v>
      </c>
      <c r="B47" s="269"/>
      <c r="C47" s="270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59" x14ac:dyDescent="0.2">
      <c r="A48" s="250"/>
      <c r="B48" s="251"/>
      <c r="C48" s="252"/>
      <c r="D48" s="251"/>
      <c r="E48" s="251"/>
      <c r="F48" s="251"/>
      <c r="G48" s="25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AF48" t="s">
        <v>348</v>
      </c>
    </row>
    <row r="49" spans="1:32" x14ac:dyDescent="0.2">
      <c r="A49" s="254"/>
      <c r="B49" s="255"/>
      <c r="C49" s="256"/>
      <c r="D49" s="255"/>
      <c r="E49" s="255"/>
      <c r="F49" s="255"/>
      <c r="G49" s="257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32" x14ac:dyDescent="0.2">
      <c r="A50" s="254"/>
      <c r="B50" s="255"/>
      <c r="C50" s="256"/>
      <c r="D50" s="255"/>
      <c r="E50" s="255"/>
      <c r="F50" s="255"/>
      <c r="G50" s="257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32" x14ac:dyDescent="0.2">
      <c r="A51" s="254"/>
      <c r="B51" s="255"/>
      <c r="C51" s="256"/>
      <c r="D51" s="255"/>
      <c r="E51" s="255"/>
      <c r="F51" s="255"/>
      <c r="G51" s="257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32" x14ac:dyDescent="0.2">
      <c r="A52" s="258"/>
      <c r="B52" s="259"/>
      <c r="C52" s="260"/>
      <c r="D52" s="259"/>
      <c r="E52" s="259"/>
      <c r="F52" s="259"/>
      <c r="G52" s="261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32" x14ac:dyDescent="0.2">
      <c r="A53" s="3"/>
      <c r="B53" s="4"/>
      <c r="C53" s="186"/>
      <c r="D53" s="6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32" x14ac:dyDescent="0.2">
      <c r="C54" s="188"/>
      <c r="D54" s="10"/>
      <c r="AF54" t="s">
        <v>349</v>
      </c>
    </row>
    <row r="55" spans="1:32" x14ac:dyDescent="0.2">
      <c r="D55" s="10"/>
    </row>
    <row r="56" spans="1:32" x14ac:dyDescent="0.2">
      <c r="D56" s="10"/>
    </row>
    <row r="57" spans="1:32" x14ac:dyDescent="0.2">
      <c r="D57" s="10"/>
    </row>
    <row r="58" spans="1:32" x14ac:dyDescent="0.2">
      <c r="D58" s="10"/>
    </row>
    <row r="59" spans="1:32" x14ac:dyDescent="0.2">
      <c r="D59" s="10"/>
    </row>
    <row r="60" spans="1:32" x14ac:dyDescent="0.2">
      <c r="D60" s="10"/>
    </row>
    <row r="61" spans="1:32" x14ac:dyDescent="0.2">
      <c r="D61" s="10"/>
    </row>
    <row r="62" spans="1:32" x14ac:dyDescent="0.2">
      <c r="D62" s="10"/>
    </row>
    <row r="63" spans="1:32" x14ac:dyDescent="0.2">
      <c r="D63" s="10"/>
    </row>
    <row r="64" spans="1:32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omoQOIcdIWEgSZKvNpPldCWAXV0IYiPiFkTvMbROXYA5/iDMsjOK+H4BUkPx+4m+qEokSYfL9QZCknMzSEV5w==" saltValue="bk0nm+OSQCSDiaM69StjVQ==" spinCount="100000" sheet="1" formatRows="0"/>
  <mergeCells count="6">
    <mergeCell ref="A48:G52"/>
    <mergeCell ref="A1:G1"/>
    <mergeCell ref="C2:G2"/>
    <mergeCell ref="C3:G3"/>
    <mergeCell ref="C4:G4"/>
    <mergeCell ref="A47:C47"/>
  </mergeCells>
  <pageMargins left="0.59055118110236204" right="0.196850393700787" top="0.78740157499999996" bottom="0.78740157499999996" header="0.3" footer="0.3"/>
  <pageSetup paperSize="9" scale="96" orientation="portrait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B4DD9-FA3B-4174-8433-6A39FC9EC1CC}">
  <sheetPr>
    <outlinePr summaryBelow="0"/>
  </sheetPr>
  <dimension ref="A1:BG5000"/>
  <sheetViews>
    <sheetView view="pageBreakPreview" zoomScaleNormal="100" zoomScaleSheetLayoutView="100"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73</v>
      </c>
      <c r="C3" s="263" t="s">
        <v>74</v>
      </c>
      <c r="D3" s="264"/>
      <c r="E3" s="264"/>
      <c r="F3" s="264"/>
      <c r="G3" s="265"/>
      <c r="AB3" s="119" t="s">
        <v>1870</v>
      </c>
      <c r="AF3" t="s">
        <v>194</v>
      </c>
    </row>
    <row r="4" spans="1:59" ht="24.95" customHeight="1" x14ac:dyDescent="0.2">
      <c r="A4" s="138" t="s">
        <v>10</v>
      </c>
      <c r="B4" s="139" t="s">
        <v>75</v>
      </c>
      <c r="C4" s="266" t="s">
        <v>74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x14ac:dyDescent="0.2">
      <c r="A8" s="161" t="s">
        <v>217</v>
      </c>
      <c r="B8" s="162" t="s">
        <v>190</v>
      </c>
      <c r="C8" s="182" t="s">
        <v>29</v>
      </c>
      <c r="D8" s="163"/>
      <c r="E8" s="164"/>
      <c r="F8" s="165"/>
      <c r="G8" s="165">
        <f>SUMIF(AF9:AF15,"&lt;&gt;NOR",G9:G15)</f>
        <v>0</v>
      </c>
      <c r="H8" s="165"/>
      <c r="I8" s="165">
        <f>SUM(I9:I15)</f>
        <v>0</v>
      </c>
      <c r="J8" s="165"/>
      <c r="K8" s="165">
        <f>SUM(K9:K15)</f>
        <v>0</v>
      </c>
      <c r="L8" s="165"/>
      <c r="M8" s="165">
        <f>SUM(M9:M15)</f>
        <v>0</v>
      </c>
      <c r="N8" s="164"/>
      <c r="O8" s="164">
        <f>SUM(O9:O15)</f>
        <v>0</v>
      </c>
      <c r="P8" s="164"/>
      <c r="Q8" s="164">
        <f>SUM(Q9:Q15)</f>
        <v>0</v>
      </c>
      <c r="R8" s="165"/>
      <c r="S8" s="166"/>
      <c r="T8" s="160"/>
      <c r="U8" s="160">
        <f>SUM(U9:U15)</f>
        <v>0</v>
      </c>
      <c r="V8" s="160"/>
      <c r="W8" s="160"/>
      <c r="X8" s="160"/>
      <c r="AF8" t="s">
        <v>218</v>
      </c>
    </row>
    <row r="9" spans="1:59" outlineLevel="1" x14ac:dyDescent="0.2">
      <c r="A9" s="175">
        <v>1</v>
      </c>
      <c r="B9" s="176" t="s">
        <v>1871</v>
      </c>
      <c r="C9" s="185" t="s">
        <v>1872</v>
      </c>
      <c r="D9" s="177" t="s">
        <v>1139</v>
      </c>
      <c r="E9" s="178">
        <v>1</v>
      </c>
      <c r="F9" s="179"/>
      <c r="G9" s="180">
        <f t="shared" ref="G9:G15" si="0">ROUND(E9*F9,2)</f>
        <v>0</v>
      </c>
      <c r="H9" s="179"/>
      <c r="I9" s="180">
        <f t="shared" ref="I9:I15" si="1">ROUND(E9*H9,2)</f>
        <v>0</v>
      </c>
      <c r="J9" s="179"/>
      <c r="K9" s="180">
        <f t="shared" ref="K9:K15" si="2">ROUND(E9*J9,2)</f>
        <v>0</v>
      </c>
      <c r="L9" s="180">
        <v>21</v>
      </c>
      <c r="M9" s="180">
        <f t="shared" ref="M9:M15" si="3">G9*(1+L9/100)</f>
        <v>0</v>
      </c>
      <c r="N9" s="178">
        <v>0</v>
      </c>
      <c r="O9" s="178">
        <f t="shared" ref="O9:O15" si="4">ROUND(E9*N9,2)</f>
        <v>0</v>
      </c>
      <c r="P9" s="178">
        <v>0</v>
      </c>
      <c r="Q9" s="178">
        <f t="shared" ref="Q9:Q15" si="5">ROUND(E9*P9,2)</f>
        <v>0</v>
      </c>
      <c r="R9" s="180"/>
      <c r="S9" s="181" t="s">
        <v>296</v>
      </c>
      <c r="T9" s="156">
        <v>0</v>
      </c>
      <c r="U9" s="156">
        <f t="shared" ref="U9:U15" si="6">ROUND(E9*T9,2)</f>
        <v>0</v>
      </c>
      <c r="V9" s="156"/>
      <c r="W9" s="156" t="s">
        <v>73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1140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outlineLevel="1" x14ac:dyDescent="0.2">
      <c r="A10" s="175">
        <v>2</v>
      </c>
      <c r="B10" s="176" t="s">
        <v>1873</v>
      </c>
      <c r="C10" s="185" t="s">
        <v>1874</v>
      </c>
      <c r="D10" s="177" t="s">
        <v>1139</v>
      </c>
      <c r="E10" s="178">
        <v>1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78">
        <v>0</v>
      </c>
      <c r="O10" s="178">
        <f t="shared" si="4"/>
        <v>0</v>
      </c>
      <c r="P10" s="178">
        <v>0</v>
      </c>
      <c r="Q10" s="178">
        <f t="shared" si="5"/>
        <v>0</v>
      </c>
      <c r="R10" s="180"/>
      <c r="S10" s="181" t="s">
        <v>296</v>
      </c>
      <c r="T10" s="156">
        <v>0</v>
      </c>
      <c r="U10" s="156">
        <f t="shared" si="6"/>
        <v>0</v>
      </c>
      <c r="V10" s="156"/>
      <c r="W10" s="156" t="s">
        <v>73</v>
      </c>
      <c r="X10" s="156" t="s">
        <v>224</v>
      </c>
      <c r="Y10" s="145"/>
      <c r="Z10" s="145"/>
      <c r="AA10" s="145"/>
      <c r="AB10" s="145"/>
      <c r="AC10" s="145"/>
      <c r="AD10" s="145"/>
      <c r="AE10" s="145"/>
      <c r="AF10" s="145" t="s">
        <v>1140</v>
      </c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outlineLevel="1" x14ac:dyDescent="0.2">
      <c r="A11" s="175">
        <v>3</v>
      </c>
      <c r="B11" s="176" t="s">
        <v>1875</v>
      </c>
      <c r="C11" s="185" t="s">
        <v>1876</v>
      </c>
      <c r="D11" s="177" t="s">
        <v>1139</v>
      </c>
      <c r="E11" s="178">
        <v>1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78">
        <v>0</v>
      </c>
      <c r="O11" s="178">
        <f t="shared" si="4"/>
        <v>0</v>
      </c>
      <c r="P11" s="178">
        <v>0</v>
      </c>
      <c r="Q11" s="178">
        <f t="shared" si="5"/>
        <v>0</v>
      </c>
      <c r="R11" s="180"/>
      <c r="S11" s="181" t="s">
        <v>296</v>
      </c>
      <c r="T11" s="156">
        <v>0</v>
      </c>
      <c r="U11" s="156">
        <f t="shared" si="6"/>
        <v>0</v>
      </c>
      <c r="V11" s="156"/>
      <c r="W11" s="156" t="s">
        <v>73</v>
      </c>
      <c r="X11" s="156" t="s">
        <v>224</v>
      </c>
      <c r="Y11" s="145"/>
      <c r="Z11" s="145"/>
      <c r="AA11" s="145"/>
      <c r="AB11" s="145"/>
      <c r="AC11" s="145"/>
      <c r="AD11" s="145"/>
      <c r="AE11" s="145"/>
      <c r="AF11" s="145" t="s">
        <v>1140</v>
      </c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</row>
    <row r="12" spans="1:59" ht="22.5" outlineLevel="1" x14ac:dyDescent="0.2">
      <c r="A12" s="175">
        <v>4</v>
      </c>
      <c r="B12" s="176" t="s">
        <v>1877</v>
      </c>
      <c r="C12" s="185" t="s">
        <v>1878</v>
      </c>
      <c r="D12" s="177" t="s">
        <v>1139</v>
      </c>
      <c r="E12" s="178">
        <v>1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78">
        <v>0</v>
      </c>
      <c r="O12" s="178">
        <f t="shared" si="4"/>
        <v>0</v>
      </c>
      <c r="P12" s="178">
        <v>0</v>
      </c>
      <c r="Q12" s="178">
        <f t="shared" si="5"/>
        <v>0</v>
      </c>
      <c r="R12" s="180"/>
      <c r="S12" s="181" t="s">
        <v>296</v>
      </c>
      <c r="T12" s="156">
        <v>0</v>
      </c>
      <c r="U12" s="156">
        <f t="shared" si="6"/>
        <v>0</v>
      </c>
      <c r="V12" s="156"/>
      <c r="W12" s="156" t="s">
        <v>73</v>
      </c>
      <c r="X12" s="156" t="s">
        <v>224</v>
      </c>
      <c r="Y12" s="145"/>
      <c r="Z12" s="145"/>
      <c r="AA12" s="145"/>
      <c r="AB12" s="145"/>
      <c r="AC12" s="145"/>
      <c r="AD12" s="145"/>
      <c r="AE12" s="145"/>
      <c r="AF12" s="145" t="s">
        <v>1140</v>
      </c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outlineLevel="1" x14ac:dyDescent="0.2">
      <c r="A13" s="175">
        <v>5</v>
      </c>
      <c r="B13" s="176" t="s">
        <v>1879</v>
      </c>
      <c r="C13" s="185" t="s">
        <v>1880</v>
      </c>
      <c r="D13" s="177" t="s">
        <v>1139</v>
      </c>
      <c r="E13" s="178">
        <v>1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78">
        <v>0</v>
      </c>
      <c r="O13" s="178">
        <f t="shared" si="4"/>
        <v>0</v>
      </c>
      <c r="P13" s="178">
        <v>0</v>
      </c>
      <c r="Q13" s="178">
        <f t="shared" si="5"/>
        <v>0</v>
      </c>
      <c r="R13" s="180"/>
      <c r="S13" s="181" t="s">
        <v>296</v>
      </c>
      <c r="T13" s="156">
        <v>0</v>
      </c>
      <c r="U13" s="156">
        <f t="shared" si="6"/>
        <v>0</v>
      </c>
      <c r="V13" s="156"/>
      <c r="W13" s="156" t="s">
        <v>73</v>
      </c>
      <c r="X13" s="156" t="s">
        <v>224</v>
      </c>
      <c r="Y13" s="145"/>
      <c r="Z13" s="145"/>
      <c r="AA13" s="145"/>
      <c r="AB13" s="145"/>
      <c r="AC13" s="145"/>
      <c r="AD13" s="145"/>
      <c r="AE13" s="145"/>
      <c r="AF13" s="145" t="s">
        <v>1140</v>
      </c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</row>
    <row r="14" spans="1:59" outlineLevel="1" x14ac:dyDescent="0.2">
      <c r="A14" s="175">
        <v>6</v>
      </c>
      <c r="B14" s="176" t="s">
        <v>1881</v>
      </c>
      <c r="C14" s="185" t="s">
        <v>1882</v>
      </c>
      <c r="D14" s="177" t="s">
        <v>1139</v>
      </c>
      <c r="E14" s="178">
        <v>1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80"/>
      <c r="S14" s="181" t="s">
        <v>296</v>
      </c>
      <c r="T14" s="156">
        <v>0</v>
      </c>
      <c r="U14" s="156">
        <f t="shared" si="6"/>
        <v>0</v>
      </c>
      <c r="V14" s="156"/>
      <c r="W14" s="156" t="s">
        <v>73</v>
      </c>
      <c r="X14" s="156" t="s">
        <v>224</v>
      </c>
      <c r="Y14" s="145"/>
      <c r="Z14" s="145"/>
      <c r="AA14" s="145"/>
      <c r="AB14" s="145"/>
      <c r="AC14" s="145"/>
      <c r="AD14" s="145"/>
      <c r="AE14" s="145"/>
      <c r="AF14" s="145" t="s">
        <v>1140</v>
      </c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outlineLevel="1" x14ac:dyDescent="0.2">
      <c r="A15" s="175">
        <v>7</v>
      </c>
      <c r="B15" s="176" t="s">
        <v>1883</v>
      </c>
      <c r="C15" s="185" t="s">
        <v>1884</v>
      </c>
      <c r="D15" s="177" t="s">
        <v>1139</v>
      </c>
      <c r="E15" s="178">
        <v>1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80"/>
      <c r="S15" s="181" t="s">
        <v>296</v>
      </c>
      <c r="T15" s="156">
        <v>0</v>
      </c>
      <c r="U15" s="156">
        <f t="shared" si="6"/>
        <v>0</v>
      </c>
      <c r="V15" s="156"/>
      <c r="W15" s="156" t="s">
        <v>73</v>
      </c>
      <c r="X15" s="156" t="s">
        <v>224</v>
      </c>
      <c r="Y15" s="145"/>
      <c r="Z15" s="145"/>
      <c r="AA15" s="145"/>
      <c r="AB15" s="145"/>
      <c r="AC15" s="145"/>
      <c r="AD15" s="145"/>
      <c r="AE15" s="145"/>
      <c r="AF15" s="145" t="s">
        <v>1140</v>
      </c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x14ac:dyDescent="0.2">
      <c r="A16" s="161" t="s">
        <v>217</v>
      </c>
      <c r="B16" s="162" t="s">
        <v>191</v>
      </c>
      <c r="C16" s="182" t="s">
        <v>30</v>
      </c>
      <c r="D16" s="163"/>
      <c r="E16" s="164"/>
      <c r="F16" s="165"/>
      <c r="G16" s="165">
        <f>SUMIF(AF17:AF23,"&lt;&gt;NOR",G17:G23)</f>
        <v>0</v>
      </c>
      <c r="H16" s="165"/>
      <c r="I16" s="165">
        <f>SUM(I17:I23)</f>
        <v>0</v>
      </c>
      <c r="J16" s="165"/>
      <c r="K16" s="165">
        <f>SUM(K17:K23)</f>
        <v>0</v>
      </c>
      <c r="L16" s="165"/>
      <c r="M16" s="165">
        <f>SUM(M17:M23)</f>
        <v>0</v>
      </c>
      <c r="N16" s="164"/>
      <c r="O16" s="164">
        <f>SUM(O17:O23)</f>
        <v>0</v>
      </c>
      <c r="P16" s="164"/>
      <c r="Q16" s="164">
        <f>SUM(Q17:Q23)</f>
        <v>0</v>
      </c>
      <c r="R16" s="165"/>
      <c r="S16" s="166"/>
      <c r="T16" s="160"/>
      <c r="U16" s="160">
        <f>SUM(U17:U23)</f>
        <v>0</v>
      </c>
      <c r="V16" s="160"/>
      <c r="W16" s="160"/>
      <c r="X16" s="160"/>
      <c r="AF16" t="s">
        <v>218</v>
      </c>
    </row>
    <row r="17" spans="1:59" outlineLevel="1" x14ac:dyDescent="0.2">
      <c r="A17" s="175">
        <v>8</v>
      </c>
      <c r="B17" s="176" t="s">
        <v>1885</v>
      </c>
      <c r="C17" s="185" t="s">
        <v>1886</v>
      </c>
      <c r="D17" s="177" t="s">
        <v>1139</v>
      </c>
      <c r="E17" s="178">
        <v>1</v>
      </c>
      <c r="F17" s="179"/>
      <c r="G17" s="180">
        <f t="shared" ref="G17:G23" si="7">ROUND(E17*F17,2)</f>
        <v>0</v>
      </c>
      <c r="H17" s="179"/>
      <c r="I17" s="180">
        <f t="shared" ref="I17:I23" si="8">ROUND(E17*H17,2)</f>
        <v>0</v>
      </c>
      <c r="J17" s="179"/>
      <c r="K17" s="180">
        <f t="shared" ref="K17:K23" si="9">ROUND(E17*J17,2)</f>
        <v>0</v>
      </c>
      <c r="L17" s="180">
        <v>21</v>
      </c>
      <c r="M17" s="180">
        <f t="shared" ref="M17:M23" si="10">G17*(1+L17/100)</f>
        <v>0</v>
      </c>
      <c r="N17" s="178">
        <v>0</v>
      </c>
      <c r="O17" s="178">
        <f t="shared" ref="O17:O23" si="11">ROUND(E17*N17,2)</f>
        <v>0</v>
      </c>
      <c r="P17" s="178">
        <v>0</v>
      </c>
      <c r="Q17" s="178">
        <f t="shared" ref="Q17:Q23" si="12">ROUND(E17*P17,2)</f>
        <v>0</v>
      </c>
      <c r="R17" s="180"/>
      <c r="S17" s="181" t="s">
        <v>296</v>
      </c>
      <c r="T17" s="156">
        <v>0</v>
      </c>
      <c r="U17" s="156">
        <f t="shared" ref="U17:U23" si="13">ROUND(E17*T17,2)</f>
        <v>0</v>
      </c>
      <c r="V17" s="156"/>
      <c r="W17" s="156" t="s">
        <v>73</v>
      </c>
      <c r="X17" s="156" t="s">
        <v>224</v>
      </c>
      <c r="Y17" s="145"/>
      <c r="Z17" s="145"/>
      <c r="AA17" s="145"/>
      <c r="AB17" s="145"/>
      <c r="AC17" s="145"/>
      <c r="AD17" s="145"/>
      <c r="AE17" s="145"/>
      <c r="AF17" s="145" t="s">
        <v>1140</v>
      </c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outlineLevel="1" x14ac:dyDescent="0.2">
      <c r="A18" s="175">
        <v>9</v>
      </c>
      <c r="B18" s="176" t="s">
        <v>1887</v>
      </c>
      <c r="C18" s="185" t="s">
        <v>1888</v>
      </c>
      <c r="D18" s="177" t="s">
        <v>1139</v>
      </c>
      <c r="E18" s="178">
        <v>1</v>
      </c>
      <c r="F18" s="179"/>
      <c r="G18" s="180">
        <f t="shared" si="7"/>
        <v>0</v>
      </c>
      <c r="H18" s="179"/>
      <c r="I18" s="180">
        <f t="shared" si="8"/>
        <v>0</v>
      </c>
      <c r="J18" s="179"/>
      <c r="K18" s="180">
        <f t="shared" si="9"/>
        <v>0</v>
      </c>
      <c r="L18" s="180">
        <v>21</v>
      </c>
      <c r="M18" s="180">
        <f t="shared" si="10"/>
        <v>0</v>
      </c>
      <c r="N18" s="178">
        <v>0</v>
      </c>
      <c r="O18" s="178">
        <f t="shared" si="11"/>
        <v>0</v>
      </c>
      <c r="P18" s="178">
        <v>0</v>
      </c>
      <c r="Q18" s="178">
        <f t="shared" si="12"/>
        <v>0</v>
      </c>
      <c r="R18" s="180"/>
      <c r="S18" s="181" t="s">
        <v>296</v>
      </c>
      <c r="T18" s="156">
        <v>0</v>
      </c>
      <c r="U18" s="156">
        <f t="shared" si="13"/>
        <v>0</v>
      </c>
      <c r="V18" s="156"/>
      <c r="W18" s="156" t="s">
        <v>73</v>
      </c>
      <c r="X18" s="156" t="s">
        <v>224</v>
      </c>
      <c r="Y18" s="145"/>
      <c r="Z18" s="145"/>
      <c r="AA18" s="145"/>
      <c r="AB18" s="145"/>
      <c r="AC18" s="145"/>
      <c r="AD18" s="145"/>
      <c r="AE18" s="145"/>
      <c r="AF18" s="145" t="s">
        <v>1140</v>
      </c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outlineLevel="1" x14ac:dyDescent="0.2">
      <c r="A19" s="175">
        <v>10</v>
      </c>
      <c r="B19" s="176" t="s">
        <v>1889</v>
      </c>
      <c r="C19" s="185" t="s">
        <v>1890</v>
      </c>
      <c r="D19" s="177" t="s">
        <v>1139</v>
      </c>
      <c r="E19" s="178">
        <v>1</v>
      </c>
      <c r="F19" s="179"/>
      <c r="G19" s="180">
        <f t="shared" si="7"/>
        <v>0</v>
      </c>
      <c r="H19" s="179"/>
      <c r="I19" s="180">
        <f t="shared" si="8"/>
        <v>0</v>
      </c>
      <c r="J19" s="179"/>
      <c r="K19" s="180">
        <f t="shared" si="9"/>
        <v>0</v>
      </c>
      <c r="L19" s="180">
        <v>21</v>
      </c>
      <c r="M19" s="180">
        <f t="shared" si="10"/>
        <v>0</v>
      </c>
      <c r="N19" s="178">
        <v>0</v>
      </c>
      <c r="O19" s="178">
        <f t="shared" si="11"/>
        <v>0</v>
      </c>
      <c r="P19" s="178">
        <v>0</v>
      </c>
      <c r="Q19" s="178">
        <f t="shared" si="12"/>
        <v>0</v>
      </c>
      <c r="R19" s="180"/>
      <c r="S19" s="181" t="s">
        <v>296</v>
      </c>
      <c r="T19" s="156">
        <v>0</v>
      </c>
      <c r="U19" s="156">
        <f t="shared" si="13"/>
        <v>0</v>
      </c>
      <c r="V19" s="156"/>
      <c r="W19" s="156" t="s">
        <v>73</v>
      </c>
      <c r="X19" s="156" t="s">
        <v>224</v>
      </c>
      <c r="Y19" s="145"/>
      <c r="Z19" s="145"/>
      <c r="AA19" s="145"/>
      <c r="AB19" s="145"/>
      <c r="AC19" s="145"/>
      <c r="AD19" s="145"/>
      <c r="AE19" s="145"/>
      <c r="AF19" s="145" t="s">
        <v>1140</v>
      </c>
      <c r="AG19" s="145"/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</row>
    <row r="20" spans="1:59" outlineLevel="1" x14ac:dyDescent="0.2">
      <c r="A20" s="175">
        <v>11</v>
      </c>
      <c r="B20" s="176" t="s">
        <v>1891</v>
      </c>
      <c r="C20" s="185" t="s">
        <v>1892</v>
      </c>
      <c r="D20" s="177" t="s">
        <v>1139</v>
      </c>
      <c r="E20" s="178">
        <v>1</v>
      </c>
      <c r="F20" s="179"/>
      <c r="G20" s="180">
        <f t="shared" si="7"/>
        <v>0</v>
      </c>
      <c r="H20" s="179"/>
      <c r="I20" s="180">
        <f t="shared" si="8"/>
        <v>0</v>
      </c>
      <c r="J20" s="179"/>
      <c r="K20" s="180">
        <f t="shared" si="9"/>
        <v>0</v>
      </c>
      <c r="L20" s="180">
        <v>21</v>
      </c>
      <c r="M20" s="180">
        <f t="shared" si="10"/>
        <v>0</v>
      </c>
      <c r="N20" s="178">
        <v>0</v>
      </c>
      <c r="O20" s="178">
        <f t="shared" si="11"/>
        <v>0</v>
      </c>
      <c r="P20" s="178">
        <v>0</v>
      </c>
      <c r="Q20" s="178">
        <f t="shared" si="12"/>
        <v>0</v>
      </c>
      <c r="R20" s="180"/>
      <c r="S20" s="181" t="s">
        <v>296</v>
      </c>
      <c r="T20" s="156">
        <v>0</v>
      </c>
      <c r="U20" s="156">
        <f t="shared" si="13"/>
        <v>0</v>
      </c>
      <c r="V20" s="156"/>
      <c r="W20" s="156" t="s">
        <v>73</v>
      </c>
      <c r="X20" s="156" t="s">
        <v>224</v>
      </c>
      <c r="Y20" s="145"/>
      <c r="Z20" s="145"/>
      <c r="AA20" s="145"/>
      <c r="AB20" s="145"/>
      <c r="AC20" s="145"/>
      <c r="AD20" s="145"/>
      <c r="AE20" s="145"/>
      <c r="AF20" s="145" t="s">
        <v>1140</v>
      </c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outlineLevel="1" x14ac:dyDescent="0.2">
      <c r="A21" s="175">
        <v>12</v>
      </c>
      <c r="B21" s="176" t="s">
        <v>1893</v>
      </c>
      <c r="C21" s="185" t="s">
        <v>1894</v>
      </c>
      <c r="D21" s="177" t="s">
        <v>1139</v>
      </c>
      <c r="E21" s="178">
        <v>1</v>
      </c>
      <c r="F21" s="179"/>
      <c r="G21" s="180">
        <f t="shared" si="7"/>
        <v>0</v>
      </c>
      <c r="H21" s="179"/>
      <c r="I21" s="180">
        <f t="shared" si="8"/>
        <v>0</v>
      </c>
      <c r="J21" s="179"/>
      <c r="K21" s="180">
        <f t="shared" si="9"/>
        <v>0</v>
      </c>
      <c r="L21" s="180">
        <v>21</v>
      </c>
      <c r="M21" s="180">
        <f t="shared" si="10"/>
        <v>0</v>
      </c>
      <c r="N21" s="178">
        <v>0</v>
      </c>
      <c r="O21" s="178">
        <f t="shared" si="11"/>
        <v>0</v>
      </c>
      <c r="P21" s="178">
        <v>0</v>
      </c>
      <c r="Q21" s="178">
        <f t="shared" si="12"/>
        <v>0</v>
      </c>
      <c r="R21" s="180"/>
      <c r="S21" s="181" t="s">
        <v>296</v>
      </c>
      <c r="T21" s="156">
        <v>0</v>
      </c>
      <c r="U21" s="156">
        <f t="shared" si="13"/>
        <v>0</v>
      </c>
      <c r="V21" s="156"/>
      <c r="W21" s="156" t="s">
        <v>73</v>
      </c>
      <c r="X21" s="156" t="s">
        <v>224</v>
      </c>
      <c r="Y21" s="145"/>
      <c r="Z21" s="145"/>
      <c r="AA21" s="145"/>
      <c r="AB21" s="145"/>
      <c r="AC21" s="145"/>
      <c r="AD21" s="145"/>
      <c r="AE21" s="145"/>
      <c r="AF21" s="145" t="s">
        <v>1140</v>
      </c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outlineLevel="1" x14ac:dyDescent="0.2">
      <c r="A22" s="175">
        <v>13</v>
      </c>
      <c r="B22" s="176" t="s">
        <v>1895</v>
      </c>
      <c r="C22" s="185" t="s">
        <v>1896</v>
      </c>
      <c r="D22" s="177" t="s">
        <v>1139</v>
      </c>
      <c r="E22" s="178">
        <v>1</v>
      </c>
      <c r="F22" s="179"/>
      <c r="G22" s="180">
        <f t="shared" si="7"/>
        <v>0</v>
      </c>
      <c r="H22" s="179"/>
      <c r="I22" s="180">
        <f t="shared" si="8"/>
        <v>0</v>
      </c>
      <c r="J22" s="179"/>
      <c r="K22" s="180">
        <f t="shared" si="9"/>
        <v>0</v>
      </c>
      <c r="L22" s="180">
        <v>21</v>
      </c>
      <c r="M22" s="180">
        <f t="shared" si="10"/>
        <v>0</v>
      </c>
      <c r="N22" s="178">
        <v>0</v>
      </c>
      <c r="O22" s="178">
        <f t="shared" si="11"/>
        <v>0</v>
      </c>
      <c r="P22" s="178">
        <v>0</v>
      </c>
      <c r="Q22" s="178">
        <f t="shared" si="12"/>
        <v>0</v>
      </c>
      <c r="R22" s="180"/>
      <c r="S22" s="181" t="s">
        <v>296</v>
      </c>
      <c r="T22" s="156">
        <v>0</v>
      </c>
      <c r="U22" s="156">
        <f t="shared" si="13"/>
        <v>0</v>
      </c>
      <c r="V22" s="156"/>
      <c r="W22" s="156" t="s">
        <v>73</v>
      </c>
      <c r="X22" s="156" t="s">
        <v>224</v>
      </c>
      <c r="Y22" s="145"/>
      <c r="Z22" s="145"/>
      <c r="AA22" s="145"/>
      <c r="AB22" s="145"/>
      <c r="AC22" s="145"/>
      <c r="AD22" s="145"/>
      <c r="AE22" s="145"/>
      <c r="AF22" s="145" t="s">
        <v>1140</v>
      </c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</row>
    <row r="23" spans="1:59" outlineLevel="1" x14ac:dyDescent="0.2">
      <c r="A23" s="168">
        <v>14</v>
      </c>
      <c r="B23" s="169" t="s">
        <v>1897</v>
      </c>
      <c r="C23" s="183" t="s">
        <v>1898</v>
      </c>
      <c r="D23" s="170" t="s">
        <v>1139</v>
      </c>
      <c r="E23" s="171">
        <v>1</v>
      </c>
      <c r="F23" s="172"/>
      <c r="G23" s="173">
        <f t="shared" si="7"/>
        <v>0</v>
      </c>
      <c r="H23" s="172"/>
      <c r="I23" s="173">
        <f t="shared" si="8"/>
        <v>0</v>
      </c>
      <c r="J23" s="172"/>
      <c r="K23" s="173">
        <f t="shared" si="9"/>
        <v>0</v>
      </c>
      <c r="L23" s="173">
        <v>21</v>
      </c>
      <c r="M23" s="173">
        <f t="shared" si="10"/>
        <v>0</v>
      </c>
      <c r="N23" s="171">
        <v>0</v>
      </c>
      <c r="O23" s="171">
        <f t="shared" si="11"/>
        <v>0</v>
      </c>
      <c r="P23" s="171">
        <v>0</v>
      </c>
      <c r="Q23" s="171">
        <f t="shared" si="12"/>
        <v>0</v>
      </c>
      <c r="R23" s="173"/>
      <c r="S23" s="174" t="s">
        <v>296</v>
      </c>
      <c r="T23" s="156">
        <v>0</v>
      </c>
      <c r="U23" s="156">
        <f t="shared" si="13"/>
        <v>0</v>
      </c>
      <c r="V23" s="156"/>
      <c r="W23" s="156" t="s">
        <v>73</v>
      </c>
      <c r="X23" s="156" t="s">
        <v>224</v>
      </c>
      <c r="Y23" s="145"/>
      <c r="Z23" s="145"/>
      <c r="AA23" s="145"/>
      <c r="AB23" s="145"/>
      <c r="AC23" s="145"/>
      <c r="AD23" s="145"/>
      <c r="AE23" s="145"/>
      <c r="AF23" s="145" t="s">
        <v>1140</v>
      </c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</row>
    <row r="24" spans="1:59" x14ac:dyDescent="0.2">
      <c r="A24" s="3"/>
      <c r="B24" s="4"/>
      <c r="C24" s="186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AD24">
        <v>15</v>
      </c>
      <c r="AE24">
        <v>21</v>
      </c>
      <c r="AF24" t="s">
        <v>204</v>
      </c>
    </row>
    <row r="25" spans="1:59" x14ac:dyDescent="0.2">
      <c r="A25" s="148"/>
      <c r="B25" s="149" t="s">
        <v>31</v>
      </c>
      <c r="C25" s="187"/>
      <c r="D25" s="150"/>
      <c r="E25" s="151"/>
      <c r="F25" s="151"/>
      <c r="G25" s="167">
        <f>G8+G16</f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AD25">
        <f>SUMIF(L7:L23,AD24,G7:G23)</f>
        <v>0</v>
      </c>
      <c r="AE25">
        <f>SUMIF(L7:L23,AE24,G7:G23)</f>
        <v>0</v>
      </c>
      <c r="AF25" t="s">
        <v>346</v>
      </c>
    </row>
    <row r="26" spans="1:59" x14ac:dyDescent="0.2">
      <c r="A26" s="3"/>
      <c r="B26" s="4"/>
      <c r="C26" s="186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59" x14ac:dyDescent="0.2">
      <c r="A27" s="3"/>
      <c r="B27" s="4"/>
      <c r="C27" s="186"/>
      <c r="D27" s="6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59" x14ac:dyDescent="0.2">
      <c r="A28" s="269" t="s">
        <v>347</v>
      </c>
      <c r="B28" s="269"/>
      <c r="C28" s="270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59" x14ac:dyDescent="0.2">
      <c r="A29" s="250"/>
      <c r="B29" s="251"/>
      <c r="C29" s="252"/>
      <c r="D29" s="251"/>
      <c r="E29" s="251"/>
      <c r="F29" s="251"/>
      <c r="G29" s="25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AF29" t="s">
        <v>348</v>
      </c>
    </row>
    <row r="30" spans="1:59" x14ac:dyDescent="0.2">
      <c r="A30" s="254"/>
      <c r="B30" s="255"/>
      <c r="C30" s="256"/>
      <c r="D30" s="255"/>
      <c r="E30" s="255"/>
      <c r="F30" s="255"/>
      <c r="G30" s="257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59" x14ac:dyDescent="0.2">
      <c r="A31" s="254"/>
      <c r="B31" s="255"/>
      <c r="C31" s="256"/>
      <c r="D31" s="255"/>
      <c r="E31" s="255"/>
      <c r="F31" s="255"/>
      <c r="G31" s="257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59" x14ac:dyDescent="0.2">
      <c r="A32" s="254"/>
      <c r="B32" s="255"/>
      <c r="C32" s="256"/>
      <c r="D32" s="255"/>
      <c r="E32" s="255"/>
      <c r="F32" s="255"/>
      <c r="G32" s="257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32" x14ac:dyDescent="0.2">
      <c r="A33" s="258"/>
      <c r="B33" s="259"/>
      <c r="C33" s="260"/>
      <c r="D33" s="259"/>
      <c r="E33" s="259"/>
      <c r="F33" s="259"/>
      <c r="G33" s="261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32" x14ac:dyDescent="0.2">
      <c r="A34" s="3"/>
      <c r="B34" s="4"/>
      <c r="C34" s="186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32" x14ac:dyDescent="0.2">
      <c r="C35" s="188"/>
      <c r="D35" s="10"/>
      <c r="AF35" t="s">
        <v>349</v>
      </c>
    </row>
    <row r="36" spans="1:32" x14ac:dyDescent="0.2">
      <c r="D36" s="10"/>
    </row>
    <row r="37" spans="1:32" x14ac:dyDescent="0.2">
      <c r="D37" s="10"/>
    </row>
    <row r="38" spans="1:32" x14ac:dyDescent="0.2">
      <c r="D38" s="10"/>
    </row>
    <row r="39" spans="1:32" x14ac:dyDescent="0.2">
      <c r="D39" s="10"/>
    </row>
    <row r="40" spans="1:32" x14ac:dyDescent="0.2">
      <c r="D40" s="10"/>
    </row>
    <row r="41" spans="1:32" x14ac:dyDescent="0.2">
      <c r="D41" s="10"/>
    </row>
    <row r="42" spans="1:32" x14ac:dyDescent="0.2">
      <c r="D42" s="10"/>
    </row>
    <row r="43" spans="1:32" x14ac:dyDescent="0.2">
      <c r="D43" s="10"/>
    </row>
    <row r="44" spans="1:32" x14ac:dyDescent="0.2">
      <c r="D44" s="10"/>
    </row>
    <row r="45" spans="1:32" x14ac:dyDescent="0.2">
      <c r="D45" s="10"/>
    </row>
    <row r="46" spans="1:32" x14ac:dyDescent="0.2">
      <c r="D46" s="10"/>
    </row>
    <row r="47" spans="1:32" x14ac:dyDescent="0.2">
      <c r="D47" s="10"/>
    </row>
    <row r="48" spans="1:32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oPoYKwk3HQwUQoMrwmS3hj0pKtniquyQ0CDagOVXNLLYBmXFa4khpscwkd9GS3pkBRWOHWYDZJA/b+P1fQ5Ag==" saltValue="QMM9q24RbFN3lg7yjqXXIg==" spinCount="100000" sheet="1" formatRows="0"/>
  <mergeCells count="6">
    <mergeCell ref="A29:G33"/>
    <mergeCell ref="A1:G1"/>
    <mergeCell ref="C2:G2"/>
    <mergeCell ref="C3:G3"/>
    <mergeCell ref="C4:G4"/>
    <mergeCell ref="A28:C28"/>
  </mergeCells>
  <pageMargins left="0.59055118110236204" right="0.196850393700787" top="0.78740157499999996" bottom="0.78740157499999996" header="0.3" footer="0.3"/>
  <pageSetup paperSize="9" scale="96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46" t="s">
        <v>7</v>
      </c>
      <c r="B1" s="246"/>
      <c r="C1" s="247"/>
      <c r="D1" s="246"/>
      <c r="E1" s="246"/>
      <c r="F1" s="246"/>
      <c r="G1" s="246"/>
    </row>
    <row r="2" spans="1:7" ht="24.95" customHeight="1" x14ac:dyDescent="0.2">
      <c r="A2" s="50" t="s">
        <v>8</v>
      </c>
      <c r="B2" s="49"/>
      <c r="C2" s="248"/>
      <c r="D2" s="248"/>
      <c r="E2" s="248"/>
      <c r="F2" s="248"/>
      <c r="G2" s="249"/>
    </row>
    <row r="3" spans="1:7" ht="24.95" customHeight="1" x14ac:dyDescent="0.2">
      <c r="A3" s="50" t="s">
        <v>9</v>
      </c>
      <c r="B3" s="49"/>
      <c r="C3" s="248"/>
      <c r="D3" s="248"/>
      <c r="E3" s="248"/>
      <c r="F3" s="248"/>
      <c r="G3" s="249"/>
    </row>
    <row r="4" spans="1:7" ht="24.95" customHeight="1" x14ac:dyDescent="0.2">
      <c r="A4" s="50" t="s">
        <v>10</v>
      </c>
      <c r="B4" s="49"/>
      <c r="C4" s="248"/>
      <c r="D4" s="248"/>
      <c r="E4" s="248"/>
      <c r="F4" s="248"/>
      <c r="G4" s="249"/>
    </row>
    <row r="5" spans="1:7" x14ac:dyDescent="0.2">
      <c r="B5" s="4"/>
      <c r="C5" s="5"/>
      <c r="D5" s="6"/>
    </row>
  </sheetData>
  <sheetProtection algorithmName="SHA-512" hashValue="0FUYEacA+6khAHBRKZL43KUOxbeGzezfXC/AnL6Kc3u9WHI5m1TmdJxycwphWmH5b+/DYcKK4NRlQvK2CcYj6w==" saltValue="thCkpVvVxRcto+Af1lByX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78B2A-A3C5-4A93-B742-B5E10B3316E8}">
  <sheetPr>
    <outlinePr summaryBelow="0"/>
  </sheetPr>
  <dimension ref="A1:BG5000"/>
  <sheetViews>
    <sheetView view="pageBreakPreview" zoomScaleNormal="100" zoomScaleSheetLayoutView="100" workbookViewId="0">
      <pane ySplit="7" topLeftCell="A8" activePane="bottomLeft" state="frozen"/>
      <selection pane="bottomLeft" activeCell="F21" sqref="F21"/>
    </sheetView>
  </sheetViews>
  <sheetFormatPr defaultRowHeight="12.75" outlineLevelRow="3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44</v>
      </c>
      <c r="C3" s="263" t="s">
        <v>45</v>
      </c>
      <c r="D3" s="264"/>
      <c r="E3" s="264"/>
      <c r="F3" s="264"/>
      <c r="G3" s="265"/>
      <c r="AB3" s="119" t="s">
        <v>193</v>
      </c>
      <c r="AF3" t="s">
        <v>194</v>
      </c>
    </row>
    <row r="4" spans="1:59" ht="24.95" customHeight="1" x14ac:dyDescent="0.2">
      <c r="A4" s="138" t="s">
        <v>10</v>
      </c>
      <c r="B4" s="139" t="s">
        <v>46</v>
      </c>
      <c r="C4" s="266" t="s">
        <v>47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x14ac:dyDescent="0.2">
      <c r="A8" s="161" t="s">
        <v>217</v>
      </c>
      <c r="B8" s="162" t="s">
        <v>88</v>
      </c>
      <c r="C8" s="182" t="s">
        <v>89</v>
      </c>
      <c r="D8" s="163"/>
      <c r="E8" s="164"/>
      <c r="F8" s="165"/>
      <c r="G8" s="165">
        <f>SUMIF(AF9:AF39,"&lt;&gt;NOR",G9:G39)</f>
        <v>0</v>
      </c>
      <c r="H8" s="165"/>
      <c r="I8" s="165">
        <f>SUM(I9:I39)</f>
        <v>0</v>
      </c>
      <c r="J8" s="165"/>
      <c r="K8" s="165">
        <f>SUM(K9:K39)</f>
        <v>0</v>
      </c>
      <c r="L8" s="165"/>
      <c r="M8" s="165">
        <f>SUM(M9:M39)</f>
        <v>0</v>
      </c>
      <c r="N8" s="164"/>
      <c r="O8" s="164">
        <f>SUM(O9:O39)</f>
        <v>1625.64</v>
      </c>
      <c r="P8" s="164"/>
      <c r="Q8" s="164">
        <f>SUM(Q9:Q39)</f>
        <v>0</v>
      </c>
      <c r="R8" s="165"/>
      <c r="S8" s="166"/>
      <c r="T8" s="160"/>
      <c r="U8" s="160">
        <f>SUM(U9:U39)</f>
        <v>2396.7799999999997</v>
      </c>
      <c r="V8" s="160"/>
      <c r="W8" s="160"/>
      <c r="X8" s="160"/>
      <c r="AF8" t="s">
        <v>218</v>
      </c>
    </row>
    <row r="9" spans="1:59" outlineLevel="1" x14ac:dyDescent="0.2">
      <c r="A9" s="168">
        <v>1</v>
      </c>
      <c r="B9" s="169" t="s">
        <v>219</v>
      </c>
      <c r="C9" s="183" t="s">
        <v>220</v>
      </c>
      <c r="D9" s="170" t="s">
        <v>221</v>
      </c>
      <c r="E9" s="171">
        <v>3595.6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/>
      <c r="S9" s="174" t="s">
        <v>222</v>
      </c>
      <c r="T9" s="156">
        <v>0.11700000000000001</v>
      </c>
      <c r="U9" s="156">
        <f>ROUND(E9*T9,2)</f>
        <v>420.69</v>
      </c>
      <c r="V9" s="156"/>
      <c r="W9" s="156" t="s">
        <v>223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225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outlineLevel="2" x14ac:dyDescent="0.2">
      <c r="A10" s="152"/>
      <c r="B10" s="153"/>
      <c r="C10" s="184" t="s">
        <v>226</v>
      </c>
      <c r="D10" s="158"/>
      <c r="E10" s="159"/>
      <c r="F10" s="156"/>
      <c r="G10" s="156"/>
      <c r="H10" s="156"/>
      <c r="I10" s="156"/>
      <c r="J10" s="156"/>
      <c r="K10" s="156"/>
      <c r="L10" s="156"/>
      <c r="M10" s="156"/>
      <c r="N10" s="155"/>
      <c r="O10" s="155"/>
      <c r="P10" s="155"/>
      <c r="Q10" s="155"/>
      <c r="R10" s="156"/>
      <c r="S10" s="156"/>
      <c r="T10" s="156"/>
      <c r="U10" s="156"/>
      <c r="V10" s="156"/>
      <c r="W10" s="156"/>
      <c r="X10" s="156"/>
      <c r="Y10" s="145"/>
      <c r="Z10" s="145"/>
      <c r="AA10" s="145"/>
      <c r="AB10" s="145"/>
      <c r="AC10" s="145"/>
      <c r="AD10" s="145"/>
      <c r="AE10" s="145"/>
      <c r="AF10" s="145" t="s">
        <v>227</v>
      </c>
      <c r="AG10" s="145">
        <v>0</v>
      </c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outlineLevel="3" x14ac:dyDescent="0.2">
      <c r="A11" s="152"/>
      <c r="B11" s="153"/>
      <c r="C11" s="184" t="s">
        <v>228</v>
      </c>
      <c r="D11" s="158"/>
      <c r="E11" s="159">
        <v>2740</v>
      </c>
      <c r="F11" s="156"/>
      <c r="G11" s="156"/>
      <c r="H11" s="156"/>
      <c r="I11" s="156"/>
      <c r="J11" s="156"/>
      <c r="K11" s="156"/>
      <c r="L11" s="156"/>
      <c r="M11" s="156"/>
      <c r="N11" s="155"/>
      <c r="O11" s="155"/>
      <c r="P11" s="155"/>
      <c r="Q11" s="155"/>
      <c r="R11" s="156"/>
      <c r="S11" s="156"/>
      <c r="T11" s="156"/>
      <c r="U11" s="156"/>
      <c r="V11" s="156"/>
      <c r="W11" s="156"/>
      <c r="X11" s="156"/>
      <c r="Y11" s="145"/>
      <c r="Z11" s="145"/>
      <c r="AA11" s="145"/>
      <c r="AB11" s="145"/>
      <c r="AC11" s="145"/>
      <c r="AD11" s="145"/>
      <c r="AE11" s="145"/>
      <c r="AF11" s="145" t="s">
        <v>227</v>
      </c>
      <c r="AG11" s="145">
        <v>0</v>
      </c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</row>
    <row r="12" spans="1:59" ht="22.5" outlineLevel="3" x14ac:dyDescent="0.2">
      <c r="A12" s="152"/>
      <c r="B12" s="153"/>
      <c r="C12" s="184" t="s">
        <v>229</v>
      </c>
      <c r="D12" s="158"/>
      <c r="E12" s="159">
        <v>855.6</v>
      </c>
      <c r="F12" s="156"/>
      <c r="G12" s="156"/>
      <c r="H12" s="156"/>
      <c r="I12" s="156"/>
      <c r="J12" s="156"/>
      <c r="K12" s="156"/>
      <c r="L12" s="156"/>
      <c r="M12" s="156"/>
      <c r="N12" s="155"/>
      <c r="O12" s="155"/>
      <c r="P12" s="155"/>
      <c r="Q12" s="155"/>
      <c r="R12" s="156"/>
      <c r="S12" s="156"/>
      <c r="T12" s="156"/>
      <c r="U12" s="156"/>
      <c r="V12" s="156"/>
      <c r="W12" s="156"/>
      <c r="X12" s="156"/>
      <c r="Y12" s="145"/>
      <c r="Z12" s="145"/>
      <c r="AA12" s="145"/>
      <c r="AB12" s="145"/>
      <c r="AC12" s="145"/>
      <c r="AD12" s="145"/>
      <c r="AE12" s="145"/>
      <c r="AF12" s="145" t="s">
        <v>227</v>
      </c>
      <c r="AG12" s="145">
        <v>0</v>
      </c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outlineLevel="1" x14ac:dyDescent="0.2">
      <c r="A13" s="168">
        <v>2</v>
      </c>
      <c r="B13" s="169" t="s">
        <v>230</v>
      </c>
      <c r="C13" s="183" t="s">
        <v>231</v>
      </c>
      <c r="D13" s="170" t="s">
        <v>221</v>
      </c>
      <c r="E13" s="171">
        <v>86.1</v>
      </c>
      <c r="F13" s="172"/>
      <c r="G13" s="173">
        <f>ROUND(E13*F13,2)</f>
        <v>0</v>
      </c>
      <c r="H13" s="172"/>
      <c r="I13" s="173">
        <f>ROUND(E13*H13,2)</f>
        <v>0</v>
      </c>
      <c r="J13" s="172"/>
      <c r="K13" s="173">
        <f>ROUND(E13*J13,2)</f>
        <v>0</v>
      </c>
      <c r="L13" s="173">
        <v>21</v>
      </c>
      <c r="M13" s="173">
        <f>G13*(1+L13/100)</f>
        <v>0</v>
      </c>
      <c r="N13" s="171">
        <v>0</v>
      </c>
      <c r="O13" s="171">
        <f>ROUND(E13*N13,2)</f>
        <v>0</v>
      </c>
      <c r="P13" s="171">
        <v>0</v>
      </c>
      <c r="Q13" s="171">
        <f>ROUND(E13*P13,2)</f>
        <v>0</v>
      </c>
      <c r="R13" s="173"/>
      <c r="S13" s="174" t="s">
        <v>222</v>
      </c>
      <c r="T13" s="156">
        <v>0.12</v>
      </c>
      <c r="U13" s="156">
        <f>ROUND(E13*T13,2)</f>
        <v>10.33</v>
      </c>
      <c r="V13" s="156"/>
      <c r="W13" s="156" t="s">
        <v>223</v>
      </c>
      <c r="X13" s="156" t="s">
        <v>224</v>
      </c>
      <c r="Y13" s="145"/>
      <c r="Z13" s="145"/>
      <c r="AA13" s="145"/>
      <c r="AB13" s="145"/>
      <c r="AC13" s="145"/>
      <c r="AD13" s="145"/>
      <c r="AE13" s="145"/>
      <c r="AF13" s="145" t="s">
        <v>225</v>
      </c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</row>
    <row r="14" spans="1:59" outlineLevel="2" x14ac:dyDescent="0.2">
      <c r="A14" s="152"/>
      <c r="B14" s="153"/>
      <c r="C14" s="184" t="s">
        <v>232</v>
      </c>
      <c r="D14" s="158"/>
      <c r="E14" s="159">
        <v>86.1</v>
      </c>
      <c r="F14" s="156"/>
      <c r="G14" s="156"/>
      <c r="H14" s="156"/>
      <c r="I14" s="156"/>
      <c r="J14" s="156"/>
      <c r="K14" s="156"/>
      <c r="L14" s="156"/>
      <c r="M14" s="156"/>
      <c r="N14" s="155"/>
      <c r="O14" s="155"/>
      <c r="P14" s="155"/>
      <c r="Q14" s="155"/>
      <c r="R14" s="156"/>
      <c r="S14" s="156"/>
      <c r="T14" s="156"/>
      <c r="U14" s="156"/>
      <c r="V14" s="156"/>
      <c r="W14" s="156"/>
      <c r="X14" s="156"/>
      <c r="Y14" s="145"/>
      <c r="Z14" s="145"/>
      <c r="AA14" s="145"/>
      <c r="AB14" s="145"/>
      <c r="AC14" s="145"/>
      <c r="AD14" s="145"/>
      <c r="AE14" s="145"/>
      <c r="AF14" s="145" t="s">
        <v>227</v>
      </c>
      <c r="AG14" s="145">
        <v>0</v>
      </c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outlineLevel="1" x14ac:dyDescent="0.2">
      <c r="A15" s="168">
        <v>3</v>
      </c>
      <c r="B15" s="169" t="s">
        <v>233</v>
      </c>
      <c r="C15" s="183" t="s">
        <v>234</v>
      </c>
      <c r="D15" s="170" t="s">
        <v>221</v>
      </c>
      <c r="E15" s="171">
        <v>14.976000000000001</v>
      </c>
      <c r="F15" s="172"/>
      <c r="G15" s="173">
        <f>ROUND(E15*F15,2)</f>
        <v>0</v>
      </c>
      <c r="H15" s="172"/>
      <c r="I15" s="173">
        <f>ROUND(E15*H15,2)</f>
        <v>0</v>
      </c>
      <c r="J15" s="172"/>
      <c r="K15" s="173">
        <f>ROUND(E15*J15,2)</f>
        <v>0</v>
      </c>
      <c r="L15" s="173">
        <v>21</v>
      </c>
      <c r="M15" s="173">
        <f>G15*(1+L15/100)</f>
        <v>0</v>
      </c>
      <c r="N15" s="171">
        <v>0</v>
      </c>
      <c r="O15" s="171">
        <f>ROUND(E15*N15,2)</f>
        <v>0</v>
      </c>
      <c r="P15" s="171">
        <v>0</v>
      </c>
      <c r="Q15" s="171">
        <f>ROUND(E15*P15,2)</f>
        <v>0</v>
      </c>
      <c r="R15" s="173"/>
      <c r="S15" s="174" t="s">
        <v>222</v>
      </c>
      <c r="T15" s="156">
        <v>5.9260000000000002</v>
      </c>
      <c r="U15" s="156">
        <f>ROUND(E15*T15,2)</f>
        <v>88.75</v>
      </c>
      <c r="V15" s="156"/>
      <c r="W15" s="156" t="s">
        <v>223</v>
      </c>
      <c r="X15" s="156" t="s">
        <v>224</v>
      </c>
      <c r="Y15" s="145"/>
      <c r="Z15" s="145"/>
      <c r="AA15" s="145"/>
      <c r="AB15" s="145"/>
      <c r="AC15" s="145"/>
      <c r="AD15" s="145"/>
      <c r="AE15" s="145"/>
      <c r="AF15" s="145" t="s">
        <v>225</v>
      </c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ht="22.5" outlineLevel="2" x14ac:dyDescent="0.2">
      <c r="A16" s="152"/>
      <c r="B16" s="153"/>
      <c r="C16" s="184" t="s">
        <v>235</v>
      </c>
      <c r="D16" s="158"/>
      <c r="E16" s="159">
        <v>14.976000000000001</v>
      </c>
      <c r="F16" s="156"/>
      <c r="G16" s="156"/>
      <c r="H16" s="156"/>
      <c r="I16" s="156"/>
      <c r="J16" s="156"/>
      <c r="K16" s="156"/>
      <c r="L16" s="156"/>
      <c r="M16" s="156"/>
      <c r="N16" s="155"/>
      <c r="O16" s="155"/>
      <c r="P16" s="155"/>
      <c r="Q16" s="155"/>
      <c r="R16" s="156"/>
      <c r="S16" s="156"/>
      <c r="T16" s="156"/>
      <c r="U16" s="156"/>
      <c r="V16" s="156"/>
      <c r="W16" s="156"/>
      <c r="X16" s="156"/>
      <c r="Y16" s="145"/>
      <c r="Z16" s="145"/>
      <c r="AA16" s="145"/>
      <c r="AB16" s="145"/>
      <c r="AC16" s="145"/>
      <c r="AD16" s="145"/>
      <c r="AE16" s="145"/>
      <c r="AF16" s="145" t="s">
        <v>227</v>
      </c>
      <c r="AG16" s="145">
        <v>0</v>
      </c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</row>
    <row r="17" spans="1:59" outlineLevel="1" x14ac:dyDescent="0.2">
      <c r="A17" s="168">
        <v>4</v>
      </c>
      <c r="B17" s="169" t="s">
        <v>236</v>
      </c>
      <c r="C17" s="183" t="s">
        <v>237</v>
      </c>
      <c r="D17" s="170" t="s">
        <v>221</v>
      </c>
      <c r="E17" s="171">
        <v>26.623999999999999</v>
      </c>
      <c r="F17" s="172"/>
      <c r="G17" s="173">
        <f>ROUND(E17*F17,2)</f>
        <v>0</v>
      </c>
      <c r="H17" s="172"/>
      <c r="I17" s="173">
        <f>ROUND(E17*H17,2)</f>
        <v>0</v>
      </c>
      <c r="J17" s="172"/>
      <c r="K17" s="173">
        <f>ROUND(E17*J17,2)</f>
        <v>0</v>
      </c>
      <c r="L17" s="173">
        <v>21</v>
      </c>
      <c r="M17" s="173">
        <f>G17*(1+L17/100)</f>
        <v>0</v>
      </c>
      <c r="N17" s="171">
        <v>0</v>
      </c>
      <c r="O17" s="171">
        <f>ROUND(E17*N17,2)</f>
        <v>0</v>
      </c>
      <c r="P17" s="171">
        <v>0</v>
      </c>
      <c r="Q17" s="171">
        <f>ROUND(E17*P17,2)</f>
        <v>0</v>
      </c>
      <c r="R17" s="173"/>
      <c r="S17" s="174" t="s">
        <v>222</v>
      </c>
      <c r="T17" s="156">
        <v>3.5329999999999999</v>
      </c>
      <c r="U17" s="156">
        <f>ROUND(E17*T17,2)</f>
        <v>94.06</v>
      </c>
      <c r="V17" s="156"/>
      <c r="W17" s="156" t="s">
        <v>223</v>
      </c>
      <c r="X17" s="156" t="s">
        <v>224</v>
      </c>
      <c r="Y17" s="145"/>
      <c r="Z17" s="145"/>
      <c r="AA17" s="145"/>
      <c r="AB17" s="145"/>
      <c r="AC17" s="145"/>
      <c r="AD17" s="145"/>
      <c r="AE17" s="145"/>
      <c r="AF17" s="145" t="s">
        <v>225</v>
      </c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ht="22.5" outlineLevel="2" x14ac:dyDescent="0.2">
      <c r="A18" s="152"/>
      <c r="B18" s="153"/>
      <c r="C18" s="184" t="s">
        <v>238</v>
      </c>
      <c r="D18" s="158"/>
      <c r="E18" s="159">
        <v>26.623999999999999</v>
      </c>
      <c r="F18" s="156"/>
      <c r="G18" s="156"/>
      <c r="H18" s="156"/>
      <c r="I18" s="156"/>
      <c r="J18" s="156"/>
      <c r="K18" s="156"/>
      <c r="L18" s="156"/>
      <c r="M18" s="156"/>
      <c r="N18" s="155"/>
      <c r="O18" s="155"/>
      <c r="P18" s="155"/>
      <c r="Q18" s="155"/>
      <c r="R18" s="156"/>
      <c r="S18" s="156"/>
      <c r="T18" s="156"/>
      <c r="U18" s="156"/>
      <c r="V18" s="156"/>
      <c r="W18" s="156"/>
      <c r="X18" s="156"/>
      <c r="Y18" s="145"/>
      <c r="Z18" s="145"/>
      <c r="AA18" s="145"/>
      <c r="AB18" s="145"/>
      <c r="AC18" s="145"/>
      <c r="AD18" s="145"/>
      <c r="AE18" s="145"/>
      <c r="AF18" s="145" t="s">
        <v>227</v>
      </c>
      <c r="AG18" s="145">
        <v>0</v>
      </c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outlineLevel="1" x14ac:dyDescent="0.2">
      <c r="A19" s="168">
        <v>5</v>
      </c>
      <c r="B19" s="169" t="s">
        <v>239</v>
      </c>
      <c r="C19" s="183" t="s">
        <v>240</v>
      </c>
      <c r="D19" s="170" t="s">
        <v>221</v>
      </c>
      <c r="E19" s="171">
        <v>3708.3240000000001</v>
      </c>
      <c r="F19" s="172"/>
      <c r="G19" s="173">
        <f>ROUND(E19*F19,2)</f>
        <v>0</v>
      </c>
      <c r="H19" s="172"/>
      <c r="I19" s="173">
        <f>ROUND(E19*H19,2)</f>
        <v>0</v>
      </c>
      <c r="J19" s="172"/>
      <c r="K19" s="173">
        <f>ROUND(E19*J19,2)</f>
        <v>0</v>
      </c>
      <c r="L19" s="173">
        <v>21</v>
      </c>
      <c r="M19" s="173">
        <f>G19*(1+L19/100)</f>
        <v>0</v>
      </c>
      <c r="N19" s="171">
        <v>0</v>
      </c>
      <c r="O19" s="171">
        <f>ROUND(E19*N19,2)</f>
        <v>0</v>
      </c>
      <c r="P19" s="171">
        <v>0</v>
      </c>
      <c r="Q19" s="171">
        <f>ROUND(E19*P19,2)</f>
        <v>0</v>
      </c>
      <c r="R19" s="173"/>
      <c r="S19" s="174" t="s">
        <v>222</v>
      </c>
      <c r="T19" s="156">
        <v>0.34499999999999997</v>
      </c>
      <c r="U19" s="156">
        <f>ROUND(E19*T19,2)</f>
        <v>1279.3699999999999</v>
      </c>
      <c r="V19" s="156"/>
      <c r="W19" s="156" t="s">
        <v>223</v>
      </c>
      <c r="X19" s="156" t="s">
        <v>224</v>
      </c>
      <c r="Y19" s="145"/>
      <c r="Z19" s="145"/>
      <c r="AA19" s="145"/>
      <c r="AB19" s="145"/>
      <c r="AC19" s="145"/>
      <c r="AD19" s="145"/>
      <c r="AE19" s="145"/>
      <c r="AF19" s="145" t="s">
        <v>225</v>
      </c>
      <c r="AG19" s="145"/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</row>
    <row r="20" spans="1:59" outlineLevel="2" x14ac:dyDescent="0.2">
      <c r="A20" s="152"/>
      <c r="B20" s="153"/>
      <c r="C20" s="184" t="s">
        <v>241</v>
      </c>
      <c r="D20" s="158"/>
      <c r="E20" s="159">
        <v>3708.3240000000001</v>
      </c>
      <c r="F20" s="156"/>
      <c r="G20" s="156"/>
      <c r="H20" s="156"/>
      <c r="I20" s="156"/>
      <c r="J20" s="156"/>
      <c r="K20" s="156"/>
      <c r="L20" s="156"/>
      <c r="M20" s="156"/>
      <c r="N20" s="155"/>
      <c r="O20" s="155"/>
      <c r="P20" s="155"/>
      <c r="Q20" s="155"/>
      <c r="R20" s="156"/>
      <c r="S20" s="156"/>
      <c r="T20" s="156"/>
      <c r="U20" s="156"/>
      <c r="V20" s="156"/>
      <c r="W20" s="156"/>
      <c r="X20" s="156"/>
      <c r="Y20" s="145"/>
      <c r="Z20" s="145"/>
      <c r="AA20" s="145"/>
      <c r="AB20" s="145"/>
      <c r="AC20" s="145"/>
      <c r="AD20" s="145"/>
      <c r="AE20" s="145"/>
      <c r="AF20" s="145" t="s">
        <v>227</v>
      </c>
      <c r="AG20" s="145">
        <v>0</v>
      </c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outlineLevel="1" x14ac:dyDescent="0.2">
      <c r="A21" s="168">
        <v>6</v>
      </c>
      <c r="B21" s="169" t="s">
        <v>242</v>
      </c>
      <c r="C21" s="183" t="s">
        <v>243</v>
      </c>
      <c r="D21" s="170" t="s">
        <v>221</v>
      </c>
      <c r="E21" s="171">
        <v>14.976000000000001</v>
      </c>
      <c r="F21" s="172"/>
      <c r="G21" s="173">
        <f>ROUND(E21*F21,2)</f>
        <v>0</v>
      </c>
      <c r="H21" s="172"/>
      <c r="I21" s="173">
        <f>ROUND(E21*H21,2)</f>
        <v>0</v>
      </c>
      <c r="J21" s="172"/>
      <c r="K21" s="173">
        <f>ROUND(E21*J21,2)</f>
        <v>0</v>
      </c>
      <c r="L21" s="173">
        <v>21</v>
      </c>
      <c r="M21" s="173">
        <f>G21*(1+L21/100)</f>
        <v>0</v>
      </c>
      <c r="N21" s="171">
        <v>0</v>
      </c>
      <c r="O21" s="171">
        <f>ROUND(E21*N21,2)</f>
        <v>0</v>
      </c>
      <c r="P21" s="171">
        <v>0</v>
      </c>
      <c r="Q21" s="171">
        <f>ROUND(E21*P21,2)</f>
        <v>0</v>
      </c>
      <c r="R21" s="173"/>
      <c r="S21" s="174" t="s">
        <v>222</v>
      </c>
      <c r="T21" s="156">
        <v>0.97399999999999998</v>
      </c>
      <c r="U21" s="156">
        <f>ROUND(E21*T21,2)</f>
        <v>14.59</v>
      </c>
      <c r="V21" s="156"/>
      <c r="W21" s="156" t="s">
        <v>223</v>
      </c>
      <c r="X21" s="156" t="s">
        <v>224</v>
      </c>
      <c r="Y21" s="145"/>
      <c r="Z21" s="145"/>
      <c r="AA21" s="145"/>
      <c r="AB21" s="145"/>
      <c r="AC21" s="145"/>
      <c r="AD21" s="145"/>
      <c r="AE21" s="145"/>
      <c r="AF21" s="145" t="s">
        <v>225</v>
      </c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ht="22.5" outlineLevel="2" x14ac:dyDescent="0.2">
      <c r="A22" s="152"/>
      <c r="B22" s="153"/>
      <c r="C22" s="184" t="s">
        <v>244</v>
      </c>
      <c r="D22" s="158"/>
      <c r="E22" s="159">
        <v>14.976000000000001</v>
      </c>
      <c r="F22" s="156"/>
      <c r="G22" s="156"/>
      <c r="H22" s="156"/>
      <c r="I22" s="156"/>
      <c r="J22" s="156"/>
      <c r="K22" s="156"/>
      <c r="L22" s="156"/>
      <c r="M22" s="156"/>
      <c r="N22" s="155"/>
      <c r="O22" s="155"/>
      <c r="P22" s="155"/>
      <c r="Q22" s="155"/>
      <c r="R22" s="156"/>
      <c r="S22" s="156"/>
      <c r="T22" s="156"/>
      <c r="U22" s="156"/>
      <c r="V22" s="156"/>
      <c r="W22" s="156"/>
      <c r="X22" s="156"/>
      <c r="Y22" s="145"/>
      <c r="Z22" s="145"/>
      <c r="AA22" s="145"/>
      <c r="AB22" s="145"/>
      <c r="AC22" s="145"/>
      <c r="AD22" s="145"/>
      <c r="AE22" s="145"/>
      <c r="AF22" s="145" t="s">
        <v>227</v>
      </c>
      <c r="AG22" s="145">
        <v>0</v>
      </c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</row>
    <row r="23" spans="1:59" ht="22.5" outlineLevel="1" x14ac:dyDescent="0.2">
      <c r="A23" s="168">
        <v>7</v>
      </c>
      <c r="B23" s="169" t="s">
        <v>245</v>
      </c>
      <c r="C23" s="183" t="s">
        <v>246</v>
      </c>
      <c r="D23" s="170" t="s">
        <v>221</v>
      </c>
      <c r="E23" s="171">
        <v>3837.7372999999998</v>
      </c>
      <c r="F23" s="172"/>
      <c r="G23" s="173">
        <f>ROUND(E23*F23,2)</f>
        <v>0</v>
      </c>
      <c r="H23" s="172"/>
      <c r="I23" s="173">
        <f>ROUND(E23*H23,2)</f>
        <v>0</v>
      </c>
      <c r="J23" s="172"/>
      <c r="K23" s="173">
        <f>ROUND(E23*J23,2)</f>
        <v>0</v>
      </c>
      <c r="L23" s="173">
        <v>21</v>
      </c>
      <c r="M23" s="173">
        <f>G23*(1+L23/100)</f>
        <v>0</v>
      </c>
      <c r="N23" s="171">
        <v>0</v>
      </c>
      <c r="O23" s="171">
        <f>ROUND(E23*N23,2)</f>
        <v>0</v>
      </c>
      <c r="P23" s="171">
        <v>0</v>
      </c>
      <c r="Q23" s="171">
        <f>ROUND(E23*P23,2)</f>
        <v>0</v>
      </c>
      <c r="R23" s="173"/>
      <c r="S23" s="174" t="s">
        <v>222</v>
      </c>
      <c r="T23" s="156">
        <v>1.0999999999999999E-2</v>
      </c>
      <c r="U23" s="156">
        <f>ROUND(E23*T23,2)</f>
        <v>42.22</v>
      </c>
      <c r="V23" s="156"/>
      <c r="W23" s="156" t="s">
        <v>223</v>
      </c>
      <c r="X23" s="156" t="s">
        <v>224</v>
      </c>
      <c r="Y23" s="145"/>
      <c r="Z23" s="145"/>
      <c r="AA23" s="145"/>
      <c r="AB23" s="145"/>
      <c r="AC23" s="145"/>
      <c r="AD23" s="145"/>
      <c r="AE23" s="145"/>
      <c r="AF23" s="145" t="s">
        <v>225</v>
      </c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</row>
    <row r="24" spans="1:59" outlineLevel="2" x14ac:dyDescent="0.2">
      <c r="A24" s="152"/>
      <c r="B24" s="153"/>
      <c r="C24" s="184" t="s">
        <v>247</v>
      </c>
      <c r="D24" s="158"/>
      <c r="E24" s="159">
        <v>3681.7</v>
      </c>
      <c r="F24" s="156"/>
      <c r="G24" s="156"/>
      <c r="H24" s="156"/>
      <c r="I24" s="156"/>
      <c r="J24" s="156"/>
      <c r="K24" s="156"/>
      <c r="L24" s="156"/>
      <c r="M24" s="156"/>
      <c r="N24" s="155"/>
      <c r="O24" s="155"/>
      <c r="P24" s="155"/>
      <c r="Q24" s="155"/>
      <c r="R24" s="156"/>
      <c r="S24" s="156"/>
      <c r="T24" s="156"/>
      <c r="U24" s="156"/>
      <c r="V24" s="156"/>
      <c r="W24" s="156"/>
      <c r="X24" s="156"/>
      <c r="Y24" s="145"/>
      <c r="Z24" s="145"/>
      <c r="AA24" s="145"/>
      <c r="AB24" s="145"/>
      <c r="AC24" s="145"/>
      <c r="AD24" s="145"/>
      <c r="AE24" s="145"/>
      <c r="AF24" s="145" t="s">
        <v>227</v>
      </c>
      <c r="AG24" s="145">
        <v>0</v>
      </c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</row>
    <row r="25" spans="1:59" outlineLevel="3" x14ac:dyDescent="0.2">
      <c r="A25" s="152"/>
      <c r="B25" s="153"/>
      <c r="C25" s="184" t="s">
        <v>248</v>
      </c>
      <c r="D25" s="158"/>
      <c r="E25" s="159">
        <v>41.6</v>
      </c>
      <c r="F25" s="156"/>
      <c r="G25" s="156"/>
      <c r="H25" s="156"/>
      <c r="I25" s="156"/>
      <c r="J25" s="156"/>
      <c r="K25" s="156"/>
      <c r="L25" s="156"/>
      <c r="M25" s="156"/>
      <c r="N25" s="155"/>
      <c r="O25" s="155"/>
      <c r="P25" s="155"/>
      <c r="Q25" s="155"/>
      <c r="R25" s="156"/>
      <c r="S25" s="156"/>
      <c r="T25" s="156"/>
      <c r="U25" s="156"/>
      <c r="V25" s="156"/>
      <c r="W25" s="156"/>
      <c r="X25" s="156"/>
      <c r="Y25" s="145"/>
      <c r="Z25" s="145"/>
      <c r="AA25" s="145"/>
      <c r="AB25" s="145"/>
      <c r="AC25" s="145"/>
      <c r="AD25" s="145"/>
      <c r="AE25" s="145"/>
      <c r="AF25" s="145" t="s">
        <v>227</v>
      </c>
      <c r="AG25" s="145">
        <v>0</v>
      </c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</row>
    <row r="26" spans="1:59" outlineLevel="3" x14ac:dyDescent="0.2">
      <c r="A26" s="152"/>
      <c r="B26" s="153"/>
      <c r="C26" s="184" t="s">
        <v>249</v>
      </c>
      <c r="D26" s="158"/>
      <c r="E26" s="159">
        <v>114.43729999999999</v>
      </c>
      <c r="F26" s="156"/>
      <c r="G26" s="156"/>
      <c r="H26" s="156"/>
      <c r="I26" s="156"/>
      <c r="J26" s="156"/>
      <c r="K26" s="156"/>
      <c r="L26" s="156"/>
      <c r="M26" s="156"/>
      <c r="N26" s="155"/>
      <c r="O26" s="155"/>
      <c r="P26" s="155"/>
      <c r="Q26" s="155"/>
      <c r="R26" s="156"/>
      <c r="S26" s="156"/>
      <c r="T26" s="156"/>
      <c r="U26" s="156"/>
      <c r="V26" s="156"/>
      <c r="W26" s="156"/>
      <c r="X26" s="156"/>
      <c r="Y26" s="145"/>
      <c r="Z26" s="145"/>
      <c r="AA26" s="145"/>
      <c r="AB26" s="145"/>
      <c r="AC26" s="145"/>
      <c r="AD26" s="145"/>
      <c r="AE26" s="145"/>
      <c r="AF26" s="145" t="s">
        <v>227</v>
      </c>
      <c r="AG26" s="145">
        <v>0</v>
      </c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</row>
    <row r="27" spans="1:59" outlineLevel="1" x14ac:dyDescent="0.2">
      <c r="A27" s="168">
        <v>8</v>
      </c>
      <c r="B27" s="169" t="s">
        <v>250</v>
      </c>
      <c r="C27" s="183" t="s">
        <v>251</v>
      </c>
      <c r="D27" s="170" t="s">
        <v>221</v>
      </c>
      <c r="E27" s="171">
        <v>11513.2119</v>
      </c>
      <c r="F27" s="172"/>
      <c r="G27" s="173">
        <f>ROUND(E27*F27,2)</f>
        <v>0</v>
      </c>
      <c r="H27" s="172"/>
      <c r="I27" s="173">
        <f>ROUND(E27*H27,2)</f>
        <v>0</v>
      </c>
      <c r="J27" s="172"/>
      <c r="K27" s="173">
        <f>ROUND(E27*J27,2)</f>
        <v>0</v>
      </c>
      <c r="L27" s="173">
        <v>21</v>
      </c>
      <c r="M27" s="173">
        <f>G27*(1+L27/100)</f>
        <v>0</v>
      </c>
      <c r="N27" s="171">
        <v>0</v>
      </c>
      <c r="O27" s="171">
        <f>ROUND(E27*N27,2)</f>
        <v>0</v>
      </c>
      <c r="P27" s="171">
        <v>0</v>
      </c>
      <c r="Q27" s="171">
        <f>ROUND(E27*P27,2)</f>
        <v>0</v>
      </c>
      <c r="R27" s="173"/>
      <c r="S27" s="174" t="s">
        <v>222</v>
      </c>
      <c r="T27" s="156">
        <v>0</v>
      </c>
      <c r="U27" s="156">
        <f>ROUND(E27*T27,2)</f>
        <v>0</v>
      </c>
      <c r="V27" s="156"/>
      <c r="W27" s="156" t="s">
        <v>223</v>
      </c>
      <c r="X27" s="156" t="s">
        <v>224</v>
      </c>
      <c r="Y27" s="145"/>
      <c r="Z27" s="145"/>
      <c r="AA27" s="145"/>
      <c r="AB27" s="145"/>
      <c r="AC27" s="145"/>
      <c r="AD27" s="145"/>
      <c r="AE27" s="145"/>
      <c r="AF27" s="145" t="s">
        <v>225</v>
      </c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</row>
    <row r="28" spans="1:59" outlineLevel="2" x14ac:dyDescent="0.2">
      <c r="A28" s="152"/>
      <c r="B28" s="153"/>
      <c r="C28" s="184" t="s">
        <v>252</v>
      </c>
      <c r="D28" s="158"/>
      <c r="E28" s="159">
        <v>11513.2119</v>
      </c>
      <c r="F28" s="156"/>
      <c r="G28" s="156"/>
      <c r="H28" s="156"/>
      <c r="I28" s="156"/>
      <c r="J28" s="156"/>
      <c r="K28" s="156"/>
      <c r="L28" s="156"/>
      <c r="M28" s="156"/>
      <c r="N28" s="155"/>
      <c r="O28" s="155"/>
      <c r="P28" s="155"/>
      <c r="Q28" s="155"/>
      <c r="R28" s="156"/>
      <c r="S28" s="156"/>
      <c r="T28" s="156"/>
      <c r="U28" s="156"/>
      <c r="V28" s="156"/>
      <c r="W28" s="156"/>
      <c r="X28" s="156"/>
      <c r="Y28" s="145"/>
      <c r="Z28" s="145"/>
      <c r="AA28" s="145"/>
      <c r="AB28" s="145"/>
      <c r="AC28" s="145"/>
      <c r="AD28" s="145"/>
      <c r="AE28" s="145"/>
      <c r="AF28" s="145" t="s">
        <v>227</v>
      </c>
      <c r="AG28" s="145">
        <v>0</v>
      </c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</row>
    <row r="29" spans="1:59" outlineLevel="1" x14ac:dyDescent="0.2">
      <c r="A29" s="175">
        <v>9</v>
      </c>
      <c r="B29" s="176" t="s">
        <v>253</v>
      </c>
      <c r="C29" s="185" t="s">
        <v>254</v>
      </c>
      <c r="D29" s="177" t="s">
        <v>221</v>
      </c>
      <c r="E29" s="178">
        <v>3837.7372999999998</v>
      </c>
      <c r="F29" s="179"/>
      <c r="G29" s="180">
        <f>ROUND(E29*F29,2)</f>
        <v>0</v>
      </c>
      <c r="H29" s="179"/>
      <c r="I29" s="180">
        <f>ROUND(E29*H29,2)</f>
        <v>0</v>
      </c>
      <c r="J29" s="179"/>
      <c r="K29" s="180">
        <f>ROUND(E29*J29,2)</f>
        <v>0</v>
      </c>
      <c r="L29" s="180">
        <v>21</v>
      </c>
      <c r="M29" s="180">
        <f>G29*(1+L29/100)</f>
        <v>0</v>
      </c>
      <c r="N29" s="178">
        <v>0</v>
      </c>
      <c r="O29" s="178">
        <f>ROUND(E29*N29,2)</f>
        <v>0</v>
      </c>
      <c r="P29" s="178">
        <v>0</v>
      </c>
      <c r="Q29" s="178">
        <f>ROUND(E29*P29,2)</f>
        <v>0</v>
      </c>
      <c r="R29" s="180"/>
      <c r="S29" s="181" t="s">
        <v>222</v>
      </c>
      <c r="T29" s="156">
        <v>5.2999999999999999E-2</v>
      </c>
      <c r="U29" s="156">
        <f>ROUND(E29*T29,2)</f>
        <v>203.4</v>
      </c>
      <c r="V29" s="156"/>
      <c r="W29" s="156" t="s">
        <v>223</v>
      </c>
      <c r="X29" s="156" t="s">
        <v>224</v>
      </c>
      <c r="Y29" s="145"/>
      <c r="Z29" s="145"/>
      <c r="AA29" s="145"/>
      <c r="AB29" s="145"/>
      <c r="AC29" s="145"/>
      <c r="AD29" s="145"/>
      <c r="AE29" s="145"/>
      <c r="AF29" s="145" t="s">
        <v>225</v>
      </c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</row>
    <row r="30" spans="1:59" outlineLevel="1" x14ac:dyDescent="0.2">
      <c r="A30" s="175">
        <v>10</v>
      </c>
      <c r="B30" s="176" t="s">
        <v>255</v>
      </c>
      <c r="C30" s="185" t="s">
        <v>256</v>
      </c>
      <c r="D30" s="177" t="s">
        <v>221</v>
      </c>
      <c r="E30" s="178">
        <v>3837.7372999999998</v>
      </c>
      <c r="F30" s="179"/>
      <c r="G30" s="180">
        <f>ROUND(E30*F30,2)</f>
        <v>0</v>
      </c>
      <c r="H30" s="179"/>
      <c r="I30" s="180">
        <f>ROUND(E30*H30,2)</f>
        <v>0</v>
      </c>
      <c r="J30" s="179"/>
      <c r="K30" s="180">
        <f>ROUND(E30*J30,2)</f>
        <v>0</v>
      </c>
      <c r="L30" s="180">
        <v>21</v>
      </c>
      <c r="M30" s="180">
        <f>G30*(1+L30/100)</f>
        <v>0</v>
      </c>
      <c r="N30" s="178">
        <v>0</v>
      </c>
      <c r="O30" s="178">
        <f>ROUND(E30*N30,2)</f>
        <v>0</v>
      </c>
      <c r="P30" s="178">
        <v>0</v>
      </c>
      <c r="Q30" s="178">
        <f>ROUND(E30*P30,2)</f>
        <v>0</v>
      </c>
      <c r="R30" s="180"/>
      <c r="S30" s="181" t="s">
        <v>222</v>
      </c>
      <c r="T30" s="156">
        <v>8.9999999999999993E-3</v>
      </c>
      <c r="U30" s="156">
        <f>ROUND(E30*T30,2)</f>
        <v>34.54</v>
      </c>
      <c r="V30" s="156"/>
      <c r="W30" s="156" t="s">
        <v>223</v>
      </c>
      <c r="X30" s="156" t="s">
        <v>224</v>
      </c>
      <c r="Y30" s="145"/>
      <c r="Z30" s="145"/>
      <c r="AA30" s="145"/>
      <c r="AB30" s="145"/>
      <c r="AC30" s="145"/>
      <c r="AD30" s="145"/>
      <c r="AE30" s="145"/>
      <c r="AF30" s="145" t="s">
        <v>225</v>
      </c>
      <c r="AG30" s="14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</row>
    <row r="31" spans="1:59" outlineLevel="1" x14ac:dyDescent="0.2">
      <c r="A31" s="168">
        <v>11</v>
      </c>
      <c r="B31" s="169" t="s">
        <v>257</v>
      </c>
      <c r="C31" s="183" t="s">
        <v>258</v>
      </c>
      <c r="D31" s="170" t="s">
        <v>221</v>
      </c>
      <c r="E31" s="171">
        <v>855.6</v>
      </c>
      <c r="F31" s="172"/>
      <c r="G31" s="173">
        <f>ROUND(E31*F31,2)</f>
        <v>0</v>
      </c>
      <c r="H31" s="172"/>
      <c r="I31" s="173">
        <f>ROUND(E31*H31,2)</f>
        <v>0</v>
      </c>
      <c r="J31" s="172"/>
      <c r="K31" s="173">
        <f>ROUND(E31*J31,2)</f>
        <v>0</v>
      </c>
      <c r="L31" s="173">
        <v>21</v>
      </c>
      <c r="M31" s="173">
        <f>G31*(1+L31/100)</f>
        <v>0</v>
      </c>
      <c r="N31" s="171">
        <v>0</v>
      </c>
      <c r="O31" s="171">
        <f>ROUND(E31*N31,2)</f>
        <v>0</v>
      </c>
      <c r="P31" s="171">
        <v>0</v>
      </c>
      <c r="Q31" s="171">
        <f>ROUND(E31*P31,2)</f>
        <v>0</v>
      </c>
      <c r="R31" s="173"/>
      <c r="S31" s="174" t="s">
        <v>222</v>
      </c>
      <c r="T31" s="156">
        <v>0.20200000000000001</v>
      </c>
      <c r="U31" s="156">
        <f>ROUND(E31*T31,2)</f>
        <v>172.83</v>
      </c>
      <c r="V31" s="156"/>
      <c r="W31" s="156" t="s">
        <v>223</v>
      </c>
      <c r="X31" s="156" t="s">
        <v>224</v>
      </c>
      <c r="Y31" s="145"/>
      <c r="Z31" s="145"/>
      <c r="AA31" s="145"/>
      <c r="AB31" s="145"/>
      <c r="AC31" s="145"/>
      <c r="AD31" s="145"/>
      <c r="AE31" s="145"/>
      <c r="AF31" s="145" t="s">
        <v>225</v>
      </c>
      <c r="AG31" s="145"/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</row>
    <row r="32" spans="1:59" outlineLevel="2" x14ac:dyDescent="0.2">
      <c r="A32" s="152"/>
      <c r="B32" s="153"/>
      <c r="C32" s="184" t="s">
        <v>226</v>
      </c>
      <c r="D32" s="158"/>
      <c r="E32" s="159"/>
      <c r="F32" s="156"/>
      <c r="G32" s="156"/>
      <c r="H32" s="156"/>
      <c r="I32" s="156"/>
      <c r="J32" s="156"/>
      <c r="K32" s="156"/>
      <c r="L32" s="156"/>
      <c r="M32" s="156"/>
      <c r="N32" s="155"/>
      <c r="O32" s="155"/>
      <c r="P32" s="155"/>
      <c r="Q32" s="155"/>
      <c r="R32" s="156"/>
      <c r="S32" s="156"/>
      <c r="T32" s="156"/>
      <c r="U32" s="156"/>
      <c r="V32" s="156"/>
      <c r="W32" s="156"/>
      <c r="X32" s="156"/>
      <c r="Y32" s="145"/>
      <c r="Z32" s="145"/>
      <c r="AA32" s="145"/>
      <c r="AB32" s="145"/>
      <c r="AC32" s="145"/>
      <c r="AD32" s="145"/>
      <c r="AE32" s="145"/>
      <c r="AF32" s="145" t="s">
        <v>227</v>
      </c>
      <c r="AG32" s="145">
        <v>0</v>
      </c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</row>
    <row r="33" spans="1:59" ht="22.5" outlineLevel="3" x14ac:dyDescent="0.2">
      <c r="A33" s="152"/>
      <c r="B33" s="153"/>
      <c r="C33" s="184" t="s">
        <v>229</v>
      </c>
      <c r="D33" s="158"/>
      <c r="E33" s="159">
        <v>855.6</v>
      </c>
      <c r="F33" s="156"/>
      <c r="G33" s="156"/>
      <c r="H33" s="156"/>
      <c r="I33" s="156"/>
      <c r="J33" s="156"/>
      <c r="K33" s="156"/>
      <c r="L33" s="156"/>
      <c r="M33" s="156"/>
      <c r="N33" s="155"/>
      <c r="O33" s="155"/>
      <c r="P33" s="155"/>
      <c r="Q33" s="155"/>
      <c r="R33" s="156"/>
      <c r="S33" s="156"/>
      <c r="T33" s="156"/>
      <c r="U33" s="156"/>
      <c r="V33" s="156"/>
      <c r="W33" s="156"/>
      <c r="X33" s="156"/>
      <c r="Y33" s="145"/>
      <c r="Z33" s="145"/>
      <c r="AA33" s="145"/>
      <c r="AB33" s="145"/>
      <c r="AC33" s="145"/>
      <c r="AD33" s="145"/>
      <c r="AE33" s="145"/>
      <c r="AF33" s="145" t="s">
        <v>227</v>
      </c>
      <c r="AG33" s="145">
        <v>0</v>
      </c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</row>
    <row r="34" spans="1:59" outlineLevel="1" x14ac:dyDescent="0.2">
      <c r="A34" s="168">
        <v>12</v>
      </c>
      <c r="B34" s="169" t="s">
        <v>259</v>
      </c>
      <c r="C34" s="183" t="s">
        <v>260</v>
      </c>
      <c r="D34" s="170" t="s">
        <v>261</v>
      </c>
      <c r="E34" s="171">
        <v>2000</v>
      </c>
      <c r="F34" s="172"/>
      <c r="G34" s="173">
        <f>ROUND(E34*F34,2)</f>
        <v>0</v>
      </c>
      <c r="H34" s="172"/>
      <c r="I34" s="173">
        <f>ROUND(E34*H34,2)</f>
        <v>0</v>
      </c>
      <c r="J34" s="172"/>
      <c r="K34" s="173">
        <f>ROUND(E34*J34,2)</f>
        <v>0</v>
      </c>
      <c r="L34" s="173">
        <v>21</v>
      </c>
      <c r="M34" s="173">
        <f>G34*(1+L34/100)</f>
        <v>0</v>
      </c>
      <c r="N34" s="171">
        <v>0</v>
      </c>
      <c r="O34" s="171">
        <f>ROUND(E34*N34,2)</f>
        <v>0</v>
      </c>
      <c r="P34" s="171">
        <v>0</v>
      </c>
      <c r="Q34" s="171">
        <f>ROUND(E34*P34,2)</f>
        <v>0</v>
      </c>
      <c r="R34" s="173"/>
      <c r="S34" s="174" t="s">
        <v>222</v>
      </c>
      <c r="T34" s="156">
        <v>1.7999999999999999E-2</v>
      </c>
      <c r="U34" s="156">
        <f>ROUND(E34*T34,2)</f>
        <v>36</v>
      </c>
      <c r="V34" s="156"/>
      <c r="W34" s="156" t="s">
        <v>223</v>
      </c>
      <c r="X34" s="156" t="s">
        <v>224</v>
      </c>
      <c r="Y34" s="145"/>
      <c r="Z34" s="145"/>
      <c r="AA34" s="145"/>
      <c r="AB34" s="145"/>
      <c r="AC34" s="145"/>
      <c r="AD34" s="145"/>
      <c r="AE34" s="145"/>
      <c r="AF34" s="145" t="s">
        <v>225</v>
      </c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</row>
    <row r="35" spans="1:59" outlineLevel="2" x14ac:dyDescent="0.2">
      <c r="A35" s="152"/>
      <c r="B35" s="153"/>
      <c r="C35" s="184" t="s">
        <v>262</v>
      </c>
      <c r="D35" s="158"/>
      <c r="E35" s="159">
        <v>2000</v>
      </c>
      <c r="F35" s="156"/>
      <c r="G35" s="156"/>
      <c r="H35" s="156"/>
      <c r="I35" s="156"/>
      <c r="J35" s="156"/>
      <c r="K35" s="156"/>
      <c r="L35" s="156"/>
      <c r="M35" s="156"/>
      <c r="N35" s="155"/>
      <c r="O35" s="155"/>
      <c r="P35" s="155"/>
      <c r="Q35" s="155"/>
      <c r="R35" s="156"/>
      <c r="S35" s="156"/>
      <c r="T35" s="156"/>
      <c r="U35" s="156"/>
      <c r="V35" s="156"/>
      <c r="W35" s="156"/>
      <c r="X35" s="156"/>
      <c r="Y35" s="145"/>
      <c r="Z35" s="145"/>
      <c r="AA35" s="145"/>
      <c r="AB35" s="145"/>
      <c r="AC35" s="145"/>
      <c r="AD35" s="145"/>
      <c r="AE35" s="145"/>
      <c r="AF35" s="145" t="s">
        <v>227</v>
      </c>
      <c r="AG35" s="145">
        <v>0</v>
      </c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</row>
    <row r="36" spans="1:59" outlineLevel="1" x14ac:dyDescent="0.2">
      <c r="A36" s="175">
        <v>13</v>
      </c>
      <c r="B36" s="176" t="s">
        <v>263</v>
      </c>
      <c r="C36" s="185" t="s">
        <v>264</v>
      </c>
      <c r="D36" s="177" t="s">
        <v>221</v>
      </c>
      <c r="E36" s="178">
        <v>3837.7372999999998</v>
      </c>
      <c r="F36" s="179"/>
      <c r="G36" s="180">
        <f>ROUND(E36*F36,2)</f>
        <v>0</v>
      </c>
      <c r="H36" s="179"/>
      <c r="I36" s="180">
        <f>ROUND(E36*H36,2)</f>
        <v>0</v>
      </c>
      <c r="J36" s="179"/>
      <c r="K36" s="180">
        <f>ROUND(E36*J36,2)</f>
        <v>0</v>
      </c>
      <c r="L36" s="180">
        <v>21</v>
      </c>
      <c r="M36" s="180">
        <f>G36*(1+L36/100)</f>
        <v>0</v>
      </c>
      <c r="N36" s="178">
        <v>0</v>
      </c>
      <c r="O36" s="178">
        <f>ROUND(E36*N36,2)</f>
        <v>0</v>
      </c>
      <c r="P36" s="178">
        <v>0</v>
      </c>
      <c r="Q36" s="178">
        <f>ROUND(E36*P36,2)</f>
        <v>0</v>
      </c>
      <c r="R36" s="180"/>
      <c r="S36" s="181" t="s">
        <v>222</v>
      </c>
      <c r="T36" s="156">
        <v>0</v>
      </c>
      <c r="U36" s="156">
        <f>ROUND(E36*T36,2)</f>
        <v>0</v>
      </c>
      <c r="V36" s="156"/>
      <c r="W36" s="156" t="s">
        <v>223</v>
      </c>
      <c r="X36" s="156" t="s">
        <v>224</v>
      </c>
      <c r="Y36" s="145"/>
      <c r="Z36" s="145"/>
      <c r="AA36" s="145"/>
      <c r="AB36" s="145"/>
      <c r="AC36" s="145"/>
      <c r="AD36" s="145"/>
      <c r="AE36" s="145"/>
      <c r="AF36" s="145" t="s">
        <v>225</v>
      </c>
      <c r="AG36" s="145"/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</row>
    <row r="37" spans="1:59" outlineLevel="1" x14ac:dyDescent="0.2">
      <c r="A37" s="168">
        <v>14</v>
      </c>
      <c r="B37" s="169" t="s">
        <v>265</v>
      </c>
      <c r="C37" s="183" t="s">
        <v>266</v>
      </c>
      <c r="D37" s="170" t="s">
        <v>267</v>
      </c>
      <c r="E37" s="171">
        <v>1625.64</v>
      </c>
      <c r="F37" s="172"/>
      <c r="G37" s="173">
        <f>ROUND(E37*F37,2)</f>
        <v>0</v>
      </c>
      <c r="H37" s="172"/>
      <c r="I37" s="173">
        <f>ROUND(E37*H37,2)</f>
        <v>0</v>
      </c>
      <c r="J37" s="172"/>
      <c r="K37" s="173">
        <f>ROUND(E37*J37,2)</f>
        <v>0</v>
      </c>
      <c r="L37" s="173">
        <v>21</v>
      </c>
      <c r="M37" s="173">
        <f>G37*(1+L37/100)</f>
        <v>0</v>
      </c>
      <c r="N37" s="171">
        <v>1</v>
      </c>
      <c r="O37" s="171">
        <f>ROUND(E37*N37,2)</f>
        <v>1625.64</v>
      </c>
      <c r="P37" s="171">
        <v>0</v>
      </c>
      <c r="Q37" s="171">
        <f>ROUND(E37*P37,2)</f>
        <v>0</v>
      </c>
      <c r="R37" s="173" t="s">
        <v>268</v>
      </c>
      <c r="S37" s="174" t="s">
        <v>222</v>
      </c>
      <c r="T37" s="156">
        <v>0</v>
      </c>
      <c r="U37" s="156">
        <f>ROUND(E37*T37,2)</f>
        <v>0</v>
      </c>
      <c r="V37" s="156"/>
      <c r="W37" s="156" t="s">
        <v>269</v>
      </c>
      <c r="X37" s="156" t="s">
        <v>224</v>
      </c>
      <c r="Y37" s="145"/>
      <c r="Z37" s="145"/>
      <c r="AA37" s="145"/>
      <c r="AB37" s="145"/>
      <c r="AC37" s="145"/>
      <c r="AD37" s="145"/>
      <c r="AE37" s="145"/>
      <c r="AF37" s="145" t="s">
        <v>270</v>
      </c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</row>
    <row r="38" spans="1:59" outlineLevel="2" x14ac:dyDescent="0.2">
      <c r="A38" s="152"/>
      <c r="B38" s="153"/>
      <c r="C38" s="184" t="s">
        <v>271</v>
      </c>
      <c r="D38" s="158"/>
      <c r="E38" s="159"/>
      <c r="F38" s="156"/>
      <c r="G38" s="156"/>
      <c r="H38" s="156"/>
      <c r="I38" s="156"/>
      <c r="J38" s="156"/>
      <c r="K38" s="156"/>
      <c r="L38" s="156"/>
      <c r="M38" s="156"/>
      <c r="N38" s="155"/>
      <c r="O38" s="155"/>
      <c r="P38" s="155"/>
      <c r="Q38" s="155"/>
      <c r="R38" s="156"/>
      <c r="S38" s="156"/>
      <c r="T38" s="156"/>
      <c r="U38" s="156"/>
      <c r="V38" s="156"/>
      <c r="W38" s="156"/>
      <c r="X38" s="156"/>
      <c r="Y38" s="145"/>
      <c r="Z38" s="145"/>
      <c r="AA38" s="145"/>
      <c r="AB38" s="145"/>
      <c r="AC38" s="145"/>
      <c r="AD38" s="145"/>
      <c r="AE38" s="145"/>
      <c r="AF38" s="145" t="s">
        <v>227</v>
      </c>
      <c r="AG38" s="145">
        <v>0</v>
      </c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</row>
    <row r="39" spans="1:59" ht="22.5" outlineLevel="3" x14ac:dyDescent="0.2">
      <c r="A39" s="152"/>
      <c r="B39" s="153"/>
      <c r="C39" s="184" t="s">
        <v>272</v>
      </c>
      <c r="D39" s="158"/>
      <c r="E39" s="159">
        <v>1625.64</v>
      </c>
      <c r="F39" s="156"/>
      <c r="G39" s="156"/>
      <c r="H39" s="156"/>
      <c r="I39" s="156"/>
      <c r="J39" s="156"/>
      <c r="K39" s="156"/>
      <c r="L39" s="156"/>
      <c r="M39" s="156"/>
      <c r="N39" s="155"/>
      <c r="O39" s="155"/>
      <c r="P39" s="155"/>
      <c r="Q39" s="155"/>
      <c r="R39" s="156"/>
      <c r="S39" s="156"/>
      <c r="T39" s="156"/>
      <c r="U39" s="156"/>
      <c r="V39" s="156"/>
      <c r="W39" s="156"/>
      <c r="X39" s="156"/>
      <c r="Y39" s="145"/>
      <c r="Z39" s="145"/>
      <c r="AA39" s="145"/>
      <c r="AB39" s="145"/>
      <c r="AC39" s="145"/>
      <c r="AD39" s="145"/>
      <c r="AE39" s="145"/>
      <c r="AF39" s="145" t="s">
        <v>227</v>
      </c>
      <c r="AG39" s="145">
        <v>0</v>
      </c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</row>
    <row r="40" spans="1:59" x14ac:dyDescent="0.2">
      <c r="A40" s="161" t="s">
        <v>217</v>
      </c>
      <c r="B40" s="162" t="s">
        <v>90</v>
      </c>
      <c r="C40" s="182" t="s">
        <v>91</v>
      </c>
      <c r="D40" s="163"/>
      <c r="E40" s="164"/>
      <c r="F40" s="165"/>
      <c r="G40" s="165">
        <f>SUMIF(AF41:AF45,"&lt;&gt;NOR",G41:G45)</f>
        <v>0</v>
      </c>
      <c r="H40" s="165"/>
      <c r="I40" s="165">
        <f>SUM(I41:I45)</f>
        <v>0</v>
      </c>
      <c r="J40" s="165"/>
      <c r="K40" s="165">
        <f>SUM(K41:K45)</f>
        <v>0</v>
      </c>
      <c r="L40" s="165"/>
      <c r="M40" s="165">
        <f>SUM(M41:M45)</f>
        <v>0</v>
      </c>
      <c r="N40" s="164"/>
      <c r="O40" s="164">
        <f>SUM(O41:O45)</f>
        <v>0.21</v>
      </c>
      <c r="P40" s="164"/>
      <c r="Q40" s="164">
        <f>SUM(Q41:Q45)</f>
        <v>0</v>
      </c>
      <c r="R40" s="165"/>
      <c r="S40" s="166"/>
      <c r="T40" s="160"/>
      <c r="U40" s="160">
        <f>SUM(U41:U45)</f>
        <v>154.69999999999999</v>
      </c>
      <c r="V40" s="160"/>
      <c r="W40" s="160"/>
      <c r="X40" s="160"/>
      <c r="AF40" t="s">
        <v>218</v>
      </c>
    </row>
    <row r="41" spans="1:59" ht="22.5" outlineLevel="1" x14ac:dyDescent="0.2">
      <c r="A41" s="168">
        <v>15</v>
      </c>
      <c r="B41" s="169" t="s">
        <v>273</v>
      </c>
      <c r="C41" s="183" t="s">
        <v>274</v>
      </c>
      <c r="D41" s="170" t="s">
        <v>261</v>
      </c>
      <c r="E41" s="171">
        <v>500</v>
      </c>
      <c r="F41" s="172"/>
      <c r="G41" s="173">
        <f>ROUND(E41*F41,2)</f>
        <v>0</v>
      </c>
      <c r="H41" s="172"/>
      <c r="I41" s="173">
        <f>ROUND(E41*H41,2)</f>
        <v>0</v>
      </c>
      <c r="J41" s="172"/>
      <c r="K41" s="173">
        <f>ROUND(E41*J41,2)</f>
        <v>0</v>
      </c>
      <c r="L41" s="173">
        <v>21</v>
      </c>
      <c r="M41" s="173">
        <f>G41*(1+L41/100)</f>
        <v>0</v>
      </c>
      <c r="N41" s="171">
        <v>3.0000000000000001E-5</v>
      </c>
      <c r="O41" s="171">
        <f>ROUND(E41*N41,2)</f>
        <v>0.02</v>
      </c>
      <c r="P41" s="171">
        <v>0</v>
      </c>
      <c r="Q41" s="171">
        <f>ROUND(E41*P41,2)</f>
        <v>0</v>
      </c>
      <c r="R41" s="173"/>
      <c r="S41" s="174" t="s">
        <v>222</v>
      </c>
      <c r="T41" s="156">
        <v>0.26</v>
      </c>
      <c r="U41" s="156">
        <f>ROUND(E41*T41,2)</f>
        <v>130</v>
      </c>
      <c r="V41" s="156"/>
      <c r="W41" s="156" t="s">
        <v>275</v>
      </c>
      <c r="X41" s="156" t="s">
        <v>224</v>
      </c>
      <c r="Y41" s="145"/>
      <c r="Z41" s="145"/>
      <c r="AA41" s="145"/>
      <c r="AB41" s="145"/>
      <c r="AC41" s="145"/>
      <c r="AD41" s="145"/>
      <c r="AE41" s="145"/>
      <c r="AF41" s="145" t="s">
        <v>276</v>
      </c>
      <c r="AG41" s="145"/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</row>
    <row r="42" spans="1:59" outlineLevel="2" x14ac:dyDescent="0.2">
      <c r="A42" s="152"/>
      <c r="B42" s="153"/>
      <c r="C42" s="184" t="s">
        <v>277</v>
      </c>
      <c r="D42" s="158"/>
      <c r="E42" s="159">
        <v>500</v>
      </c>
      <c r="F42" s="156"/>
      <c r="G42" s="156"/>
      <c r="H42" s="156"/>
      <c r="I42" s="156"/>
      <c r="J42" s="156"/>
      <c r="K42" s="156"/>
      <c r="L42" s="156"/>
      <c r="M42" s="156"/>
      <c r="N42" s="155"/>
      <c r="O42" s="155"/>
      <c r="P42" s="155"/>
      <c r="Q42" s="155"/>
      <c r="R42" s="156"/>
      <c r="S42" s="156"/>
      <c r="T42" s="156"/>
      <c r="U42" s="156"/>
      <c r="V42" s="156"/>
      <c r="W42" s="156"/>
      <c r="X42" s="156"/>
      <c r="Y42" s="145"/>
      <c r="Z42" s="145"/>
      <c r="AA42" s="145"/>
      <c r="AB42" s="145"/>
      <c r="AC42" s="145"/>
      <c r="AD42" s="145"/>
      <c r="AE42" s="145"/>
      <c r="AF42" s="145" t="s">
        <v>227</v>
      </c>
      <c r="AG42" s="145">
        <v>0</v>
      </c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</row>
    <row r="43" spans="1:59" outlineLevel="1" x14ac:dyDescent="0.2">
      <c r="A43" s="168">
        <v>16</v>
      </c>
      <c r="B43" s="169" t="s">
        <v>278</v>
      </c>
      <c r="C43" s="183" t="s">
        <v>279</v>
      </c>
      <c r="D43" s="170" t="s">
        <v>261</v>
      </c>
      <c r="E43" s="171">
        <v>20</v>
      </c>
      <c r="F43" s="172"/>
      <c r="G43" s="173">
        <f>ROUND(E43*F43,2)</f>
        <v>0</v>
      </c>
      <c r="H43" s="172"/>
      <c r="I43" s="173">
        <f>ROUND(E43*H43,2)</f>
        <v>0</v>
      </c>
      <c r="J43" s="172"/>
      <c r="K43" s="173">
        <f>ROUND(E43*J43,2)</f>
        <v>0</v>
      </c>
      <c r="L43" s="173">
        <v>21</v>
      </c>
      <c r="M43" s="173">
        <f>G43*(1+L43/100)</f>
        <v>0</v>
      </c>
      <c r="N43" s="171">
        <v>9.4000000000000004E-3</v>
      </c>
      <c r="O43" s="171">
        <f>ROUND(E43*N43,2)</f>
        <v>0.19</v>
      </c>
      <c r="P43" s="171">
        <v>0</v>
      </c>
      <c r="Q43" s="171">
        <f>ROUND(E43*P43,2)</f>
        <v>0</v>
      </c>
      <c r="R43" s="173"/>
      <c r="S43" s="174" t="s">
        <v>222</v>
      </c>
      <c r="T43" s="156">
        <v>0.86399999999999999</v>
      </c>
      <c r="U43" s="156">
        <f>ROUND(E43*T43,2)</f>
        <v>17.28</v>
      </c>
      <c r="V43" s="156"/>
      <c r="W43" s="156" t="s">
        <v>223</v>
      </c>
      <c r="X43" s="156" t="s">
        <v>224</v>
      </c>
      <c r="Y43" s="145"/>
      <c r="Z43" s="145"/>
      <c r="AA43" s="145"/>
      <c r="AB43" s="145"/>
      <c r="AC43" s="145"/>
      <c r="AD43" s="145"/>
      <c r="AE43" s="145"/>
      <c r="AF43" s="145" t="s">
        <v>225</v>
      </c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</row>
    <row r="44" spans="1:59" outlineLevel="2" x14ac:dyDescent="0.2">
      <c r="A44" s="152"/>
      <c r="B44" s="153"/>
      <c r="C44" s="184" t="s">
        <v>280</v>
      </c>
      <c r="D44" s="158"/>
      <c r="E44" s="159">
        <v>20</v>
      </c>
      <c r="F44" s="156"/>
      <c r="G44" s="156"/>
      <c r="H44" s="156"/>
      <c r="I44" s="156"/>
      <c r="J44" s="156"/>
      <c r="K44" s="156"/>
      <c r="L44" s="156"/>
      <c r="M44" s="156"/>
      <c r="N44" s="155"/>
      <c r="O44" s="155"/>
      <c r="P44" s="155"/>
      <c r="Q44" s="155"/>
      <c r="R44" s="156"/>
      <c r="S44" s="156"/>
      <c r="T44" s="156"/>
      <c r="U44" s="156"/>
      <c r="V44" s="156"/>
      <c r="W44" s="156"/>
      <c r="X44" s="156"/>
      <c r="Y44" s="145"/>
      <c r="Z44" s="145"/>
      <c r="AA44" s="145"/>
      <c r="AB44" s="145"/>
      <c r="AC44" s="145"/>
      <c r="AD44" s="145"/>
      <c r="AE44" s="145"/>
      <c r="AF44" s="145" t="s">
        <v>227</v>
      </c>
      <c r="AG44" s="145">
        <v>0</v>
      </c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</row>
    <row r="45" spans="1:59" outlineLevel="1" x14ac:dyDescent="0.2">
      <c r="A45" s="175">
        <v>17</v>
      </c>
      <c r="B45" s="176" t="s">
        <v>281</v>
      </c>
      <c r="C45" s="185" t="s">
        <v>282</v>
      </c>
      <c r="D45" s="177" t="s">
        <v>261</v>
      </c>
      <c r="E45" s="178">
        <v>20</v>
      </c>
      <c r="F45" s="179"/>
      <c r="G45" s="180">
        <f>ROUND(E45*F45,2)</f>
        <v>0</v>
      </c>
      <c r="H45" s="179"/>
      <c r="I45" s="180">
        <f>ROUND(E45*H45,2)</f>
        <v>0</v>
      </c>
      <c r="J45" s="179"/>
      <c r="K45" s="180">
        <f>ROUND(E45*J45,2)</f>
        <v>0</v>
      </c>
      <c r="L45" s="180">
        <v>21</v>
      </c>
      <c r="M45" s="180">
        <f>G45*(1+L45/100)</f>
        <v>0</v>
      </c>
      <c r="N45" s="178">
        <v>0</v>
      </c>
      <c r="O45" s="178">
        <f>ROUND(E45*N45,2)</f>
        <v>0</v>
      </c>
      <c r="P45" s="178">
        <v>0</v>
      </c>
      <c r="Q45" s="178">
        <f>ROUND(E45*P45,2)</f>
        <v>0</v>
      </c>
      <c r="R45" s="180"/>
      <c r="S45" s="181" t="s">
        <v>222</v>
      </c>
      <c r="T45" s="156">
        <v>0.371</v>
      </c>
      <c r="U45" s="156">
        <f>ROUND(E45*T45,2)</f>
        <v>7.42</v>
      </c>
      <c r="V45" s="156"/>
      <c r="W45" s="156" t="s">
        <v>223</v>
      </c>
      <c r="X45" s="156" t="s">
        <v>224</v>
      </c>
      <c r="Y45" s="145"/>
      <c r="Z45" s="145"/>
      <c r="AA45" s="145"/>
      <c r="AB45" s="145"/>
      <c r="AC45" s="145"/>
      <c r="AD45" s="145"/>
      <c r="AE45" s="145"/>
      <c r="AF45" s="145" t="s">
        <v>225</v>
      </c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</row>
    <row r="46" spans="1:59" x14ac:dyDescent="0.2">
      <c r="A46" s="161" t="s">
        <v>217</v>
      </c>
      <c r="B46" s="162" t="s">
        <v>94</v>
      </c>
      <c r="C46" s="182" t="s">
        <v>95</v>
      </c>
      <c r="D46" s="163"/>
      <c r="E46" s="164"/>
      <c r="F46" s="165"/>
      <c r="G46" s="165">
        <f>SUMIF(AF47:AF59,"&lt;&gt;NOR",G47:G59)</f>
        <v>0</v>
      </c>
      <c r="H46" s="165"/>
      <c r="I46" s="165">
        <f>SUM(I47:I59)</f>
        <v>0</v>
      </c>
      <c r="J46" s="165"/>
      <c r="K46" s="165">
        <f>SUM(K47:K59)</f>
        <v>0</v>
      </c>
      <c r="L46" s="165"/>
      <c r="M46" s="165">
        <f>SUM(M47:M59)</f>
        <v>0</v>
      </c>
      <c r="N46" s="164"/>
      <c r="O46" s="164">
        <f>SUM(O47:O59)</f>
        <v>1791.17</v>
      </c>
      <c r="P46" s="164"/>
      <c r="Q46" s="164">
        <f>SUM(Q47:Q59)</f>
        <v>0</v>
      </c>
      <c r="R46" s="165"/>
      <c r="S46" s="166"/>
      <c r="T46" s="160"/>
      <c r="U46" s="160">
        <f>SUM(U47:U59)</f>
        <v>134.52000000000001</v>
      </c>
      <c r="V46" s="160"/>
      <c r="W46" s="160"/>
      <c r="X46" s="160"/>
      <c r="AF46" t="s">
        <v>218</v>
      </c>
    </row>
    <row r="47" spans="1:59" ht="22.5" outlineLevel="1" x14ac:dyDescent="0.2">
      <c r="A47" s="168">
        <v>18</v>
      </c>
      <c r="B47" s="169" t="s">
        <v>283</v>
      </c>
      <c r="C47" s="183" t="s">
        <v>284</v>
      </c>
      <c r="D47" s="170" t="s">
        <v>261</v>
      </c>
      <c r="E47" s="171">
        <v>1494.76</v>
      </c>
      <c r="F47" s="172"/>
      <c r="G47" s="173">
        <f>ROUND(E47*F47,2)</f>
        <v>0</v>
      </c>
      <c r="H47" s="172"/>
      <c r="I47" s="173">
        <f>ROUND(E47*H47,2)</f>
        <v>0</v>
      </c>
      <c r="J47" s="172"/>
      <c r="K47" s="173">
        <f>ROUND(E47*J47,2)</f>
        <v>0</v>
      </c>
      <c r="L47" s="173">
        <v>21</v>
      </c>
      <c r="M47" s="173">
        <f>G47*(1+L47/100)</f>
        <v>0</v>
      </c>
      <c r="N47" s="171">
        <v>0.378</v>
      </c>
      <c r="O47" s="171">
        <f>ROUND(E47*N47,2)</f>
        <v>565.02</v>
      </c>
      <c r="P47" s="171">
        <v>0</v>
      </c>
      <c r="Q47" s="171">
        <f>ROUND(E47*P47,2)</f>
        <v>0</v>
      </c>
      <c r="R47" s="173"/>
      <c r="S47" s="174" t="s">
        <v>222</v>
      </c>
      <c r="T47" s="156">
        <v>0.03</v>
      </c>
      <c r="U47" s="156">
        <f>ROUND(E47*T47,2)</f>
        <v>44.84</v>
      </c>
      <c r="V47" s="156"/>
      <c r="W47" s="156" t="s">
        <v>223</v>
      </c>
      <c r="X47" s="156" t="s">
        <v>224</v>
      </c>
      <c r="Y47" s="145"/>
      <c r="Z47" s="145"/>
      <c r="AA47" s="145"/>
      <c r="AB47" s="145"/>
      <c r="AC47" s="145"/>
      <c r="AD47" s="145"/>
      <c r="AE47" s="145"/>
      <c r="AF47" s="145" t="s">
        <v>225</v>
      </c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</row>
    <row r="48" spans="1:59" ht="33.75" outlineLevel="2" x14ac:dyDescent="0.2">
      <c r="A48" s="152"/>
      <c r="B48" s="153"/>
      <c r="C48" s="184" t="s">
        <v>285</v>
      </c>
      <c r="D48" s="158"/>
      <c r="E48" s="159">
        <v>1427.46</v>
      </c>
      <c r="F48" s="156"/>
      <c r="G48" s="156"/>
      <c r="H48" s="156"/>
      <c r="I48" s="156"/>
      <c r="J48" s="156"/>
      <c r="K48" s="156"/>
      <c r="L48" s="156"/>
      <c r="M48" s="156"/>
      <c r="N48" s="155"/>
      <c r="O48" s="155"/>
      <c r="P48" s="155"/>
      <c r="Q48" s="155"/>
      <c r="R48" s="156"/>
      <c r="S48" s="156"/>
      <c r="T48" s="156"/>
      <c r="U48" s="156"/>
      <c r="V48" s="156"/>
      <c r="W48" s="156"/>
      <c r="X48" s="156"/>
      <c r="Y48" s="145"/>
      <c r="Z48" s="145"/>
      <c r="AA48" s="145"/>
      <c r="AB48" s="145"/>
      <c r="AC48" s="145"/>
      <c r="AD48" s="145"/>
      <c r="AE48" s="145"/>
      <c r="AF48" s="145" t="s">
        <v>227</v>
      </c>
      <c r="AG48" s="145">
        <v>0</v>
      </c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</row>
    <row r="49" spans="1:59" outlineLevel="3" x14ac:dyDescent="0.2">
      <c r="A49" s="152"/>
      <c r="B49" s="153"/>
      <c r="C49" s="184" t="s">
        <v>286</v>
      </c>
      <c r="D49" s="158"/>
      <c r="E49" s="159">
        <v>42.7</v>
      </c>
      <c r="F49" s="156"/>
      <c r="G49" s="156"/>
      <c r="H49" s="156"/>
      <c r="I49" s="156"/>
      <c r="J49" s="156"/>
      <c r="K49" s="156"/>
      <c r="L49" s="156"/>
      <c r="M49" s="156"/>
      <c r="N49" s="155"/>
      <c r="O49" s="155"/>
      <c r="P49" s="155"/>
      <c r="Q49" s="155"/>
      <c r="R49" s="156"/>
      <c r="S49" s="156"/>
      <c r="T49" s="156"/>
      <c r="U49" s="156"/>
      <c r="V49" s="156"/>
      <c r="W49" s="156"/>
      <c r="X49" s="156"/>
      <c r="Y49" s="145"/>
      <c r="Z49" s="145"/>
      <c r="AA49" s="145"/>
      <c r="AB49" s="145"/>
      <c r="AC49" s="145"/>
      <c r="AD49" s="145"/>
      <c r="AE49" s="145"/>
      <c r="AF49" s="145" t="s">
        <v>227</v>
      </c>
      <c r="AG49" s="145">
        <v>0</v>
      </c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</row>
    <row r="50" spans="1:59" outlineLevel="3" x14ac:dyDescent="0.2">
      <c r="A50" s="152"/>
      <c r="B50" s="153"/>
      <c r="C50" s="184" t="s">
        <v>287</v>
      </c>
      <c r="D50" s="158"/>
      <c r="E50" s="159">
        <v>24.6</v>
      </c>
      <c r="F50" s="156"/>
      <c r="G50" s="156"/>
      <c r="H50" s="156"/>
      <c r="I50" s="156"/>
      <c r="J50" s="156"/>
      <c r="K50" s="156"/>
      <c r="L50" s="156"/>
      <c r="M50" s="156"/>
      <c r="N50" s="155"/>
      <c r="O50" s="155"/>
      <c r="P50" s="155"/>
      <c r="Q50" s="155"/>
      <c r="R50" s="156"/>
      <c r="S50" s="156"/>
      <c r="T50" s="156"/>
      <c r="U50" s="156"/>
      <c r="V50" s="156"/>
      <c r="W50" s="156"/>
      <c r="X50" s="156"/>
      <c r="Y50" s="145"/>
      <c r="Z50" s="145"/>
      <c r="AA50" s="145"/>
      <c r="AB50" s="145"/>
      <c r="AC50" s="145"/>
      <c r="AD50" s="145"/>
      <c r="AE50" s="145"/>
      <c r="AF50" s="145" t="s">
        <v>227</v>
      </c>
      <c r="AG50" s="145">
        <v>0</v>
      </c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</row>
    <row r="51" spans="1:59" ht="22.5" outlineLevel="1" x14ac:dyDescent="0.2">
      <c r="A51" s="168">
        <v>19</v>
      </c>
      <c r="B51" s="169" t="s">
        <v>288</v>
      </c>
      <c r="C51" s="183" t="s">
        <v>289</v>
      </c>
      <c r="D51" s="170" t="s">
        <v>261</v>
      </c>
      <c r="E51" s="171">
        <v>1494.76</v>
      </c>
      <c r="F51" s="172"/>
      <c r="G51" s="173">
        <f>ROUND(E51*F51,2)</f>
        <v>0</v>
      </c>
      <c r="H51" s="172"/>
      <c r="I51" s="173">
        <f>ROUND(E51*H51,2)</f>
        <v>0</v>
      </c>
      <c r="J51" s="172"/>
      <c r="K51" s="173">
        <f>ROUND(E51*J51,2)</f>
        <v>0</v>
      </c>
      <c r="L51" s="173">
        <v>21</v>
      </c>
      <c r="M51" s="173">
        <f>G51*(1+L51/100)</f>
        <v>0</v>
      </c>
      <c r="N51" s="171">
        <v>0.378</v>
      </c>
      <c r="O51" s="171">
        <f>ROUND(E51*N51,2)</f>
        <v>565.02</v>
      </c>
      <c r="P51" s="171">
        <v>0</v>
      </c>
      <c r="Q51" s="171">
        <f>ROUND(E51*P51,2)</f>
        <v>0</v>
      </c>
      <c r="R51" s="173"/>
      <c r="S51" s="174" t="s">
        <v>222</v>
      </c>
      <c r="T51" s="156">
        <v>0.03</v>
      </c>
      <c r="U51" s="156">
        <f>ROUND(E51*T51,2)</f>
        <v>44.84</v>
      </c>
      <c r="V51" s="156"/>
      <c r="W51" s="156" t="s">
        <v>223</v>
      </c>
      <c r="X51" s="156" t="s">
        <v>224</v>
      </c>
      <c r="Y51" s="145"/>
      <c r="Z51" s="145"/>
      <c r="AA51" s="145"/>
      <c r="AB51" s="145"/>
      <c r="AC51" s="145"/>
      <c r="AD51" s="145"/>
      <c r="AE51" s="145"/>
      <c r="AF51" s="145" t="s">
        <v>225</v>
      </c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</row>
    <row r="52" spans="1:59" ht="33.75" outlineLevel="2" x14ac:dyDescent="0.2">
      <c r="A52" s="152"/>
      <c r="B52" s="153"/>
      <c r="C52" s="184" t="s">
        <v>290</v>
      </c>
      <c r="D52" s="158"/>
      <c r="E52" s="159">
        <v>1427.46</v>
      </c>
      <c r="F52" s="156"/>
      <c r="G52" s="156"/>
      <c r="H52" s="156"/>
      <c r="I52" s="156"/>
      <c r="J52" s="156"/>
      <c r="K52" s="156"/>
      <c r="L52" s="156"/>
      <c r="M52" s="156"/>
      <c r="N52" s="155"/>
      <c r="O52" s="155"/>
      <c r="P52" s="155"/>
      <c r="Q52" s="155"/>
      <c r="R52" s="156"/>
      <c r="S52" s="156"/>
      <c r="T52" s="156"/>
      <c r="U52" s="156"/>
      <c r="V52" s="156"/>
      <c r="W52" s="156"/>
      <c r="X52" s="156"/>
      <c r="Y52" s="145"/>
      <c r="Z52" s="145"/>
      <c r="AA52" s="145"/>
      <c r="AB52" s="145"/>
      <c r="AC52" s="145"/>
      <c r="AD52" s="145"/>
      <c r="AE52" s="145"/>
      <c r="AF52" s="145" t="s">
        <v>227</v>
      </c>
      <c r="AG52" s="145">
        <v>0</v>
      </c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</row>
    <row r="53" spans="1:59" outlineLevel="3" x14ac:dyDescent="0.2">
      <c r="A53" s="152"/>
      <c r="B53" s="153"/>
      <c r="C53" s="184" t="s">
        <v>286</v>
      </c>
      <c r="D53" s="158"/>
      <c r="E53" s="159">
        <v>42.7</v>
      </c>
      <c r="F53" s="156"/>
      <c r="G53" s="156"/>
      <c r="H53" s="156"/>
      <c r="I53" s="156"/>
      <c r="J53" s="156"/>
      <c r="K53" s="156"/>
      <c r="L53" s="156"/>
      <c r="M53" s="156"/>
      <c r="N53" s="155"/>
      <c r="O53" s="155"/>
      <c r="P53" s="155"/>
      <c r="Q53" s="155"/>
      <c r="R53" s="156"/>
      <c r="S53" s="156"/>
      <c r="T53" s="156"/>
      <c r="U53" s="156"/>
      <c r="V53" s="156"/>
      <c r="W53" s="156"/>
      <c r="X53" s="156"/>
      <c r="Y53" s="145"/>
      <c r="Z53" s="145"/>
      <c r="AA53" s="145"/>
      <c r="AB53" s="145"/>
      <c r="AC53" s="145"/>
      <c r="AD53" s="145"/>
      <c r="AE53" s="145"/>
      <c r="AF53" s="145" t="s">
        <v>227</v>
      </c>
      <c r="AG53" s="145">
        <v>0</v>
      </c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</row>
    <row r="54" spans="1:59" outlineLevel="3" x14ac:dyDescent="0.2">
      <c r="A54" s="152"/>
      <c r="B54" s="153"/>
      <c r="C54" s="184" t="s">
        <v>287</v>
      </c>
      <c r="D54" s="158"/>
      <c r="E54" s="159">
        <v>24.6</v>
      </c>
      <c r="F54" s="156"/>
      <c r="G54" s="156"/>
      <c r="H54" s="156"/>
      <c r="I54" s="156"/>
      <c r="J54" s="156"/>
      <c r="K54" s="156"/>
      <c r="L54" s="156"/>
      <c r="M54" s="156"/>
      <c r="N54" s="155"/>
      <c r="O54" s="155"/>
      <c r="P54" s="155"/>
      <c r="Q54" s="155"/>
      <c r="R54" s="156"/>
      <c r="S54" s="156"/>
      <c r="T54" s="156"/>
      <c r="U54" s="156"/>
      <c r="V54" s="156"/>
      <c r="W54" s="156"/>
      <c r="X54" s="156"/>
      <c r="Y54" s="145"/>
      <c r="Z54" s="145"/>
      <c r="AA54" s="145"/>
      <c r="AB54" s="145"/>
      <c r="AC54" s="145"/>
      <c r="AD54" s="145"/>
      <c r="AE54" s="145"/>
      <c r="AF54" s="145" t="s">
        <v>227</v>
      </c>
      <c r="AG54" s="145">
        <v>0</v>
      </c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</row>
    <row r="55" spans="1:59" ht="22.5" outlineLevel="1" x14ac:dyDescent="0.2">
      <c r="A55" s="168">
        <v>20</v>
      </c>
      <c r="B55" s="169" t="s">
        <v>291</v>
      </c>
      <c r="C55" s="183" t="s">
        <v>292</v>
      </c>
      <c r="D55" s="170" t="s">
        <v>261</v>
      </c>
      <c r="E55" s="171">
        <v>1494.76</v>
      </c>
      <c r="F55" s="172"/>
      <c r="G55" s="173">
        <f>ROUND(E55*F55,2)</f>
        <v>0</v>
      </c>
      <c r="H55" s="172"/>
      <c r="I55" s="173">
        <f>ROUND(E55*H55,2)</f>
        <v>0</v>
      </c>
      <c r="J55" s="172"/>
      <c r="K55" s="173">
        <f>ROUND(E55*J55,2)</f>
        <v>0</v>
      </c>
      <c r="L55" s="173">
        <v>21</v>
      </c>
      <c r="M55" s="173">
        <f>G55*(1+L55/100)</f>
        <v>0</v>
      </c>
      <c r="N55" s="171">
        <v>0.441</v>
      </c>
      <c r="O55" s="171">
        <f>ROUND(E55*N55,2)</f>
        <v>659.19</v>
      </c>
      <c r="P55" s="171">
        <v>0</v>
      </c>
      <c r="Q55" s="171">
        <f>ROUND(E55*P55,2)</f>
        <v>0</v>
      </c>
      <c r="R55" s="173"/>
      <c r="S55" s="174" t="s">
        <v>222</v>
      </c>
      <c r="T55" s="156">
        <v>0.03</v>
      </c>
      <c r="U55" s="156">
        <f>ROUND(E55*T55,2)</f>
        <v>44.84</v>
      </c>
      <c r="V55" s="156"/>
      <c r="W55" s="156" t="s">
        <v>223</v>
      </c>
      <c r="X55" s="156" t="s">
        <v>224</v>
      </c>
      <c r="Y55" s="145"/>
      <c r="Z55" s="145"/>
      <c r="AA55" s="145"/>
      <c r="AB55" s="145"/>
      <c r="AC55" s="145"/>
      <c r="AD55" s="145"/>
      <c r="AE55" s="145"/>
      <c r="AF55" s="145" t="s">
        <v>225</v>
      </c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</row>
    <row r="56" spans="1:59" ht="33.75" outlineLevel="2" x14ac:dyDescent="0.2">
      <c r="A56" s="152"/>
      <c r="B56" s="153"/>
      <c r="C56" s="184" t="s">
        <v>293</v>
      </c>
      <c r="D56" s="158"/>
      <c r="E56" s="159">
        <v>1427.46</v>
      </c>
      <c r="F56" s="156"/>
      <c r="G56" s="156"/>
      <c r="H56" s="156"/>
      <c r="I56" s="156"/>
      <c r="J56" s="156"/>
      <c r="K56" s="156"/>
      <c r="L56" s="156"/>
      <c r="M56" s="156"/>
      <c r="N56" s="155"/>
      <c r="O56" s="155"/>
      <c r="P56" s="155"/>
      <c r="Q56" s="155"/>
      <c r="R56" s="156"/>
      <c r="S56" s="156"/>
      <c r="T56" s="156"/>
      <c r="U56" s="156"/>
      <c r="V56" s="156"/>
      <c r="W56" s="156"/>
      <c r="X56" s="156"/>
      <c r="Y56" s="145"/>
      <c r="Z56" s="145"/>
      <c r="AA56" s="145"/>
      <c r="AB56" s="145"/>
      <c r="AC56" s="145"/>
      <c r="AD56" s="145"/>
      <c r="AE56" s="145"/>
      <c r="AF56" s="145" t="s">
        <v>227</v>
      </c>
      <c r="AG56" s="145">
        <v>0</v>
      </c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</row>
    <row r="57" spans="1:59" outlineLevel="3" x14ac:dyDescent="0.2">
      <c r="A57" s="152"/>
      <c r="B57" s="153"/>
      <c r="C57" s="184" t="s">
        <v>286</v>
      </c>
      <c r="D57" s="158"/>
      <c r="E57" s="159">
        <v>42.7</v>
      </c>
      <c r="F57" s="156"/>
      <c r="G57" s="156"/>
      <c r="H57" s="156"/>
      <c r="I57" s="156"/>
      <c r="J57" s="156"/>
      <c r="K57" s="156"/>
      <c r="L57" s="156"/>
      <c r="M57" s="156"/>
      <c r="N57" s="155"/>
      <c r="O57" s="155"/>
      <c r="P57" s="155"/>
      <c r="Q57" s="155"/>
      <c r="R57" s="156"/>
      <c r="S57" s="156"/>
      <c r="T57" s="156"/>
      <c r="U57" s="156"/>
      <c r="V57" s="156"/>
      <c r="W57" s="156"/>
      <c r="X57" s="156"/>
      <c r="Y57" s="145"/>
      <c r="Z57" s="145"/>
      <c r="AA57" s="145"/>
      <c r="AB57" s="145"/>
      <c r="AC57" s="145"/>
      <c r="AD57" s="145"/>
      <c r="AE57" s="145"/>
      <c r="AF57" s="145" t="s">
        <v>227</v>
      </c>
      <c r="AG57" s="145">
        <v>0</v>
      </c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</row>
    <row r="58" spans="1:59" outlineLevel="3" x14ac:dyDescent="0.2">
      <c r="A58" s="152"/>
      <c r="B58" s="153"/>
      <c r="C58" s="184" t="s">
        <v>287</v>
      </c>
      <c r="D58" s="158"/>
      <c r="E58" s="159">
        <v>24.6</v>
      </c>
      <c r="F58" s="156"/>
      <c r="G58" s="156"/>
      <c r="H58" s="156"/>
      <c r="I58" s="156"/>
      <c r="J58" s="156"/>
      <c r="K58" s="156"/>
      <c r="L58" s="156"/>
      <c r="M58" s="156"/>
      <c r="N58" s="155"/>
      <c r="O58" s="155"/>
      <c r="P58" s="155"/>
      <c r="Q58" s="155"/>
      <c r="R58" s="156"/>
      <c r="S58" s="156"/>
      <c r="T58" s="156"/>
      <c r="U58" s="156"/>
      <c r="V58" s="156"/>
      <c r="W58" s="156"/>
      <c r="X58" s="156"/>
      <c r="Y58" s="145"/>
      <c r="Z58" s="145"/>
      <c r="AA58" s="145"/>
      <c r="AB58" s="145"/>
      <c r="AC58" s="145"/>
      <c r="AD58" s="145"/>
      <c r="AE58" s="145"/>
      <c r="AF58" s="145" t="s">
        <v>227</v>
      </c>
      <c r="AG58" s="145">
        <v>0</v>
      </c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</row>
    <row r="59" spans="1:59" ht="33.75" outlineLevel="1" x14ac:dyDescent="0.2">
      <c r="A59" s="175">
        <v>21</v>
      </c>
      <c r="B59" s="176" t="s">
        <v>294</v>
      </c>
      <c r="C59" s="185" t="s">
        <v>295</v>
      </c>
      <c r="D59" s="177" t="s">
        <v>261</v>
      </c>
      <c r="E59" s="178">
        <v>1494.76</v>
      </c>
      <c r="F59" s="179"/>
      <c r="G59" s="180">
        <f>ROUND(E59*F59,2)</f>
        <v>0</v>
      </c>
      <c r="H59" s="179"/>
      <c r="I59" s="180">
        <f>ROUND(E59*H59,2)</f>
        <v>0</v>
      </c>
      <c r="J59" s="179"/>
      <c r="K59" s="180">
        <f>ROUND(E59*J59,2)</f>
        <v>0</v>
      </c>
      <c r="L59" s="180">
        <v>21</v>
      </c>
      <c r="M59" s="180">
        <f>G59*(1+L59/100)</f>
        <v>0</v>
      </c>
      <c r="N59" s="178">
        <v>1.2999999999999999E-3</v>
      </c>
      <c r="O59" s="178">
        <f>ROUND(E59*N59,2)</f>
        <v>1.94</v>
      </c>
      <c r="P59" s="178">
        <v>0</v>
      </c>
      <c r="Q59" s="178">
        <f>ROUND(E59*P59,2)</f>
        <v>0</v>
      </c>
      <c r="R59" s="180"/>
      <c r="S59" s="181" t="s">
        <v>296</v>
      </c>
      <c r="T59" s="156">
        <v>0</v>
      </c>
      <c r="U59" s="156">
        <f>ROUND(E59*T59,2)</f>
        <v>0</v>
      </c>
      <c r="V59" s="156"/>
      <c r="W59" s="156" t="s">
        <v>223</v>
      </c>
      <c r="X59" s="156" t="s">
        <v>224</v>
      </c>
      <c r="Y59" s="145"/>
      <c r="Z59" s="145"/>
      <c r="AA59" s="145"/>
      <c r="AB59" s="145"/>
      <c r="AC59" s="145"/>
      <c r="AD59" s="145"/>
      <c r="AE59" s="145"/>
      <c r="AF59" s="145" t="s">
        <v>225</v>
      </c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</row>
    <row r="60" spans="1:59" x14ac:dyDescent="0.2">
      <c r="A60" s="161" t="s">
        <v>217</v>
      </c>
      <c r="B60" s="162" t="s">
        <v>96</v>
      </c>
      <c r="C60" s="182" t="s">
        <v>97</v>
      </c>
      <c r="D60" s="163"/>
      <c r="E60" s="164"/>
      <c r="F60" s="165"/>
      <c r="G60" s="165">
        <f>SUMIF(AF61:AF63,"&lt;&gt;NOR",G61:G63)</f>
        <v>0</v>
      </c>
      <c r="H60" s="165"/>
      <c r="I60" s="165">
        <f>SUM(I61:I63)</f>
        <v>0</v>
      </c>
      <c r="J60" s="165"/>
      <c r="K60" s="165">
        <f>SUM(K61:K63)</f>
        <v>0</v>
      </c>
      <c r="L60" s="165"/>
      <c r="M60" s="165">
        <f>SUM(M61:M63)</f>
        <v>0</v>
      </c>
      <c r="N60" s="164"/>
      <c r="O60" s="164">
        <f>SUM(O61:O63)</f>
        <v>35.449999999999996</v>
      </c>
      <c r="P60" s="164"/>
      <c r="Q60" s="164">
        <f>SUM(Q61:Q63)</f>
        <v>0</v>
      </c>
      <c r="R60" s="165"/>
      <c r="S60" s="166"/>
      <c r="T60" s="160"/>
      <c r="U60" s="160">
        <f>SUM(U61:U63)</f>
        <v>29.6</v>
      </c>
      <c r="V60" s="160"/>
      <c r="W60" s="160"/>
      <c r="X60" s="160"/>
      <c r="AF60" t="s">
        <v>218</v>
      </c>
    </row>
    <row r="61" spans="1:59" outlineLevel="1" x14ac:dyDescent="0.2">
      <c r="A61" s="168">
        <v>22</v>
      </c>
      <c r="B61" s="169" t="s">
        <v>297</v>
      </c>
      <c r="C61" s="183" t="s">
        <v>298</v>
      </c>
      <c r="D61" s="170" t="s">
        <v>299</v>
      </c>
      <c r="E61" s="171">
        <v>160</v>
      </c>
      <c r="F61" s="172"/>
      <c r="G61" s="173">
        <f>ROUND(E61*F61,2)</f>
        <v>0</v>
      </c>
      <c r="H61" s="172"/>
      <c r="I61" s="173">
        <f>ROUND(E61*H61,2)</f>
        <v>0</v>
      </c>
      <c r="J61" s="172"/>
      <c r="K61" s="173">
        <f>ROUND(E61*J61,2)</f>
        <v>0</v>
      </c>
      <c r="L61" s="173">
        <v>21</v>
      </c>
      <c r="M61" s="173">
        <f>G61*(1+L61/100)</f>
        <v>0</v>
      </c>
      <c r="N61" s="171">
        <v>0.22106999999999999</v>
      </c>
      <c r="O61" s="171">
        <f>ROUND(E61*N61,2)</f>
        <v>35.369999999999997</v>
      </c>
      <c r="P61" s="171">
        <v>0</v>
      </c>
      <c r="Q61" s="171">
        <f>ROUND(E61*P61,2)</f>
        <v>0</v>
      </c>
      <c r="R61" s="173"/>
      <c r="S61" s="174" t="s">
        <v>222</v>
      </c>
      <c r="T61" s="156">
        <v>0.185</v>
      </c>
      <c r="U61" s="156">
        <f>ROUND(E61*T61,2)</f>
        <v>29.6</v>
      </c>
      <c r="V61" s="156"/>
      <c r="W61" s="156" t="s">
        <v>223</v>
      </c>
      <c r="X61" s="156" t="s">
        <v>224</v>
      </c>
      <c r="Y61" s="145"/>
      <c r="Z61" s="145"/>
      <c r="AA61" s="145"/>
      <c r="AB61" s="145"/>
      <c r="AC61" s="145"/>
      <c r="AD61" s="145"/>
      <c r="AE61" s="145"/>
      <c r="AF61" s="145" t="s">
        <v>225</v>
      </c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</row>
    <row r="62" spans="1:59" outlineLevel="2" x14ac:dyDescent="0.2">
      <c r="A62" s="152"/>
      <c r="B62" s="153"/>
      <c r="C62" s="184" t="s">
        <v>300</v>
      </c>
      <c r="D62" s="158"/>
      <c r="E62" s="159">
        <v>160</v>
      </c>
      <c r="F62" s="156"/>
      <c r="G62" s="156"/>
      <c r="H62" s="156"/>
      <c r="I62" s="156"/>
      <c r="J62" s="156"/>
      <c r="K62" s="156"/>
      <c r="L62" s="156"/>
      <c r="M62" s="156"/>
      <c r="N62" s="155"/>
      <c r="O62" s="155"/>
      <c r="P62" s="155"/>
      <c r="Q62" s="155"/>
      <c r="R62" s="156"/>
      <c r="S62" s="156"/>
      <c r="T62" s="156"/>
      <c r="U62" s="156"/>
      <c r="V62" s="156"/>
      <c r="W62" s="156"/>
      <c r="X62" s="156"/>
      <c r="Y62" s="145"/>
      <c r="Z62" s="145"/>
      <c r="AA62" s="145"/>
      <c r="AB62" s="145"/>
      <c r="AC62" s="145"/>
      <c r="AD62" s="145"/>
      <c r="AE62" s="145"/>
      <c r="AF62" s="145" t="s">
        <v>227</v>
      </c>
      <c r="AG62" s="145">
        <v>0</v>
      </c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</row>
    <row r="63" spans="1:59" outlineLevel="1" x14ac:dyDescent="0.2">
      <c r="A63" s="175">
        <v>23</v>
      </c>
      <c r="B63" s="176" t="s">
        <v>301</v>
      </c>
      <c r="C63" s="185" t="s">
        <v>302</v>
      </c>
      <c r="D63" s="177" t="s">
        <v>299</v>
      </c>
      <c r="E63" s="178">
        <v>175</v>
      </c>
      <c r="F63" s="179"/>
      <c r="G63" s="180">
        <f>ROUND(E63*F63,2)</f>
        <v>0</v>
      </c>
      <c r="H63" s="179"/>
      <c r="I63" s="180">
        <f>ROUND(E63*H63,2)</f>
        <v>0</v>
      </c>
      <c r="J63" s="179"/>
      <c r="K63" s="180">
        <f>ROUND(E63*J63,2)</f>
        <v>0</v>
      </c>
      <c r="L63" s="180">
        <v>21</v>
      </c>
      <c r="M63" s="180">
        <f>G63*(1+L63/100)</f>
        <v>0</v>
      </c>
      <c r="N63" s="178">
        <v>4.8000000000000001E-4</v>
      </c>
      <c r="O63" s="178">
        <f>ROUND(E63*N63,2)</f>
        <v>0.08</v>
      </c>
      <c r="P63" s="178">
        <v>0</v>
      </c>
      <c r="Q63" s="178">
        <f>ROUND(E63*P63,2)</f>
        <v>0</v>
      </c>
      <c r="R63" s="180" t="s">
        <v>268</v>
      </c>
      <c r="S63" s="181" t="s">
        <v>222</v>
      </c>
      <c r="T63" s="156">
        <v>0</v>
      </c>
      <c r="U63" s="156">
        <f>ROUND(E63*T63,2)</f>
        <v>0</v>
      </c>
      <c r="V63" s="156"/>
      <c r="W63" s="156" t="s">
        <v>269</v>
      </c>
      <c r="X63" s="156" t="s">
        <v>224</v>
      </c>
      <c r="Y63" s="145"/>
      <c r="Z63" s="145"/>
      <c r="AA63" s="145"/>
      <c r="AB63" s="145"/>
      <c r="AC63" s="145"/>
      <c r="AD63" s="145"/>
      <c r="AE63" s="145"/>
      <c r="AF63" s="145" t="s">
        <v>270</v>
      </c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</row>
    <row r="64" spans="1:59" x14ac:dyDescent="0.2">
      <c r="A64" s="161" t="s">
        <v>217</v>
      </c>
      <c r="B64" s="162" t="s">
        <v>98</v>
      </c>
      <c r="C64" s="182" t="s">
        <v>99</v>
      </c>
      <c r="D64" s="163"/>
      <c r="E64" s="164"/>
      <c r="F64" s="165"/>
      <c r="G64" s="165">
        <f>SUMIF(AF65:AF81,"&lt;&gt;NOR",G65:G81)</f>
        <v>0</v>
      </c>
      <c r="H64" s="165"/>
      <c r="I64" s="165">
        <f>SUM(I65:I81)</f>
        <v>0</v>
      </c>
      <c r="J64" s="165"/>
      <c r="K64" s="165">
        <f>SUM(K65:K81)</f>
        <v>0</v>
      </c>
      <c r="L64" s="165"/>
      <c r="M64" s="165">
        <f>SUM(M65:M81)</f>
        <v>0</v>
      </c>
      <c r="N64" s="164"/>
      <c r="O64" s="164">
        <f>SUM(O65:O81)</f>
        <v>298.15000000000003</v>
      </c>
      <c r="P64" s="164"/>
      <c r="Q64" s="164">
        <f>SUM(Q65:Q81)</f>
        <v>0</v>
      </c>
      <c r="R64" s="165"/>
      <c r="S64" s="166"/>
      <c r="T64" s="160"/>
      <c r="U64" s="160">
        <f>SUM(U65:U81)</f>
        <v>470.53000000000003</v>
      </c>
      <c r="V64" s="160"/>
      <c r="W64" s="160"/>
      <c r="X64" s="160"/>
      <c r="AF64" t="s">
        <v>218</v>
      </c>
    </row>
    <row r="65" spans="1:59" outlineLevel="1" x14ac:dyDescent="0.2">
      <c r="A65" s="168">
        <v>24</v>
      </c>
      <c r="B65" s="169" t="s">
        <v>303</v>
      </c>
      <c r="C65" s="183" t="s">
        <v>304</v>
      </c>
      <c r="D65" s="170" t="s">
        <v>221</v>
      </c>
      <c r="E65" s="171">
        <v>109.2563</v>
      </c>
      <c r="F65" s="172"/>
      <c r="G65" s="173">
        <f>ROUND(E65*F65,2)</f>
        <v>0</v>
      </c>
      <c r="H65" s="172"/>
      <c r="I65" s="173">
        <f>ROUND(E65*H65,2)</f>
        <v>0</v>
      </c>
      <c r="J65" s="172"/>
      <c r="K65" s="173">
        <f>ROUND(E65*J65,2)</f>
        <v>0</v>
      </c>
      <c r="L65" s="173">
        <v>21</v>
      </c>
      <c r="M65" s="173">
        <f>G65*(1+L65/100)</f>
        <v>0</v>
      </c>
      <c r="N65" s="171">
        <v>2.5499999999999998</v>
      </c>
      <c r="O65" s="171">
        <f>ROUND(E65*N65,2)</f>
        <v>278.60000000000002</v>
      </c>
      <c r="P65" s="171">
        <v>0</v>
      </c>
      <c r="Q65" s="171">
        <f>ROUND(E65*P65,2)</f>
        <v>0</v>
      </c>
      <c r="R65" s="173"/>
      <c r="S65" s="174" t="s">
        <v>222</v>
      </c>
      <c r="T65" s="156">
        <v>0</v>
      </c>
      <c r="U65" s="156">
        <f>ROUND(E65*T65,2)</f>
        <v>0</v>
      </c>
      <c r="V65" s="156"/>
      <c r="W65" s="156" t="s">
        <v>223</v>
      </c>
      <c r="X65" s="156" t="s">
        <v>224</v>
      </c>
      <c r="Y65" s="145"/>
      <c r="Z65" s="145"/>
      <c r="AA65" s="145"/>
      <c r="AB65" s="145"/>
      <c r="AC65" s="145"/>
      <c r="AD65" s="145"/>
      <c r="AE65" s="145"/>
      <c r="AF65" s="145" t="s">
        <v>225</v>
      </c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</row>
    <row r="66" spans="1:59" outlineLevel="2" x14ac:dyDescent="0.2">
      <c r="A66" s="152"/>
      <c r="B66" s="153"/>
      <c r="C66" s="184" t="s">
        <v>305</v>
      </c>
      <c r="D66" s="158"/>
      <c r="E66" s="159">
        <v>68.577600000000004</v>
      </c>
      <c r="F66" s="156"/>
      <c r="G66" s="156"/>
      <c r="H66" s="156"/>
      <c r="I66" s="156"/>
      <c r="J66" s="156"/>
      <c r="K66" s="156"/>
      <c r="L66" s="156"/>
      <c r="M66" s="156"/>
      <c r="N66" s="155"/>
      <c r="O66" s="155"/>
      <c r="P66" s="155"/>
      <c r="Q66" s="155"/>
      <c r="R66" s="156"/>
      <c r="S66" s="156"/>
      <c r="T66" s="156"/>
      <c r="U66" s="156"/>
      <c r="V66" s="156"/>
      <c r="W66" s="156"/>
      <c r="X66" s="156"/>
      <c r="Y66" s="145"/>
      <c r="Z66" s="145"/>
      <c r="AA66" s="145"/>
      <c r="AB66" s="145"/>
      <c r="AC66" s="145"/>
      <c r="AD66" s="145"/>
      <c r="AE66" s="145"/>
      <c r="AF66" s="145" t="s">
        <v>227</v>
      </c>
      <c r="AG66" s="145">
        <v>0</v>
      </c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</row>
    <row r="67" spans="1:59" outlineLevel="3" x14ac:dyDescent="0.2">
      <c r="A67" s="152"/>
      <c r="B67" s="153"/>
      <c r="C67" s="184" t="s">
        <v>306</v>
      </c>
      <c r="D67" s="158"/>
      <c r="E67" s="159">
        <v>12.56</v>
      </c>
      <c r="F67" s="156"/>
      <c r="G67" s="156"/>
      <c r="H67" s="156"/>
      <c r="I67" s="156"/>
      <c r="J67" s="156"/>
      <c r="K67" s="156"/>
      <c r="L67" s="156"/>
      <c r="M67" s="156"/>
      <c r="N67" s="155"/>
      <c r="O67" s="155"/>
      <c r="P67" s="155"/>
      <c r="Q67" s="155"/>
      <c r="R67" s="156"/>
      <c r="S67" s="156"/>
      <c r="T67" s="156"/>
      <c r="U67" s="156"/>
      <c r="V67" s="156"/>
      <c r="W67" s="156"/>
      <c r="X67" s="156"/>
      <c r="Y67" s="145"/>
      <c r="Z67" s="145"/>
      <c r="AA67" s="145"/>
      <c r="AB67" s="145"/>
      <c r="AC67" s="145"/>
      <c r="AD67" s="145"/>
      <c r="AE67" s="145"/>
      <c r="AF67" s="145" t="s">
        <v>227</v>
      </c>
      <c r="AG67" s="145">
        <v>0</v>
      </c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</row>
    <row r="68" spans="1:59" outlineLevel="3" x14ac:dyDescent="0.2">
      <c r="A68" s="152"/>
      <c r="B68" s="153"/>
      <c r="C68" s="184" t="s">
        <v>307</v>
      </c>
      <c r="D68" s="158"/>
      <c r="E68" s="159">
        <v>13.9887</v>
      </c>
      <c r="F68" s="156"/>
      <c r="G68" s="156"/>
      <c r="H68" s="156"/>
      <c r="I68" s="156"/>
      <c r="J68" s="156"/>
      <c r="K68" s="156"/>
      <c r="L68" s="156"/>
      <c r="M68" s="156"/>
      <c r="N68" s="155"/>
      <c r="O68" s="155"/>
      <c r="P68" s="155"/>
      <c r="Q68" s="155"/>
      <c r="R68" s="156"/>
      <c r="S68" s="156"/>
      <c r="T68" s="156"/>
      <c r="U68" s="156"/>
      <c r="V68" s="156"/>
      <c r="W68" s="156"/>
      <c r="X68" s="156"/>
      <c r="Y68" s="145"/>
      <c r="Z68" s="145"/>
      <c r="AA68" s="145"/>
      <c r="AB68" s="145"/>
      <c r="AC68" s="145"/>
      <c r="AD68" s="145"/>
      <c r="AE68" s="145"/>
      <c r="AF68" s="145" t="s">
        <v>227</v>
      </c>
      <c r="AG68" s="145">
        <v>0</v>
      </c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</row>
    <row r="69" spans="1:59" outlineLevel="3" x14ac:dyDescent="0.2">
      <c r="A69" s="152"/>
      <c r="B69" s="153"/>
      <c r="C69" s="184" t="s">
        <v>308</v>
      </c>
      <c r="D69" s="158"/>
      <c r="E69" s="159">
        <v>14.13</v>
      </c>
      <c r="F69" s="156"/>
      <c r="G69" s="156"/>
      <c r="H69" s="156"/>
      <c r="I69" s="156"/>
      <c r="J69" s="156"/>
      <c r="K69" s="156"/>
      <c r="L69" s="156"/>
      <c r="M69" s="156"/>
      <c r="N69" s="155"/>
      <c r="O69" s="155"/>
      <c r="P69" s="155"/>
      <c r="Q69" s="155"/>
      <c r="R69" s="156"/>
      <c r="S69" s="156"/>
      <c r="T69" s="156"/>
      <c r="U69" s="156"/>
      <c r="V69" s="156"/>
      <c r="W69" s="156"/>
      <c r="X69" s="156"/>
      <c r="Y69" s="145"/>
      <c r="Z69" s="145"/>
      <c r="AA69" s="145"/>
      <c r="AB69" s="145"/>
      <c r="AC69" s="145"/>
      <c r="AD69" s="145"/>
      <c r="AE69" s="145"/>
      <c r="AF69" s="145" t="s">
        <v>227</v>
      </c>
      <c r="AG69" s="145">
        <v>0</v>
      </c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</row>
    <row r="70" spans="1:59" ht="22.5" outlineLevel="1" x14ac:dyDescent="0.2">
      <c r="A70" s="168">
        <v>25</v>
      </c>
      <c r="B70" s="169" t="s">
        <v>309</v>
      </c>
      <c r="C70" s="183" t="s">
        <v>310</v>
      </c>
      <c r="D70" s="170" t="s">
        <v>267</v>
      </c>
      <c r="E70" s="171">
        <v>7.7530000000000001</v>
      </c>
      <c r="F70" s="172"/>
      <c r="G70" s="173">
        <f>ROUND(E70*F70,2)</f>
        <v>0</v>
      </c>
      <c r="H70" s="172"/>
      <c r="I70" s="173">
        <f>ROUND(E70*H70,2)</f>
        <v>0</v>
      </c>
      <c r="J70" s="172"/>
      <c r="K70" s="173">
        <f>ROUND(E70*J70,2)</f>
        <v>0</v>
      </c>
      <c r="L70" s="173">
        <v>21</v>
      </c>
      <c r="M70" s="173">
        <f>G70*(1+L70/100)</f>
        <v>0</v>
      </c>
      <c r="N70" s="171">
        <v>1.07521</v>
      </c>
      <c r="O70" s="171">
        <f>ROUND(E70*N70,2)</f>
        <v>8.34</v>
      </c>
      <c r="P70" s="171">
        <v>0</v>
      </c>
      <c r="Q70" s="171">
        <f>ROUND(E70*P70,2)</f>
        <v>0</v>
      </c>
      <c r="R70" s="173"/>
      <c r="S70" s="174" t="s">
        <v>311</v>
      </c>
      <c r="T70" s="156">
        <v>22.321000000000002</v>
      </c>
      <c r="U70" s="156">
        <f>ROUND(E70*T70,2)</f>
        <v>173.05</v>
      </c>
      <c r="V70" s="156"/>
      <c r="W70" s="156" t="s">
        <v>223</v>
      </c>
      <c r="X70" s="156" t="s">
        <v>224</v>
      </c>
      <c r="Y70" s="145"/>
      <c r="Z70" s="145"/>
      <c r="AA70" s="145"/>
      <c r="AB70" s="145"/>
      <c r="AC70" s="145"/>
      <c r="AD70" s="145"/>
      <c r="AE70" s="145"/>
      <c r="AF70" s="145" t="s">
        <v>225</v>
      </c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</row>
    <row r="71" spans="1:59" outlineLevel="2" x14ac:dyDescent="0.2">
      <c r="A71" s="152"/>
      <c r="B71" s="153"/>
      <c r="C71" s="184" t="s">
        <v>312</v>
      </c>
      <c r="D71" s="158"/>
      <c r="E71" s="159">
        <v>1.28</v>
      </c>
      <c r="F71" s="156"/>
      <c r="G71" s="156"/>
      <c r="H71" s="156"/>
      <c r="I71" s="156"/>
      <c r="J71" s="156"/>
      <c r="K71" s="156"/>
      <c r="L71" s="156"/>
      <c r="M71" s="156"/>
      <c r="N71" s="155"/>
      <c r="O71" s="155"/>
      <c r="P71" s="155"/>
      <c r="Q71" s="155"/>
      <c r="R71" s="156"/>
      <c r="S71" s="156"/>
      <c r="T71" s="156"/>
      <c r="U71" s="156"/>
      <c r="V71" s="156"/>
      <c r="W71" s="156"/>
      <c r="X71" s="156"/>
      <c r="Y71" s="145"/>
      <c r="Z71" s="145"/>
      <c r="AA71" s="145"/>
      <c r="AB71" s="145"/>
      <c r="AC71" s="145"/>
      <c r="AD71" s="145"/>
      <c r="AE71" s="145"/>
      <c r="AF71" s="145" t="s">
        <v>227</v>
      </c>
      <c r="AG71" s="145">
        <v>0</v>
      </c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</row>
    <row r="72" spans="1:59" outlineLevel="3" x14ac:dyDescent="0.2">
      <c r="A72" s="152"/>
      <c r="B72" s="153"/>
      <c r="C72" s="184" t="s">
        <v>313</v>
      </c>
      <c r="D72" s="158"/>
      <c r="E72" s="159">
        <v>3.6379999999999999</v>
      </c>
      <c r="F72" s="156"/>
      <c r="G72" s="156"/>
      <c r="H72" s="156"/>
      <c r="I72" s="156"/>
      <c r="J72" s="156"/>
      <c r="K72" s="156"/>
      <c r="L72" s="156"/>
      <c r="M72" s="156"/>
      <c r="N72" s="155"/>
      <c r="O72" s="155"/>
      <c r="P72" s="155"/>
      <c r="Q72" s="155"/>
      <c r="R72" s="156"/>
      <c r="S72" s="156"/>
      <c r="T72" s="156"/>
      <c r="U72" s="156"/>
      <c r="V72" s="156"/>
      <c r="W72" s="156"/>
      <c r="X72" s="156"/>
      <c r="Y72" s="145"/>
      <c r="Z72" s="145"/>
      <c r="AA72" s="145"/>
      <c r="AB72" s="145"/>
      <c r="AC72" s="145"/>
      <c r="AD72" s="145"/>
      <c r="AE72" s="145"/>
      <c r="AF72" s="145" t="s">
        <v>227</v>
      </c>
      <c r="AG72" s="145">
        <v>0</v>
      </c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</row>
    <row r="73" spans="1:59" outlineLevel="3" x14ac:dyDescent="0.2">
      <c r="A73" s="152"/>
      <c r="B73" s="153"/>
      <c r="C73" s="184" t="s">
        <v>314</v>
      </c>
      <c r="D73" s="158"/>
      <c r="E73" s="159">
        <v>0.84</v>
      </c>
      <c r="F73" s="156"/>
      <c r="G73" s="156"/>
      <c r="H73" s="156"/>
      <c r="I73" s="156"/>
      <c r="J73" s="156"/>
      <c r="K73" s="156"/>
      <c r="L73" s="156"/>
      <c r="M73" s="156"/>
      <c r="N73" s="155"/>
      <c r="O73" s="155"/>
      <c r="P73" s="155"/>
      <c r="Q73" s="155"/>
      <c r="R73" s="156"/>
      <c r="S73" s="156"/>
      <c r="T73" s="156"/>
      <c r="U73" s="156"/>
      <c r="V73" s="156"/>
      <c r="W73" s="156"/>
      <c r="X73" s="156"/>
      <c r="Y73" s="145"/>
      <c r="Z73" s="145"/>
      <c r="AA73" s="145"/>
      <c r="AB73" s="145"/>
      <c r="AC73" s="145"/>
      <c r="AD73" s="145"/>
      <c r="AE73" s="145"/>
      <c r="AF73" s="145" t="s">
        <v>227</v>
      </c>
      <c r="AG73" s="145">
        <v>0</v>
      </c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</row>
    <row r="74" spans="1:59" outlineLevel="3" x14ac:dyDescent="0.2">
      <c r="A74" s="152"/>
      <c r="B74" s="153"/>
      <c r="C74" s="184" t="s">
        <v>315</v>
      </c>
      <c r="D74" s="158"/>
      <c r="E74" s="159">
        <v>0.94499999999999995</v>
      </c>
      <c r="F74" s="156"/>
      <c r="G74" s="156"/>
      <c r="H74" s="156"/>
      <c r="I74" s="156"/>
      <c r="J74" s="156"/>
      <c r="K74" s="156"/>
      <c r="L74" s="156"/>
      <c r="M74" s="156"/>
      <c r="N74" s="155"/>
      <c r="O74" s="155"/>
      <c r="P74" s="155"/>
      <c r="Q74" s="155"/>
      <c r="R74" s="156"/>
      <c r="S74" s="156"/>
      <c r="T74" s="156"/>
      <c r="U74" s="156"/>
      <c r="V74" s="156"/>
      <c r="W74" s="156"/>
      <c r="X74" s="156"/>
      <c r="Y74" s="145"/>
      <c r="Z74" s="145"/>
      <c r="AA74" s="145"/>
      <c r="AB74" s="145"/>
      <c r="AC74" s="145"/>
      <c r="AD74" s="145"/>
      <c r="AE74" s="145"/>
      <c r="AF74" s="145" t="s">
        <v>227</v>
      </c>
      <c r="AG74" s="145">
        <v>0</v>
      </c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</row>
    <row r="75" spans="1:59" outlineLevel="3" x14ac:dyDescent="0.2">
      <c r="A75" s="152"/>
      <c r="B75" s="153"/>
      <c r="C75" s="184" t="s">
        <v>316</v>
      </c>
      <c r="D75" s="158"/>
      <c r="E75" s="159">
        <v>1.05</v>
      </c>
      <c r="F75" s="156"/>
      <c r="G75" s="156"/>
      <c r="H75" s="156"/>
      <c r="I75" s="156"/>
      <c r="J75" s="156"/>
      <c r="K75" s="156"/>
      <c r="L75" s="156"/>
      <c r="M75" s="156"/>
      <c r="N75" s="155"/>
      <c r="O75" s="155"/>
      <c r="P75" s="155"/>
      <c r="Q75" s="155"/>
      <c r="R75" s="156"/>
      <c r="S75" s="156"/>
      <c r="T75" s="156"/>
      <c r="U75" s="156"/>
      <c r="V75" s="156"/>
      <c r="W75" s="156"/>
      <c r="X75" s="156"/>
      <c r="Y75" s="145"/>
      <c r="Z75" s="145"/>
      <c r="AA75" s="145"/>
      <c r="AB75" s="145"/>
      <c r="AC75" s="145"/>
      <c r="AD75" s="145"/>
      <c r="AE75" s="145"/>
      <c r="AF75" s="145" t="s">
        <v>227</v>
      </c>
      <c r="AG75" s="145">
        <v>0</v>
      </c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</row>
    <row r="76" spans="1:59" outlineLevel="1" x14ac:dyDescent="0.2">
      <c r="A76" s="168">
        <v>26</v>
      </c>
      <c r="B76" s="169" t="s">
        <v>317</v>
      </c>
      <c r="C76" s="183" t="s">
        <v>318</v>
      </c>
      <c r="D76" s="170" t="s">
        <v>299</v>
      </c>
      <c r="E76" s="171">
        <v>99.5</v>
      </c>
      <c r="F76" s="172"/>
      <c r="G76" s="173">
        <f>ROUND(E76*F76,2)</f>
        <v>0</v>
      </c>
      <c r="H76" s="172"/>
      <c r="I76" s="173">
        <f>ROUND(E76*H76,2)</f>
        <v>0</v>
      </c>
      <c r="J76" s="172"/>
      <c r="K76" s="173">
        <f>ROUND(E76*J76,2)</f>
        <v>0</v>
      </c>
      <c r="L76" s="173">
        <v>21</v>
      </c>
      <c r="M76" s="173">
        <f>G76*(1+L76/100)</f>
        <v>0</v>
      </c>
      <c r="N76" s="171">
        <v>3.9300000000000002E-2</v>
      </c>
      <c r="O76" s="171">
        <f>ROUND(E76*N76,2)</f>
        <v>3.91</v>
      </c>
      <c r="P76" s="171">
        <v>0</v>
      </c>
      <c r="Q76" s="171">
        <f>ROUND(E76*P76,2)</f>
        <v>0</v>
      </c>
      <c r="R76" s="173"/>
      <c r="S76" s="174" t="s">
        <v>222</v>
      </c>
      <c r="T76" s="156">
        <v>1.0029999999999999</v>
      </c>
      <c r="U76" s="156">
        <f>ROUND(E76*T76,2)</f>
        <v>99.8</v>
      </c>
      <c r="V76" s="156"/>
      <c r="W76" s="156" t="s">
        <v>223</v>
      </c>
      <c r="X76" s="156" t="s">
        <v>224</v>
      </c>
      <c r="Y76" s="145"/>
      <c r="Z76" s="145"/>
      <c r="AA76" s="145"/>
      <c r="AB76" s="145"/>
      <c r="AC76" s="145"/>
      <c r="AD76" s="145"/>
      <c r="AE76" s="145"/>
      <c r="AF76" s="145" t="s">
        <v>225</v>
      </c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</row>
    <row r="77" spans="1:59" outlineLevel="2" x14ac:dyDescent="0.2">
      <c r="A77" s="152"/>
      <c r="B77" s="153"/>
      <c r="C77" s="184" t="s">
        <v>319</v>
      </c>
      <c r="D77" s="158"/>
      <c r="E77" s="159">
        <v>49.5</v>
      </c>
      <c r="F77" s="156"/>
      <c r="G77" s="156"/>
      <c r="H77" s="156"/>
      <c r="I77" s="156"/>
      <c r="J77" s="156"/>
      <c r="K77" s="156"/>
      <c r="L77" s="156"/>
      <c r="M77" s="156"/>
      <c r="N77" s="155"/>
      <c r="O77" s="155"/>
      <c r="P77" s="155"/>
      <c r="Q77" s="155"/>
      <c r="R77" s="156"/>
      <c r="S77" s="156"/>
      <c r="T77" s="156"/>
      <c r="U77" s="156"/>
      <c r="V77" s="156"/>
      <c r="W77" s="156"/>
      <c r="X77" s="156"/>
      <c r="Y77" s="145"/>
      <c r="Z77" s="145"/>
      <c r="AA77" s="145"/>
      <c r="AB77" s="145"/>
      <c r="AC77" s="145"/>
      <c r="AD77" s="145"/>
      <c r="AE77" s="145"/>
      <c r="AF77" s="145" t="s">
        <v>227</v>
      </c>
      <c r="AG77" s="145">
        <v>0</v>
      </c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</row>
    <row r="78" spans="1:59" outlineLevel="3" x14ac:dyDescent="0.2">
      <c r="A78" s="152"/>
      <c r="B78" s="153"/>
      <c r="C78" s="184" t="s">
        <v>320</v>
      </c>
      <c r="D78" s="158"/>
      <c r="E78" s="159">
        <v>50</v>
      </c>
      <c r="F78" s="156"/>
      <c r="G78" s="156"/>
      <c r="H78" s="156"/>
      <c r="I78" s="156"/>
      <c r="J78" s="156"/>
      <c r="K78" s="156"/>
      <c r="L78" s="156"/>
      <c r="M78" s="156"/>
      <c r="N78" s="155"/>
      <c r="O78" s="155"/>
      <c r="P78" s="155"/>
      <c r="Q78" s="155"/>
      <c r="R78" s="156"/>
      <c r="S78" s="156"/>
      <c r="T78" s="156"/>
      <c r="U78" s="156"/>
      <c r="V78" s="156"/>
      <c r="W78" s="156"/>
      <c r="X78" s="156"/>
      <c r="Y78" s="145"/>
      <c r="Z78" s="145"/>
      <c r="AA78" s="145"/>
      <c r="AB78" s="145"/>
      <c r="AC78" s="145"/>
      <c r="AD78" s="145"/>
      <c r="AE78" s="145"/>
      <c r="AF78" s="145" t="s">
        <v>227</v>
      </c>
      <c r="AG78" s="145">
        <v>0</v>
      </c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</row>
    <row r="79" spans="1:59" outlineLevel="1" x14ac:dyDescent="0.2">
      <c r="A79" s="168">
        <v>27</v>
      </c>
      <c r="B79" s="169" t="s">
        <v>321</v>
      </c>
      <c r="C79" s="183" t="s">
        <v>322</v>
      </c>
      <c r="D79" s="170" t="s">
        <v>299</v>
      </c>
      <c r="E79" s="171">
        <v>161.5</v>
      </c>
      <c r="F79" s="172"/>
      <c r="G79" s="173">
        <f>ROUND(E79*F79,2)</f>
        <v>0</v>
      </c>
      <c r="H79" s="172"/>
      <c r="I79" s="173">
        <f>ROUND(E79*H79,2)</f>
        <v>0</v>
      </c>
      <c r="J79" s="172"/>
      <c r="K79" s="173">
        <f>ROUND(E79*J79,2)</f>
        <v>0</v>
      </c>
      <c r="L79" s="173">
        <v>21</v>
      </c>
      <c r="M79" s="173">
        <f>G79*(1+L79/100)</f>
        <v>0</v>
      </c>
      <c r="N79" s="171">
        <v>4.5220000000000003E-2</v>
      </c>
      <c r="O79" s="171">
        <f>ROUND(E79*N79,2)</f>
        <v>7.3</v>
      </c>
      <c r="P79" s="171">
        <v>0</v>
      </c>
      <c r="Q79" s="171">
        <f>ROUND(E79*P79,2)</f>
        <v>0</v>
      </c>
      <c r="R79" s="173"/>
      <c r="S79" s="174" t="s">
        <v>222</v>
      </c>
      <c r="T79" s="156">
        <v>1.224</v>
      </c>
      <c r="U79" s="156">
        <f>ROUND(E79*T79,2)</f>
        <v>197.68</v>
      </c>
      <c r="V79" s="156"/>
      <c r="W79" s="156" t="s">
        <v>223</v>
      </c>
      <c r="X79" s="156" t="s">
        <v>224</v>
      </c>
      <c r="Y79" s="145"/>
      <c r="Z79" s="145"/>
      <c r="AA79" s="145"/>
      <c r="AB79" s="145"/>
      <c r="AC79" s="145"/>
      <c r="AD79" s="145"/>
      <c r="AE79" s="145"/>
      <c r="AF79" s="145" t="s">
        <v>225</v>
      </c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</row>
    <row r="80" spans="1:59" outlineLevel="2" x14ac:dyDescent="0.2">
      <c r="A80" s="152"/>
      <c r="B80" s="153"/>
      <c r="C80" s="184" t="s">
        <v>323</v>
      </c>
      <c r="D80" s="158"/>
      <c r="E80" s="159">
        <v>136.5</v>
      </c>
      <c r="F80" s="156"/>
      <c r="G80" s="156"/>
      <c r="H80" s="156"/>
      <c r="I80" s="156"/>
      <c r="J80" s="156"/>
      <c r="K80" s="156"/>
      <c r="L80" s="156"/>
      <c r="M80" s="156"/>
      <c r="N80" s="155"/>
      <c r="O80" s="155"/>
      <c r="P80" s="155"/>
      <c r="Q80" s="155"/>
      <c r="R80" s="156"/>
      <c r="S80" s="156"/>
      <c r="T80" s="156"/>
      <c r="U80" s="156"/>
      <c r="V80" s="156"/>
      <c r="W80" s="156"/>
      <c r="X80" s="156"/>
      <c r="Y80" s="145"/>
      <c r="Z80" s="145"/>
      <c r="AA80" s="145"/>
      <c r="AB80" s="145"/>
      <c r="AC80" s="145"/>
      <c r="AD80" s="145"/>
      <c r="AE80" s="145"/>
      <c r="AF80" s="145" t="s">
        <v>227</v>
      </c>
      <c r="AG80" s="145">
        <v>0</v>
      </c>
      <c r="AH80" s="145"/>
      <c r="AI80" s="145"/>
      <c r="AJ80" s="145"/>
      <c r="AK80" s="145"/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  <c r="AX80" s="145"/>
      <c r="AY80" s="145"/>
      <c r="AZ80" s="145"/>
      <c r="BA80" s="145"/>
      <c r="BB80" s="145"/>
      <c r="BC80" s="145"/>
      <c r="BD80" s="145"/>
      <c r="BE80" s="145"/>
      <c r="BF80" s="145"/>
      <c r="BG80" s="145"/>
    </row>
    <row r="81" spans="1:59" outlineLevel="3" x14ac:dyDescent="0.2">
      <c r="A81" s="152"/>
      <c r="B81" s="153"/>
      <c r="C81" s="184" t="s">
        <v>324</v>
      </c>
      <c r="D81" s="158"/>
      <c r="E81" s="159">
        <v>25</v>
      </c>
      <c r="F81" s="156"/>
      <c r="G81" s="156"/>
      <c r="H81" s="156"/>
      <c r="I81" s="156"/>
      <c r="J81" s="156"/>
      <c r="K81" s="156"/>
      <c r="L81" s="156"/>
      <c r="M81" s="156"/>
      <c r="N81" s="155"/>
      <c r="O81" s="155"/>
      <c r="P81" s="155"/>
      <c r="Q81" s="155"/>
      <c r="R81" s="156"/>
      <c r="S81" s="156"/>
      <c r="T81" s="156"/>
      <c r="U81" s="156"/>
      <c r="V81" s="156"/>
      <c r="W81" s="156"/>
      <c r="X81" s="156"/>
      <c r="Y81" s="145"/>
      <c r="Z81" s="145"/>
      <c r="AA81" s="145"/>
      <c r="AB81" s="145"/>
      <c r="AC81" s="145"/>
      <c r="AD81" s="145"/>
      <c r="AE81" s="145"/>
      <c r="AF81" s="145" t="s">
        <v>227</v>
      </c>
      <c r="AG81" s="145">
        <v>0</v>
      </c>
      <c r="AH81" s="145"/>
      <c r="AI81" s="145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</row>
    <row r="82" spans="1:59" x14ac:dyDescent="0.2">
      <c r="A82" s="161" t="s">
        <v>217</v>
      </c>
      <c r="B82" s="162" t="s">
        <v>100</v>
      </c>
      <c r="C82" s="182" t="s">
        <v>101</v>
      </c>
      <c r="D82" s="163"/>
      <c r="E82" s="164"/>
      <c r="F82" s="165"/>
      <c r="G82" s="165">
        <f>SUMIF(AF83:AF93,"&lt;&gt;NOR",G83:G93)</f>
        <v>0</v>
      </c>
      <c r="H82" s="165"/>
      <c r="I82" s="165">
        <f>SUM(I83:I93)</f>
        <v>0</v>
      </c>
      <c r="J82" s="165"/>
      <c r="K82" s="165">
        <f>SUM(K83:K93)</f>
        <v>0</v>
      </c>
      <c r="L82" s="165"/>
      <c r="M82" s="165">
        <f>SUM(M83:M93)</f>
        <v>0</v>
      </c>
      <c r="N82" s="164"/>
      <c r="O82" s="164">
        <f>SUM(O83:O93)</f>
        <v>168.16</v>
      </c>
      <c r="P82" s="164"/>
      <c r="Q82" s="164">
        <f>SUM(Q83:Q93)</f>
        <v>0</v>
      </c>
      <c r="R82" s="165"/>
      <c r="S82" s="166"/>
      <c r="T82" s="160"/>
      <c r="U82" s="160">
        <f>SUM(U83:U93)</f>
        <v>752.45</v>
      </c>
      <c r="V82" s="160"/>
      <c r="W82" s="160"/>
      <c r="X82" s="160"/>
      <c r="AF82" t="s">
        <v>218</v>
      </c>
    </row>
    <row r="83" spans="1:59" outlineLevel="1" x14ac:dyDescent="0.2">
      <c r="A83" s="168">
        <v>28</v>
      </c>
      <c r="B83" s="169" t="s">
        <v>325</v>
      </c>
      <c r="C83" s="183" t="s">
        <v>326</v>
      </c>
      <c r="D83" s="170" t="s">
        <v>221</v>
      </c>
      <c r="E83" s="171">
        <v>48.985039999999998</v>
      </c>
      <c r="F83" s="172"/>
      <c r="G83" s="173">
        <f>ROUND(E83*F83,2)</f>
        <v>0</v>
      </c>
      <c r="H83" s="172"/>
      <c r="I83" s="173">
        <f>ROUND(E83*H83,2)</f>
        <v>0</v>
      </c>
      <c r="J83" s="172"/>
      <c r="K83" s="173">
        <f>ROUND(E83*J83,2)</f>
        <v>0</v>
      </c>
      <c r="L83" s="173">
        <v>21</v>
      </c>
      <c r="M83" s="173">
        <f>G83*(1+L83/100)</f>
        <v>0</v>
      </c>
      <c r="N83" s="171">
        <v>2.5249999999999999</v>
      </c>
      <c r="O83" s="171">
        <f>ROUND(E83*N83,2)</f>
        <v>123.69</v>
      </c>
      <c r="P83" s="171">
        <v>0</v>
      </c>
      <c r="Q83" s="171">
        <f>ROUND(E83*P83,2)</f>
        <v>0</v>
      </c>
      <c r="R83" s="173"/>
      <c r="S83" s="174" t="s">
        <v>222</v>
      </c>
      <c r="T83" s="156">
        <v>0.48</v>
      </c>
      <c r="U83" s="156">
        <f>ROUND(E83*T83,2)</f>
        <v>23.51</v>
      </c>
      <c r="V83" s="156"/>
      <c r="W83" s="156" t="s">
        <v>223</v>
      </c>
      <c r="X83" s="156" t="s">
        <v>224</v>
      </c>
      <c r="Y83" s="145"/>
      <c r="Z83" s="145"/>
      <c r="AA83" s="145"/>
      <c r="AB83" s="145"/>
      <c r="AC83" s="145"/>
      <c r="AD83" s="145"/>
      <c r="AE83" s="145"/>
      <c r="AF83" s="145" t="s">
        <v>225</v>
      </c>
      <c r="AG83" s="145"/>
      <c r="AH83" s="145"/>
      <c r="AI83" s="145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</row>
    <row r="84" spans="1:59" ht="22.5" outlineLevel="2" x14ac:dyDescent="0.2">
      <c r="A84" s="152"/>
      <c r="B84" s="153"/>
      <c r="C84" s="184" t="s">
        <v>327</v>
      </c>
      <c r="D84" s="158"/>
      <c r="E84" s="159">
        <v>48.985039999999998</v>
      </c>
      <c r="F84" s="156"/>
      <c r="G84" s="156"/>
      <c r="H84" s="156"/>
      <c r="I84" s="156"/>
      <c r="J84" s="156"/>
      <c r="K84" s="156"/>
      <c r="L84" s="156"/>
      <c r="M84" s="156"/>
      <c r="N84" s="155"/>
      <c r="O84" s="155"/>
      <c r="P84" s="155"/>
      <c r="Q84" s="155"/>
      <c r="R84" s="156"/>
      <c r="S84" s="156"/>
      <c r="T84" s="156"/>
      <c r="U84" s="156"/>
      <c r="V84" s="156"/>
      <c r="W84" s="156"/>
      <c r="X84" s="156"/>
      <c r="Y84" s="145"/>
      <c r="Z84" s="145"/>
      <c r="AA84" s="145"/>
      <c r="AB84" s="145"/>
      <c r="AC84" s="145"/>
      <c r="AD84" s="145"/>
      <c r="AE84" s="145"/>
      <c r="AF84" s="145" t="s">
        <v>227</v>
      </c>
      <c r="AG84" s="145">
        <v>0</v>
      </c>
      <c r="AH84" s="145"/>
      <c r="AI84" s="145"/>
      <c r="AJ84" s="145"/>
      <c r="AK84" s="145"/>
      <c r="AL84" s="145"/>
      <c r="AM84" s="145"/>
      <c r="AN84" s="145"/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5"/>
      <c r="AZ84" s="145"/>
      <c r="BA84" s="145"/>
      <c r="BB84" s="145"/>
      <c r="BC84" s="145"/>
      <c r="BD84" s="145"/>
      <c r="BE84" s="145"/>
      <c r="BF84" s="145"/>
      <c r="BG84" s="145"/>
    </row>
    <row r="85" spans="1:59" outlineLevel="1" x14ac:dyDescent="0.2">
      <c r="A85" s="168">
        <v>29</v>
      </c>
      <c r="B85" s="169" t="s">
        <v>328</v>
      </c>
      <c r="C85" s="183" t="s">
        <v>329</v>
      </c>
      <c r="D85" s="170" t="s">
        <v>267</v>
      </c>
      <c r="E85" s="171">
        <v>4.4980000000000002</v>
      </c>
      <c r="F85" s="172"/>
      <c r="G85" s="173">
        <f>ROUND(E85*F85,2)</f>
        <v>0</v>
      </c>
      <c r="H85" s="172"/>
      <c r="I85" s="173">
        <f>ROUND(E85*H85,2)</f>
        <v>0</v>
      </c>
      <c r="J85" s="172"/>
      <c r="K85" s="173">
        <f>ROUND(E85*J85,2)</f>
        <v>0</v>
      </c>
      <c r="L85" s="173">
        <v>21</v>
      </c>
      <c r="M85" s="173">
        <f>G85*(1+L85/100)</f>
        <v>0</v>
      </c>
      <c r="N85" s="171">
        <v>1.0211600000000001</v>
      </c>
      <c r="O85" s="171">
        <f>ROUND(E85*N85,2)</f>
        <v>4.59</v>
      </c>
      <c r="P85" s="171">
        <v>0</v>
      </c>
      <c r="Q85" s="171">
        <f>ROUND(E85*P85,2)</f>
        <v>0</v>
      </c>
      <c r="R85" s="173"/>
      <c r="S85" s="174" t="s">
        <v>222</v>
      </c>
      <c r="T85" s="156">
        <v>23.530999999999999</v>
      </c>
      <c r="U85" s="156">
        <f>ROUND(E85*T85,2)</f>
        <v>105.84</v>
      </c>
      <c r="V85" s="156"/>
      <c r="W85" s="156" t="s">
        <v>223</v>
      </c>
      <c r="X85" s="156" t="s">
        <v>224</v>
      </c>
      <c r="Y85" s="145"/>
      <c r="Z85" s="145"/>
      <c r="AA85" s="145"/>
      <c r="AB85" s="145"/>
      <c r="AC85" s="145"/>
      <c r="AD85" s="145"/>
      <c r="AE85" s="145"/>
      <c r="AF85" s="145" t="s">
        <v>225</v>
      </c>
      <c r="AG85" s="145"/>
      <c r="AH85" s="145"/>
      <c r="AI85" s="145"/>
      <c r="AJ85" s="145"/>
      <c r="AK85" s="145"/>
      <c r="AL85" s="145"/>
      <c r="AM85" s="145"/>
      <c r="AN85" s="145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145"/>
    </row>
    <row r="86" spans="1:59" outlineLevel="2" x14ac:dyDescent="0.2">
      <c r="A86" s="152"/>
      <c r="B86" s="153"/>
      <c r="C86" s="184" t="s">
        <v>330</v>
      </c>
      <c r="D86" s="158"/>
      <c r="E86" s="159">
        <v>4.4980000000000002</v>
      </c>
      <c r="F86" s="156"/>
      <c r="G86" s="156"/>
      <c r="H86" s="156"/>
      <c r="I86" s="156"/>
      <c r="J86" s="156"/>
      <c r="K86" s="156"/>
      <c r="L86" s="156"/>
      <c r="M86" s="156"/>
      <c r="N86" s="155"/>
      <c r="O86" s="155"/>
      <c r="P86" s="155"/>
      <c r="Q86" s="155"/>
      <c r="R86" s="156"/>
      <c r="S86" s="156"/>
      <c r="T86" s="156"/>
      <c r="U86" s="156"/>
      <c r="V86" s="156"/>
      <c r="W86" s="156"/>
      <c r="X86" s="156"/>
      <c r="Y86" s="145"/>
      <c r="Z86" s="145"/>
      <c r="AA86" s="145"/>
      <c r="AB86" s="145"/>
      <c r="AC86" s="145"/>
      <c r="AD86" s="145"/>
      <c r="AE86" s="145"/>
      <c r="AF86" s="145" t="s">
        <v>227</v>
      </c>
      <c r="AG86" s="145">
        <v>0</v>
      </c>
      <c r="AH86" s="145"/>
      <c r="AI86" s="145"/>
      <c r="AJ86" s="145"/>
      <c r="AK86" s="145"/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</row>
    <row r="87" spans="1:59" outlineLevel="1" x14ac:dyDescent="0.2">
      <c r="A87" s="168">
        <v>30</v>
      </c>
      <c r="B87" s="169" t="s">
        <v>331</v>
      </c>
      <c r="C87" s="183" t="s">
        <v>332</v>
      </c>
      <c r="D87" s="170" t="s">
        <v>221</v>
      </c>
      <c r="E87" s="171">
        <v>14.976000000000001</v>
      </c>
      <c r="F87" s="172"/>
      <c r="G87" s="173">
        <f>ROUND(E87*F87,2)</f>
        <v>0</v>
      </c>
      <c r="H87" s="172"/>
      <c r="I87" s="173">
        <f>ROUND(E87*H87,2)</f>
        <v>0</v>
      </c>
      <c r="J87" s="172"/>
      <c r="K87" s="173">
        <f>ROUND(E87*J87,2)</f>
        <v>0</v>
      </c>
      <c r="L87" s="173">
        <v>21</v>
      </c>
      <c r="M87" s="173">
        <f>G87*(1+L87/100)</f>
        <v>0</v>
      </c>
      <c r="N87" s="171">
        <v>2.52766</v>
      </c>
      <c r="O87" s="171">
        <f>ROUND(E87*N87,2)</f>
        <v>37.85</v>
      </c>
      <c r="P87" s="171">
        <v>0</v>
      </c>
      <c r="Q87" s="171">
        <f>ROUND(E87*P87,2)</f>
        <v>0</v>
      </c>
      <c r="R87" s="173"/>
      <c r="S87" s="174" t="s">
        <v>222</v>
      </c>
      <c r="T87" s="156">
        <v>7.8220000000000001</v>
      </c>
      <c r="U87" s="156">
        <f>ROUND(E87*T87,2)</f>
        <v>117.14</v>
      </c>
      <c r="V87" s="156"/>
      <c r="W87" s="156" t="s">
        <v>223</v>
      </c>
      <c r="X87" s="156" t="s">
        <v>224</v>
      </c>
      <c r="Y87" s="145"/>
      <c r="Z87" s="145"/>
      <c r="AA87" s="145"/>
      <c r="AB87" s="145"/>
      <c r="AC87" s="145"/>
      <c r="AD87" s="145"/>
      <c r="AE87" s="145"/>
      <c r="AF87" s="145" t="s">
        <v>225</v>
      </c>
      <c r="AG87" s="145"/>
      <c r="AH87" s="145"/>
      <c r="AI87" s="145"/>
      <c r="AJ87" s="145"/>
      <c r="AK87" s="145"/>
      <c r="AL87" s="145"/>
      <c r="AM87" s="145"/>
      <c r="AN87" s="145"/>
      <c r="AO87" s="145"/>
      <c r="AP87" s="145"/>
      <c r="AQ87" s="145"/>
      <c r="AR87" s="145"/>
      <c r="AS87" s="145"/>
      <c r="AT87" s="145"/>
      <c r="AU87" s="145"/>
      <c r="AV87" s="145"/>
      <c r="AW87" s="145"/>
      <c r="AX87" s="145"/>
      <c r="AY87" s="145"/>
      <c r="AZ87" s="145"/>
      <c r="BA87" s="145"/>
      <c r="BB87" s="145"/>
      <c r="BC87" s="145"/>
      <c r="BD87" s="145"/>
      <c r="BE87" s="145"/>
      <c r="BF87" s="145"/>
      <c r="BG87" s="145"/>
    </row>
    <row r="88" spans="1:59" ht="22.5" outlineLevel="2" x14ac:dyDescent="0.2">
      <c r="A88" s="152"/>
      <c r="B88" s="153"/>
      <c r="C88" s="184" t="s">
        <v>333</v>
      </c>
      <c r="D88" s="158"/>
      <c r="E88" s="159">
        <v>14.976000000000001</v>
      </c>
      <c r="F88" s="156"/>
      <c r="G88" s="156"/>
      <c r="H88" s="156"/>
      <c r="I88" s="156"/>
      <c r="J88" s="156"/>
      <c r="K88" s="156"/>
      <c r="L88" s="156"/>
      <c r="M88" s="156"/>
      <c r="N88" s="155"/>
      <c r="O88" s="155"/>
      <c r="P88" s="155"/>
      <c r="Q88" s="155"/>
      <c r="R88" s="156"/>
      <c r="S88" s="156"/>
      <c r="T88" s="156"/>
      <c r="U88" s="156"/>
      <c r="V88" s="156"/>
      <c r="W88" s="156"/>
      <c r="X88" s="156"/>
      <c r="Y88" s="145"/>
      <c r="Z88" s="145"/>
      <c r="AA88" s="145"/>
      <c r="AB88" s="145"/>
      <c r="AC88" s="145"/>
      <c r="AD88" s="145"/>
      <c r="AE88" s="145"/>
      <c r="AF88" s="145" t="s">
        <v>227</v>
      </c>
      <c r="AG88" s="145">
        <v>0</v>
      </c>
      <c r="AH88" s="145"/>
      <c r="AI88" s="145"/>
      <c r="AJ88" s="145"/>
      <c r="AK88" s="145"/>
      <c r="AL88" s="145"/>
      <c r="AM88" s="145"/>
      <c r="AN88" s="145"/>
      <c r="AO88" s="145"/>
      <c r="AP88" s="145"/>
      <c r="AQ88" s="145"/>
      <c r="AR88" s="145"/>
      <c r="AS88" s="145"/>
      <c r="AT88" s="145"/>
      <c r="AU88" s="145"/>
      <c r="AV88" s="145"/>
      <c r="AW88" s="145"/>
      <c r="AX88" s="145"/>
      <c r="AY88" s="145"/>
      <c r="AZ88" s="145"/>
      <c r="BA88" s="145"/>
      <c r="BB88" s="145"/>
      <c r="BC88" s="145"/>
      <c r="BD88" s="145"/>
      <c r="BE88" s="145"/>
      <c r="BF88" s="145"/>
      <c r="BG88" s="145"/>
    </row>
    <row r="89" spans="1:59" outlineLevel="1" x14ac:dyDescent="0.2">
      <c r="A89" s="168">
        <v>31</v>
      </c>
      <c r="B89" s="169" t="s">
        <v>334</v>
      </c>
      <c r="C89" s="183" t="s">
        <v>335</v>
      </c>
      <c r="D89" s="170" t="s">
        <v>261</v>
      </c>
      <c r="E89" s="171">
        <v>160.01439999999999</v>
      </c>
      <c r="F89" s="172"/>
      <c r="G89" s="173">
        <f>ROUND(E89*F89,2)</f>
        <v>0</v>
      </c>
      <c r="H89" s="172"/>
      <c r="I89" s="173">
        <f>ROUND(E89*H89,2)</f>
        <v>0</v>
      </c>
      <c r="J89" s="172"/>
      <c r="K89" s="173">
        <f>ROUND(E89*J89,2)</f>
        <v>0</v>
      </c>
      <c r="L89" s="173">
        <v>21</v>
      </c>
      <c r="M89" s="173">
        <f>G89*(1+L89/100)</f>
        <v>0</v>
      </c>
      <c r="N89" s="171">
        <v>5.7000000000000002E-3</v>
      </c>
      <c r="O89" s="171">
        <f>ROUND(E89*N89,2)</f>
        <v>0.91</v>
      </c>
      <c r="P89" s="171">
        <v>0</v>
      </c>
      <c r="Q89" s="171">
        <f>ROUND(E89*P89,2)</f>
        <v>0</v>
      </c>
      <c r="R89" s="173"/>
      <c r="S89" s="174" t="s">
        <v>222</v>
      </c>
      <c r="T89" s="156">
        <v>2.5150000000000001</v>
      </c>
      <c r="U89" s="156">
        <f>ROUND(E89*T89,2)</f>
        <v>402.44</v>
      </c>
      <c r="V89" s="156"/>
      <c r="W89" s="156" t="s">
        <v>223</v>
      </c>
      <c r="X89" s="156" t="s">
        <v>224</v>
      </c>
      <c r="Y89" s="145"/>
      <c r="Z89" s="145"/>
      <c r="AA89" s="145"/>
      <c r="AB89" s="145"/>
      <c r="AC89" s="145"/>
      <c r="AD89" s="145"/>
      <c r="AE89" s="145"/>
      <c r="AF89" s="145" t="s">
        <v>225</v>
      </c>
      <c r="AG89" s="145"/>
      <c r="AH89" s="145"/>
      <c r="AI89" s="145"/>
      <c r="AJ89" s="145"/>
      <c r="AK89" s="145"/>
      <c r="AL89" s="145"/>
      <c r="AM89" s="145"/>
      <c r="AN89" s="145"/>
      <c r="AO89" s="145"/>
      <c r="AP89" s="145"/>
      <c r="AQ89" s="145"/>
      <c r="AR89" s="145"/>
      <c r="AS89" s="145"/>
      <c r="AT89" s="145"/>
      <c r="AU89" s="145"/>
      <c r="AV89" s="145"/>
      <c r="AW89" s="145"/>
      <c r="AX89" s="145"/>
      <c r="AY89" s="145"/>
      <c r="AZ89" s="145"/>
      <c r="BA89" s="145"/>
      <c r="BB89" s="145"/>
      <c r="BC89" s="145"/>
      <c r="BD89" s="145"/>
      <c r="BE89" s="145"/>
      <c r="BF89" s="145"/>
      <c r="BG89" s="145"/>
    </row>
    <row r="90" spans="1:59" outlineLevel="2" x14ac:dyDescent="0.2">
      <c r="A90" s="152"/>
      <c r="B90" s="153"/>
      <c r="C90" s="184" t="s">
        <v>336</v>
      </c>
      <c r="D90" s="158"/>
      <c r="E90" s="159">
        <v>160.01439999999999</v>
      </c>
      <c r="F90" s="156"/>
      <c r="G90" s="156"/>
      <c r="H90" s="156"/>
      <c r="I90" s="156"/>
      <c r="J90" s="156"/>
      <c r="K90" s="156"/>
      <c r="L90" s="156"/>
      <c r="M90" s="156"/>
      <c r="N90" s="155"/>
      <c r="O90" s="155"/>
      <c r="P90" s="155"/>
      <c r="Q90" s="155"/>
      <c r="R90" s="156"/>
      <c r="S90" s="156"/>
      <c r="T90" s="156"/>
      <c r="U90" s="156"/>
      <c r="V90" s="156"/>
      <c r="W90" s="156"/>
      <c r="X90" s="156"/>
      <c r="Y90" s="145"/>
      <c r="Z90" s="145"/>
      <c r="AA90" s="145"/>
      <c r="AB90" s="145"/>
      <c r="AC90" s="145"/>
      <c r="AD90" s="145"/>
      <c r="AE90" s="145"/>
      <c r="AF90" s="145" t="s">
        <v>227</v>
      </c>
      <c r="AG90" s="145">
        <v>0</v>
      </c>
      <c r="AH90" s="145"/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45"/>
      <c r="AY90" s="145"/>
      <c r="AZ90" s="145"/>
      <c r="BA90" s="145"/>
      <c r="BB90" s="145"/>
      <c r="BC90" s="145"/>
      <c r="BD90" s="145"/>
      <c r="BE90" s="145"/>
      <c r="BF90" s="145"/>
      <c r="BG90" s="145"/>
    </row>
    <row r="91" spans="1:59" outlineLevel="1" x14ac:dyDescent="0.2">
      <c r="A91" s="175">
        <v>32</v>
      </c>
      <c r="B91" s="176" t="s">
        <v>337</v>
      </c>
      <c r="C91" s="185" t="s">
        <v>338</v>
      </c>
      <c r="D91" s="177" t="s">
        <v>261</v>
      </c>
      <c r="E91" s="178">
        <v>160.01439999999999</v>
      </c>
      <c r="F91" s="179"/>
      <c r="G91" s="180">
        <f>ROUND(E91*F91,2)</f>
        <v>0</v>
      </c>
      <c r="H91" s="179"/>
      <c r="I91" s="180">
        <f>ROUND(E91*H91,2)</f>
        <v>0</v>
      </c>
      <c r="J91" s="179"/>
      <c r="K91" s="180">
        <f>ROUND(E91*J91,2)</f>
        <v>0</v>
      </c>
      <c r="L91" s="180">
        <v>21</v>
      </c>
      <c r="M91" s="180">
        <f>G91*(1+L91/100)</f>
        <v>0</v>
      </c>
      <c r="N91" s="178">
        <v>0</v>
      </c>
      <c r="O91" s="178">
        <f>ROUND(E91*N91,2)</f>
        <v>0</v>
      </c>
      <c r="P91" s="178">
        <v>0</v>
      </c>
      <c r="Q91" s="178">
        <f>ROUND(E91*P91,2)</f>
        <v>0</v>
      </c>
      <c r="R91" s="180"/>
      <c r="S91" s="181" t="s">
        <v>222</v>
      </c>
      <c r="T91" s="156">
        <v>0.31</v>
      </c>
      <c r="U91" s="156">
        <f>ROUND(E91*T91,2)</f>
        <v>49.6</v>
      </c>
      <c r="V91" s="156"/>
      <c r="W91" s="156" t="s">
        <v>223</v>
      </c>
      <c r="X91" s="156" t="s">
        <v>224</v>
      </c>
      <c r="Y91" s="145"/>
      <c r="Z91" s="145"/>
      <c r="AA91" s="145"/>
      <c r="AB91" s="145"/>
      <c r="AC91" s="145"/>
      <c r="AD91" s="145"/>
      <c r="AE91" s="145"/>
      <c r="AF91" s="145" t="s">
        <v>225</v>
      </c>
      <c r="AG91" s="145"/>
      <c r="AH91" s="145"/>
      <c r="AI91" s="145"/>
      <c r="AJ91" s="145"/>
      <c r="AK91" s="145"/>
      <c r="AL91" s="145"/>
      <c r="AM91" s="145"/>
      <c r="AN91" s="145"/>
      <c r="AO91" s="145"/>
      <c r="AP91" s="145"/>
      <c r="AQ91" s="145"/>
      <c r="AR91" s="145"/>
      <c r="AS91" s="145"/>
      <c r="AT91" s="145"/>
      <c r="AU91" s="145"/>
      <c r="AV91" s="145"/>
      <c r="AW91" s="145"/>
      <c r="AX91" s="145"/>
      <c r="AY91" s="145"/>
      <c r="AZ91" s="145"/>
      <c r="BA91" s="145"/>
      <c r="BB91" s="145"/>
      <c r="BC91" s="145"/>
      <c r="BD91" s="145"/>
      <c r="BE91" s="145"/>
      <c r="BF91" s="145"/>
      <c r="BG91" s="145"/>
    </row>
    <row r="92" spans="1:59" outlineLevel="1" x14ac:dyDescent="0.2">
      <c r="A92" s="168">
        <v>33</v>
      </c>
      <c r="B92" s="169" t="s">
        <v>339</v>
      </c>
      <c r="C92" s="183" t="s">
        <v>340</v>
      </c>
      <c r="D92" s="170" t="s">
        <v>341</v>
      </c>
      <c r="E92" s="171">
        <v>26</v>
      </c>
      <c r="F92" s="172"/>
      <c r="G92" s="173">
        <f>ROUND(E92*F92,2)</f>
        <v>0</v>
      </c>
      <c r="H92" s="172"/>
      <c r="I92" s="173">
        <f>ROUND(E92*H92,2)</f>
        <v>0</v>
      </c>
      <c r="J92" s="172"/>
      <c r="K92" s="173">
        <f>ROUND(E92*J92,2)</f>
        <v>0</v>
      </c>
      <c r="L92" s="173">
        <v>21</v>
      </c>
      <c r="M92" s="173">
        <f>G92*(1+L92/100)</f>
        <v>0</v>
      </c>
      <c r="N92" s="171">
        <v>4.3209999999999998E-2</v>
      </c>
      <c r="O92" s="171">
        <f>ROUND(E92*N92,2)</f>
        <v>1.1200000000000001</v>
      </c>
      <c r="P92" s="171">
        <v>0</v>
      </c>
      <c r="Q92" s="171">
        <f>ROUND(E92*P92,2)</f>
        <v>0</v>
      </c>
      <c r="R92" s="173"/>
      <c r="S92" s="174" t="s">
        <v>222</v>
      </c>
      <c r="T92" s="156">
        <v>2.0739999999999998</v>
      </c>
      <c r="U92" s="156">
        <f>ROUND(E92*T92,2)</f>
        <v>53.92</v>
      </c>
      <c r="V92" s="156"/>
      <c r="W92" s="156" t="s">
        <v>223</v>
      </c>
      <c r="X92" s="156" t="s">
        <v>224</v>
      </c>
      <c r="Y92" s="145"/>
      <c r="Z92" s="145"/>
      <c r="AA92" s="145"/>
      <c r="AB92" s="145"/>
      <c r="AC92" s="145"/>
      <c r="AD92" s="145"/>
      <c r="AE92" s="145"/>
      <c r="AF92" s="145" t="s">
        <v>225</v>
      </c>
      <c r="AG92" s="145"/>
      <c r="AH92" s="145"/>
      <c r="AI92" s="145"/>
      <c r="AJ92" s="145"/>
      <c r="AK92" s="145"/>
      <c r="AL92" s="145"/>
      <c r="AM92" s="145"/>
      <c r="AN92" s="145"/>
      <c r="AO92" s="145"/>
      <c r="AP92" s="145"/>
      <c r="AQ92" s="145"/>
      <c r="AR92" s="145"/>
      <c r="AS92" s="145"/>
      <c r="AT92" s="145"/>
      <c r="AU92" s="145"/>
      <c r="AV92" s="145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  <c r="BG92" s="145"/>
    </row>
    <row r="93" spans="1:59" outlineLevel="2" x14ac:dyDescent="0.2">
      <c r="A93" s="152"/>
      <c r="B93" s="153"/>
      <c r="C93" s="184" t="s">
        <v>342</v>
      </c>
      <c r="D93" s="158"/>
      <c r="E93" s="159">
        <v>26</v>
      </c>
      <c r="F93" s="156"/>
      <c r="G93" s="156"/>
      <c r="H93" s="156"/>
      <c r="I93" s="156"/>
      <c r="J93" s="156"/>
      <c r="K93" s="156"/>
      <c r="L93" s="156"/>
      <c r="M93" s="156"/>
      <c r="N93" s="155"/>
      <c r="O93" s="155"/>
      <c r="P93" s="155"/>
      <c r="Q93" s="155"/>
      <c r="R93" s="156"/>
      <c r="S93" s="156"/>
      <c r="T93" s="156"/>
      <c r="U93" s="156"/>
      <c r="V93" s="156"/>
      <c r="W93" s="156"/>
      <c r="X93" s="156"/>
      <c r="Y93" s="145"/>
      <c r="Z93" s="145"/>
      <c r="AA93" s="145"/>
      <c r="AB93" s="145"/>
      <c r="AC93" s="145"/>
      <c r="AD93" s="145"/>
      <c r="AE93" s="145"/>
      <c r="AF93" s="145" t="s">
        <v>227</v>
      </c>
      <c r="AG93" s="145">
        <v>0</v>
      </c>
      <c r="AH93" s="145"/>
      <c r="AI93" s="145"/>
      <c r="AJ93" s="145"/>
      <c r="AK93" s="145"/>
      <c r="AL93" s="145"/>
      <c r="AM93" s="145"/>
      <c r="AN93" s="145"/>
      <c r="AO93" s="145"/>
      <c r="AP93" s="145"/>
      <c r="AQ93" s="145"/>
      <c r="AR93" s="145"/>
      <c r="AS93" s="145"/>
      <c r="AT93" s="145"/>
      <c r="AU93" s="145"/>
      <c r="AV93" s="145"/>
      <c r="AW93" s="145"/>
      <c r="AX93" s="145"/>
      <c r="AY93" s="145"/>
      <c r="AZ93" s="145"/>
      <c r="BA93" s="145"/>
      <c r="BB93" s="145"/>
      <c r="BC93" s="145"/>
      <c r="BD93" s="145"/>
      <c r="BE93" s="145"/>
      <c r="BF93" s="145"/>
      <c r="BG93" s="145"/>
    </row>
    <row r="94" spans="1:59" x14ac:dyDescent="0.2">
      <c r="A94" s="161" t="s">
        <v>217</v>
      </c>
      <c r="B94" s="162" t="s">
        <v>121</v>
      </c>
      <c r="C94" s="182" t="s">
        <v>122</v>
      </c>
      <c r="D94" s="163"/>
      <c r="E94" s="164"/>
      <c r="F94" s="165"/>
      <c r="G94" s="165">
        <f>SUMIF(AF95:AF95,"&lt;&gt;NOR",G95:G95)</f>
        <v>0</v>
      </c>
      <c r="H94" s="165"/>
      <c r="I94" s="165">
        <f>SUM(I95:I95)</f>
        <v>0</v>
      </c>
      <c r="J94" s="165"/>
      <c r="K94" s="165">
        <f>SUM(K95:K95)</f>
        <v>0</v>
      </c>
      <c r="L94" s="165"/>
      <c r="M94" s="165">
        <f>SUM(M95:M95)</f>
        <v>0</v>
      </c>
      <c r="N94" s="164"/>
      <c r="O94" s="164">
        <f>SUM(O95:O95)</f>
        <v>0</v>
      </c>
      <c r="P94" s="164"/>
      <c r="Q94" s="164">
        <f>SUM(Q95:Q95)</f>
        <v>0</v>
      </c>
      <c r="R94" s="165"/>
      <c r="S94" s="166"/>
      <c r="T94" s="160"/>
      <c r="U94" s="160">
        <f>SUM(U95:U95)</f>
        <v>313.5</v>
      </c>
      <c r="V94" s="160"/>
      <c r="W94" s="160"/>
      <c r="X94" s="160"/>
      <c r="AF94" t="s">
        <v>218</v>
      </c>
    </row>
    <row r="95" spans="1:59" outlineLevel="1" x14ac:dyDescent="0.2">
      <c r="A95" s="168">
        <v>34</v>
      </c>
      <c r="B95" s="169" t="s">
        <v>343</v>
      </c>
      <c r="C95" s="183" t="s">
        <v>344</v>
      </c>
      <c r="D95" s="170" t="s">
        <v>267</v>
      </c>
      <c r="E95" s="171">
        <v>3918.7773400000001</v>
      </c>
      <c r="F95" s="172"/>
      <c r="G95" s="173">
        <f>ROUND(E95*F95,2)</f>
        <v>0</v>
      </c>
      <c r="H95" s="172"/>
      <c r="I95" s="173">
        <f>ROUND(E95*H95,2)</f>
        <v>0</v>
      </c>
      <c r="J95" s="172"/>
      <c r="K95" s="173">
        <f>ROUND(E95*J95,2)</f>
        <v>0</v>
      </c>
      <c r="L95" s="173">
        <v>21</v>
      </c>
      <c r="M95" s="173">
        <f>G95*(1+L95/100)</f>
        <v>0</v>
      </c>
      <c r="N95" s="171">
        <v>0</v>
      </c>
      <c r="O95" s="171">
        <f>ROUND(E95*N95,2)</f>
        <v>0</v>
      </c>
      <c r="P95" s="171">
        <v>0</v>
      </c>
      <c r="Q95" s="171">
        <f>ROUND(E95*P95,2)</f>
        <v>0</v>
      </c>
      <c r="R95" s="173"/>
      <c r="S95" s="174" t="s">
        <v>222</v>
      </c>
      <c r="T95" s="156">
        <v>0.08</v>
      </c>
      <c r="U95" s="156">
        <f>ROUND(E95*T95,2)</f>
        <v>313.5</v>
      </c>
      <c r="V95" s="156"/>
      <c r="W95" s="156" t="s">
        <v>124</v>
      </c>
      <c r="X95" s="156" t="s">
        <v>224</v>
      </c>
      <c r="Y95" s="145"/>
      <c r="Z95" s="145"/>
      <c r="AA95" s="145"/>
      <c r="AB95" s="145"/>
      <c r="AC95" s="145"/>
      <c r="AD95" s="145"/>
      <c r="AE95" s="145"/>
      <c r="AF95" s="145" t="s">
        <v>345</v>
      </c>
      <c r="AG95" s="145"/>
      <c r="AH95" s="145"/>
      <c r="AI95" s="145"/>
      <c r="AJ95" s="145"/>
      <c r="AK95" s="145"/>
      <c r="AL95" s="145"/>
      <c r="AM95" s="145"/>
      <c r="AN95" s="145"/>
      <c r="AO95" s="145"/>
      <c r="AP95" s="145"/>
      <c r="AQ95" s="145"/>
      <c r="AR95" s="145"/>
      <c r="AS95" s="145"/>
      <c r="AT95" s="145"/>
      <c r="AU95" s="145"/>
      <c r="AV95" s="145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  <c r="BG95" s="145"/>
    </row>
    <row r="96" spans="1:59" x14ac:dyDescent="0.2">
      <c r="A96" s="3"/>
      <c r="B96" s="4"/>
      <c r="C96" s="186"/>
      <c r="D96" s="6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AD96">
        <v>12</v>
      </c>
      <c r="AE96">
        <v>21</v>
      </c>
      <c r="AF96" t="s">
        <v>204</v>
      </c>
    </row>
    <row r="97" spans="1:32" x14ac:dyDescent="0.2">
      <c r="A97" s="148"/>
      <c r="B97" s="149" t="s">
        <v>31</v>
      </c>
      <c r="C97" s="187"/>
      <c r="D97" s="150"/>
      <c r="E97" s="151"/>
      <c r="F97" s="151"/>
      <c r="G97" s="167">
        <f>G8+G40+G46+G60+G64+G82+G94</f>
        <v>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AD97">
        <f>SUMIF(L7:L95,AD96,G7:G95)</f>
        <v>0</v>
      </c>
      <c r="AE97">
        <f>SUMIF(L7:L95,AE96,G7:G95)</f>
        <v>0</v>
      </c>
      <c r="AF97" t="s">
        <v>346</v>
      </c>
    </row>
    <row r="98" spans="1:32" x14ac:dyDescent="0.2">
      <c r="A98" s="3"/>
      <c r="B98" s="4"/>
      <c r="C98" s="186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32" x14ac:dyDescent="0.2">
      <c r="A99" s="3"/>
      <c r="B99" s="4"/>
      <c r="C99" s="186"/>
      <c r="D99" s="6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32" x14ac:dyDescent="0.2">
      <c r="A100" s="269" t="s">
        <v>347</v>
      </c>
      <c r="B100" s="269"/>
      <c r="C100" s="270"/>
      <c r="D100" s="6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32" x14ac:dyDescent="0.2">
      <c r="A101" s="250"/>
      <c r="B101" s="251"/>
      <c r="C101" s="252"/>
      <c r="D101" s="251"/>
      <c r="E101" s="251"/>
      <c r="F101" s="251"/>
      <c r="G101" s="25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AF101" t="s">
        <v>348</v>
      </c>
    </row>
    <row r="102" spans="1:32" x14ac:dyDescent="0.2">
      <c r="A102" s="254"/>
      <c r="B102" s="255"/>
      <c r="C102" s="256"/>
      <c r="D102" s="255"/>
      <c r="E102" s="255"/>
      <c r="F102" s="255"/>
      <c r="G102" s="257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32" x14ac:dyDescent="0.2">
      <c r="A103" s="254"/>
      <c r="B103" s="255"/>
      <c r="C103" s="256"/>
      <c r="D103" s="255"/>
      <c r="E103" s="255"/>
      <c r="F103" s="255"/>
      <c r="G103" s="257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32" x14ac:dyDescent="0.2">
      <c r="A104" s="254"/>
      <c r="B104" s="255"/>
      <c r="C104" s="256"/>
      <c r="D104" s="255"/>
      <c r="E104" s="255"/>
      <c r="F104" s="255"/>
      <c r="G104" s="257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32" x14ac:dyDescent="0.2">
      <c r="A105" s="258"/>
      <c r="B105" s="259"/>
      <c r="C105" s="260"/>
      <c r="D105" s="259"/>
      <c r="E105" s="259"/>
      <c r="F105" s="259"/>
      <c r="G105" s="261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32" x14ac:dyDescent="0.2">
      <c r="A106" s="3"/>
      <c r="B106" s="4"/>
      <c r="C106" s="186"/>
      <c r="D106" s="6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32" x14ac:dyDescent="0.2">
      <c r="C107" s="188"/>
      <c r="D107" s="10"/>
      <c r="AF107" t="s">
        <v>349</v>
      </c>
    </row>
    <row r="108" spans="1:32" x14ac:dyDescent="0.2">
      <c r="D108" s="10"/>
    </row>
    <row r="109" spans="1:32" x14ac:dyDescent="0.2">
      <c r="D109" s="10"/>
    </row>
    <row r="110" spans="1:32" x14ac:dyDescent="0.2">
      <c r="D110" s="10"/>
    </row>
    <row r="111" spans="1:32" x14ac:dyDescent="0.2">
      <c r="D111" s="10"/>
    </row>
    <row r="112" spans="1:32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Vk31iooN1uSEilITgZj5rkahMqbrj9ntx9CLWHO8JBuef965Lq15rKHzEtcEFSV3X4M3Dp4mq03QOyScwagYJA==" saltValue="R2n8+4ToBs8Tol1X9nMftA==" spinCount="100000" sheet="1" formatRows="0"/>
  <mergeCells count="6">
    <mergeCell ref="A101:G105"/>
    <mergeCell ref="A1:G1"/>
    <mergeCell ref="C2:G2"/>
    <mergeCell ref="C3:G3"/>
    <mergeCell ref="C4:G4"/>
    <mergeCell ref="A100:C100"/>
  </mergeCells>
  <pageMargins left="0.59055118110236204" right="0.196850393700787" top="0.78740157499999996" bottom="0.78740157499999996" header="0.3" footer="0.3"/>
  <pageSetup paperSize="9" scale="96" orientation="portrait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D1E89-3EA4-41D4-A8FF-09C86C7423DD}">
  <sheetPr>
    <outlinePr summaryBelow="0"/>
  </sheetPr>
  <dimension ref="A1:BG5000"/>
  <sheetViews>
    <sheetView view="pageBreakPreview" zoomScaleNormal="100" zoomScaleSheetLayoutView="100" workbookViewId="0">
      <pane ySplit="7" topLeftCell="A8" activePane="bottomLeft" state="frozen"/>
      <selection pane="bottomLeft" activeCell="F9" sqref="F9"/>
    </sheetView>
  </sheetViews>
  <sheetFormatPr defaultRowHeight="12.75" outlineLevelRow="3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44</v>
      </c>
      <c r="C3" s="263" t="s">
        <v>45</v>
      </c>
      <c r="D3" s="264"/>
      <c r="E3" s="264"/>
      <c r="F3" s="264"/>
      <c r="G3" s="265"/>
      <c r="AB3" s="119" t="s">
        <v>193</v>
      </c>
      <c r="AF3" t="s">
        <v>194</v>
      </c>
    </row>
    <row r="4" spans="1:59" ht="24.95" customHeight="1" x14ac:dyDescent="0.2">
      <c r="A4" s="138" t="s">
        <v>10</v>
      </c>
      <c r="B4" s="139" t="s">
        <v>48</v>
      </c>
      <c r="C4" s="266" t="s">
        <v>49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x14ac:dyDescent="0.2">
      <c r="A8" s="161" t="s">
        <v>217</v>
      </c>
      <c r="B8" s="162" t="s">
        <v>88</v>
      </c>
      <c r="C8" s="182" t="s">
        <v>89</v>
      </c>
      <c r="D8" s="163"/>
      <c r="E8" s="164"/>
      <c r="F8" s="165"/>
      <c r="G8" s="165">
        <f>SUMIF(AF9:AF116,"&lt;&gt;NOR",G9:G116)</f>
        <v>0</v>
      </c>
      <c r="H8" s="165"/>
      <c r="I8" s="165">
        <f>SUM(I9:I116)</f>
        <v>0</v>
      </c>
      <c r="J8" s="165"/>
      <c r="K8" s="165">
        <f>SUM(K9:K116)</f>
        <v>0</v>
      </c>
      <c r="L8" s="165"/>
      <c r="M8" s="165">
        <f>SUM(M9:M116)</f>
        <v>0</v>
      </c>
      <c r="N8" s="164"/>
      <c r="O8" s="164">
        <f>SUM(O9:O116)</f>
        <v>336.28</v>
      </c>
      <c r="P8" s="164"/>
      <c r="Q8" s="164">
        <f>SUM(Q9:Q116)</f>
        <v>1.94</v>
      </c>
      <c r="R8" s="165"/>
      <c r="S8" s="166"/>
      <c r="T8" s="160"/>
      <c r="U8" s="160">
        <f>SUM(U9:U116)</f>
        <v>0</v>
      </c>
      <c r="V8" s="160"/>
      <c r="W8" s="160"/>
      <c r="X8" s="160"/>
      <c r="AF8" t="s">
        <v>218</v>
      </c>
    </row>
    <row r="9" spans="1:59" ht="45" outlineLevel="1" x14ac:dyDescent="0.2">
      <c r="A9" s="168">
        <v>1</v>
      </c>
      <c r="B9" s="169" t="s">
        <v>350</v>
      </c>
      <c r="C9" s="183" t="s">
        <v>351</v>
      </c>
      <c r="D9" s="170" t="s">
        <v>261</v>
      </c>
      <c r="E9" s="171">
        <v>5.9829999999999997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0.32500000000000001</v>
      </c>
      <c r="Q9" s="171">
        <f>ROUND(E9*P9,2)</f>
        <v>1.94</v>
      </c>
      <c r="R9" s="173"/>
      <c r="S9" s="174" t="s">
        <v>1899</v>
      </c>
      <c r="T9" s="156">
        <v>0</v>
      </c>
      <c r="U9" s="156">
        <f>ROUND(E9*T9,2)</f>
        <v>0</v>
      </c>
      <c r="V9" s="156"/>
      <c r="W9" s="156" t="s">
        <v>223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352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outlineLevel="2" x14ac:dyDescent="0.2">
      <c r="A10" s="152"/>
      <c r="B10" s="153"/>
      <c r="C10" s="184" t="s">
        <v>353</v>
      </c>
      <c r="D10" s="158"/>
      <c r="E10" s="159"/>
      <c r="F10" s="156"/>
      <c r="G10" s="156"/>
      <c r="H10" s="156"/>
      <c r="I10" s="156"/>
      <c r="J10" s="156"/>
      <c r="K10" s="156"/>
      <c r="L10" s="156"/>
      <c r="M10" s="156"/>
      <c r="N10" s="155"/>
      <c r="O10" s="155"/>
      <c r="P10" s="155"/>
      <c r="Q10" s="155"/>
      <c r="R10" s="156"/>
      <c r="S10" s="156"/>
      <c r="T10" s="156"/>
      <c r="U10" s="156"/>
      <c r="V10" s="156"/>
      <c r="W10" s="156"/>
      <c r="X10" s="156"/>
      <c r="Y10" s="145"/>
      <c r="Z10" s="145"/>
      <c r="AA10" s="145"/>
      <c r="AB10" s="145"/>
      <c r="AC10" s="145"/>
      <c r="AD10" s="145"/>
      <c r="AE10" s="145"/>
      <c r="AF10" s="145" t="s">
        <v>227</v>
      </c>
      <c r="AG10" s="145">
        <v>0</v>
      </c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outlineLevel="3" x14ac:dyDescent="0.2">
      <c r="A11" s="152"/>
      <c r="B11" s="153"/>
      <c r="C11" s="184" t="s">
        <v>354</v>
      </c>
      <c r="D11" s="158"/>
      <c r="E11" s="159">
        <v>5.98</v>
      </c>
      <c r="F11" s="156"/>
      <c r="G11" s="156"/>
      <c r="H11" s="156"/>
      <c r="I11" s="156"/>
      <c r="J11" s="156"/>
      <c r="K11" s="156"/>
      <c r="L11" s="156"/>
      <c r="M11" s="156"/>
      <c r="N11" s="155"/>
      <c r="O11" s="155"/>
      <c r="P11" s="155"/>
      <c r="Q11" s="155"/>
      <c r="R11" s="156"/>
      <c r="S11" s="156"/>
      <c r="T11" s="156"/>
      <c r="U11" s="156"/>
      <c r="V11" s="156"/>
      <c r="W11" s="156"/>
      <c r="X11" s="156"/>
      <c r="Y11" s="145"/>
      <c r="Z11" s="145"/>
      <c r="AA11" s="145"/>
      <c r="AB11" s="145"/>
      <c r="AC11" s="145"/>
      <c r="AD11" s="145"/>
      <c r="AE11" s="145"/>
      <c r="AF11" s="145" t="s">
        <v>227</v>
      </c>
      <c r="AG11" s="145">
        <v>0</v>
      </c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</row>
    <row r="12" spans="1:59" ht="33.75" outlineLevel="1" x14ac:dyDescent="0.2">
      <c r="A12" s="175">
        <v>2</v>
      </c>
      <c r="B12" s="176" t="s">
        <v>355</v>
      </c>
      <c r="C12" s="185" t="s">
        <v>356</v>
      </c>
      <c r="D12" s="177" t="s">
        <v>299</v>
      </c>
      <c r="E12" s="178">
        <v>20</v>
      </c>
      <c r="F12" s="179"/>
      <c r="G12" s="180">
        <f>ROUND(E12*F12,2)</f>
        <v>0</v>
      </c>
      <c r="H12" s="179"/>
      <c r="I12" s="180">
        <f>ROUND(E12*H12,2)</f>
        <v>0</v>
      </c>
      <c r="J12" s="179"/>
      <c r="K12" s="180">
        <f>ROUND(E12*J12,2)</f>
        <v>0</v>
      </c>
      <c r="L12" s="180">
        <v>21</v>
      </c>
      <c r="M12" s="180">
        <f>G12*(1+L12/100)</f>
        <v>0</v>
      </c>
      <c r="N12" s="178">
        <v>1E-4</v>
      </c>
      <c r="O12" s="178">
        <f>ROUND(E12*N12,2)</f>
        <v>0</v>
      </c>
      <c r="P12" s="178">
        <v>0</v>
      </c>
      <c r="Q12" s="178">
        <f>ROUND(E12*P12,2)</f>
        <v>0</v>
      </c>
      <c r="R12" s="180"/>
      <c r="S12" s="181" t="s">
        <v>1899</v>
      </c>
      <c r="T12" s="156">
        <v>0</v>
      </c>
      <c r="U12" s="156">
        <f>ROUND(E12*T12,2)</f>
        <v>0</v>
      </c>
      <c r="V12" s="156"/>
      <c r="W12" s="156" t="s">
        <v>223</v>
      </c>
      <c r="X12" s="156" t="s">
        <v>224</v>
      </c>
      <c r="Y12" s="145"/>
      <c r="Z12" s="145"/>
      <c r="AA12" s="145"/>
      <c r="AB12" s="145"/>
      <c r="AC12" s="145"/>
      <c r="AD12" s="145"/>
      <c r="AE12" s="145"/>
      <c r="AF12" s="145" t="s">
        <v>352</v>
      </c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ht="33.75" outlineLevel="1" x14ac:dyDescent="0.2">
      <c r="A13" s="175">
        <v>3</v>
      </c>
      <c r="B13" s="176" t="s">
        <v>357</v>
      </c>
      <c r="C13" s="185" t="s">
        <v>358</v>
      </c>
      <c r="D13" s="177" t="s">
        <v>299</v>
      </c>
      <c r="E13" s="178">
        <v>20</v>
      </c>
      <c r="F13" s="179"/>
      <c r="G13" s="180">
        <f>ROUND(E13*F13,2)</f>
        <v>0</v>
      </c>
      <c r="H13" s="179"/>
      <c r="I13" s="180">
        <f>ROUND(E13*H13,2)</f>
        <v>0</v>
      </c>
      <c r="J13" s="179"/>
      <c r="K13" s="180">
        <f>ROUND(E13*J13,2)</f>
        <v>0</v>
      </c>
      <c r="L13" s="180">
        <v>21</v>
      </c>
      <c r="M13" s="180">
        <f>G13*(1+L13/100)</f>
        <v>0</v>
      </c>
      <c r="N13" s="178">
        <v>0</v>
      </c>
      <c r="O13" s="178">
        <f>ROUND(E13*N13,2)</f>
        <v>0</v>
      </c>
      <c r="P13" s="178">
        <v>0</v>
      </c>
      <c r="Q13" s="178">
        <f>ROUND(E13*P13,2)</f>
        <v>0</v>
      </c>
      <c r="R13" s="180"/>
      <c r="S13" s="181" t="s">
        <v>1899</v>
      </c>
      <c r="T13" s="156">
        <v>0</v>
      </c>
      <c r="U13" s="156">
        <f>ROUND(E13*T13,2)</f>
        <v>0</v>
      </c>
      <c r="V13" s="156"/>
      <c r="W13" s="156" t="s">
        <v>223</v>
      </c>
      <c r="X13" s="156" t="s">
        <v>224</v>
      </c>
      <c r="Y13" s="145"/>
      <c r="Z13" s="145"/>
      <c r="AA13" s="145"/>
      <c r="AB13" s="145"/>
      <c r="AC13" s="145"/>
      <c r="AD13" s="145"/>
      <c r="AE13" s="145"/>
      <c r="AF13" s="145" t="s">
        <v>352</v>
      </c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</row>
    <row r="14" spans="1:59" ht="22.5" outlineLevel="1" x14ac:dyDescent="0.2">
      <c r="A14" s="175">
        <v>4</v>
      </c>
      <c r="B14" s="176" t="s">
        <v>359</v>
      </c>
      <c r="C14" s="185" t="s">
        <v>360</v>
      </c>
      <c r="D14" s="177" t="s">
        <v>299</v>
      </c>
      <c r="E14" s="178">
        <v>6</v>
      </c>
      <c r="F14" s="179"/>
      <c r="G14" s="180">
        <f>ROUND(E14*F14,2)</f>
        <v>0</v>
      </c>
      <c r="H14" s="179"/>
      <c r="I14" s="180">
        <f>ROUND(E14*H14,2)</f>
        <v>0</v>
      </c>
      <c r="J14" s="179"/>
      <c r="K14" s="180">
        <f>ROUND(E14*J14,2)</f>
        <v>0</v>
      </c>
      <c r="L14" s="180">
        <v>21</v>
      </c>
      <c r="M14" s="180">
        <f>G14*(1+L14/100)</f>
        <v>0</v>
      </c>
      <c r="N14" s="178">
        <v>1.1820000000000001E-2</v>
      </c>
      <c r="O14" s="178">
        <f>ROUND(E14*N14,2)</f>
        <v>7.0000000000000007E-2</v>
      </c>
      <c r="P14" s="178">
        <v>0</v>
      </c>
      <c r="Q14" s="178">
        <f>ROUND(E14*P14,2)</f>
        <v>0</v>
      </c>
      <c r="R14" s="180"/>
      <c r="S14" s="181" t="s">
        <v>1899</v>
      </c>
      <c r="T14" s="156">
        <v>0</v>
      </c>
      <c r="U14" s="156">
        <f>ROUND(E14*T14,2)</f>
        <v>0</v>
      </c>
      <c r="V14" s="156"/>
      <c r="W14" s="156" t="s">
        <v>223</v>
      </c>
      <c r="X14" s="156" t="s">
        <v>224</v>
      </c>
      <c r="Y14" s="145"/>
      <c r="Z14" s="145"/>
      <c r="AA14" s="145"/>
      <c r="AB14" s="145"/>
      <c r="AC14" s="145"/>
      <c r="AD14" s="145"/>
      <c r="AE14" s="145"/>
      <c r="AF14" s="145" t="s">
        <v>352</v>
      </c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ht="22.5" outlineLevel="1" x14ac:dyDescent="0.2">
      <c r="A15" s="175">
        <v>5</v>
      </c>
      <c r="B15" s="176" t="s">
        <v>361</v>
      </c>
      <c r="C15" s="185" t="s">
        <v>362</v>
      </c>
      <c r="D15" s="177" t="s">
        <v>299</v>
      </c>
      <c r="E15" s="178">
        <v>6</v>
      </c>
      <c r="F15" s="179"/>
      <c r="G15" s="180">
        <f>ROUND(E15*F15,2)</f>
        <v>0</v>
      </c>
      <c r="H15" s="179"/>
      <c r="I15" s="180">
        <f>ROUND(E15*H15,2)</f>
        <v>0</v>
      </c>
      <c r="J15" s="179"/>
      <c r="K15" s="180">
        <f>ROUND(E15*J15,2)</f>
        <v>0</v>
      </c>
      <c r="L15" s="180">
        <v>21</v>
      </c>
      <c r="M15" s="180">
        <f>G15*(1+L15/100)</f>
        <v>0</v>
      </c>
      <c r="N15" s="178">
        <v>0</v>
      </c>
      <c r="O15" s="178">
        <f>ROUND(E15*N15,2)</f>
        <v>0</v>
      </c>
      <c r="P15" s="178">
        <v>0</v>
      </c>
      <c r="Q15" s="178">
        <f>ROUND(E15*P15,2)</f>
        <v>0</v>
      </c>
      <c r="R15" s="180"/>
      <c r="S15" s="181" t="s">
        <v>1899</v>
      </c>
      <c r="T15" s="156">
        <v>0</v>
      </c>
      <c r="U15" s="156">
        <f>ROUND(E15*T15,2)</f>
        <v>0</v>
      </c>
      <c r="V15" s="156"/>
      <c r="W15" s="156" t="s">
        <v>223</v>
      </c>
      <c r="X15" s="156" t="s">
        <v>224</v>
      </c>
      <c r="Y15" s="145"/>
      <c r="Z15" s="145"/>
      <c r="AA15" s="145"/>
      <c r="AB15" s="145"/>
      <c r="AC15" s="145"/>
      <c r="AD15" s="145"/>
      <c r="AE15" s="145"/>
      <c r="AF15" s="145" t="s">
        <v>352</v>
      </c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ht="33.75" outlineLevel="1" x14ac:dyDescent="0.2">
      <c r="A16" s="168">
        <v>6</v>
      </c>
      <c r="B16" s="169" t="s">
        <v>363</v>
      </c>
      <c r="C16" s="183" t="s">
        <v>364</v>
      </c>
      <c r="D16" s="170" t="s">
        <v>221</v>
      </c>
      <c r="E16" s="171">
        <v>5.17</v>
      </c>
      <c r="F16" s="172"/>
      <c r="G16" s="173">
        <f>ROUND(E16*F16,2)</f>
        <v>0</v>
      </c>
      <c r="H16" s="172"/>
      <c r="I16" s="173">
        <f>ROUND(E16*H16,2)</f>
        <v>0</v>
      </c>
      <c r="J16" s="172"/>
      <c r="K16" s="173">
        <f>ROUND(E16*J16,2)</f>
        <v>0</v>
      </c>
      <c r="L16" s="173">
        <v>21</v>
      </c>
      <c r="M16" s="173">
        <f>G16*(1+L16/100)</f>
        <v>0</v>
      </c>
      <c r="N16" s="171">
        <v>0</v>
      </c>
      <c r="O16" s="171">
        <f>ROUND(E16*N16,2)</f>
        <v>0</v>
      </c>
      <c r="P16" s="171">
        <v>0</v>
      </c>
      <c r="Q16" s="171">
        <f>ROUND(E16*P16,2)</f>
        <v>0</v>
      </c>
      <c r="R16" s="173"/>
      <c r="S16" s="174" t="s">
        <v>1899</v>
      </c>
      <c r="T16" s="156">
        <v>0</v>
      </c>
      <c r="U16" s="156">
        <f>ROUND(E16*T16,2)</f>
        <v>0</v>
      </c>
      <c r="V16" s="156"/>
      <c r="W16" s="156" t="s">
        <v>223</v>
      </c>
      <c r="X16" s="156" t="s">
        <v>224</v>
      </c>
      <c r="Y16" s="145"/>
      <c r="Z16" s="145"/>
      <c r="AA16" s="145"/>
      <c r="AB16" s="145"/>
      <c r="AC16" s="145"/>
      <c r="AD16" s="145"/>
      <c r="AE16" s="145"/>
      <c r="AF16" s="145" t="s">
        <v>352</v>
      </c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</row>
    <row r="17" spans="1:59" outlineLevel="2" x14ac:dyDescent="0.2">
      <c r="A17" s="152"/>
      <c r="B17" s="153"/>
      <c r="C17" s="184" t="s">
        <v>365</v>
      </c>
      <c r="D17" s="158"/>
      <c r="E17" s="159"/>
      <c r="F17" s="156"/>
      <c r="G17" s="156"/>
      <c r="H17" s="156"/>
      <c r="I17" s="156"/>
      <c r="J17" s="156"/>
      <c r="K17" s="156"/>
      <c r="L17" s="156"/>
      <c r="M17" s="156"/>
      <c r="N17" s="155"/>
      <c r="O17" s="155"/>
      <c r="P17" s="155"/>
      <c r="Q17" s="155"/>
      <c r="R17" s="156"/>
      <c r="S17" s="156"/>
      <c r="T17" s="156"/>
      <c r="U17" s="156"/>
      <c r="V17" s="156"/>
      <c r="W17" s="156"/>
      <c r="X17" s="156"/>
      <c r="Y17" s="145"/>
      <c r="Z17" s="145"/>
      <c r="AA17" s="145"/>
      <c r="AB17" s="145"/>
      <c r="AC17" s="145"/>
      <c r="AD17" s="145"/>
      <c r="AE17" s="145"/>
      <c r="AF17" s="145" t="s">
        <v>227</v>
      </c>
      <c r="AG17" s="145">
        <v>0</v>
      </c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outlineLevel="3" x14ac:dyDescent="0.2">
      <c r="A18" s="152"/>
      <c r="B18" s="153"/>
      <c r="C18" s="184" t="s">
        <v>366</v>
      </c>
      <c r="D18" s="158"/>
      <c r="E18" s="159">
        <v>5.17</v>
      </c>
      <c r="F18" s="156"/>
      <c r="G18" s="156"/>
      <c r="H18" s="156"/>
      <c r="I18" s="156"/>
      <c r="J18" s="156"/>
      <c r="K18" s="156"/>
      <c r="L18" s="156"/>
      <c r="M18" s="156"/>
      <c r="N18" s="155"/>
      <c r="O18" s="155"/>
      <c r="P18" s="155"/>
      <c r="Q18" s="155"/>
      <c r="R18" s="156"/>
      <c r="S18" s="156"/>
      <c r="T18" s="156"/>
      <c r="U18" s="156"/>
      <c r="V18" s="156"/>
      <c r="W18" s="156"/>
      <c r="X18" s="156"/>
      <c r="Y18" s="145"/>
      <c r="Z18" s="145"/>
      <c r="AA18" s="145"/>
      <c r="AB18" s="145"/>
      <c r="AC18" s="145"/>
      <c r="AD18" s="145"/>
      <c r="AE18" s="145"/>
      <c r="AF18" s="145" t="s">
        <v>227</v>
      </c>
      <c r="AG18" s="145">
        <v>0</v>
      </c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ht="45" outlineLevel="1" x14ac:dyDescent="0.2">
      <c r="A19" s="168">
        <v>7</v>
      </c>
      <c r="B19" s="169" t="s">
        <v>367</v>
      </c>
      <c r="C19" s="183" t="s">
        <v>368</v>
      </c>
      <c r="D19" s="170" t="s">
        <v>221</v>
      </c>
      <c r="E19" s="171">
        <v>30</v>
      </c>
      <c r="F19" s="172"/>
      <c r="G19" s="173">
        <f>ROUND(E19*F19,2)</f>
        <v>0</v>
      </c>
      <c r="H19" s="172"/>
      <c r="I19" s="173">
        <f>ROUND(E19*H19,2)</f>
        <v>0</v>
      </c>
      <c r="J19" s="172"/>
      <c r="K19" s="173">
        <f>ROUND(E19*J19,2)</f>
        <v>0</v>
      </c>
      <c r="L19" s="173">
        <v>21</v>
      </c>
      <c r="M19" s="173">
        <f>G19*(1+L19/100)</f>
        <v>0</v>
      </c>
      <c r="N19" s="171">
        <v>0</v>
      </c>
      <c r="O19" s="171">
        <f>ROUND(E19*N19,2)</f>
        <v>0</v>
      </c>
      <c r="P19" s="171">
        <v>0</v>
      </c>
      <c r="Q19" s="171">
        <f>ROUND(E19*P19,2)</f>
        <v>0</v>
      </c>
      <c r="R19" s="173"/>
      <c r="S19" s="174" t="s">
        <v>1899</v>
      </c>
      <c r="T19" s="156">
        <v>0</v>
      </c>
      <c r="U19" s="156">
        <f>ROUND(E19*T19,2)</f>
        <v>0</v>
      </c>
      <c r="V19" s="156"/>
      <c r="W19" s="156" t="s">
        <v>223</v>
      </c>
      <c r="X19" s="156" t="s">
        <v>224</v>
      </c>
      <c r="Y19" s="145"/>
      <c r="Z19" s="145"/>
      <c r="AA19" s="145"/>
      <c r="AB19" s="145"/>
      <c r="AC19" s="145"/>
      <c r="AD19" s="145"/>
      <c r="AE19" s="145"/>
      <c r="AF19" s="145" t="s">
        <v>352</v>
      </c>
      <c r="AG19" s="145"/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</row>
    <row r="20" spans="1:59" outlineLevel="2" x14ac:dyDescent="0.2">
      <c r="A20" s="152"/>
      <c r="B20" s="153"/>
      <c r="C20" s="184" t="s">
        <v>369</v>
      </c>
      <c r="D20" s="158"/>
      <c r="E20" s="159"/>
      <c r="F20" s="156"/>
      <c r="G20" s="156"/>
      <c r="H20" s="156"/>
      <c r="I20" s="156"/>
      <c r="J20" s="156"/>
      <c r="K20" s="156"/>
      <c r="L20" s="156"/>
      <c r="M20" s="156"/>
      <c r="N20" s="155"/>
      <c r="O20" s="155"/>
      <c r="P20" s="155"/>
      <c r="Q20" s="155"/>
      <c r="R20" s="156"/>
      <c r="S20" s="156"/>
      <c r="T20" s="156"/>
      <c r="U20" s="156"/>
      <c r="V20" s="156"/>
      <c r="W20" s="156"/>
      <c r="X20" s="156"/>
      <c r="Y20" s="145"/>
      <c r="Z20" s="145"/>
      <c r="AA20" s="145"/>
      <c r="AB20" s="145"/>
      <c r="AC20" s="145"/>
      <c r="AD20" s="145"/>
      <c r="AE20" s="145"/>
      <c r="AF20" s="145" t="s">
        <v>227</v>
      </c>
      <c r="AG20" s="145">
        <v>0</v>
      </c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outlineLevel="3" x14ac:dyDescent="0.2">
      <c r="A21" s="152"/>
      <c r="B21" s="153"/>
      <c r="C21" s="184" t="s">
        <v>370</v>
      </c>
      <c r="D21" s="158"/>
      <c r="E21" s="159">
        <v>30</v>
      </c>
      <c r="F21" s="156"/>
      <c r="G21" s="156"/>
      <c r="H21" s="156"/>
      <c r="I21" s="156"/>
      <c r="J21" s="156"/>
      <c r="K21" s="156"/>
      <c r="L21" s="156"/>
      <c r="M21" s="156"/>
      <c r="N21" s="155"/>
      <c r="O21" s="155"/>
      <c r="P21" s="155"/>
      <c r="Q21" s="155"/>
      <c r="R21" s="156"/>
      <c r="S21" s="156"/>
      <c r="T21" s="156"/>
      <c r="U21" s="156"/>
      <c r="V21" s="156"/>
      <c r="W21" s="156"/>
      <c r="X21" s="156"/>
      <c r="Y21" s="145"/>
      <c r="Z21" s="145"/>
      <c r="AA21" s="145"/>
      <c r="AB21" s="145"/>
      <c r="AC21" s="145"/>
      <c r="AD21" s="145"/>
      <c r="AE21" s="145"/>
      <c r="AF21" s="145" t="s">
        <v>227</v>
      </c>
      <c r="AG21" s="145">
        <v>0</v>
      </c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ht="33.75" outlineLevel="1" x14ac:dyDescent="0.2">
      <c r="A22" s="168">
        <v>8</v>
      </c>
      <c r="B22" s="169" t="s">
        <v>371</v>
      </c>
      <c r="C22" s="183" t="s">
        <v>372</v>
      </c>
      <c r="D22" s="170" t="s">
        <v>221</v>
      </c>
      <c r="E22" s="171">
        <v>146.22300000000001</v>
      </c>
      <c r="F22" s="172"/>
      <c r="G22" s="173">
        <f>ROUND(E22*F22,2)</f>
        <v>0</v>
      </c>
      <c r="H22" s="172"/>
      <c r="I22" s="173">
        <f>ROUND(E22*H22,2)</f>
        <v>0</v>
      </c>
      <c r="J22" s="172"/>
      <c r="K22" s="173">
        <f>ROUND(E22*J22,2)</f>
        <v>0</v>
      </c>
      <c r="L22" s="173">
        <v>21</v>
      </c>
      <c r="M22" s="173">
        <f>G22*(1+L22/100)</f>
        <v>0</v>
      </c>
      <c r="N22" s="171">
        <v>0</v>
      </c>
      <c r="O22" s="171">
        <f>ROUND(E22*N22,2)</f>
        <v>0</v>
      </c>
      <c r="P22" s="171">
        <v>0</v>
      </c>
      <c r="Q22" s="171">
        <f>ROUND(E22*P22,2)</f>
        <v>0</v>
      </c>
      <c r="R22" s="173"/>
      <c r="S22" s="174" t="s">
        <v>1899</v>
      </c>
      <c r="T22" s="156">
        <v>0</v>
      </c>
      <c r="U22" s="156">
        <f>ROUND(E22*T22,2)</f>
        <v>0</v>
      </c>
      <c r="V22" s="156"/>
      <c r="W22" s="156" t="s">
        <v>223</v>
      </c>
      <c r="X22" s="156" t="s">
        <v>224</v>
      </c>
      <c r="Y22" s="145"/>
      <c r="Z22" s="145"/>
      <c r="AA22" s="145"/>
      <c r="AB22" s="145"/>
      <c r="AC22" s="145"/>
      <c r="AD22" s="145"/>
      <c r="AE22" s="145"/>
      <c r="AF22" s="145" t="s">
        <v>352</v>
      </c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</row>
    <row r="23" spans="1:59" outlineLevel="2" x14ac:dyDescent="0.2">
      <c r="A23" s="152"/>
      <c r="B23" s="153"/>
      <c r="C23" s="184" t="s">
        <v>373</v>
      </c>
      <c r="D23" s="158"/>
      <c r="E23" s="159"/>
      <c r="F23" s="156"/>
      <c r="G23" s="156"/>
      <c r="H23" s="156"/>
      <c r="I23" s="156"/>
      <c r="J23" s="156"/>
      <c r="K23" s="156"/>
      <c r="L23" s="156"/>
      <c r="M23" s="156"/>
      <c r="N23" s="155"/>
      <c r="O23" s="155"/>
      <c r="P23" s="155"/>
      <c r="Q23" s="155"/>
      <c r="R23" s="156"/>
      <c r="S23" s="156"/>
      <c r="T23" s="156"/>
      <c r="U23" s="156"/>
      <c r="V23" s="156"/>
      <c r="W23" s="156"/>
      <c r="X23" s="156"/>
      <c r="Y23" s="145"/>
      <c r="Z23" s="145"/>
      <c r="AA23" s="145"/>
      <c r="AB23" s="145"/>
      <c r="AC23" s="145"/>
      <c r="AD23" s="145"/>
      <c r="AE23" s="145"/>
      <c r="AF23" s="145" t="s">
        <v>227</v>
      </c>
      <c r="AG23" s="145">
        <v>0</v>
      </c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</row>
    <row r="24" spans="1:59" outlineLevel="3" x14ac:dyDescent="0.2">
      <c r="A24" s="152"/>
      <c r="B24" s="153"/>
      <c r="C24" s="184" t="s">
        <v>374</v>
      </c>
      <c r="D24" s="158"/>
      <c r="E24" s="159"/>
      <c r="F24" s="156"/>
      <c r="G24" s="156"/>
      <c r="H24" s="156"/>
      <c r="I24" s="156"/>
      <c r="J24" s="156"/>
      <c r="K24" s="156"/>
      <c r="L24" s="156"/>
      <c r="M24" s="156"/>
      <c r="N24" s="155"/>
      <c r="O24" s="155"/>
      <c r="P24" s="155"/>
      <c r="Q24" s="155"/>
      <c r="R24" s="156"/>
      <c r="S24" s="156"/>
      <c r="T24" s="156"/>
      <c r="U24" s="156"/>
      <c r="V24" s="156"/>
      <c r="W24" s="156"/>
      <c r="X24" s="156"/>
      <c r="Y24" s="145"/>
      <c r="Z24" s="145"/>
      <c r="AA24" s="145"/>
      <c r="AB24" s="145"/>
      <c r="AC24" s="145"/>
      <c r="AD24" s="145"/>
      <c r="AE24" s="145"/>
      <c r="AF24" s="145" t="s">
        <v>227</v>
      </c>
      <c r="AG24" s="145">
        <v>0</v>
      </c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</row>
    <row r="25" spans="1:59" outlineLevel="3" x14ac:dyDescent="0.2">
      <c r="A25" s="152"/>
      <c r="B25" s="153"/>
      <c r="C25" s="184" t="s">
        <v>375</v>
      </c>
      <c r="D25" s="158"/>
      <c r="E25" s="159"/>
      <c r="F25" s="156"/>
      <c r="G25" s="156"/>
      <c r="H25" s="156"/>
      <c r="I25" s="156"/>
      <c r="J25" s="156"/>
      <c r="K25" s="156"/>
      <c r="L25" s="156"/>
      <c r="M25" s="156"/>
      <c r="N25" s="155"/>
      <c r="O25" s="155"/>
      <c r="P25" s="155"/>
      <c r="Q25" s="155"/>
      <c r="R25" s="156"/>
      <c r="S25" s="156"/>
      <c r="T25" s="156"/>
      <c r="U25" s="156"/>
      <c r="V25" s="156"/>
      <c r="W25" s="156"/>
      <c r="X25" s="156"/>
      <c r="Y25" s="145"/>
      <c r="Z25" s="145"/>
      <c r="AA25" s="145"/>
      <c r="AB25" s="145"/>
      <c r="AC25" s="145"/>
      <c r="AD25" s="145"/>
      <c r="AE25" s="145"/>
      <c r="AF25" s="145" t="s">
        <v>227</v>
      </c>
      <c r="AG25" s="145">
        <v>0</v>
      </c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</row>
    <row r="26" spans="1:59" outlineLevel="3" x14ac:dyDescent="0.2">
      <c r="A26" s="152"/>
      <c r="B26" s="153"/>
      <c r="C26" s="184" t="s">
        <v>376</v>
      </c>
      <c r="D26" s="158"/>
      <c r="E26" s="159"/>
      <c r="F26" s="156"/>
      <c r="G26" s="156"/>
      <c r="H26" s="156"/>
      <c r="I26" s="156"/>
      <c r="J26" s="156"/>
      <c r="K26" s="156"/>
      <c r="L26" s="156"/>
      <c r="M26" s="156"/>
      <c r="N26" s="155"/>
      <c r="O26" s="155"/>
      <c r="P26" s="155"/>
      <c r="Q26" s="155"/>
      <c r="R26" s="156"/>
      <c r="S26" s="156"/>
      <c r="T26" s="156"/>
      <c r="U26" s="156"/>
      <c r="V26" s="156"/>
      <c r="W26" s="156"/>
      <c r="X26" s="156"/>
      <c r="Y26" s="145"/>
      <c r="Z26" s="145"/>
      <c r="AA26" s="145"/>
      <c r="AB26" s="145"/>
      <c r="AC26" s="145"/>
      <c r="AD26" s="145"/>
      <c r="AE26" s="145"/>
      <c r="AF26" s="145" t="s">
        <v>227</v>
      </c>
      <c r="AG26" s="145">
        <v>0</v>
      </c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</row>
    <row r="27" spans="1:59" outlineLevel="3" x14ac:dyDescent="0.2">
      <c r="A27" s="152"/>
      <c r="B27" s="153"/>
      <c r="C27" s="184" t="s">
        <v>377</v>
      </c>
      <c r="D27" s="158"/>
      <c r="E27" s="159">
        <v>146.22</v>
      </c>
      <c r="F27" s="156"/>
      <c r="G27" s="156"/>
      <c r="H27" s="156"/>
      <c r="I27" s="156"/>
      <c r="J27" s="156"/>
      <c r="K27" s="156"/>
      <c r="L27" s="156"/>
      <c r="M27" s="156"/>
      <c r="N27" s="155"/>
      <c r="O27" s="155"/>
      <c r="P27" s="155"/>
      <c r="Q27" s="155"/>
      <c r="R27" s="156"/>
      <c r="S27" s="156"/>
      <c r="T27" s="156"/>
      <c r="U27" s="156"/>
      <c r="V27" s="156"/>
      <c r="W27" s="156"/>
      <c r="X27" s="156"/>
      <c r="Y27" s="145"/>
      <c r="Z27" s="145"/>
      <c r="AA27" s="145"/>
      <c r="AB27" s="145"/>
      <c r="AC27" s="145"/>
      <c r="AD27" s="145"/>
      <c r="AE27" s="145"/>
      <c r="AF27" s="145" t="s">
        <v>227</v>
      </c>
      <c r="AG27" s="145">
        <v>0</v>
      </c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</row>
    <row r="28" spans="1:59" ht="33.75" outlineLevel="1" x14ac:dyDescent="0.2">
      <c r="A28" s="175">
        <v>9</v>
      </c>
      <c r="B28" s="176" t="s">
        <v>378</v>
      </c>
      <c r="C28" s="185" t="s">
        <v>379</v>
      </c>
      <c r="D28" s="177" t="s">
        <v>221</v>
      </c>
      <c r="E28" s="178">
        <v>146.22300000000001</v>
      </c>
      <c r="F28" s="179"/>
      <c r="G28" s="180">
        <f>ROUND(E28*F28,2)</f>
        <v>0</v>
      </c>
      <c r="H28" s="179"/>
      <c r="I28" s="180">
        <f>ROUND(E28*H28,2)</f>
        <v>0</v>
      </c>
      <c r="J28" s="179"/>
      <c r="K28" s="180">
        <f>ROUND(E28*J28,2)</f>
        <v>0</v>
      </c>
      <c r="L28" s="180">
        <v>21</v>
      </c>
      <c r="M28" s="180">
        <f>G28*(1+L28/100)</f>
        <v>0</v>
      </c>
      <c r="N28" s="178">
        <v>0</v>
      </c>
      <c r="O28" s="178">
        <f>ROUND(E28*N28,2)</f>
        <v>0</v>
      </c>
      <c r="P28" s="178">
        <v>0</v>
      </c>
      <c r="Q28" s="178">
        <f>ROUND(E28*P28,2)</f>
        <v>0</v>
      </c>
      <c r="R28" s="180"/>
      <c r="S28" s="174" t="s">
        <v>1899</v>
      </c>
      <c r="T28" s="156">
        <v>0</v>
      </c>
      <c r="U28" s="156">
        <f>ROUND(E28*T28,2)</f>
        <v>0</v>
      </c>
      <c r="V28" s="156"/>
      <c r="W28" s="156" t="s">
        <v>223</v>
      </c>
      <c r="X28" s="156" t="s">
        <v>224</v>
      </c>
      <c r="Y28" s="145"/>
      <c r="Z28" s="145"/>
      <c r="AA28" s="145"/>
      <c r="AB28" s="145"/>
      <c r="AC28" s="145"/>
      <c r="AD28" s="145"/>
      <c r="AE28" s="145"/>
      <c r="AF28" s="145" t="s">
        <v>352</v>
      </c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</row>
    <row r="29" spans="1:59" ht="33.75" outlineLevel="1" x14ac:dyDescent="0.2">
      <c r="A29" s="168">
        <v>10</v>
      </c>
      <c r="B29" s="169" t="s">
        <v>380</v>
      </c>
      <c r="C29" s="183" t="s">
        <v>381</v>
      </c>
      <c r="D29" s="170" t="s">
        <v>221</v>
      </c>
      <c r="E29" s="171">
        <v>171.25</v>
      </c>
      <c r="F29" s="172"/>
      <c r="G29" s="173">
        <f>ROUND(E29*F29,2)</f>
        <v>0</v>
      </c>
      <c r="H29" s="172"/>
      <c r="I29" s="173">
        <f>ROUND(E29*H29,2)</f>
        <v>0</v>
      </c>
      <c r="J29" s="172"/>
      <c r="K29" s="173">
        <f>ROUND(E29*J29,2)</f>
        <v>0</v>
      </c>
      <c r="L29" s="173">
        <v>21</v>
      </c>
      <c r="M29" s="173">
        <f>G29*(1+L29/100)</f>
        <v>0</v>
      </c>
      <c r="N29" s="171">
        <v>0</v>
      </c>
      <c r="O29" s="171">
        <f>ROUND(E29*N29,2)</f>
        <v>0</v>
      </c>
      <c r="P29" s="171">
        <v>0</v>
      </c>
      <c r="Q29" s="171">
        <f>ROUND(E29*P29,2)</f>
        <v>0</v>
      </c>
      <c r="R29" s="173"/>
      <c r="S29" s="174" t="s">
        <v>1899</v>
      </c>
      <c r="T29" s="156">
        <v>0</v>
      </c>
      <c r="U29" s="156">
        <f>ROUND(E29*T29,2)</f>
        <v>0</v>
      </c>
      <c r="V29" s="156"/>
      <c r="W29" s="156" t="s">
        <v>223</v>
      </c>
      <c r="X29" s="156" t="s">
        <v>224</v>
      </c>
      <c r="Y29" s="145"/>
      <c r="Z29" s="145"/>
      <c r="AA29" s="145"/>
      <c r="AB29" s="145"/>
      <c r="AC29" s="145"/>
      <c r="AD29" s="145"/>
      <c r="AE29" s="145"/>
      <c r="AF29" s="145" t="s">
        <v>352</v>
      </c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</row>
    <row r="30" spans="1:59" ht="22.5" outlineLevel="2" x14ac:dyDescent="0.2">
      <c r="A30" s="152"/>
      <c r="B30" s="153"/>
      <c r="C30" s="184" t="s">
        <v>382</v>
      </c>
      <c r="D30" s="158"/>
      <c r="E30" s="159"/>
      <c r="F30" s="156"/>
      <c r="G30" s="156"/>
      <c r="H30" s="156"/>
      <c r="I30" s="156"/>
      <c r="J30" s="156"/>
      <c r="K30" s="156"/>
      <c r="L30" s="156"/>
      <c r="M30" s="156"/>
      <c r="N30" s="155"/>
      <c r="O30" s="155"/>
      <c r="P30" s="155"/>
      <c r="Q30" s="155"/>
      <c r="R30" s="156"/>
      <c r="S30" s="156"/>
      <c r="T30" s="156"/>
      <c r="U30" s="156"/>
      <c r="V30" s="156"/>
      <c r="W30" s="156"/>
      <c r="X30" s="156"/>
      <c r="Y30" s="145"/>
      <c r="Z30" s="145"/>
      <c r="AA30" s="145"/>
      <c r="AB30" s="145"/>
      <c r="AC30" s="145"/>
      <c r="AD30" s="145"/>
      <c r="AE30" s="145"/>
      <c r="AF30" s="145" t="s">
        <v>227</v>
      </c>
      <c r="AG30" s="145">
        <v>0</v>
      </c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</row>
    <row r="31" spans="1:59" ht="22.5" outlineLevel="3" x14ac:dyDescent="0.2">
      <c r="A31" s="152"/>
      <c r="B31" s="153"/>
      <c r="C31" s="184" t="s">
        <v>383</v>
      </c>
      <c r="D31" s="158"/>
      <c r="E31" s="159"/>
      <c r="F31" s="156"/>
      <c r="G31" s="156"/>
      <c r="H31" s="156"/>
      <c r="I31" s="156"/>
      <c r="J31" s="156"/>
      <c r="K31" s="156"/>
      <c r="L31" s="156"/>
      <c r="M31" s="156"/>
      <c r="N31" s="155"/>
      <c r="O31" s="155"/>
      <c r="P31" s="155"/>
      <c r="Q31" s="155"/>
      <c r="R31" s="156"/>
      <c r="S31" s="156"/>
      <c r="T31" s="156"/>
      <c r="U31" s="156"/>
      <c r="V31" s="156"/>
      <c r="W31" s="156"/>
      <c r="X31" s="156"/>
      <c r="Y31" s="145"/>
      <c r="Z31" s="145"/>
      <c r="AA31" s="145"/>
      <c r="AB31" s="145"/>
      <c r="AC31" s="145"/>
      <c r="AD31" s="145"/>
      <c r="AE31" s="145"/>
      <c r="AF31" s="145" t="s">
        <v>227</v>
      </c>
      <c r="AG31" s="145">
        <v>0</v>
      </c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</row>
    <row r="32" spans="1:59" outlineLevel="3" x14ac:dyDescent="0.2">
      <c r="A32" s="152"/>
      <c r="B32" s="153"/>
      <c r="C32" s="184" t="s">
        <v>384</v>
      </c>
      <c r="D32" s="158"/>
      <c r="E32" s="159"/>
      <c r="F32" s="156"/>
      <c r="G32" s="156"/>
      <c r="H32" s="156"/>
      <c r="I32" s="156"/>
      <c r="J32" s="156"/>
      <c r="K32" s="156"/>
      <c r="L32" s="156"/>
      <c r="M32" s="156"/>
      <c r="N32" s="155"/>
      <c r="O32" s="155"/>
      <c r="P32" s="155"/>
      <c r="Q32" s="155"/>
      <c r="R32" s="156"/>
      <c r="S32" s="156"/>
      <c r="T32" s="156"/>
      <c r="U32" s="156"/>
      <c r="V32" s="156"/>
      <c r="W32" s="156"/>
      <c r="X32" s="156"/>
      <c r="Y32" s="145"/>
      <c r="Z32" s="145"/>
      <c r="AA32" s="145"/>
      <c r="AB32" s="145"/>
      <c r="AC32" s="145"/>
      <c r="AD32" s="145"/>
      <c r="AE32" s="145"/>
      <c r="AF32" s="145" t="s">
        <v>227</v>
      </c>
      <c r="AG32" s="145">
        <v>0</v>
      </c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</row>
    <row r="33" spans="1:59" outlineLevel="3" x14ac:dyDescent="0.2">
      <c r="A33" s="152"/>
      <c r="B33" s="153"/>
      <c r="C33" s="184" t="s">
        <v>385</v>
      </c>
      <c r="D33" s="158"/>
      <c r="E33" s="159">
        <v>171.25</v>
      </c>
      <c r="F33" s="156"/>
      <c r="G33" s="156"/>
      <c r="H33" s="156"/>
      <c r="I33" s="156"/>
      <c r="J33" s="156"/>
      <c r="K33" s="156"/>
      <c r="L33" s="156"/>
      <c r="M33" s="156"/>
      <c r="N33" s="155"/>
      <c r="O33" s="155"/>
      <c r="P33" s="155"/>
      <c r="Q33" s="155"/>
      <c r="R33" s="156"/>
      <c r="S33" s="156"/>
      <c r="T33" s="156"/>
      <c r="U33" s="156"/>
      <c r="V33" s="156"/>
      <c r="W33" s="156"/>
      <c r="X33" s="156"/>
      <c r="Y33" s="145"/>
      <c r="Z33" s="145"/>
      <c r="AA33" s="145"/>
      <c r="AB33" s="145"/>
      <c r="AC33" s="145"/>
      <c r="AD33" s="145"/>
      <c r="AE33" s="145"/>
      <c r="AF33" s="145" t="s">
        <v>227</v>
      </c>
      <c r="AG33" s="145">
        <v>0</v>
      </c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</row>
    <row r="34" spans="1:59" ht="33.75" outlineLevel="1" x14ac:dyDescent="0.2">
      <c r="A34" s="168">
        <v>11</v>
      </c>
      <c r="B34" s="169" t="s">
        <v>380</v>
      </c>
      <c r="C34" s="183" t="s">
        <v>381</v>
      </c>
      <c r="D34" s="170" t="s">
        <v>221</v>
      </c>
      <c r="E34" s="171">
        <v>288.25200000000001</v>
      </c>
      <c r="F34" s="172"/>
      <c r="G34" s="173">
        <f>ROUND(E34*F34,2)</f>
        <v>0</v>
      </c>
      <c r="H34" s="172"/>
      <c r="I34" s="173">
        <f>ROUND(E34*H34,2)</f>
        <v>0</v>
      </c>
      <c r="J34" s="172"/>
      <c r="K34" s="173">
        <f>ROUND(E34*J34,2)</f>
        <v>0</v>
      </c>
      <c r="L34" s="173">
        <v>21</v>
      </c>
      <c r="M34" s="173">
        <f>G34*(1+L34/100)</f>
        <v>0</v>
      </c>
      <c r="N34" s="171">
        <v>0</v>
      </c>
      <c r="O34" s="171">
        <f>ROUND(E34*N34,2)</f>
        <v>0</v>
      </c>
      <c r="P34" s="171">
        <v>0</v>
      </c>
      <c r="Q34" s="171">
        <f>ROUND(E34*P34,2)</f>
        <v>0</v>
      </c>
      <c r="R34" s="173"/>
      <c r="S34" s="174" t="s">
        <v>1899</v>
      </c>
      <c r="T34" s="156">
        <v>0</v>
      </c>
      <c r="U34" s="156">
        <f>ROUND(E34*T34,2)</f>
        <v>0</v>
      </c>
      <c r="V34" s="156"/>
      <c r="W34" s="156" t="s">
        <v>223</v>
      </c>
      <c r="X34" s="156" t="s">
        <v>224</v>
      </c>
      <c r="Y34" s="145"/>
      <c r="Z34" s="145"/>
      <c r="AA34" s="145"/>
      <c r="AB34" s="145"/>
      <c r="AC34" s="145"/>
      <c r="AD34" s="145"/>
      <c r="AE34" s="145"/>
      <c r="AF34" s="145" t="s">
        <v>352</v>
      </c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</row>
    <row r="35" spans="1:59" outlineLevel="2" x14ac:dyDescent="0.2">
      <c r="A35" s="152"/>
      <c r="B35" s="153"/>
      <c r="C35" s="184" t="s">
        <v>386</v>
      </c>
      <c r="D35" s="158"/>
      <c r="E35" s="159"/>
      <c r="F35" s="156"/>
      <c r="G35" s="156"/>
      <c r="H35" s="156"/>
      <c r="I35" s="156"/>
      <c r="J35" s="156"/>
      <c r="K35" s="156"/>
      <c r="L35" s="156"/>
      <c r="M35" s="156"/>
      <c r="N35" s="155"/>
      <c r="O35" s="155"/>
      <c r="P35" s="155"/>
      <c r="Q35" s="155"/>
      <c r="R35" s="156"/>
      <c r="S35" s="156"/>
      <c r="T35" s="156"/>
      <c r="U35" s="156"/>
      <c r="V35" s="156"/>
      <c r="W35" s="156"/>
      <c r="X35" s="156"/>
      <c r="Y35" s="145"/>
      <c r="Z35" s="145"/>
      <c r="AA35" s="145"/>
      <c r="AB35" s="145"/>
      <c r="AC35" s="145"/>
      <c r="AD35" s="145"/>
      <c r="AE35" s="145"/>
      <c r="AF35" s="145" t="s">
        <v>227</v>
      </c>
      <c r="AG35" s="145">
        <v>0</v>
      </c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</row>
    <row r="36" spans="1:59" outlineLevel="3" x14ac:dyDescent="0.2">
      <c r="A36" s="152"/>
      <c r="B36" s="153"/>
      <c r="C36" s="184" t="s">
        <v>387</v>
      </c>
      <c r="D36" s="158"/>
      <c r="E36" s="159"/>
      <c r="F36" s="156"/>
      <c r="G36" s="156"/>
      <c r="H36" s="156"/>
      <c r="I36" s="156"/>
      <c r="J36" s="156"/>
      <c r="K36" s="156"/>
      <c r="L36" s="156"/>
      <c r="M36" s="156"/>
      <c r="N36" s="155"/>
      <c r="O36" s="155"/>
      <c r="P36" s="155"/>
      <c r="Q36" s="155"/>
      <c r="R36" s="156"/>
      <c r="S36" s="156"/>
      <c r="T36" s="156"/>
      <c r="U36" s="156"/>
      <c r="V36" s="156"/>
      <c r="W36" s="156"/>
      <c r="X36" s="156"/>
      <c r="Y36" s="145"/>
      <c r="Z36" s="145"/>
      <c r="AA36" s="145"/>
      <c r="AB36" s="145"/>
      <c r="AC36" s="145"/>
      <c r="AD36" s="145"/>
      <c r="AE36" s="145"/>
      <c r="AF36" s="145" t="s">
        <v>227</v>
      </c>
      <c r="AG36" s="145">
        <v>0</v>
      </c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</row>
    <row r="37" spans="1:59" outlineLevel="3" x14ac:dyDescent="0.2">
      <c r="A37" s="152"/>
      <c r="B37" s="153"/>
      <c r="C37" s="184" t="s">
        <v>388</v>
      </c>
      <c r="D37" s="158"/>
      <c r="E37" s="159"/>
      <c r="F37" s="156"/>
      <c r="G37" s="156"/>
      <c r="H37" s="156"/>
      <c r="I37" s="156"/>
      <c r="J37" s="156"/>
      <c r="K37" s="156"/>
      <c r="L37" s="156"/>
      <c r="M37" s="156"/>
      <c r="N37" s="155"/>
      <c r="O37" s="155"/>
      <c r="P37" s="155"/>
      <c r="Q37" s="155"/>
      <c r="R37" s="156"/>
      <c r="S37" s="156"/>
      <c r="T37" s="156"/>
      <c r="U37" s="156"/>
      <c r="V37" s="156"/>
      <c r="W37" s="156"/>
      <c r="X37" s="156"/>
      <c r="Y37" s="145"/>
      <c r="Z37" s="145"/>
      <c r="AA37" s="145"/>
      <c r="AB37" s="145"/>
      <c r="AC37" s="145"/>
      <c r="AD37" s="145"/>
      <c r="AE37" s="145"/>
      <c r="AF37" s="145" t="s">
        <v>227</v>
      </c>
      <c r="AG37" s="145">
        <v>0</v>
      </c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</row>
    <row r="38" spans="1:59" ht="22.5" outlineLevel="3" x14ac:dyDescent="0.2">
      <c r="A38" s="152"/>
      <c r="B38" s="153"/>
      <c r="C38" s="184" t="s">
        <v>389</v>
      </c>
      <c r="D38" s="158"/>
      <c r="E38" s="159"/>
      <c r="F38" s="156"/>
      <c r="G38" s="156"/>
      <c r="H38" s="156"/>
      <c r="I38" s="156"/>
      <c r="J38" s="156"/>
      <c r="K38" s="156"/>
      <c r="L38" s="156"/>
      <c r="M38" s="156"/>
      <c r="N38" s="155"/>
      <c r="O38" s="155"/>
      <c r="P38" s="155"/>
      <c r="Q38" s="155"/>
      <c r="R38" s="156"/>
      <c r="S38" s="156"/>
      <c r="T38" s="156"/>
      <c r="U38" s="156"/>
      <c r="V38" s="156"/>
      <c r="W38" s="156"/>
      <c r="X38" s="156"/>
      <c r="Y38" s="145"/>
      <c r="Z38" s="145"/>
      <c r="AA38" s="145"/>
      <c r="AB38" s="145"/>
      <c r="AC38" s="145"/>
      <c r="AD38" s="145"/>
      <c r="AE38" s="145"/>
      <c r="AF38" s="145" t="s">
        <v>227</v>
      </c>
      <c r="AG38" s="145">
        <v>0</v>
      </c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</row>
    <row r="39" spans="1:59" ht="22.5" outlineLevel="3" x14ac:dyDescent="0.2">
      <c r="A39" s="152"/>
      <c r="B39" s="153"/>
      <c r="C39" s="184" t="s">
        <v>390</v>
      </c>
      <c r="D39" s="158"/>
      <c r="E39" s="159"/>
      <c r="F39" s="156"/>
      <c r="G39" s="156"/>
      <c r="H39" s="156"/>
      <c r="I39" s="156"/>
      <c r="J39" s="156"/>
      <c r="K39" s="156"/>
      <c r="L39" s="156"/>
      <c r="M39" s="156"/>
      <c r="N39" s="155"/>
      <c r="O39" s="155"/>
      <c r="P39" s="155"/>
      <c r="Q39" s="155"/>
      <c r="R39" s="156"/>
      <c r="S39" s="156"/>
      <c r="T39" s="156"/>
      <c r="U39" s="156"/>
      <c r="V39" s="156"/>
      <c r="W39" s="156"/>
      <c r="X39" s="156"/>
      <c r="Y39" s="145"/>
      <c r="Z39" s="145"/>
      <c r="AA39" s="145"/>
      <c r="AB39" s="145"/>
      <c r="AC39" s="145"/>
      <c r="AD39" s="145"/>
      <c r="AE39" s="145"/>
      <c r="AF39" s="145" t="s">
        <v>227</v>
      </c>
      <c r="AG39" s="145">
        <v>0</v>
      </c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</row>
    <row r="40" spans="1:59" outlineLevel="3" x14ac:dyDescent="0.2">
      <c r="A40" s="152"/>
      <c r="B40" s="153"/>
      <c r="C40" s="184" t="s">
        <v>391</v>
      </c>
      <c r="D40" s="158"/>
      <c r="E40" s="159"/>
      <c r="F40" s="156"/>
      <c r="G40" s="156"/>
      <c r="H40" s="156"/>
      <c r="I40" s="156"/>
      <c r="J40" s="156"/>
      <c r="K40" s="156"/>
      <c r="L40" s="156"/>
      <c r="M40" s="156"/>
      <c r="N40" s="155"/>
      <c r="O40" s="155"/>
      <c r="P40" s="155"/>
      <c r="Q40" s="155"/>
      <c r="R40" s="156"/>
      <c r="S40" s="156"/>
      <c r="T40" s="156"/>
      <c r="U40" s="156"/>
      <c r="V40" s="156"/>
      <c r="W40" s="156"/>
      <c r="X40" s="156"/>
      <c r="Y40" s="145"/>
      <c r="Z40" s="145"/>
      <c r="AA40" s="145"/>
      <c r="AB40" s="145"/>
      <c r="AC40" s="145"/>
      <c r="AD40" s="145"/>
      <c r="AE40" s="145"/>
      <c r="AF40" s="145" t="s">
        <v>227</v>
      </c>
      <c r="AG40" s="145">
        <v>0</v>
      </c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</row>
    <row r="41" spans="1:59" ht="22.5" outlineLevel="3" x14ac:dyDescent="0.2">
      <c r="A41" s="152"/>
      <c r="B41" s="153"/>
      <c r="C41" s="184" t="s">
        <v>392</v>
      </c>
      <c r="D41" s="158"/>
      <c r="E41" s="159"/>
      <c r="F41" s="156"/>
      <c r="G41" s="156"/>
      <c r="H41" s="156"/>
      <c r="I41" s="156"/>
      <c r="J41" s="156"/>
      <c r="K41" s="156"/>
      <c r="L41" s="156"/>
      <c r="M41" s="156"/>
      <c r="N41" s="155"/>
      <c r="O41" s="155"/>
      <c r="P41" s="155"/>
      <c r="Q41" s="155"/>
      <c r="R41" s="156"/>
      <c r="S41" s="156"/>
      <c r="T41" s="156"/>
      <c r="U41" s="156"/>
      <c r="V41" s="156"/>
      <c r="W41" s="156"/>
      <c r="X41" s="156"/>
      <c r="Y41" s="145"/>
      <c r="Z41" s="145"/>
      <c r="AA41" s="145"/>
      <c r="AB41" s="145"/>
      <c r="AC41" s="145"/>
      <c r="AD41" s="145"/>
      <c r="AE41" s="145"/>
      <c r="AF41" s="145" t="s">
        <v>227</v>
      </c>
      <c r="AG41" s="145">
        <v>0</v>
      </c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</row>
    <row r="42" spans="1:59" outlineLevel="3" x14ac:dyDescent="0.2">
      <c r="A42" s="152"/>
      <c r="B42" s="153"/>
      <c r="C42" s="184" t="s">
        <v>393</v>
      </c>
      <c r="D42" s="158"/>
      <c r="E42" s="159"/>
      <c r="F42" s="156"/>
      <c r="G42" s="156"/>
      <c r="H42" s="156"/>
      <c r="I42" s="156"/>
      <c r="J42" s="156"/>
      <c r="K42" s="156"/>
      <c r="L42" s="156"/>
      <c r="M42" s="156"/>
      <c r="N42" s="155"/>
      <c r="O42" s="155"/>
      <c r="P42" s="155"/>
      <c r="Q42" s="155"/>
      <c r="R42" s="156"/>
      <c r="S42" s="156"/>
      <c r="T42" s="156"/>
      <c r="U42" s="156"/>
      <c r="V42" s="156"/>
      <c r="W42" s="156"/>
      <c r="X42" s="156"/>
      <c r="Y42" s="145"/>
      <c r="Z42" s="145"/>
      <c r="AA42" s="145"/>
      <c r="AB42" s="145"/>
      <c r="AC42" s="145"/>
      <c r="AD42" s="145"/>
      <c r="AE42" s="145"/>
      <c r="AF42" s="145" t="s">
        <v>227</v>
      </c>
      <c r="AG42" s="145">
        <v>0</v>
      </c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</row>
    <row r="43" spans="1:59" outlineLevel="3" x14ac:dyDescent="0.2">
      <c r="A43" s="152"/>
      <c r="B43" s="153"/>
      <c r="C43" s="184" t="s">
        <v>394</v>
      </c>
      <c r="D43" s="158"/>
      <c r="E43" s="159"/>
      <c r="F43" s="156"/>
      <c r="G43" s="156"/>
      <c r="H43" s="156"/>
      <c r="I43" s="156"/>
      <c r="J43" s="156"/>
      <c r="K43" s="156"/>
      <c r="L43" s="156"/>
      <c r="M43" s="156"/>
      <c r="N43" s="155"/>
      <c r="O43" s="155"/>
      <c r="P43" s="155"/>
      <c r="Q43" s="155"/>
      <c r="R43" s="156"/>
      <c r="S43" s="156"/>
      <c r="T43" s="156"/>
      <c r="U43" s="156"/>
      <c r="V43" s="156"/>
      <c r="W43" s="156"/>
      <c r="X43" s="156"/>
      <c r="Y43" s="145"/>
      <c r="Z43" s="145"/>
      <c r="AA43" s="145"/>
      <c r="AB43" s="145"/>
      <c r="AC43" s="145"/>
      <c r="AD43" s="145"/>
      <c r="AE43" s="145"/>
      <c r="AF43" s="145" t="s">
        <v>227</v>
      </c>
      <c r="AG43" s="145">
        <v>0</v>
      </c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</row>
    <row r="44" spans="1:59" outlineLevel="3" x14ac:dyDescent="0.2">
      <c r="A44" s="152"/>
      <c r="B44" s="153"/>
      <c r="C44" s="184" t="s">
        <v>395</v>
      </c>
      <c r="D44" s="158"/>
      <c r="E44" s="159">
        <v>288.25</v>
      </c>
      <c r="F44" s="156"/>
      <c r="G44" s="156"/>
      <c r="H44" s="156"/>
      <c r="I44" s="156"/>
      <c r="J44" s="156"/>
      <c r="K44" s="156"/>
      <c r="L44" s="156"/>
      <c r="M44" s="156"/>
      <c r="N44" s="155"/>
      <c r="O44" s="155"/>
      <c r="P44" s="155"/>
      <c r="Q44" s="155"/>
      <c r="R44" s="156"/>
      <c r="S44" s="156"/>
      <c r="T44" s="156"/>
      <c r="U44" s="156"/>
      <c r="V44" s="156"/>
      <c r="W44" s="156"/>
      <c r="X44" s="156"/>
      <c r="Y44" s="145"/>
      <c r="Z44" s="145"/>
      <c r="AA44" s="145"/>
      <c r="AB44" s="145"/>
      <c r="AC44" s="145"/>
      <c r="AD44" s="145"/>
      <c r="AE44" s="145"/>
      <c r="AF44" s="145" t="s">
        <v>227</v>
      </c>
      <c r="AG44" s="145">
        <v>0</v>
      </c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</row>
    <row r="45" spans="1:59" ht="45" outlineLevel="1" x14ac:dyDescent="0.2">
      <c r="A45" s="168">
        <v>12</v>
      </c>
      <c r="B45" s="169" t="s">
        <v>396</v>
      </c>
      <c r="C45" s="183" t="s">
        <v>397</v>
      </c>
      <c r="D45" s="170" t="s">
        <v>221</v>
      </c>
      <c r="E45" s="171">
        <v>459.50200000000001</v>
      </c>
      <c r="F45" s="172"/>
      <c r="G45" s="173">
        <f>ROUND(E45*F45,2)</f>
        <v>0</v>
      </c>
      <c r="H45" s="172"/>
      <c r="I45" s="173">
        <f>ROUND(E45*H45,2)</f>
        <v>0</v>
      </c>
      <c r="J45" s="172"/>
      <c r="K45" s="173">
        <f>ROUND(E45*J45,2)</f>
        <v>0</v>
      </c>
      <c r="L45" s="173">
        <v>21</v>
      </c>
      <c r="M45" s="173">
        <f>G45*(1+L45/100)</f>
        <v>0</v>
      </c>
      <c r="N45" s="171">
        <v>0</v>
      </c>
      <c r="O45" s="171">
        <f>ROUND(E45*N45,2)</f>
        <v>0</v>
      </c>
      <c r="P45" s="171">
        <v>0</v>
      </c>
      <c r="Q45" s="171">
        <f>ROUND(E45*P45,2)</f>
        <v>0</v>
      </c>
      <c r="R45" s="173"/>
      <c r="S45" s="174" t="s">
        <v>1899</v>
      </c>
      <c r="T45" s="156">
        <v>0</v>
      </c>
      <c r="U45" s="156">
        <f>ROUND(E45*T45,2)</f>
        <v>0</v>
      </c>
      <c r="V45" s="156"/>
      <c r="W45" s="156" t="s">
        <v>223</v>
      </c>
      <c r="X45" s="156" t="s">
        <v>224</v>
      </c>
      <c r="Y45" s="145"/>
      <c r="Z45" s="145"/>
      <c r="AA45" s="145"/>
      <c r="AB45" s="145"/>
      <c r="AC45" s="145"/>
      <c r="AD45" s="145"/>
      <c r="AE45" s="145"/>
      <c r="AF45" s="145" t="s">
        <v>352</v>
      </c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</row>
    <row r="46" spans="1:59" outlineLevel="2" x14ac:dyDescent="0.2">
      <c r="A46" s="152"/>
      <c r="B46" s="153"/>
      <c r="C46" s="184" t="s">
        <v>398</v>
      </c>
      <c r="D46" s="158"/>
      <c r="E46" s="159"/>
      <c r="F46" s="156"/>
      <c r="G46" s="156"/>
      <c r="H46" s="156"/>
      <c r="I46" s="156"/>
      <c r="J46" s="156"/>
      <c r="K46" s="156"/>
      <c r="L46" s="156"/>
      <c r="M46" s="156"/>
      <c r="N46" s="155"/>
      <c r="O46" s="155"/>
      <c r="P46" s="155"/>
      <c r="Q46" s="155"/>
      <c r="R46" s="156"/>
      <c r="S46" s="156"/>
      <c r="T46" s="156"/>
      <c r="U46" s="156"/>
      <c r="V46" s="156"/>
      <c r="W46" s="156"/>
      <c r="X46" s="156"/>
      <c r="Y46" s="145"/>
      <c r="Z46" s="145"/>
      <c r="AA46" s="145"/>
      <c r="AB46" s="145"/>
      <c r="AC46" s="145"/>
      <c r="AD46" s="145"/>
      <c r="AE46" s="145"/>
      <c r="AF46" s="145" t="s">
        <v>227</v>
      </c>
      <c r="AG46" s="145">
        <v>0</v>
      </c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</row>
    <row r="47" spans="1:59" outlineLevel="3" x14ac:dyDescent="0.2">
      <c r="A47" s="152"/>
      <c r="B47" s="153"/>
      <c r="C47" s="184" t="s">
        <v>399</v>
      </c>
      <c r="D47" s="158"/>
      <c r="E47" s="159">
        <v>459.5</v>
      </c>
      <c r="F47" s="156"/>
      <c r="G47" s="156"/>
      <c r="H47" s="156"/>
      <c r="I47" s="156"/>
      <c r="J47" s="156"/>
      <c r="K47" s="156"/>
      <c r="L47" s="156"/>
      <c r="M47" s="156"/>
      <c r="N47" s="155"/>
      <c r="O47" s="155"/>
      <c r="P47" s="155"/>
      <c r="Q47" s="155"/>
      <c r="R47" s="156"/>
      <c r="S47" s="156"/>
      <c r="T47" s="156"/>
      <c r="U47" s="156"/>
      <c r="V47" s="156"/>
      <c r="W47" s="156"/>
      <c r="X47" s="156"/>
      <c r="Y47" s="145"/>
      <c r="Z47" s="145"/>
      <c r="AA47" s="145"/>
      <c r="AB47" s="145"/>
      <c r="AC47" s="145"/>
      <c r="AD47" s="145"/>
      <c r="AE47" s="145"/>
      <c r="AF47" s="145" t="s">
        <v>227</v>
      </c>
      <c r="AG47" s="145">
        <v>0</v>
      </c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</row>
    <row r="48" spans="1:59" ht="45" outlineLevel="1" x14ac:dyDescent="0.2">
      <c r="A48" s="168">
        <v>13</v>
      </c>
      <c r="B48" s="169" t="s">
        <v>400</v>
      </c>
      <c r="C48" s="183" t="s">
        <v>401</v>
      </c>
      <c r="D48" s="170" t="s">
        <v>221</v>
      </c>
      <c r="E48" s="171">
        <v>128.69999999999999</v>
      </c>
      <c r="F48" s="172"/>
      <c r="G48" s="173">
        <f>ROUND(E48*F48,2)</f>
        <v>0</v>
      </c>
      <c r="H48" s="172"/>
      <c r="I48" s="173">
        <f>ROUND(E48*H48,2)</f>
        <v>0</v>
      </c>
      <c r="J48" s="172"/>
      <c r="K48" s="173">
        <f>ROUND(E48*J48,2)</f>
        <v>0</v>
      </c>
      <c r="L48" s="173">
        <v>21</v>
      </c>
      <c r="M48" s="173">
        <f>G48*(1+L48/100)</f>
        <v>0</v>
      </c>
      <c r="N48" s="171">
        <v>0</v>
      </c>
      <c r="O48" s="171">
        <f>ROUND(E48*N48,2)</f>
        <v>0</v>
      </c>
      <c r="P48" s="171">
        <v>0</v>
      </c>
      <c r="Q48" s="171">
        <f>ROUND(E48*P48,2)</f>
        <v>0</v>
      </c>
      <c r="R48" s="173"/>
      <c r="S48" s="174" t="s">
        <v>1899</v>
      </c>
      <c r="T48" s="156">
        <v>0</v>
      </c>
      <c r="U48" s="156">
        <f>ROUND(E48*T48,2)</f>
        <v>0</v>
      </c>
      <c r="V48" s="156"/>
      <c r="W48" s="156" t="s">
        <v>223</v>
      </c>
      <c r="X48" s="156" t="s">
        <v>224</v>
      </c>
      <c r="Y48" s="145"/>
      <c r="Z48" s="145"/>
      <c r="AA48" s="145"/>
      <c r="AB48" s="145"/>
      <c r="AC48" s="145"/>
      <c r="AD48" s="145"/>
      <c r="AE48" s="145"/>
      <c r="AF48" s="145" t="s">
        <v>352</v>
      </c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</row>
    <row r="49" spans="1:59" outlineLevel="2" x14ac:dyDescent="0.2">
      <c r="A49" s="152"/>
      <c r="B49" s="153"/>
      <c r="C49" s="184" t="s">
        <v>402</v>
      </c>
      <c r="D49" s="158"/>
      <c r="E49" s="159"/>
      <c r="F49" s="156"/>
      <c r="G49" s="156"/>
      <c r="H49" s="156"/>
      <c r="I49" s="156"/>
      <c r="J49" s="156"/>
      <c r="K49" s="156"/>
      <c r="L49" s="156"/>
      <c r="M49" s="156"/>
      <c r="N49" s="155"/>
      <c r="O49" s="155"/>
      <c r="P49" s="155"/>
      <c r="Q49" s="155"/>
      <c r="R49" s="156"/>
      <c r="S49" s="156"/>
      <c r="T49" s="156"/>
      <c r="U49" s="156"/>
      <c r="V49" s="156"/>
      <c r="W49" s="156"/>
      <c r="X49" s="156"/>
      <c r="Y49" s="145"/>
      <c r="Z49" s="145"/>
      <c r="AA49" s="145"/>
      <c r="AB49" s="145"/>
      <c r="AC49" s="145"/>
      <c r="AD49" s="145"/>
      <c r="AE49" s="145"/>
      <c r="AF49" s="145" t="s">
        <v>227</v>
      </c>
      <c r="AG49" s="145">
        <v>0</v>
      </c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</row>
    <row r="50" spans="1:59" outlineLevel="3" x14ac:dyDescent="0.2">
      <c r="A50" s="152"/>
      <c r="B50" s="153"/>
      <c r="C50" s="184" t="s">
        <v>403</v>
      </c>
      <c r="D50" s="158"/>
      <c r="E50" s="159">
        <v>128.69999999999999</v>
      </c>
      <c r="F50" s="156"/>
      <c r="G50" s="156"/>
      <c r="H50" s="156"/>
      <c r="I50" s="156"/>
      <c r="J50" s="156"/>
      <c r="K50" s="156"/>
      <c r="L50" s="156"/>
      <c r="M50" s="156"/>
      <c r="N50" s="155"/>
      <c r="O50" s="155"/>
      <c r="P50" s="155"/>
      <c r="Q50" s="155"/>
      <c r="R50" s="156"/>
      <c r="S50" s="156"/>
      <c r="T50" s="156"/>
      <c r="U50" s="156"/>
      <c r="V50" s="156"/>
      <c r="W50" s="156"/>
      <c r="X50" s="156"/>
      <c r="Y50" s="145"/>
      <c r="Z50" s="145"/>
      <c r="AA50" s="145"/>
      <c r="AB50" s="145"/>
      <c r="AC50" s="145"/>
      <c r="AD50" s="145"/>
      <c r="AE50" s="145"/>
      <c r="AF50" s="145" t="s">
        <v>227</v>
      </c>
      <c r="AG50" s="145">
        <v>0</v>
      </c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</row>
    <row r="51" spans="1:59" ht="45" outlineLevel="1" x14ac:dyDescent="0.2">
      <c r="A51" s="175">
        <v>14</v>
      </c>
      <c r="B51" s="176" t="s">
        <v>404</v>
      </c>
      <c r="C51" s="185" t="s">
        <v>405</v>
      </c>
      <c r="D51" s="177" t="s">
        <v>221</v>
      </c>
      <c r="E51" s="178">
        <v>128.69999999999999</v>
      </c>
      <c r="F51" s="179"/>
      <c r="G51" s="180">
        <f>ROUND(E51*F51,2)</f>
        <v>0</v>
      </c>
      <c r="H51" s="179"/>
      <c r="I51" s="180">
        <f>ROUND(E51*H51,2)</f>
        <v>0</v>
      </c>
      <c r="J51" s="179"/>
      <c r="K51" s="180">
        <f>ROUND(E51*J51,2)</f>
        <v>0</v>
      </c>
      <c r="L51" s="180">
        <v>21</v>
      </c>
      <c r="M51" s="180">
        <f>G51*(1+L51/100)</f>
        <v>0</v>
      </c>
      <c r="N51" s="178">
        <v>0</v>
      </c>
      <c r="O51" s="178">
        <f>ROUND(E51*N51,2)</f>
        <v>0</v>
      </c>
      <c r="P51" s="178">
        <v>0</v>
      </c>
      <c r="Q51" s="178">
        <f>ROUND(E51*P51,2)</f>
        <v>0</v>
      </c>
      <c r="R51" s="180"/>
      <c r="S51" s="174" t="s">
        <v>1899</v>
      </c>
      <c r="T51" s="156">
        <v>0</v>
      </c>
      <c r="U51" s="156">
        <f>ROUND(E51*T51,2)</f>
        <v>0</v>
      </c>
      <c r="V51" s="156"/>
      <c r="W51" s="156" t="s">
        <v>223</v>
      </c>
      <c r="X51" s="156" t="s">
        <v>224</v>
      </c>
      <c r="Y51" s="145"/>
      <c r="Z51" s="145"/>
      <c r="AA51" s="145"/>
      <c r="AB51" s="145"/>
      <c r="AC51" s="145"/>
      <c r="AD51" s="145"/>
      <c r="AE51" s="145"/>
      <c r="AF51" s="145" t="s">
        <v>352</v>
      </c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</row>
    <row r="52" spans="1:59" ht="33.75" outlineLevel="1" x14ac:dyDescent="0.2">
      <c r="A52" s="168">
        <v>15</v>
      </c>
      <c r="B52" s="169" t="s">
        <v>406</v>
      </c>
      <c r="C52" s="183" t="s">
        <v>407</v>
      </c>
      <c r="D52" s="170" t="s">
        <v>261</v>
      </c>
      <c r="E52" s="171">
        <v>107.06</v>
      </c>
      <c r="F52" s="172"/>
      <c r="G52" s="173">
        <f>ROUND(E52*F52,2)</f>
        <v>0</v>
      </c>
      <c r="H52" s="172"/>
      <c r="I52" s="173">
        <f>ROUND(E52*H52,2)</f>
        <v>0</v>
      </c>
      <c r="J52" s="172"/>
      <c r="K52" s="173">
        <f>ROUND(E52*J52,2)</f>
        <v>0</v>
      </c>
      <c r="L52" s="173">
        <v>21</v>
      </c>
      <c r="M52" s="173">
        <f>G52*(1+L52/100)</f>
        <v>0</v>
      </c>
      <c r="N52" s="171">
        <v>8.4000000000000003E-4</v>
      </c>
      <c r="O52" s="171">
        <f>ROUND(E52*N52,2)</f>
        <v>0.09</v>
      </c>
      <c r="P52" s="171">
        <v>0</v>
      </c>
      <c r="Q52" s="171">
        <f>ROUND(E52*P52,2)</f>
        <v>0</v>
      </c>
      <c r="R52" s="173"/>
      <c r="S52" s="174" t="s">
        <v>1899</v>
      </c>
      <c r="T52" s="156">
        <v>0</v>
      </c>
      <c r="U52" s="156">
        <f>ROUND(E52*T52,2)</f>
        <v>0</v>
      </c>
      <c r="V52" s="156"/>
      <c r="W52" s="156" t="s">
        <v>223</v>
      </c>
      <c r="X52" s="156" t="s">
        <v>224</v>
      </c>
      <c r="Y52" s="145"/>
      <c r="Z52" s="145"/>
      <c r="AA52" s="145"/>
      <c r="AB52" s="145"/>
      <c r="AC52" s="145"/>
      <c r="AD52" s="145"/>
      <c r="AE52" s="145"/>
      <c r="AF52" s="145" t="s">
        <v>352</v>
      </c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</row>
    <row r="53" spans="1:59" outlineLevel="2" x14ac:dyDescent="0.2">
      <c r="A53" s="152"/>
      <c r="B53" s="153"/>
      <c r="C53" s="184" t="s">
        <v>408</v>
      </c>
      <c r="D53" s="158"/>
      <c r="E53" s="159"/>
      <c r="F53" s="156"/>
      <c r="G53" s="156"/>
      <c r="H53" s="156"/>
      <c r="I53" s="156"/>
      <c r="J53" s="156"/>
      <c r="K53" s="156"/>
      <c r="L53" s="156"/>
      <c r="M53" s="156"/>
      <c r="N53" s="155"/>
      <c r="O53" s="155"/>
      <c r="P53" s="155"/>
      <c r="Q53" s="155"/>
      <c r="R53" s="156"/>
      <c r="S53" s="156"/>
      <c r="T53" s="156"/>
      <c r="U53" s="156"/>
      <c r="V53" s="156"/>
      <c r="W53" s="156"/>
      <c r="X53" s="156"/>
      <c r="Y53" s="145"/>
      <c r="Z53" s="145"/>
      <c r="AA53" s="145"/>
      <c r="AB53" s="145"/>
      <c r="AC53" s="145"/>
      <c r="AD53" s="145"/>
      <c r="AE53" s="145"/>
      <c r="AF53" s="145" t="s">
        <v>227</v>
      </c>
      <c r="AG53" s="145">
        <v>0</v>
      </c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</row>
    <row r="54" spans="1:59" outlineLevel="3" x14ac:dyDescent="0.2">
      <c r="A54" s="152"/>
      <c r="B54" s="153"/>
      <c r="C54" s="184" t="s">
        <v>409</v>
      </c>
      <c r="D54" s="158"/>
      <c r="E54" s="159">
        <v>107.06</v>
      </c>
      <c r="F54" s="156"/>
      <c r="G54" s="156"/>
      <c r="H54" s="156"/>
      <c r="I54" s="156"/>
      <c r="J54" s="156"/>
      <c r="K54" s="156"/>
      <c r="L54" s="156"/>
      <c r="M54" s="156"/>
      <c r="N54" s="155"/>
      <c r="O54" s="155"/>
      <c r="P54" s="155"/>
      <c r="Q54" s="155"/>
      <c r="R54" s="156"/>
      <c r="S54" s="156"/>
      <c r="T54" s="156"/>
      <c r="U54" s="156"/>
      <c r="V54" s="156"/>
      <c r="W54" s="156"/>
      <c r="X54" s="156"/>
      <c r="Y54" s="145"/>
      <c r="Z54" s="145"/>
      <c r="AA54" s="145"/>
      <c r="AB54" s="145"/>
      <c r="AC54" s="145"/>
      <c r="AD54" s="145"/>
      <c r="AE54" s="145"/>
      <c r="AF54" s="145" t="s">
        <v>227</v>
      </c>
      <c r="AG54" s="145">
        <v>0</v>
      </c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</row>
    <row r="55" spans="1:59" ht="33.75" outlineLevel="1" x14ac:dyDescent="0.2">
      <c r="A55" s="168">
        <v>16</v>
      </c>
      <c r="B55" s="169" t="s">
        <v>410</v>
      </c>
      <c r="C55" s="183" t="s">
        <v>411</v>
      </c>
      <c r="D55" s="170" t="s">
        <v>261</v>
      </c>
      <c r="E55" s="171">
        <v>54.36</v>
      </c>
      <c r="F55" s="172"/>
      <c r="G55" s="173">
        <f>ROUND(E55*F55,2)</f>
        <v>0</v>
      </c>
      <c r="H55" s="172"/>
      <c r="I55" s="173">
        <f>ROUND(E55*H55,2)</f>
        <v>0</v>
      </c>
      <c r="J55" s="172"/>
      <c r="K55" s="173">
        <f>ROUND(E55*J55,2)</f>
        <v>0</v>
      </c>
      <c r="L55" s="173">
        <v>21</v>
      </c>
      <c r="M55" s="173">
        <f>G55*(1+L55/100)</f>
        <v>0</v>
      </c>
      <c r="N55" s="171">
        <v>8.4999999999999995E-4</v>
      </c>
      <c r="O55" s="171">
        <f>ROUND(E55*N55,2)</f>
        <v>0.05</v>
      </c>
      <c r="P55" s="171">
        <v>0</v>
      </c>
      <c r="Q55" s="171">
        <f>ROUND(E55*P55,2)</f>
        <v>0</v>
      </c>
      <c r="R55" s="173"/>
      <c r="S55" s="174" t="s">
        <v>1899</v>
      </c>
      <c r="T55" s="156">
        <v>0</v>
      </c>
      <c r="U55" s="156">
        <f>ROUND(E55*T55,2)</f>
        <v>0</v>
      </c>
      <c r="V55" s="156"/>
      <c r="W55" s="156" t="s">
        <v>223</v>
      </c>
      <c r="X55" s="156" t="s">
        <v>224</v>
      </c>
      <c r="Y55" s="145"/>
      <c r="Z55" s="145"/>
      <c r="AA55" s="145"/>
      <c r="AB55" s="145"/>
      <c r="AC55" s="145"/>
      <c r="AD55" s="145"/>
      <c r="AE55" s="145"/>
      <c r="AF55" s="145" t="s">
        <v>352</v>
      </c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</row>
    <row r="56" spans="1:59" outlineLevel="2" x14ac:dyDescent="0.2">
      <c r="A56" s="152"/>
      <c r="B56" s="153"/>
      <c r="C56" s="184" t="s">
        <v>412</v>
      </c>
      <c r="D56" s="158"/>
      <c r="E56" s="159"/>
      <c r="F56" s="156"/>
      <c r="G56" s="156"/>
      <c r="H56" s="156"/>
      <c r="I56" s="156"/>
      <c r="J56" s="156"/>
      <c r="K56" s="156"/>
      <c r="L56" s="156"/>
      <c r="M56" s="156"/>
      <c r="N56" s="155"/>
      <c r="O56" s="155"/>
      <c r="P56" s="155"/>
      <c r="Q56" s="155"/>
      <c r="R56" s="156"/>
      <c r="S56" s="156"/>
      <c r="T56" s="156"/>
      <c r="U56" s="156"/>
      <c r="V56" s="156"/>
      <c r="W56" s="156"/>
      <c r="X56" s="156"/>
      <c r="Y56" s="145"/>
      <c r="Z56" s="145"/>
      <c r="AA56" s="145"/>
      <c r="AB56" s="145"/>
      <c r="AC56" s="145"/>
      <c r="AD56" s="145"/>
      <c r="AE56" s="145"/>
      <c r="AF56" s="145" t="s">
        <v>227</v>
      </c>
      <c r="AG56" s="145">
        <v>0</v>
      </c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</row>
    <row r="57" spans="1:59" outlineLevel="3" x14ac:dyDescent="0.2">
      <c r="A57" s="152"/>
      <c r="B57" s="153"/>
      <c r="C57" s="184" t="s">
        <v>413</v>
      </c>
      <c r="D57" s="158"/>
      <c r="E57" s="159">
        <v>54.36</v>
      </c>
      <c r="F57" s="156"/>
      <c r="G57" s="156"/>
      <c r="H57" s="156"/>
      <c r="I57" s="156"/>
      <c r="J57" s="156"/>
      <c r="K57" s="156"/>
      <c r="L57" s="156"/>
      <c r="M57" s="156"/>
      <c r="N57" s="155"/>
      <c r="O57" s="155"/>
      <c r="P57" s="155"/>
      <c r="Q57" s="155"/>
      <c r="R57" s="156"/>
      <c r="S57" s="156"/>
      <c r="T57" s="156"/>
      <c r="U57" s="156"/>
      <c r="V57" s="156"/>
      <c r="W57" s="156"/>
      <c r="X57" s="156"/>
      <c r="Y57" s="145"/>
      <c r="Z57" s="145"/>
      <c r="AA57" s="145"/>
      <c r="AB57" s="145"/>
      <c r="AC57" s="145"/>
      <c r="AD57" s="145"/>
      <c r="AE57" s="145"/>
      <c r="AF57" s="145" t="s">
        <v>227</v>
      </c>
      <c r="AG57" s="145">
        <v>0</v>
      </c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</row>
    <row r="58" spans="1:59" ht="33.75" outlineLevel="1" x14ac:dyDescent="0.2">
      <c r="A58" s="168">
        <v>17</v>
      </c>
      <c r="B58" s="169" t="s">
        <v>414</v>
      </c>
      <c r="C58" s="183" t="s">
        <v>415</v>
      </c>
      <c r="D58" s="170" t="s">
        <v>261</v>
      </c>
      <c r="E58" s="171">
        <v>1177.7719999999999</v>
      </c>
      <c r="F58" s="172"/>
      <c r="G58" s="173">
        <f>ROUND(E58*F58,2)</f>
        <v>0</v>
      </c>
      <c r="H58" s="172"/>
      <c r="I58" s="173">
        <f>ROUND(E58*H58,2)</f>
        <v>0</v>
      </c>
      <c r="J58" s="172"/>
      <c r="K58" s="173">
        <f>ROUND(E58*J58,2)</f>
        <v>0</v>
      </c>
      <c r="L58" s="173">
        <v>21</v>
      </c>
      <c r="M58" s="173">
        <f>G58*(1+L58/100)</f>
        <v>0</v>
      </c>
      <c r="N58" s="171">
        <v>5.8E-4</v>
      </c>
      <c r="O58" s="171">
        <f>ROUND(E58*N58,2)</f>
        <v>0.68</v>
      </c>
      <c r="P58" s="171">
        <v>0</v>
      </c>
      <c r="Q58" s="171">
        <f>ROUND(E58*P58,2)</f>
        <v>0</v>
      </c>
      <c r="R58" s="173"/>
      <c r="S58" s="174" t="s">
        <v>1899</v>
      </c>
      <c r="T58" s="156">
        <v>0</v>
      </c>
      <c r="U58" s="156">
        <f>ROUND(E58*T58,2)</f>
        <v>0</v>
      </c>
      <c r="V58" s="156"/>
      <c r="W58" s="156" t="s">
        <v>223</v>
      </c>
      <c r="X58" s="156" t="s">
        <v>224</v>
      </c>
      <c r="Y58" s="145"/>
      <c r="Z58" s="145"/>
      <c r="AA58" s="145"/>
      <c r="AB58" s="145"/>
      <c r="AC58" s="145"/>
      <c r="AD58" s="145"/>
      <c r="AE58" s="145"/>
      <c r="AF58" s="145" t="s">
        <v>352</v>
      </c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</row>
    <row r="59" spans="1:59" ht="22.5" outlineLevel="2" x14ac:dyDescent="0.2">
      <c r="A59" s="152"/>
      <c r="B59" s="153"/>
      <c r="C59" s="184" t="s">
        <v>416</v>
      </c>
      <c r="D59" s="158"/>
      <c r="E59" s="159"/>
      <c r="F59" s="156"/>
      <c r="G59" s="156"/>
      <c r="H59" s="156"/>
      <c r="I59" s="156"/>
      <c r="J59" s="156"/>
      <c r="K59" s="156"/>
      <c r="L59" s="156"/>
      <c r="M59" s="156"/>
      <c r="N59" s="155"/>
      <c r="O59" s="155"/>
      <c r="P59" s="155"/>
      <c r="Q59" s="155"/>
      <c r="R59" s="156"/>
      <c r="S59" s="156"/>
      <c r="T59" s="156"/>
      <c r="U59" s="156"/>
      <c r="V59" s="156"/>
      <c r="W59" s="156"/>
      <c r="X59" s="156"/>
      <c r="Y59" s="145"/>
      <c r="Z59" s="145"/>
      <c r="AA59" s="145"/>
      <c r="AB59" s="145"/>
      <c r="AC59" s="145"/>
      <c r="AD59" s="145"/>
      <c r="AE59" s="145"/>
      <c r="AF59" s="145" t="s">
        <v>227</v>
      </c>
      <c r="AG59" s="145">
        <v>0</v>
      </c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</row>
    <row r="60" spans="1:59" outlineLevel="3" x14ac:dyDescent="0.2">
      <c r="A60" s="152"/>
      <c r="B60" s="153"/>
      <c r="C60" s="184" t="s">
        <v>417</v>
      </c>
      <c r="D60" s="158"/>
      <c r="E60" s="159"/>
      <c r="F60" s="156"/>
      <c r="G60" s="156"/>
      <c r="H60" s="156"/>
      <c r="I60" s="156"/>
      <c r="J60" s="156"/>
      <c r="K60" s="156"/>
      <c r="L60" s="156"/>
      <c r="M60" s="156"/>
      <c r="N60" s="155"/>
      <c r="O60" s="155"/>
      <c r="P60" s="155"/>
      <c r="Q60" s="155"/>
      <c r="R60" s="156"/>
      <c r="S60" s="156"/>
      <c r="T60" s="156"/>
      <c r="U60" s="156"/>
      <c r="V60" s="156"/>
      <c r="W60" s="156"/>
      <c r="X60" s="156"/>
      <c r="Y60" s="145"/>
      <c r="Z60" s="145"/>
      <c r="AA60" s="145"/>
      <c r="AB60" s="145"/>
      <c r="AC60" s="145"/>
      <c r="AD60" s="145"/>
      <c r="AE60" s="145"/>
      <c r="AF60" s="145" t="s">
        <v>227</v>
      </c>
      <c r="AG60" s="145">
        <v>0</v>
      </c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</row>
    <row r="61" spans="1:59" ht="22.5" outlineLevel="3" x14ac:dyDescent="0.2">
      <c r="A61" s="152"/>
      <c r="B61" s="153"/>
      <c r="C61" s="184" t="s">
        <v>418</v>
      </c>
      <c r="D61" s="158"/>
      <c r="E61" s="159"/>
      <c r="F61" s="156"/>
      <c r="G61" s="156"/>
      <c r="H61" s="156"/>
      <c r="I61" s="156"/>
      <c r="J61" s="156"/>
      <c r="K61" s="156"/>
      <c r="L61" s="156"/>
      <c r="M61" s="156"/>
      <c r="N61" s="155"/>
      <c r="O61" s="155"/>
      <c r="P61" s="155"/>
      <c r="Q61" s="155"/>
      <c r="R61" s="156"/>
      <c r="S61" s="156"/>
      <c r="T61" s="156"/>
      <c r="U61" s="156"/>
      <c r="V61" s="156"/>
      <c r="W61" s="156"/>
      <c r="X61" s="156"/>
      <c r="Y61" s="145"/>
      <c r="Z61" s="145"/>
      <c r="AA61" s="145"/>
      <c r="AB61" s="145"/>
      <c r="AC61" s="145"/>
      <c r="AD61" s="145"/>
      <c r="AE61" s="145"/>
      <c r="AF61" s="145" t="s">
        <v>227</v>
      </c>
      <c r="AG61" s="145">
        <v>0</v>
      </c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</row>
    <row r="62" spans="1:59" ht="22.5" outlineLevel="3" x14ac:dyDescent="0.2">
      <c r="A62" s="152"/>
      <c r="B62" s="153"/>
      <c r="C62" s="184" t="s">
        <v>419</v>
      </c>
      <c r="D62" s="158"/>
      <c r="E62" s="159"/>
      <c r="F62" s="156"/>
      <c r="G62" s="156"/>
      <c r="H62" s="156"/>
      <c r="I62" s="156"/>
      <c r="J62" s="156"/>
      <c r="K62" s="156"/>
      <c r="L62" s="156"/>
      <c r="M62" s="156"/>
      <c r="N62" s="155"/>
      <c r="O62" s="155"/>
      <c r="P62" s="155"/>
      <c r="Q62" s="155"/>
      <c r="R62" s="156"/>
      <c r="S62" s="156"/>
      <c r="T62" s="156"/>
      <c r="U62" s="156"/>
      <c r="V62" s="156"/>
      <c r="W62" s="156"/>
      <c r="X62" s="156"/>
      <c r="Y62" s="145"/>
      <c r="Z62" s="145"/>
      <c r="AA62" s="145"/>
      <c r="AB62" s="145"/>
      <c r="AC62" s="145"/>
      <c r="AD62" s="145"/>
      <c r="AE62" s="145"/>
      <c r="AF62" s="145" t="s">
        <v>227</v>
      </c>
      <c r="AG62" s="145">
        <v>0</v>
      </c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</row>
    <row r="63" spans="1:59" ht="22.5" outlineLevel="3" x14ac:dyDescent="0.2">
      <c r="A63" s="152"/>
      <c r="B63" s="153"/>
      <c r="C63" s="184" t="s">
        <v>420</v>
      </c>
      <c r="D63" s="158"/>
      <c r="E63" s="159"/>
      <c r="F63" s="156"/>
      <c r="G63" s="156"/>
      <c r="H63" s="156"/>
      <c r="I63" s="156"/>
      <c r="J63" s="156"/>
      <c r="K63" s="156"/>
      <c r="L63" s="156"/>
      <c r="M63" s="156"/>
      <c r="N63" s="155"/>
      <c r="O63" s="155"/>
      <c r="P63" s="155"/>
      <c r="Q63" s="155"/>
      <c r="R63" s="156"/>
      <c r="S63" s="156"/>
      <c r="T63" s="156"/>
      <c r="U63" s="156"/>
      <c r="V63" s="156"/>
      <c r="W63" s="156"/>
      <c r="X63" s="156"/>
      <c r="Y63" s="145"/>
      <c r="Z63" s="145"/>
      <c r="AA63" s="145"/>
      <c r="AB63" s="145"/>
      <c r="AC63" s="145"/>
      <c r="AD63" s="145"/>
      <c r="AE63" s="145"/>
      <c r="AF63" s="145" t="s">
        <v>227</v>
      </c>
      <c r="AG63" s="145">
        <v>0</v>
      </c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</row>
    <row r="64" spans="1:59" ht="22.5" outlineLevel="3" x14ac:dyDescent="0.2">
      <c r="A64" s="152"/>
      <c r="B64" s="153"/>
      <c r="C64" s="184" t="s">
        <v>421</v>
      </c>
      <c r="D64" s="158"/>
      <c r="E64" s="159"/>
      <c r="F64" s="156"/>
      <c r="G64" s="156"/>
      <c r="H64" s="156"/>
      <c r="I64" s="156"/>
      <c r="J64" s="156"/>
      <c r="K64" s="156"/>
      <c r="L64" s="156"/>
      <c r="M64" s="156"/>
      <c r="N64" s="155"/>
      <c r="O64" s="155"/>
      <c r="P64" s="155"/>
      <c r="Q64" s="155"/>
      <c r="R64" s="156"/>
      <c r="S64" s="156"/>
      <c r="T64" s="156"/>
      <c r="U64" s="156"/>
      <c r="V64" s="156"/>
      <c r="W64" s="156"/>
      <c r="X64" s="156"/>
      <c r="Y64" s="145"/>
      <c r="Z64" s="145"/>
      <c r="AA64" s="145"/>
      <c r="AB64" s="145"/>
      <c r="AC64" s="145"/>
      <c r="AD64" s="145"/>
      <c r="AE64" s="145"/>
      <c r="AF64" s="145" t="s">
        <v>227</v>
      </c>
      <c r="AG64" s="145">
        <v>0</v>
      </c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</row>
    <row r="65" spans="1:59" outlineLevel="3" x14ac:dyDescent="0.2">
      <c r="A65" s="152"/>
      <c r="B65" s="153"/>
      <c r="C65" s="184" t="s">
        <v>422</v>
      </c>
      <c r="D65" s="158"/>
      <c r="E65" s="159"/>
      <c r="F65" s="156"/>
      <c r="G65" s="156"/>
      <c r="H65" s="156"/>
      <c r="I65" s="156"/>
      <c r="J65" s="156"/>
      <c r="K65" s="156"/>
      <c r="L65" s="156"/>
      <c r="M65" s="156"/>
      <c r="N65" s="155"/>
      <c r="O65" s="155"/>
      <c r="P65" s="155"/>
      <c r="Q65" s="155"/>
      <c r="R65" s="156"/>
      <c r="S65" s="156"/>
      <c r="T65" s="156"/>
      <c r="U65" s="156"/>
      <c r="V65" s="156"/>
      <c r="W65" s="156"/>
      <c r="X65" s="156"/>
      <c r="Y65" s="145"/>
      <c r="Z65" s="145"/>
      <c r="AA65" s="145"/>
      <c r="AB65" s="145"/>
      <c r="AC65" s="145"/>
      <c r="AD65" s="145"/>
      <c r="AE65" s="145"/>
      <c r="AF65" s="145" t="s">
        <v>227</v>
      </c>
      <c r="AG65" s="145">
        <v>0</v>
      </c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</row>
    <row r="66" spans="1:59" outlineLevel="3" x14ac:dyDescent="0.2">
      <c r="A66" s="152"/>
      <c r="B66" s="153"/>
      <c r="C66" s="184" t="s">
        <v>423</v>
      </c>
      <c r="D66" s="158"/>
      <c r="E66" s="159">
        <v>1177.77</v>
      </c>
      <c r="F66" s="156"/>
      <c r="G66" s="156"/>
      <c r="H66" s="156"/>
      <c r="I66" s="156"/>
      <c r="J66" s="156"/>
      <c r="K66" s="156"/>
      <c r="L66" s="156"/>
      <c r="M66" s="156"/>
      <c r="N66" s="155"/>
      <c r="O66" s="155"/>
      <c r="P66" s="155"/>
      <c r="Q66" s="155"/>
      <c r="R66" s="156"/>
      <c r="S66" s="156"/>
      <c r="T66" s="156"/>
      <c r="U66" s="156"/>
      <c r="V66" s="156"/>
      <c r="W66" s="156"/>
      <c r="X66" s="156"/>
      <c r="Y66" s="145"/>
      <c r="Z66" s="145"/>
      <c r="AA66" s="145"/>
      <c r="AB66" s="145"/>
      <c r="AC66" s="145"/>
      <c r="AD66" s="145"/>
      <c r="AE66" s="145"/>
      <c r="AF66" s="145" t="s">
        <v>227</v>
      </c>
      <c r="AG66" s="145">
        <v>0</v>
      </c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</row>
    <row r="67" spans="1:59" ht="33.75" outlineLevel="1" x14ac:dyDescent="0.2">
      <c r="A67" s="175">
        <v>18</v>
      </c>
      <c r="B67" s="176" t="s">
        <v>424</v>
      </c>
      <c r="C67" s="185" t="s">
        <v>425</v>
      </c>
      <c r="D67" s="177" t="s">
        <v>261</v>
      </c>
      <c r="E67" s="178">
        <v>1177.7719999999999</v>
      </c>
      <c r="F67" s="179"/>
      <c r="G67" s="180">
        <f>ROUND(E67*F67,2)</f>
        <v>0</v>
      </c>
      <c r="H67" s="179"/>
      <c r="I67" s="180">
        <f>ROUND(E67*H67,2)</f>
        <v>0</v>
      </c>
      <c r="J67" s="179"/>
      <c r="K67" s="180">
        <f>ROUND(E67*J67,2)</f>
        <v>0</v>
      </c>
      <c r="L67" s="180">
        <v>21</v>
      </c>
      <c r="M67" s="180">
        <f>G67*(1+L67/100)</f>
        <v>0</v>
      </c>
      <c r="N67" s="178">
        <v>0</v>
      </c>
      <c r="O67" s="178">
        <f>ROUND(E67*N67,2)</f>
        <v>0</v>
      </c>
      <c r="P67" s="178">
        <v>0</v>
      </c>
      <c r="Q67" s="178">
        <f>ROUND(E67*P67,2)</f>
        <v>0</v>
      </c>
      <c r="R67" s="180"/>
      <c r="S67" s="174" t="s">
        <v>1899</v>
      </c>
      <c r="T67" s="156">
        <v>0</v>
      </c>
      <c r="U67" s="156">
        <f>ROUND(E67*T67,2)</f>
        <v>0</v>
      </c>
      <c r="V67" s="156"/>
      <c r="W67" s="156" t="s">
        <v>223</v>
      </c>
      <c r="X67" s="156" t="s">
        <v>224</v>
      </c>
      <c r="Y67" s="145"/>
      <c r="Z67" s="145"/>
      <c r="AA67" s="145"/>
      <c r="AB67" s="145"/>
      <c r="AC67" s="145"/>
      <c r="AD67" s="145"/>
      <c r="AE67" s="145"/>
      <c r="AF67" s="145" t="s">
        <v>352</v>
      </c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</row>
    <row r="68" spans="1:59" ht="45" outlineLevel="1" x14ac:dyDescent="0.2">
      <c r="A68" s="168">
        <v>19</v>
      </c>
      <c r="B68" s="169" t="s">
        <v>426</v>
      </c>
      <c r="C68" s="183" t="s">
        <v>427</v>
      </c>
      <c r="D68" s="170" t="s">
        <v>221</v>
      </c>
      <c r="E68" s="171">
        <v>596.88699999999994</v>
      </c>
      <c r="F68" s="172"/>
      <c r="G68" s="173">
        <f>ROUND(E68*F68,2)</f>
        <v>0</v>
      </c>
      <c r="H68" s="172"/>
      <c r="I68" s="173">
        <f>ROUND(E68*H68,2)</f>
        <v>0</v>
      </c>
      <c r="J68" s="172"/>
      <c r="K68" s="173">
        <f>ROUND(E68*J68,2)</f>
        <v>0</v>
      </c>
      <c r="L68" s="173">
        <v>21</v>
      </c>
      <c r="M68" s="173">
        <f>G68*(1+L68/100)</f>
        <v>0</v>
      </c>
      <c r="N68" s="171">
        <v>0</v>
      </c>
      <c r="O68" s="171">
        <f>ROUND(E68*N68,2)</f>
        <v>0</v>
      </c>
      <c r="P68" s="171">
        <v>0</v>
      </c>
      <c r="Q68" s="171">
        <f>ROUND(E68*P68,2)</f>
        <v>0</v>
      </c>
      <c r="R68" s="173"/>
      <c r="S68" s="174" t="s">
        <v>1899</v>
      </c>
      <c r="T68" s="156">
        <v>0</v>
      </c>
      <c r="U68" s="156">
        <f>ROUND(E68*T68,2)</f>
        <v>0</v>
      </c>
      <c r="V68" s="156"/>
      <c r="W68" s="156" t="s">
        <v>223</v>
      </c>
      <c r="X68" s="156" t="s">
        <v>224</v>
      </c>
      <c r="Y68" s="145"/>
      <c r="Z68" s="145"/>
      <c r="AA68" s="145"/>
      <c r="AB68" s="145"/>
      <c r="AC68" s="145"/>
      <c r="AD68" s="145"/>
      <c r="AE68" s="145"/>
      <c r="AF68" s="145" t="s">
        <v>352</v>
      </c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</row>
    <row r="69" spans="1:59" outlineLevel="2" x14ac:dyDescent="0.2">
      <c r="A69" s="152"/>
      <c r="B69" s="153"/>
      <c r="C69" s="184" t="s">
        <v>428</v>
      </c>
      <c r="D69" s="158"/>
      <c r="E69" s="159"/>
      <c r="F69" s="156"/>
      <c r="G69" s="156"/>
      <c r="H69" s="156"/>
      <c r="I69" s="156"/>
      <c r="J69" s="156"/>
      <c r="K69" s="156"/>
      <c r="L69" s="156"/>
      <c r="M69" s="156"/>
      <c r="N69" s="155"/>
      <c r="O69" s="155"/>
      <c r="P69" s="155"/>
      <c r="Q69" s="155"/>
      <c r="R69" s="156"/>
      <c r="S69" s="156"/>
      <c r="T69" s="156"/>
      <c r="U69" s="156"/>
      <c r="V69" s="156"/>
      <c r="W69" s="156"/>
      <c r="X69" s="156"/>
      <c r="Y69" s="145"/>
      <c r="Z69" s="145"/>
      <c r="AA69" s="145"/>
      <c r="AB69" s="145"/>
      <c r="AC69" s="145"/>
      <c r="AD69" s="145"/>
      <c r="AE69" s="145"/>
      <c r="AF69" s="145" t="s">
        <v>227</v>
      </c>
      <c r="AG69" s="145">
        <v>0</v>
      </c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</row>
    <row r="70" spans="1:59" outlineLevel="3" x14ac:dyDescent="0.2">
      <c r="A70" s="152"/>
      <c r="B70" s="153"/>
      <c r="C70" s="184" t="s">
        <v>375</v>
      </c>
      <c r="D70" s="158"/>
      <c r="E70" s="159"/>
      <c r="F70" s="156"/>
      <c r="G70" s="156"/>
      <c r="H70" s="156"/>
      <c r="I70" s="156"/>
      <c r="J70" s="156"/>
      <c r="K70" s="156"/>
      <c r="L70" s="156"/>
      <c r="M70" s="156"/>
      <c r="N70" s="155"/>
      <c r="O70" s="155"/>
      <c r="P70" s="155"/>
      <c r="Q70" s="155"/>
      <c r="R70" s="156"/>
      <c r="S70" s="156"/>
      <c r="T70" s="156"/>
      <c r="U70" s="156"/>
      <c r="V70" s="156"/>
      <c r="W70" s="156"/>
      <c r="X70" s="156"/>
      <c r="Y70" s="145"/>
      <c r="Z70" s="145"/>
      <c r="AA70" s="145"/>
      <c r="AB70" s="145"/>
      <c r="AC70" s="145"/>
      <c r="AD70" s="145"/>
      <c r="AE70" s="145"/>
      <c r="AF70" s="145" t="s">
        <v>227</v>
      </c>
      <c r="AG70" s="145">
        <v>0</v>
      </c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</row>
    <row r="71" spans="1:59" outlineLevel="3" x14ac:dyDescent="0.2">
      <c r="A71" s="152"/>
      <c r="B71" s="153"/>
      <c r="C71" s="184" t="s">
        <v>376</v>
      </c>
      <c r="D71" s="158"/>
      <c r="E71" s="159"/>
      <c r="F71" s="156"/>
      <c r="G71" s="156"/>
      <c r="H71" s="156"/>
      <c r="I71" s="156"/>
      <c r="J71" s="156"/>
      <c r="K71" s="156"/>
      <c r="L71" s="156"/>
      <c r="M71" s="156"/>
      <c r="N71" s="155"/>
      <c r="O71" s="155"/>
      <c r="P71" s="155"/>
      <c r="Q71" s="155"/>
      <c r="R71" s="156"/>
      <c r="S71" s="156"/>
      <c r="T71" s="156"/>
      <c r="U71" s="156"/>
      <c r="V71" s="156"/>
      <c r="W71" s="156"/>
      <c r="X71" s="156"/>
      <c r="Y71" s="145"/>
      <c r="Z71" s="145"/>
      <c r="AA71" s="145"/>
      <c r="AB71" s="145"/>
      <c r="AC71" s="145"/>
      <c r="AD71" s="145"/>
      <c r="AE71" s="145"/>
      <c r="AF71" s="145" t="s">
        <v>227</v>
      </c>
      <c r="AG71" s="145">
        <v>0</v>
      </c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</row>
    <row r="72" spans="1:59" outlineLevel="3" x14ac:dyDescent="0.2">
      <c r="A72" s="152"/>
      <c r="B72" s="153"/>
      <c r="C72" s="184" t="s">
        <v>429</v>
      </c>
      <c r="D72" s="158"/>
      <c r="E72" s="159">
        <v>596.89</v>
      </c>
      <c r="F72" s="156"/>
      <c r="G72" s="156"/>
      <c r="H72" s="156"/>
      <c r="I72" s="156"/>
      <c r="J72" s="156"/>
      <c r="K72" s="156"/>
      <c r="L72" s="156"/>
      <c r="M72" s="156"/>
      <c r="N72" s="155"/>
      <c r="O72" s="155"/>
      <c r="P72" s="155"/>
      <c r="Q72" s="155"/>
      <c r="R72" s="156"/>
      <c r="S72" s="156"/>
      <c r="T72" s="156"/>
      <c r="U72" s="156"/>
      <c r="V72" s="156"/>
      <c r="W72" s="156"/>
      <c r="X72" s="156"/>
      <c r="Y72" s="145"/>
      <c r="Z72" s="145"/>
      <c r="AA72" s="145"/>
      <c r="AB72" s="145"/>
      <c r="AC72" s="145"/>
      <c r="AD72" s="145"/>
      <c r="AE72" s="145"/>
      <c r="AF72" s="145" t="s">
        <v>227</v>
      </c>
      <c r="AG72" s="145">
        <v>0</v>
      </c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</row>
    <row r="73" spans="1:59" ht="45" outlineLevel="1" x14ac:dyDescent="0.2">
      <c r="A73" s="168">
        <v>20</v>
      </c>
      <c r="B73" s="169" t="s">
        <v>430</v>
      </c>
      <c r="C73" s="183" t="s">
        <v>431</v>
      </c>
      <c r="D73" s="170" t="s">
        <v>221</v>
      </c>
      <c r="E73" s="171">
        <v>137.53800000000001</v>
      </c>
      <c r="F73" s="172"/>
      <c r="G73" s="173">
        <f>ROUND(E73*F73,2)</f>
        <v>0</v>
      </c>
      <c r="H73" s="172"/>
      <c r="I73" s="173">
        <f>ROUND(E73*H73,2)</f>
        <v>0</v>
      </c>
      <c r="J73" s="172"/>
      <c r="K73" s="173">
        <f>ROUND(E73*J73,2)</f>
        <v>0</v>
      </c>
      <c r="L73" s="173">
        <v>21</v>
      </c>
      <c r="M73" s="173">
        <f>G73*(1+L73/100)</f>
        <v>0</v>
      </c>
      <c r="N73" s="171">
        <v>0</v>
      </c>
      <c r="O73" s="171">
        <f>ROUND(E73*N73,2)</f>
        <v>0</v>
      </c>
      <c r="P73" s="171">
        <v>0</v>
      </c>
      <c r="Q73" s="171">
        <f>ROUND(E73*P73,2)</f>
        <v>0</v>
      </c>
      <c r="R73" s="173"/>
      <c r="S73" s="174" t="s">
        <v>1899</v>
      </c>
      <c r="T73" s="156">
        <v>0</v>
      </c>
      <c r="U73" s="156">
        <f>ROUND(E73*T73,2)</f>
        <v>0</v>
      </c>
      <c r="V73" s="156"/>
      <c r="W73" s="156" t="s">
        <v>223</v>
      </c>
      <c r="X73" s="156" t="s">
        <v>224</v>
      </c>
      <c r="Y73" s="145"/>
      <c r="Z73" s="145"/>
      <c r="AA73" s="145"/>
      <c r="AB73" s="145"/>
      <c r="AC73" s="145"/>
      <c r="AD73" s="145"/>
      <c r="AE73" s="145"/>
      <c r="AF73" s="145" t="s">
        <v>352</v>
      </c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</row>
    <row r="74" spans="1:59" outlineLevel="2" x14ac:dyDescent="0.2">
      <c r="A74" s="152"/>
      <c r="B74" s="153"/>
      <c r="C74" s="184" t="s">
        <v>373</v>
      </c>
      <c r="D74" s="158"/>
      <c r="E74" s="159"/>
      <c r="F74" s="156"/>
      <c r="G74" s="156"/>
      <c r="H74" s="156"/>
      <c r="I74" s="156"/>
      <c r="J74" s="156"/>
      <c r="K74" s="156"/>
      <c r="L74" s="156"/>
      <c r="M74" s="156"/>
      <c r="N74" s="155"/>
      <c r="O74" s="155"/>
      <c r="P74" s="155"/>
      <c r="Q74" s="155"/>
      <c r="R74" s="156"/>
      <c r="S74" s="156"/>
      <c r="T74" s="156"/>
      <c r="U74" s="156"/>
      <c r="V74" s="156"/>
      <c r="W74" s="156"/>
      <c r="X74" s="156"/>
      <c r="Y74" s="145"/>
      <c r="Z74" s="145"/>
      <c r="AA74" s="145"/>
      <c r="AB74" s="145"/>
      <c r="AC74" s="145"/>
      <c r="AD74" s="145"/>
      <c r="AE74" s="145"/>
      <c r="AF74" s="145" t="s">
        <v>227</v>
      </c>
      <c r="AG74" s="145">
        <v>0</v>
      </c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</row>
    <row r="75" spans="1:59" outlineLevel="3" x14ac:dyDescent="0.2">
      <c r="A75" s="152"/>
      <c r="B75" s="153"/>
      <c r="C75" s="184" t="s">
        <v>374</v>
      </c>
      <c r="D75" s="158"/>
      <c r="E75" s="159"/>
      <c r="F75" s="156"/>
      <c r="G75" s="156"/>
      <c r="H75" s="156"/>
      <c r="I75" s="156"/>
      <c r="J75" s="156"/>
      <c r="K75" s="156"/>
      <c r="L75" s="156"/>
      <c r="M75" s="156"/>
      <c r="N75" s="155"/>
      <c r="O75" s="155"/>
      <c r="P75" s="155"/>
      <c r="Q75" s="155"/>
      <c r="R75" s="156"/>
      <c r="S75" s="156"/>
      <c r="T75" s="156"/>
      <c r="U75" s="156"/>
      <c r="V75" s="156"/>
      <c r="W75" s="156"/>
      <c r="X75" s="156"/>
      <c r="Y75" s="145"/>
      <c r="Z75" s="145"/>
      <c r="AA75" s="145"/>
      <c r="AB75" s="145"/>
      <c r="AC75" s="145"/>
      <c r="AD75" s="145"/>
      <c r="AE75" s="145"/>
      <c r="AF75" s="145" t="s">
        <v>227</v>
      </c>
      <c r="AG75" s="145">
        <v>0</v>
      </c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</row>
    <row r="76" spans="1:59" outlineLevel="3" x14ac:dyDescent="0.2">
      <c r="A76" s="152"/>
      <c r="B76" s="153"/>
      <c r="C76" s="184" t="s">
        <v>432</v>
      </c>
      <c r="D76" s="158"/>
      <c r="E76" s="159">
        <v>137.54</v>
      </c>
      <c r="F76" s="156"/>
      <c r="G76" s="156"/>
      <c r="H76" s="156"/>
      <c r="I76" s="156"/>
      <c r="J76" s="156"/>
      <c r="K76" s="156"/>
      <c r="L76" s="156"/>
      <c r="M76" s="156"/>
      <c r="N76" s="155"/>
      <c r="O76" s="155"/>
      <c r="P76" s="155"/>
      <c r="Q76" s="155"/>
      <c r="R76" s="156"/>
      <c r="S76" s="156"/>
      <c r="T76" s="156"/>
      <c r="U76" s="156"/>
      <c r="V76" s="156"/>
      <c r="W76" s="156"/>
      <c r="X76" s="156"/>
      <c r="Y76" s="145"/>
      <c r="Z76" s="145"/>
      <c r="AA76" s="145"/>
      <c r="AB76" s="145"/>
      <c r="AC76" s="145"/>
      <c r="AD76" s="145"/>
      <c r="AE76" s="145"/>
      <c r="AF76" s="145" t="s">
        <v>227</v>
      </c>
      <c r="AG76" s="145">
        <v>0</v>
      </c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</row>
    <row r="77" spans="1:59" ht="45" outlineLevel="1" x14ac:dyDescent="0.2">
      <c r="A77" s="168">
        <v>21</v>
      </c>
      <c r="B77" s="169" t="s">
        <v>433</v>
      </c>
      <c r="C77" s="183" t="s">
        <v>434</v>
      </c>
      <c r="D77" s="170" t="s">
        <v>221</v>
      </c>
      <c r="E77" s="171">
        <v>605.72500000000002</v>
      </c>
      <c r="F77" s="172"/>
      <c r="G77" s="173">
        <f>ROUND(E77*F77,2)</f>
        <v>0</v>
      </c>
      <c r="H77" s="172"/>
      <c r="I77" s="173">
        <f>ROUND(E77*H77,2)</f>
        <v>0</v>
      </c>
      <c r="J77" s="172"/>
      <c r="K77" s="173">
        <f>ROUND(E77*J77,2)</f>
        <v>0</v>
      </c>
      <c r="L77" s="173">
        <v>21</v>
      </c>
      <c r="M77" s="173">
        <f>G77*(1+L77/100)</f>
        <v>0</v>
      </c>
      <c r="N77" s="171">
        <v>0</v>
      </c>
      <c r="O77" s="171">
        <f>ROUND(E77*N77,2)</f>
        <v>0</v>
      </c>
      <c r="P77" s="171">
        <v>0</v>
      </c>
      <c r="Q77" s="171">
        <f>ROUND(E77*P77,2)</f>
        <v>0</v>
      </c>
      <c r="R77" s="173"/>
      <c r="S77" s="174" t="s">
        <v>1899</v>
      </c>
      <c r="T77" s="156">
        <v>0</v>
      </c>
      <c r="U77" s="156">
        <f>ROUND(E77*T77,2)</f>
        <v>0</v>
      </c>
      <c r="V77" s="156"/>
      <c r="W77" s="156" t="s">
        <v>223</v>
      </c>
      <c r="X77" s="156" t="s">
        <v>224</v>
      </c>
      <c r="Y77" s="145"/>
      <c r="Z77" s="145"/>
      <c r="AA77" s="145"/>
      <c r="AB77" s="145"/>
      <c r="AC77" s="145"/>
      <c r="AD77" s="145"/>
      <c r="AE77" s="145"/>
      <c r="AF77" s="145" t="s">
        <v>352</v>
      </c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</row>
    <row r="78" spans="1:59" outlineLevel="2" x14ac:dyDescent="0.2">
      <c r="A78" s="152"/>
      <c r="B78" s="153"/>
      <c r="C78" s="184" t="s">
        <v>435</v>
      </c>
      <c r="D78" s="158"/>
      <c r="E78" s="159"/>
      <c r="F78" s="156"/>
      <c r="G78" s="156"/>
      <c r="H78" s="156"/>
      <c r="I78" s="156"/>
      <c r="J78" s="156"/>
      <c r="K78" s="156"/>
      <c r="L78" s="156"/>
      <c r="M78" s="156"/>
      <c r="N78" s="155"/>
      <c r="O78" s="155"/>
      <c r="P78" s="155"/>
      <c r="Q78" s="155"/>
      <c r="R78" s="156"/>
      <c r="S78" s="156"/>
      <c r="T78" s="156"/>
      <c r="U78" s="156"/>
      <c r="V78" s="156"/>
      <c r="W78" s="156"/>
      <c r="X78" s="156"/>
      <c r="Y78" s="145"/>
      <c r="Z78" s="145"/>
      <c r="AA78" s="145"/>
      <c r="AB78" s="145"/>
      <c r="AC78" s="145"/>
      <c r="AD78" s="145"/>
      <c r="AE78" s="145"/>
      <c r="AF78" s="145" t="s">
        <v>227</v>
      </c>
      <c r="AG78" s="145">
        <v>0</v>
      </c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</row>
    <row r="79" spans="1:59" outlineLevel="3" x14ac:dyDescent="0.2">
      <c r="A79" s="152"/>
      <c r="B79" s="153"/>
      <c r="C79" s="184" t="s">
        <v>436</v>
      </c>
      <c r="D79" s="158"/>
      <c r="E79" s="159">
        <v>605.73</v>
      </c>
      <c r="F79" s="156"/>
      <c r="G79" s="156"/>
      <c r="H79" s="156"/>
      <c r="I79" s="156"/>
      <c r="J79" s="156"/>
      <c r="K79" s="156"/>
      <c r="L79" s="156"/>
      <c r="M79" s="156"/>
      <c r="N79" s="155"/>
      <c r="O79" s="155"/>
      <c r="P79" s="155"/>
      <c r="Q79" s="155"/>
      <c r="R79" s="156"/>
      <c r="S79" s="156"/>
      <c r="T79" s="156"/>
      <c r="U79" s="156"/>
      <c r="V79" s="156"/>
      <c r="W79" s="156"/>
      <c r="X79" s="156"/>
      <c r="Y79" s="145"/>
      <c r="Z79" s="145"/>
      <c r="AA79" s="145"/>
      <c r="AB79" s="145"/>
      <c r="AC79" s="145"/>
      <c r="AD79" s="145"/>
      <c r="AE79" s="145"/>
      <c r="AF79" s="145" t="s">
        <v>227</v>
      </c>
      <c r="AG79" s="145">
        <v>0</v>
      </c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</row>
    <row r="80" spans="1:59" ht="45" outlineLevel="1" x14ac:dyDescent="0.2">
      <c r="A80" s="175">
        <v>22</v>
      </c>
      <c r="B80" s="176" t="s">
        <v>437</v>
      </c>
      <c r="C80" s="185" t="s">
        <v>438</v>
      </c>
      <c r="D80" s="177" t="s">
        <v>221</v>
      </c>
      <c r="E80" s="178">
        <v>167.697</v>
      </c>
      <c r="F80" s="179"/>
      <c r="G80" s="180">
        <f>ROUND(E80*F80,2)</f>
        <v>0</v>
      </c>
      <c r="H80" s="179"/>
      <c r="I80" s="180">
        <f>ROUND(E80*H80,2)</f>
        <v>0</v>
      </c>
      <c r="J80" s="179"/>
      <c r="K80" s="180">
        <f>ROUND(E80*J80,2)</f>
        <v>0</v>
      </c>
      <c r="L80" s="180">
        <v>21</v>
      </c>
      <c r="M80" s="180">
        <f>G80*(1+L80/100)</f>
        <v>0</v>
      </c>
      <c r="N80" s="178">
        <v>0</v>
      </c>
      <c r="O80" s="178">
        <f>ROUND(E80*N80,2)</f>
        <v>0</v>
      </c>
      <c r="P80" s="178">
        <v>0</v>
      </c>
      <c r="Q80" s="178">
        <f>ROUND(E80*P80,2)</f>
        <v>0</v>
      </c>
      <c r="R80" s="180"/>
      <c r="S80" s="174" t="s">
        <v>1899</v>
      </c>
      <c r="T80" s="156">
        <v>0</v>
      </c>
      <c r="U80" s="156">
        <f>ROUND(E80*T80,2)</f>
        <v>0</v>
      </c>
      <c r="V80" s="156"/>
      <c r="W80" s="156" t="s">
        <v>223</v>
      </c>
      <c r="X80" s="156" t="s">
        <v>224</v>
      </c>
      <c r="Y80" s="145"/>
      <c r="Z80" s="145"/>
      <c r="AA80" s="145"/>
      <c r="AB80" s="145"/>
      <c r="AC80" s="145"/>
      <c r="AD80" s="145"/>
      <c r="AE80" s="145"/>
      <c r="AF80" s="145" t="s">
        <v>352</v>
      </c>
      <c r="AG80" s="145"/>
      <c r="AH80" s="145"/>
      <c r="AI80" s="145"/>
      <c r="AJ80" s="145"/>
      <c r="AK80" s="145"/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  <c r="AX80" s="145"/>
      <c r="AY80" s="145"/>
      <c r="AZ80" s="145"/>
      <c r="BA80" s="145"/>
      <c r="BB80" s="145"/>
      <c r="BC80" s="145"/>
      <c r="BD80" s="145"/>
      <c r="BE80" s="145"/>
      <c r="BF80" s="145"/>
      <c r="BG80" s="145"/>
    </row>
    <row r="81" spans="1:59" ht="56.25" outlineLevel="1" x14ac:dyDescent="0.2">
      <c r="A81" s="168">
        <v>23</v>
      </c>
      <c r="B81" s="169" t="s">
        <v>439</v>
      </c>
      <c r="C81" s="183" t="s">
        <v>440</v>
      </c>
      <c r="D81" s="170" t="s">
        <v>221</v>
      </c>
      <c r="E81" s="171">
        <v>290.88299999999998</v>
      </c>
      <c r="F81" s="172"/>
      <c r="G81" s="173">
        <f>ROUND(E81*F81,2)</f>
        <v>0</v>
      </c>
      <c r="H81" s="172"/>
      <c r="I81" s="173">
        <f>ROUND(E81*H81,2)</f>
        <v>0</v>
      </c>
      <c r="J81" s="172"/>
      <c r="K81" s="173">
        <f>ROUND(E81*J81,2)</f>
        <v>0</v>
      </c>
      <c r="L81" s="173">
        <v>21</v>
      </c>
      <c r="M81" s="173">
        <f>G81*(1+L81/100)</f>
        <v>0</v>
      </c>
      <c r="N81" s="171">
        <v>0</v>
      </c>
      <c r="O81" s="171">
        <f>ROUND(E81*N81,2)</f>
        <v>0</v>
      </c>
      <c r="P81" s="171">
        <v>0</v>
      </c>
      <c r="Q81" s="171">
        <f>ROUND(E81*P81,2)</f>
        <v>0</v>
      </c>
      <c r="R81" s="173"/>
      <c r="S81" s="174" t="s">
        <v>1899</v>
      </c>
      <c r="T81" s="156">
        <v>0</v>
      </c>
      <c r="U81" s="156">
        <f>ROUND(E81*T81,2)</f>
        <v>0</v>
      </c>
      <c r="V81" s="156"/>
      <c r="W81" s="156" t="s">
        <v>223</v>
      </c>
      <c r="X81" s="156" t="s">
        <v>224</v>
      </c>
      <c r="Y81" s="145"/>
      <c r="Z81" s="145"/>
      <c r="AA81" s="145"/>
      <c r="AB81" s="145"/>
      <c r="AC81" s="145"/>
      <c r="AD81" s="145"/>
      <c r="AE81" s="145"/>
      <c r="AF81" s="145" t="s">
        <v>352</v>
      </c>
      <c r="AG81" s="145"/>
      <c r="AH81" s="145"/>
      <c r="AI81" s="145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</row>
    <row r="82" spans="1:59" outlineLevel="2" x14ac:dyDescent="0.2">
      <c r="A82" s="152"/>
      <c r="B82" s="153"/>
      <c r="C82" s="184" t="s">
        <v>441</v>
      </c>
      <c r="D82" s="158"/>
      <c r="E82" s="159"/>
      <c r="F82" s="156"/>
      <c r="G82" s="156"/>
      <c r="H82" s="156"/>
      <c r="I82" s="156"/>
      <c r="J82" s="156"/>
      <c r="K82" s="156"/>
      <c r="L82" s="156"/>
      <c r="M82" s="156"/>
      <c r="N82" s="155"/>
      <c r="O82" s="155"/>
      <c r="P82" s="155"/>
      <c r="Q82" s="155"/>
      <c r="R82" s="156"/>
      <c r="S82" s="156"/>
      <c r="T82" s="156"/>
      <c r="U82" s="156"/>
      <c r="V82" s="156"/>
      <c r="W82" s="156"/>
      <c r="X82" s="156"/>
      <c r="Y82" s="145"/>
      <c r="Z82" s="145"/>
      <c r="AA82" s="145"/>
      <c r="AB82" s="145"/>
      <c r="AC82" s="145"/>
      <c r="AD82" s="145"/>
      <c r="AE82" s="145"/>
      <c r="AF82" s="145" t="s">
        <v>227</v>
      </c>
      <c r="AG82" s="145">
        <v>0</v>
      </c>
      <c r="AH82" s="145"/>
      <c r="AI82" s="145"/>
      <c r="AJ82" s="145"/>
      <c r="AK82" s="145"/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  <c r="AX82" s="145"/>
      <c r="AY82" s="145"/>
      <c r="AZ82" s="145"/>
      <c r="BA82" s="145"/>
      <c r="BB82" s="145"/>
      <c r="BC82" s="145"/>
      <c r="BD82" s="145"/>
      <c r="BE82" s="145"/>
      <c r="BF82" s="145"/>
      <c r="BG82" s="145"/>
    </row>
    <row r="83" spans="1:59" outlineLevel="3" x14ac:dyDescent="0.2">
      <c r="A83" s="152"/>
      <c r="B83" s="153"/>
      <c r="C83" s="184" t="s">
        <v>442</v>
      </c>
      <c r="D83" s="158"/>
      <c r="E83" s="159"/>
      <c r="F83" s="156"/>
      <c r="G83" s="156"/>
      <c r="H83" s="156"/>
      <c r="I83" s="156"/>
      <c r="J83" s="156"/>
      <c r="K83" s="156"/>
      <c r="L83" s="156"/>
      <c r="M83" s="156"/>
      <c r="N83" s="155"/>
      <c r="O83" s="155"/>
      <c r="P83" s="155"/>
      <c r="Q83" s="155"/>
      <c r="R83" s="156"/>
      <c r="S83" s="156"/>
      <c r="T83" s="156"/>
      <c r="U83" s="156"/>
      <c r="V83" s="156"/>
      <c r="W83" s="156"/>
      <c r="X83" s="156"/>
      <c r="Y83" s="145"/>
      <c r="Z83" s="145"/>
      <c r="AA83" s="145"/>
      <c r="AB83" s="145"/>
      <c r="AC83" s="145"/>
      <c r="AD83" s="145"/>
      <c r="AE83" s="145"/>
      <c r="AF83" s="145" t="s">
        <v>227</v>
      </c>
      <c r="AG83" s="145">
        <v>0</v>
      </c>
      <c r="AH83" s="145"/>
      <c r="AI83" s="145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</row>
    <row r="84" spans="1:59" ht="22.5" outlineLevel="3" x14ac:dyDescent="0.2">
      <c r="A84" s="152"/>
      <c r="B84" s="153"/>
      <c r="C84" s="184" t="s">
        <v>443</v>
      </c>
      <c r="D84" s="158"/>
      <c r="E84" s="159"/>
      <c r="F84" s="156"/>
      <c r="G84" s="156"/>
      <c r="H84" s="156"/>
      <c r="I84" s="156"/>
      <c r="J84" s="156"/>
      <c r="K84" s="156"/>
      <c r="L84" s="156"/>
      <c r="M84" s="156"/>
      <c r="N84" s="155"/>
      <c r="O84" s="155"/>
      <c r="P84" s="155"/>
      <c r="Q84" s="155"/>
      <c r="R84" s="156"/>
      <c r="S84" s="156"/>
      <c r="T84" s="156"/>
      <c r="U84" s="156"/>
      <c r="V84" s="156"/>
      <c r="W84" s="156"/>
      <c r="X84" s="156"/>
      <c r="Y84" s="145"/>
      <c r="Z84" s="145"/>
      <c r="AA84" s="145"/>
      <c r="AB84" s="145"/>
      <c r="AC84" s="145"/>
      <c r="AD84" s="145"/>
      <c r="AE84" s="145"/>
      <c r="AF84" s="145" t="s">
        <v>227</v>
      </c>
      <c r="AG84" s="145">
        <v>0</v>
      </c>
      <c r="AH84" s="145"/>
      <c r="AI84" s="145"/>
      <c r="AJ84" s="145"/>
      <c r="AK84" s="145"/>
      <c r="AL84" s="145"/>
      <c r="AM84" s="145"/>
      <c r="AN84" s="145"/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5"/>
      <c r="AZ84" s="145"/>
      <c r="BA84" s="145"/>
      <c r="BB84" s="145"/>
      <c r="BC84" s="145"/>
      <c r="BD84" s="145"/>
      <c r="BE84" s="145"/>
      <c r="BF84" s="145"/>
      <c r="BG84" s="145"/>
    </row>
    <row r="85" spans="1:59" outlineLevel="3" x14ac:dyDescent="0.2">
      <c r="A85" s="152"/>
      <c r="B85" s="153"/>
      <c r="C85" s="184" t="s">
        <v>444</v>
      </c>
      <c r="D85" s="158"/>
      <c r="E85" s="159"/>
      <c r="F85" s="156"/>
      <c r="G85" s="156"/>
      <c r="H85" s="156"/>
      <c r="I85" s="156"/>
      <c r="J85" s="156"/>
      <c r="K85" s="156"/>
      <c r="L85" s="156"/>
      <c r="M85" s="156"/>
      <c r="N85" s="155"/>
      <c r="O85" s="155"/>
      <c r="P85" s="155"/>
      <c r="Q85" s="155"/>
      <c r="R85" s="156"/>
      <c r="S85" s="156"/>
      <c r="T85" s="156"/>
      <c r="U85" s="156"/>
      <c r="V85" s="156"/>
      <c r="W85" s="156"/>
      <c r="X85" s="156"/>
      <c r="Y85" s="145"/>
      <c r="Z85" s="145"/>
      <c r="AA85" s="145"/>
      <c r="AB85" s="145"/>
      <c r="AC85" s="145"/>
      <c r="AD85" s="145"/>
      <c r="AE85" s="145"/>
      <c r="AF85" s="145" t="s">
        <v>227</v>
      </c>
      <c r="AG85" s="145">
        <v>0</v>
      </c>
      <c r="AH85" s="145"/>
      <c r="AI85" s="145"/>
      <c r="AJ85" s="145"/>
      <c r="AK85" s="145"/>
      <c r="AL85" s="145"/>
      <c r="AM85" s="145"/>
      <c r="AN85" s="145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145"/>
    </row>
    <row r="86" spans="1:59" outlineLevel="3" x14ac:dyDescent="0.2">
      <c r="A86" s="152"/>
      <c r="B86" s="153"/>
      <c r="C86" s="184" t="s">
        <v>445</v>
      </c>
      <c r="D86" s="158"/>
      <c r="E86" s="159"/>
      <c r="F86" s="156"/>
      <c r="G86" s="156"/>
      <c r="H86" s="156"/>
      <c r="I86" s="156"/>
      <c r="J86" s="156"/>
      <c r="K86" s="156"/>
      <c r="L86" s="156"/>
      <c r="M86" s="156"/>
      <c r="N86" s="155"/>
      <c r="O86" s="155"/>
      <c r="P86" s="155"/>
      <c r="Q86" s="155"/>
      <c r="R86" s="156"/>
      <c r="S86" s="156"/>
      <c r="T86" s="156"/>
      <c r="U86" s="156"/>
      <c r="V86" s="156"/>
      <c r="W86" s="156"/>
      <c r="X86" s="156"/>
      <c r="Y86" s="145"/>
      <c r="Z86" s="145"/>
      <c r="AA86" s="145"/>
      <c r="AB86" s="145"/>
      <c r="AC86" s="145"/>
      <c r="AD86" s="145"/>
      <c r="AE86" s="145"/>
      <c r="AF86" s="145" t="s">
        <v>227</v>
      </c>
      <c r="AG86" s="145">
        <v>0</v>
      </c>
      <c r="AH86" s="145"/>
      <c r="AI86" s="145"/>
      <c r="AJ86" s="145"/>
      <c r="AK86" s="145"/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</row>
    <row r="87" spans="1:59" outlineLevel="3" x14ac:dyDescent="0.2">
      <c r="A87" s="152"/>
      <c r="B87" s="153"/>
      <c r="C87" s="184" t="s">
        <v>446</v>
      </c>
      <c r="D87" s="158"/>
      <c r="E87" s="159"/>
      <c r="F87" s="156"/>
      <c r="G87" s="156"/>
      <c r="H87" s="156"/>
      <c r="I87" s="156"/>
      <c r="J87" s="156"/>
      <c r="K87" s="156"/>
      <c r="L87" s="156"/>
      <c r="M87" s="156"/>
      <c r="N87" s="155"/>
      <c r="O87" s="155"/>
      <c r="P87" s="155"/>
      <c r="Q87" s="155"/>
      <c r="R87" s="156"/>
      <c r="S87" s="156"/>
      <c r="T87" s="156"/>
      <c r="U87" s="156"/>
      <c r="V87" s="156"/>
      <c r="W87" s="156"/>
      <c r="X87" s="156"/>
      <c r="Y87" s="145"/>
      <c r="Z87" s="145"/>
      <c r="AA87" s="145"/>
      <c r="AB87" s="145"/>
      <c r="AC87" s="145"/>
      <c r="AD87" s="145"/>
      <c r="AE87" s="145"/>
      <c r="AF87" s="145" t="s">
        <v>227</v>
      </c>
      <c r="AG87" s="145">
        <v>0</v>
      </c>
      <c r="AH87" s="145"/>
      <c r="AI87" s="145"/>
      <c r="AJ87" s="145"/>
      <c r="AK87" s="145"/>
      <c r="AL87" s="145"/>
      <c r="AM87" s="145"/>
      <c r="AN87" s="145"/>
      <c r="AO87" s="145"/>
      <c r="AP87" s="145"/>
      <c r="AQ87" s="145"/>
      <c r="AR87" s="145"/>
      <c r="AS87" s="145"/>
      <c r="AT87" s="145"/>
      <c r="AU87" s="145"/>
      <c r="AV87" s="145"/>
      <c r="AW87" s="145"/>
      <c r="AX87" s="145"/>
      <c r="AY87" s="145"/>
      <c r="AZ87" s="145"/>
      <c r="BA87" s="145"/>
      <c r="BB87" s="145"/>
      <c r="BC87" s="145"/>
      <c r="BD87" s="145"/>
      <c r="BE87" s="145"/>
      <c r="BF87" s="145"/>
      <c r="BG87" s="145"/>
    </row>
    <row r="88" spans="1:59" outlineLevel="3" x14ac:dyDescent="0.2">
      <c r="A88" s="152"/>
      <c r="B88" s="153"/>
      <c r="C88" s="184" t="s">
        <v>447</v>
      </c>
      <c r="D88" s="158"/>
      <c r="E88" s="159"/>
      <c r="F88" s="156"/>
      <c r="G88" s="156"/>
      <c r="H88" s="156"/>
      <c r="I88" s="156"/>
      <c r="J88" s="156"/>
      <c r="K88" s="156"/>
      <c r="L88" s="156"/>
      <c r="M88" s="156"/>
      <c r="N88" s="155"/>
      <c r="O88" s="155"/>
      <c r="P88" s="155"/>
      <c r="Q88" s="155"/>
      <c r="R88" s="156"/>
      <c r="S88" s="156"/>
      <c r="T88" s="156"/>
      <c r="U88" s="156"/>
      <c r="V88" s="156"/>
      <c r="W88" s="156"/>
      <c r="X88" s="156"/>
      <c r="Y88" s="145"/>
      <c r="Z88" s="145"/>
      <c r="AA88" s="145"/>
      <c r="AB88" s="145"/>
      <c r="AC88" s="145"/>
      <c r="AD88" s="145"/>
      <c r="AE88" s="145"/>
      <c r="AF88" s="145" t="s">
        <v>227</v>
      </c>
      <c r="AG88" s="145">
        <v>0</v>
      </c>
      <c r="AH88" s="145"/>
      <c r="AI88" s="145"/>
      <c r="AJ88" s="145"/>
      <c r="AK88" s="145"/>
      <c r="AL88" s="145"/>
      <c r="AM88" s="145"/>
      <c r="AN88" s="145"/>
      <c r="AO88" s="145"/>
      <c r="AP88" s="145"/>
      <c r="AQ88" s="145"/>
      <c r="AR88" s="145"/>
      <c r="AS88" s="145"/>
      <c r="AT88" s="145"/>
      <c r="AU88" s="145"/>
      <c r="AV88" s="145"/>
      <c r="AW88" s="145"/>
      <c r="AX88" s="145"/>
      <c r="AY88" s="145"/>
      <c r="AZ88" s="145"/>
      <c r="BA88" s="145"/>
      <c r="BB88" s="145"/>
      <c r="BC88" s="145"/>
      <c r="BD88" s="145"/>
      <c r="BE88" s="145"/>
      <c r="BF88" s="145"/>
      <c r="BG88" s="145"/>
    </row>
    <row r="89" spans="1:59" ht="22.5" outlineLevel="3" x14ac:dyDescent="0.2">
      <c r="A89" s="152"/>
      <c r="B89" s="153"/>
      <c r="C89" s="184" t="s">
        <v>448</v>
      </c>
      <c r="D89" s="158"/>
      <c r="E89" s="159"/>
      <c r="F89" s="156"/>
      <c r="G89" s="156"/>
      <c r="H89" s="156"/>
      <c r="I89" s="156"/>
      <c r="J89" s="156"/>
      <c r="K89" s="156"/>
      <c r="L89" s="156"/>
      <c r="M89" s="156"/>
      <c r="N89" s="155"/>
      <c r="O89" s="155"/>
      <c r="P89" s="155"/>
      <c r="Q89" s="155"/>
      <c r="R89" s="156"/>
      <c r="S89" s="156"/>
      <c r="T89" s="156"/>
      <c r="U89" s="156"/>
      <c r="V89" s="156"/>
      <c r="W89" s="156"/>
      <c r="X89" s="156"/>
      <c r="Y89" s="145"/>
      <c r="Z89" s="145"/>
      <c r="AA89" s="145"/>
      <c r="AB89" s="145"/>
      <c r="AC89" s="145"/>
      <c r="AD89" s="145"/>
      <c r="AE89" s="145"/>
      <c r="AF89" s="145" t="s">
        <v>227</v>
      </c>
      <c r="AG89" s="145">
        <v>0</v>
      </c>
      <c r="AH89" s="145"/>
      <c r="AI89" s="145"/>
      <c r="AJ89" s="145"/>
      <c r="AK89" s="145"/>
      <c r="AL89" s="145"/>
      <c r="AM89" s="145"/>
      <c r="AN89" s="145"/>
      <c r="AO89" s="145"/>
      <c r="AP89" s="145"/>
      <c r="AQ89" s="145"/>
      <c r="AR89" s="145"/>
      <c r="AS89" s="145"/>
      <c r="AT89" s="145"/>
      <c r="AU89" s="145"/>
      <c r="AV89" s="145"/>
      <c r="AW89" s="145"/>
      <c r="AX89" s="145"/>
      <c r="AY89" s="145"/>
      <c r="AZ89" s="145"/>
      <c r="BA89" s="145"/>
      <c r="BB89" s="145"/>
      <c r="BC89" s="145"/>
      <c r="BD89" s="145"/>
      <c r="BE89" s="145"/>
      <c r="BF89" s="145"/>
      <c r="BG89" s="145"/>
    </row>
    <row r="90" spans="1:59" outlineLevel="3" x14ac:dyDescent="0.2">
      <c r="A90" s="152"/>
      <c r="B90" s="153"/>
      <c r="C90" s="184" t="s">
        <v>449</v>
      </c>
      <c r="D90" s="158"/>
      <c r="E90" s="159"/>
      <c r="F90" s="156"/>
      <c r="G90" s="156"/>
      <c r="H90" s="156"/>
      <c r="I90" s="156"/>
      <c r="J90" s="156"/>
      <c r="K90" s="156"/>
      <c r="L90" s="156"/>
      <c r="M90" s="156"/>
      <c r="N90" s="155"/>
      <c r="O90" s="155"/>
      <c r="P90" s="155"/>
      <c r="Q90" s="155"/>
      <c r="R90" s="156"/>
      <c r="S90" s="156"/>
      <c r="T90" s="156"/>
      <c r="U90" s="156"/>
      <c r="V90" s="156"/>
      <c r="W90" s="156"/>
      <c r="X90" s="156"/>
      <c r="Y90" s="145"/>
      <c r="Z90" s="145"/>
      <c r="AA90" s="145"/>
      <c r="AB90" s="145"/>
      <c r="AC90" s="145"/>
      <c r="AD90" s="145"/>
      <c r="AE90" s="145"/>
      <c r="AF90" s="145" t="s">
        <v>227</v>
      </c>
      <c r="AG90" s="145">
        <v>0</v>
      </c>
      <c r="AH90" s="145"/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45"/>
      <c r="AY90" s="145"/>
      <c r="AZ90" s="145"/>
      <c r="BA90" s="145"/>
      <c r="BB90" s="145"/>
      <c r="BC90" s="145"/>
      <c r="BD90" s="145"/>
      <c r="BE90" s="145"/>
      <c r="BF90" s="145"/>
      <c r="BG90" s="145"/>
    </row>
    <row r="91" spans="1:59" outlineLevel="3" x14ac:dyDescent="0.2">
      <c r="A91" s="152"/>
      <c r="B91" s="153"/>
      <c r="C91" s="184" t="s">
        <v>450</v>
      </c>
      <c r="D91" s="158"/>
      <c r="E91" s="159"/>
      <c r="F91" s="156"/>
      <c r="G91" s="156"/>
      <c r="H91" s="156"/>
      <c r="I91" s="156"/>
      <c r="J91" s="156"/>
      <c r="K91" s="156"/>
      <c r="L91" s="156"/>
      <c r="M91" s="156"/>
      <c r="N91" s="155"/>
      <c r="O91" s="155"/>
      <c r="P91" s="155"/>
      <c r="Q91" s="155"/>
      <c r="R91" s="156"/>
      <c r="S91" s="156"/>
      <c r="T91" s="156"/>
      <c r="U91" s="156"/>
      <c r="V91" s="156"/>
      <c r="W91" s="156"/>
      <c r="X91" s="156"/>
      <c r="Y91" s="145"/>
      <c r="Z91" s="145"/>
      <c r="AA91" s="145"/>
      <c r="AB91" s="145"/>
      <c r="AC91" s="145"/>
      <c r="AD91" s="145"/>
      <c r="AE91" s="145"/>
      <c r="AF91" s="145" t="s">
        <v>227</v>
      </c>
      <c r="AG91" s="145">
        <v>0</v>
      </c>
      <c r="AH91" s="145"/>
      <c r="AI91" s="145"/>
      <c r="AJ91" s="145"/>
      <c r="AK91" s="145"/>
      <c r="AL91" s="145"/>
      <c r="AM91" s="145"/>
      <c r="AN91" s="145"/>
      <c r="AO91" s="145"/>
      <c r="AP91" s="145"/>
      <c r="AQ91" s="145"/>
      <c r="AR91" s="145"/>
      <c r="AS91" s="145"/>
      <c r="AT91" s="145"/>
      <c r="AU91" s="145"/>
      <c r="AV91" s="145"/>
      <c r="AW91" s="145"/>
      <c r="AX91" s="145"/>
      <c r="AY91" s="145"/>
      <c r="AZ91" s="145"/>
      <c r="BA91" s="145"/>
      <c r="BB91" s="145"/>
      <c r="BC91" s="145"/>
      <c r="BD91" s="145"/>
      <c r="BE91" s="145"/>
      <c r="BF91" s="145"/>
      <c r="BG91" s="145"/>
    </row>
    <row r="92" spans="1:59" outlineLevel="3" x14ac:dyDescent="0.2">
      <c r="A92" s="152"/>
      <c r="B92" s="153"/>
      <c r="C92" s="184" t="s">
        <v>451</v>
      </c>
      <c r="D92" s="158"/>
      <c r="E92" s="159"/>
      <c r="F92" s="156"/>
      <c r="G92" s="156"/>
      <c r="H92" s="156"/>
      <c r="I92" s="156"/>
      <c r="J92" s="156"/>
      <c r="K92" s="156"/>
      <c r="L92" s="156"/>
      <c r="M92" s="156"/>
      <c r="N92" s="155"/>
      <c r="O92" s="155"/>
      <c r="P92" s="155"/>
      <c r="Q92" s="155"/>
      <c r="R92" s="156"/>
      <c r="S92" s="156"/>
      <c r="T92" s="156"/>
      <c r="U92" s="156"/>
      <c r="V92" s="156"/>
      <c r="W92" s="156"/>
      <c r="X92" s="156"/>
      <c r="Y92" s="145"/>
      <c r="Z92" s="145"/>
      <c r="AA92" s="145"/>
      <c r="AB92" s="145"/>
      <c r="AC92" s="145"/>
      <c r="AD92" s="145"/>
      <c r="AE92" s="145"/>
      <c r="AF92" s="145" t="s">
        <v>227</v>
      </c>
      <c r="AG92" s="145">
        <v>0</v>
      </c>
      <c r="AH92" s="145"/>
      <c r="AI92" s="145"/>
      <c r="AJ92" s="145"/>
      <c r="AK92" s="145"/>
      <c r="AL92" s="145"/>
      <c r="AM92" s="145"/>
      <c r="AN92" s="145"/>
      <c r="AO92" s="145"/>
      <c r="AP92" s="145"/>
      <c r="AQ92" s="145"/>
      <c r="AR92" s="145"/>
      <c r="AS92" s="145"/>
      <c r="AT92" s="145"/>
      <c r="AU92" s="145"/>
      <c r="AV92" s="145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  <c r="BG92" s="145"/>
    </row>
    <row r="93" spans="1:59" outlineLevel="3" x14ac:dyDescent="0.2">
      <c r="A93" s="152"/>
      <c r="B93" s="153"/>
      <c r="C93" s="184" t="s">
        <v>452</v>
      </c>
      <c r="D93" s="158"/>
      <c r="E93" s="159">
        <v>290.88</v>
      </c>
      <c r="F93" s="156"/>
      <c r="G93" s="156"/>
      <c r="H93" s="156"/>
      <c r="I93" s="156"/>
      <c r="J93" s="156"/>
      <c r="K93" s="156"/>
      <c r="L93" s="156"/>
      <c r="M93" s="156"/>
      <c r="N93" s="155"/>
      <c r="O93" s="155"/>
      <c r="P93" s="155"/>
      <c r="Q93" s="155"/>
      <c r="R93" s="156"/>
      <c r="S93" s="156"/>
      <c r="T93" s="156"/>
      <c r="U93" s="156"/>
      <c r="V93" s="156"/>
      <c r="W93" s="156"/>
      <c r="X93" s="156"/>
      <c r="Y93" s="145"/>
      <c r="Z93" s="145"/>
      <c r="AA93" s="145"/>
      <c r="AB93" s="145"/>
      <c r="AC93" s="145"/>
      <c r="AD93" s="145"/>
      <c r="AE93" s="145"/>
      <c r="AF93" s="145" t="s">
        <v>227</v>
      </c>
      <c r="AG93" s="145">
        <v>0</v>
      </c>
      <c r="AH93" s="145"/>
      <c r="AI93" s="145"/>
      <c r="AJ93" s="145"/>
      <c r="AK93" s="145"/>
      <c r="AL93" s="145"/>
      <c r="AM93" s="145"/>
      <c r="AN93" s="145"/>
      <c r="AO93" s="145"/>
      <c r="AP93" s="145"/>
      <c r="AQ93" s="145"/>
      <c r="AR93" s="145"/>
      <c r="AS93" s="145"/>
      <c r="AT93" s="145"/>
      <c r="AU93" s="145"/>
      <c r="AV93" s="145"/>
      <c r="AW93" s="145"/>
      <c r="AX93" s="145"/>
      <c r="AY93" s="145"/>
      <c r="AZ93" s="145"/>
      <c r="BA93" s="145"/>
      <c r="BB93" s="145"/>
      <c r="BC93" s="145"/>
      <c r="BD93" s="145"/>
      <c r="BE93" s="145"/>
      <c r="BF93" s="145"/>
      <c r="BG93" s="145"/>
    </row>
    <row r="94" spans="1:59" ht="45" outlineLevel="1" x14ac:dyDescent="0.2">
      <c r="A94" s="168">
        <v>24</v>
      </c>
      <c r="B94" s="169" t="s">
        <v>453</v>
      </c>
      <c r="C94" s="183" t="s">
        <v>454</v>
      </c>
      <c r="D94" s="170" t="s">
        <v>221</v>
      </c>
      <c r="E94" s="171">
        <v>1454.415</v>
      </c>
      <c r="F94" s="172"/>
      <c r="G94" s="173">
        <f>ROUND(E94*F94,2)</f>
        <v>0</v>
      </c>
      <c r="H94" s="172"/>
      <c r="I94" s="173">
        <f>ROUND(E94*H94,2)</f>
        <v>0</v>
      </c>
      <c r="J94" s="172"/>
      <c r="K94" s="173">
        <f>ROUND(E94*J94,2)</f>
        <v>0</v>
      </c>
      <c r="L94" s="173">
        <v>21</v>
      </c>
      <c r="M94" s="173">
        <f>G94*(1+L94/100)</f>
        <v>0</v>
      </c>
      <c r="N94" s="171">
        <v>0</v>
      </c>
      <c r="O94" s="171">
        <f>ROUND(E94*N94,2)</f>
        <v>0</v>
      </c>
      <c r="P94" s="171">
        <v>0</v>
      </c>
      <c r="Q94" s="171">
        <f>ROUND(E94*P94,2)</f>
        <v>0</v>
      </c>
      <c r="R94" s="173"/>
      <c r="S94" s="174" t="s">
        <v>1899</v>
      </c>
      <c r="T94" s="156">
        <v>0</v>
      </c>
      <c r="U94" s="156">
        <f>ROUND(E94*T94,2)</f>
        <v>0</v>
      </c>
      <c r="V94" s="156"/>
      <c r="W94" s="156" t="s">
        <v>223</v>
      </c>
      <c r="X94" s="156" t="s">
        <v>224</v>
      </c>
      <c r="Y94" s="145"/>
      <c r="Z94" s="145"/>
      <c r="AA94" s="145"/>
      <c r="AB94" s="145"/>
      <c r="AC94" s="145"/>
      <c r="AD94" s="145"/>
      <c r="AE94" s="145"/>
      <c r="AF94" s="145" t="s">
        <v>352</v>
      </c>
      <c r="AG94" s="145"/>
      <c r="AH94" s="145"/>
      <c r="AI94" s="145"/>
      <c r="AJ94" s="145"/>
      <c r="AK94" s="145"/>
      <c r="AL94" s="145"/>
      <c r="AM94" s="145"/>
      <c r="AN94" s="145"/>
      <c r="AO94" s="145"/>
      <c r="AP94" s="145"/>
      <c r="AQ94" s="145"/>
      <c r="AR94" s="145"/>
      <c r="AS94" s="145"/>
      <c r="AT94" s="145"/>
      <c r="AU94" s="145"/>
      <c r="AV94" s="145"/>
      <c r="AW94" s="145"/>
      <c r="AX94" s="145"/>
      <c r="AY94" s="145"/>
      <c r="AZ94" s="145"/>
      <c r="BA94" s="145"/>
      <c r="BB94" s="145"/>
      <c r="BC94" s="145"/>
      <c r="BD94" s="145"/>
      <c r="BE94" s="145"/>
      <c r="BF94" s="145"/>
      <c r="BG94" s="145"/>
    </row>
    <row r="95" spans="1:59" outlineLevel="2" x14ac:dyDescent="0.2">
      <c r="A95" s="152"/>
      <c r="B95" s="153"/>
      <c r="C95" s="184" t="s">
        <v>455</v>
      </c>
      <c r="D95" s="158"/>
      <c r="E95" s="159"/>
      <c r="F95" s="156"/>
      <c r="G95" s="156"/>
      <c r="H95" s="156"/>
      <c r="I95" s="156"/>
      <c r="J95" s="156"/>
      <c r="K95" s="156"/>
      <c r="L95" s="156"/>
      <c r="M95" s="156"/>
      <c r="N95" s="155"/>
      <c r="O95" s="155"/>
      <c r="P95" s="155"/>
      <c r="Q95" s="155"/>
      <c r="R95" s="156"/>
      <c r="S95" s="156"/>
      <c r="T95" s="156"/>
      <c r="U95" s="156"/>
      <c r="V95" s="156"/>
      <c r="W95" s="156"/>
      <c r="X95" s="156"/>
      <c r="Y95" s="145"/>
      <c r="Z95" s="145"/>
      <c r="AA95" s="145"/>
      <c r="AB95" s="145"/>
      <c r="AC95" s="145"/>
      <c r="AD95" s="145"/>
      <c r="AE95" s="145"/>
      <c r="AF95" s="145" t="s">
        <v>227</v>
      </c>
      <c r="AG95" s="145">
        <v>0</v>
      </c>
      <c r="AH95" s="145"/>
      <c r="AI95" s="145"/>
      <c r="AJ95" s="145"/>
      <c r="AK95" s="145"/>
      <c r="AL95" s="145"/>
      <c r="AM95" s="145"/>
      <c r="AN95" s="145"/>
      <c r="AO95" s="145"/>
      <c r="AP95" s="145"/>
      <c r="AQ95" s="145"/>
      <c r="AR95" s="145"/>
      <c r="AS95" s="145"/>
      <c r="AT95" s="145"/>
      <c r="AU95" s="145"/>
      <c r="AV95" s="145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  <c r="BG95" s="145"/>
    </row>
    <row r="96" spans="1:59" outlineLevel="3" x14ac:dyDescent="0.2">
      <c r="A96" s="152"/>
      <c r="B96" s="153"/>
      <c r="C96" s="184" t="s">
        <v>456</v>
      </c>
      <c r="D96" s="158"/>
      <c r="E96" s="159">
        <v>1454.41</v>
      </c>
      <c r="F96" s="156"/>
      <c r="G96" s="156"/>
      <c r="H96" s="156"/>
      <c r="I96" s="156"/>
      <c r="J96" s="156"/>
      <c r="K96" s="156"/>
      <c r="L96" s="156"/>
      <c r="M96" s="156"/>
      <c r="N96" s="155"/>
      <c r="O96" s="155"/>
      <c r="P96" s="155"/>
      <c r="Q96" s="155"/>
      <c r="R96" s="156"/>
      <c r="S96" s="156"/>
      <c r="T96" s="156"/>
      <c r="U96" s="156"/>
      <c r="V96" s="156"/>
      <c r="W96" s="156"/>
      <c r="X96" s="156"/>
      <c r="Y96" s="145"/>
      <c r="Z96" s="145"/>
      <c r="AA96" s="145"/>
      <c r="AB96" s="145"/>
      <c r="AC96" s="145"/>
      <c r="AD96" s="145"/>
      <c r="AE96" s="145"/>
      <c r="AF96" s="145" t="s">
        <v>227</v>
      </c>
      <c r="AG96" s="145">
        <v>0</v>
      </c>
      <c r="AH96" s="145"/>
      <c r="AI96" s="145"/>
      <c r="AJ96" s="145"/>
      <c r="AK96" s="145"/>
      <c r="AL96" s="145"/>
      <c r="AM96" s="145"/>
      <c r="AN96" s="145"/>
      <c r="AO96" s="145"/>
      <c r="AP96" s="145"/>
      <c r="AQ96" s="145"/>
      <c r="AR96" s="145"/>
      <c r="AS96" s="145"/>
      <c r="AT96" s="145"/>
      <c r="AU96" s="145"/>
      <c r="AV96" s="145"/>
      <c r="AW96" s="145"/>
      <c r="AX96" s="145"/>
      <c r="AY96" s="145"/>
      <c r="AZ96" s="145"/>
      <c r="BA96" s="145"/>
      <c r="BB96" s="145"/>
      <c r="BC96" s="145"/>
      <c r="BD96" s="145"/>
      <c r="BE96" s="145"/>
      <c r="BF96" s="145"/>
      <c r="BG96" s="145"/>
    </row>
    <row r="97" spans="1:59" ht="33.75" outlineLevel="1" x14ac:dyDescent="0.2">
      <c r="A97" s="175">
        <v>25</v>
      </c>
      <c r="B97" s="176" t="s">
        <v>457</v>
      </c>
      <c r="C97" s="185" t="s">
        <v>458</v>
      </c>
      <c r="D97" s="177" t="s">
        <v>221</v>
      </c>
      <c r="E97" s="178">
        <v>167.697</v>
      </c>
      <c r="F97" s="179"/>
      <c r="G97" s="180">
        <f>ROUND(E97*F97,2)</f>
        <v>0</v>
      </c>
      <c r="H97" s="179"/>
      <c r="I97" s="180">
        <f>ROUND(E97*H97,2)</f>
        <v>0</v>
      </c>
      <c r="J97" s="179"/>
      <c r="K97" s="180">
        <f>ROUND(E97*J97,2)</f>
        <v>0</v>
      </c>
      <c r="L97" s="180">
        <v>21</v>
      </c>
      <c r="M97" s="180">
        <f>G97*(1+L97/100)</f>
        <v>0</v>
      </c>
      <c r="N97" s="178">
        <v>0</v>
      </c>
      <c r="O97" s="178">
        <f>ROUND(E97*N97,2)</f>
        <v>0</v>
      </c>
      <c r="P97" s="178">
        <v>0</v>
      </c>
      <c r="Q97" s="178">
        <f>ROUND(E97*P97,2)</f>
        <v>0</v>
      </c>
      <c r="R97" s="180"/>
      <c r="S97" s="174" t="s">
        <v>1899</v>
      </c>
      <c r="T97" s="156">
        <v>0</v>
      </c>
      <c r="U97" s="156">
        <f>ROUND(E97*T97,2)</f>
        <v>0</v>
      </c>
      <c r="V97" s="156"/>
      <c r="W97" s="156" t="s">
        <v>223</v>
      </c>
      <c r="X97" s="156" t="s">
        <v>224</v>
      </c>
      <c r="Y97" s="145"/>
      <c r="Z97" s="145"/>
      <c r="AA97" s="145"/>
      <c r="AB97" s="145"/>
      <c r="AC97" s="145"/>
      <c r="AD97" s="145"/>
      <c r="AE97" s="145"/>
      <c r="AF97" s="145" t="s">
        <v>352</v>
      </c>
      <c r="AG97" s="145"/>
      <c r="AH97" s="145"/>
      <c r="AI97" s="145"/>
      <c r="AJ97" s="145"/>
      <c r="AK97" s="145"/>
      <c r="AL97" s="145"/>
      <c r="AM97" s="145"/>
      <c r="AN97" s="145"/>
      <c r="AO97" s="145"/>
      <c r="AP97" s="145"/>
      <c r="AQ97" s="145"/>
      <c r="AR97" s="145"/>
      <c r="AS97" s="145"/>
      <c r="AT97" s="145"/>
      <c r="AU97" s="145"/>
      <c r="AV97" s="145"/>
      <c r="AW97" s="145"/>
      <c r="AX97" s="145"/>
      <c r="AY97" s="145"/>
      <c r="AZ97" s="145"/>
      <c r="BA97" s="145"/>
      <c r="BB97" s="145"/>
      <c r="BC97" s="145"/>
      <c r="BD97" s="145"/>
      <c r="BE97" s="145"/>
      <c r="BF97" s="145"/>
      <c r="BG97" s="145"/>
    </row>
    <row r="98" spans="1:59" outlineLevel="1" x14ac:dyDescent="0.2">
      <c r="A98" s="175">
        <v>26</v>
      </c>
      <c r="B98" s="176" t="s">
        <v>459</v>
      </c>
      <c r="C98" s="185" t="s">
        <v>460</v>
      </c>
      <c r="D98" s="177" t="s">
        <v>221</v>
      </c>
      <c r="E98" s="178">
        <v>290.88299999999998</v>
      </c>
      <c r="F98" s="179"/>
      <c r="G98" s="180">
        <f>ROUND(E98*F98,2)</f>
        <v>0</v>
      </c>
      <c r="H98" s="179"/>
      <c r="I98" s="180">
        <f>ROUND(E98*H98,2)</f>
        <v>0</v>
      </c>
      <c r="J98" s="179"/>
      <c r="K98" s="180">
        <f>ROUND(E98*J98,2)</f>
        <v>0</v>
      </c>
      <c r="L98" s="180">
        <v>21</v>
      </c>
      <c r="M98" s="180">
        <f>G98*(1+L98/100)</f>
        <v>0</v>
      </c>
      <c r="N98" s="178">
        <v>0</v>
      </c>
      <c r="O98" s="178">
        <f>ROUND(E98*N98,2)</f>
        <v>0</v>
      </c>
      <c r="P98" s="178">
        <v>0</v>
      </c>
      <c r="Q98" s="178">
        <f>ROUND(E98*P98,2)</f>
        <v>0</v>
      </c>
      <c r="R98" s="180"/>
      <c r="S98" s="174" t="s">
        <v>1899</v>
      </c>
      <c r="T98" s="156">
        <v>0</v>
      </c>
      <c r="U98" s="156">
        <f>ROUND(E98*T98,2)</f>
        <v>0</v>
      </c>
      <c r="V98" s="156"/>
      <c r="W98" s="156" t="s">
        <v>223</v>
      </c>
      <c r="X98" s="156" t="s">
        <v>224</v>
      </c>
      <c r="Y98" s="145"/>
      <c r="Z98" s="145"/>
      <c r="AA98" s="145"/>
      <c r="AB98" s="145"/>
      <c r="AC98" s="145"/>
      <c r="AD98" s="145"/>
      <c r="AE98" s="145"/>
      <c r="AF98" s="145" t="s">
        <v>352</v>
      </c>
      <c r="AG98" s="145"/>
      <c r="AH98" s="145"/>
      <c r="AI98" s="145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45"/>
      <c r="AU98" s="145"/>
      <c r="AV98" s="145"/>
      <c r="AW98" s="145"/>
      <c r="AX98" s="145"/>
      <c r="AY98" s="145"/>
      <c r="AZ98" s="145"/>
      <c r="BA98" s="145"/>
      <c r="BB98" s="145"/>
      <c r="BC98" s="145"/>
      <c r="BD98" s="145"/>
      <c r="BE98" s="145"/>
      <c r="BF98" s="145"/>
      <c r="BG98" s="145"/>
    </row>
    <row r="99" spans="1:59" ht="33.75" outlineLevel="1" x14ac:dyDescent="0.2">
      <c r="A99" s="168">
        <v>27</v>
      </c>
      <c r="B99" s="169" t="s">
        <v>461</v>
      </c>
      <c r="C99" s="183" t="s">
        <v>462</v>
      </c>
      <c r="D99" s="170" t="s">
        <v>267</v>
      </c>
      <c r="E99" s="171">
        <v>523.58900000000006</v>
      </c>
      <c r="F99" s="172"/>
      <c r="G99" s="173">
        <f>ROUND(E99*F99,2)</f>
        <v>0</v>
      </c>
      <c r="H99" s="172"/>
      <c r="I99" s="173">
        <f>ROUND(E99*H99,2)</f>
        <v>0</v>
      </c>
      <c r="J99" s="172"/>
      <c r="K99" s="173">
        <f>ROUND(E99*J99,2)</f>
        <v>0</v>
      </c>
      <c r="L99" s="173">
        <v>21</v>
      </c>
      <c r="M99" s="173">
        <f>G99*(1+L99/100)</f>
        <v>0</v>
      </c>
      <c r="N99" s="171">
        <v>0</v>
      </c>
      <c r="O99" s="171">
        <f>ROUND(E99*N99,2)</f>
        <v>0</v>
      </c>
      <c r="P99" s="171">
        <v>0</v>
      </c>
      <c r="Q99" s="171">
        <f>ROUND(E99*P99,2)</f>
        <v>0</v>
      </c>
      <c r="R99" s="173"/>
      <c r="S99" s="174" t="s">
        <v>1899</v>
      </c>
      <c r="T99" s="156">
        <v>0</v>
      </c>
      <c r="U99" s="156">
        <f>ROUND(E99*T99,2)</f>
        <v>0</v>
      </c>
      <c r="V99" s="156"/>
      <c r="W99" s="156" t="s">
        <v>223</v>
      </c>
      <c r="X99" s="156" t="s">
        <v>224</v>
      </c>
      <c r="Y99" s="145"/>
      <c r="Z99" s="145"/>
      <c r="AA99" s="145"/>
      <c r="AB99" s="145"/>
      <c r="AC99" s="145"/>
      <c r="AD99" s="145"/>
      <c r="AE99" s="145"/>
      <c r="AF99" s="145" t="s">
        <v>352</v>
      </c>
      <c r="AG99" s="145"/>
      <c r="AH99" s="145"/>
      <c r="AI99" s="145"/>
      <c r="AJ99" s="145"/>
      <c r="AK99" s="145"/>
      <c r="AL99" s="145"/>
      <c r="AM99" s="145"/>
      <c r="AN99" s="145"/>
      <c r="AO99" s="145"/>
      <c r="AP99" s="145"/>
      <c r="AQ99" s="145"/>
      <c r="AR99" s="145"/>
      <c r="AS99" s="145"/>
      <c r="AT99" s="145"/>
      <c r="AU99" s="145"/>
      <c r="AV99" s="145"/>
      <c r="AW99" s="145"/>
      <c r="AX99" s="145"/>
      <c r="AY99" s="145"/>
      <c r="AZ99" s="145"/>
      <c r="BA99" s="145"/>
      <c r="BB99" s="145"/>
      <c r="BC99" s="145"/>
      <c r="BD99" s="145"/>
      <c r="BE99" s="145"/>
      <c r="BF99" s="145"/>
      <c r="BG99" s="145"/>
    </row>
    <row r="100" spans="1:59" outlineLevel="2" x14ac:dyDescent="0.2">
      <c r="A100" s="152"/>
      <c r="B100" s="153"/>
      <c r="C100" s="184" t="s">
        <v>463</v>
      </c>
      <c r="D100" s="158"/>
      <c r="E100" s="159"/>
      <c r="F100" s="156"/>
      <c r="G100" s="156"/>
      <c r="H100" s="156"/>
      <c r="I100" s="156"/>
      <c r="J100" s="156"/>
      <c r="K100" s="156"/>
      <c r="L100" s="156"/>
      <c r="M100" s="156"/>
      <c r="N100" s="155"/>
      <c r="O100" s="155"/>
      <c r="P100" s="155"/>
      <c r="Q100" s="155"/>
      <c r="R100" s="156"/>
      <c r="S100" s="156"/>
      <c r="T100" s="156"/>
      <c r="U100" s="156"/>
      <c r="V100" s="156"/>
      <c r="W100" s="156"/>
      <c r="X100" s="156"/>
      <c r="Y100" s="145"/>
      <c r="Z100" s="145"/>
      <c r="AA100" s="145"/>
      <c r="AB100" s="145"/>
      <c r="AC100" s="145"/>
      <c r="AD100" s="145"/>
      <c r="AE100" s="145"/>
      <c r="AF100" s="145" t="s">
        <v>227</v>
      </c>
      <c r="AG100" s="145">
        <v>0</v>
      </c>
      <c r="AH100" s="145"/>
      <c r="AI100" s="145"/>
      <c r="AJ100" s="145"/>
      <c r="AK100" s="145"/>
      <c r="AL100" s="145"/>
      <c r="AM100" s="145"/>
      <c r="AN100" s="145"/>
      <c r="AO100" s="145"/>
      <c r="AP100" s="145"/>
      <c r="AQ100" s="145"/>
      <c r="AR100" s="145"/>
      <c r="AS100" s="145"/>
      <c r="AT100" s="145"/>
      <c r="AU100" s="145"/>
      <c r="AV100" s="145"/>
      <c r="AW100" s="145"/>
      <c r="AX100" s="145"/>
      <c r="AY100" s="145"/>
      <c r="AZ100" s="145"/>
      <c r="BA100" s="145"/>
      <c r="BB100" s="145"/>
      <c r="BC100" s="145"/>
      <c r="BD100" s="145"/>
      <c r="BE100" s="145"/>
      <c r="BF100" s="145"/>
      <c r="BG100" s="145"/>
    </row>
    <row r="101" spans="1:59" outlineLevel="3" x14ac:dyDescent="0.2">
      <c r="A101" s="152"/>
      <c r="B101" s="153"/>
      <c r="C101" s="184" t="s">
        <v>464</v>
      </c>
      <c r="D101" s="158"/>
      <c r="E101" s="159">
        <v>523.59</v>
      </c>
      <c r="F101" s="156"/>
      <c r="G101" s="156"/>
      <c r="H101" s="156"/>
      <c r="I101" s="156"/>
      <c r="J101" s="156"/>
      <c r="K101" s="156"/>
      <c r="L101" s="156"/>
      <c r="M101" s="156"/>
      <c r="N101" s="155"/>
      <c r="O101" s="155"/>
      <c r="P101" s="155"/>
      <c r="Q101" s="155"/>
      <c r="R101" s="156"/>
      <c r="S101" s="156"/>
      <c r="T101" s="156"/>
      <c r="U101" s="156"/>
      <c r="V101" s="156"/>
      <c r="W101" s="156"/>
      <c r="X101" s="156"/>
      <c r="Y101" s="145"/>
      <c r="Z101" s="145"/>
      <c r="AA101" s="145"/>
      <c r="AB101" s="145"/>
      <c r="AC101" s="145"/>
      <c r="AD101" s="145"/>
      <c r="AE101" s="145"/>
      <c r="AF101" s="145" t="s">
        <v>227</v>
      </c>
      <c r="AG101" s="145">
        <v>0</v>
      </c>
      <c r="AH101" s="145"/>
      <c r="AI101" s="145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45"/>
      <c r="BG101" s="145"/>
    </row>
    <row r="102" spans="1:59" ht="33.75" outlineLevel="1" x14ac:dyDescent="0.2">
      <c r="A102" s="168">
        <v>28</v>
      </c>
      <c r="B102" s="169" t="s">
        <v>465</v>
      </c>
      <c r="C102" s="183" t="s">
        <v>466</v>
      </c>
      <c r="D102" s="170" t="s">
        <v>221</v>
      </c>
      <c r="E102" s="171">
        <v>443.54199999999997</v>
      </c>
      <c r="F102" s="172"/>
      <c r="G102" s="173">
        <f>ROUND(E102*F102,2)</f>
        <v>0</v>
      </c>
      <c r="H102" s="172"/>
      <c r="I102" s="173">
        <f>ROUND(E102*H102,2)</f>
        <v>0</v>
      </c>
      <c r="J102" s="172"/>
      <c r="K102" s="173">
        <f>ROUND(E102*J102,2)</f>
        <v>0</v>
      </c>
      <c r="L102" s="173">
        <v>21</v>
      </c>
      <c r="M102" s="173">
        <f>G102*(1+L102/100)</f>
        <v>0</v>
      </c>
      <c r="N102" s="171">
        <v>0</v>
      </c>
      <c r="O102" s="171">
        <f>ROUND(E102*N102,2)</f>
        <v>0</v>
      </c>
      <c r="P102" s="171">
        <v>0</v>
      </c>
      <c r="Q102" s="171">
        <f>ROUND(E102*P102,2)</f>
        <v>0</v>
      </c>
      <c r="R102" s="173"/>
      <c r="S102" s="174" t="s">
        <v>1899</v>
      </c>
      <c r="T102" s="156">
        <v>0</v>
      </c>
      <c r="U102" s="156">
        <f>ROUND(E102*T102,2)</f>
        <v>0</v>
      </c>
      <c r="V102" s="156"/>
      <c r="W102" s="156" t="s">
        <v>223</v>
      </c>
      <c r="X102" s="156" t="s">
        <v>224</v>
      </c>
      <c r="Y102" s="145"/>
      <c r="Z102" s="145"/>
      <c r="AA102" s="145"/>
      <c r="AB102" s="145"/>
      <c r="AC102" s="145"/>
      <c r="AD102" s="145"/>
      <c r="AE102" s="145"/>
      <c r="AF102" s="145" t="s">
        <v>352</v>
      </c>
      <c r="AG102" s="145"/>
      <c r="AH102" s="145"/>
      <c r="AI102" s="145"/>
      <c r="AJ102" s="145"/>
      <c r="AK102" s="145"/>
      <c r="AL102" s="145"/>
      <c r="AM102" s="145"/>
      <c r="AN102" s="145"/>
      <c r="AO102" s="145"/>
      <c r="AP102" s="145"/>
      <c r="AQ102" s="145"/>
      <c r="AR102" s="145"/>
      <c r="AS102" s="145"/>
      <c r="AT102" s="145"/>
      <c r="AU102" s="145"/>
      <c r="AV102" s="145"/>
      <c r="AW102" s="145"/>
      <c r="AX102" s="145"/>
      <c r="AY102" s="145"/>
      <c r="AZ102" s="145"/>
      <c r="BA102" s="145"/>
      <c r="BB102" s="145"/>
      <c r="BC102" s="145"/>
      <c r="BD102" s="145"/>
      <c r="BE102" s="145"/>
      <c r="BF102" s="145"/>
      <c r="BG102" s="145"/>
    </row>
    <row r="103" spans="1:59" outlineLevel="2" x14ac:dyDescent="0.2">
      <c r="A103" s="152"/>
      <c r="B103" s="153"/>
      <c r="C103" s="184" t="s">
        <v>467</v>
      </c>
      <c r="D103" s="158"/>
      <c r="E103" s="159"/>
      <c r="F103" s="156"/>
      <c r="G103" s="156"/>
      <c r="H103" s="156"/>
      <c r="I103" s="156"/>
      <c r="J103" s="156"/>
      <c r="K103" s="156"/>
      <c r="L103" s="156"/>
      <c r="M103" s="156"/>
      <c r="N103" s="155"/>
      <c r="O103" s="155"/>
      <c r="P103" s="155"/>
      <c r="Q103" s="155"/>
      <c r="R103" s="156"/>
      <c r="S103" s="156"/>
      <c r="T103" s="156"/>
      <c r="U103" s="156"/>
      <c r="V103" s="156"/>
      <c r="W103" s="156"/>
      <c r="X103" s="156"/>
      <c r="Y103" s="145"/>
      <c r="Z103" s="145"/>
      <c r="AA103" s="145"/>
      <c r="AB103" s="145"/>
      <c r="AC103" s="145"/>
      <c r="AD103" s="145"/>
      <c r="AE103" s="145"/>
      <c r="AF103" s="145" t="s">
        <v>227</v>
      </c>
      <c r="AG103" s="145">
        <v>0</v>
      </c>
      <c r="AH103" s="145"/>
      <c r="AI103" s="145"/>
      <c r="AJ103" s="145"/>
      <c r="AK103" s="145"/>
      <c r="AL103" s="145"/>
      <c r="AM103" s="145"/>
      <c r="AN103" s="145"/>
      <c r="AO103" s="145"/>
      <c r="AP103" s="145"/>
      <c r="AQ103" s="145"/>
      <c r="AR103" s="145"/>
      <c r="AS103" s="145"/>
      <c r="AT103" s="145"/>
      <c r="AU103" s="145"/>
      <c r="AV103" s="145"/>
      <c r="AW103" s="145"/>
      <c r="AX103" s="145"/>
      <c r="AY103" s="145"/>
      <c r="AZ103" s="145"/>
      <c r="BA103" s="145"/>
      <c r="BB103" s="145"/>
      <c r="BC103" s="145"/>
      <c r="BD103" s="145"/>
      <c r="BE103" s="145"/>
      <c r="BF103" s="145"/>
      <c r="BG103" s="145"/>
    </row>
    <row r="104" spans="1:59" outlineLevel="3" x14ac:dyDescent="0.2">
      <c r="A104" s="152"/>
      <c r="B104" s="153"/>
      <c r="C104" s="184" t="s">
        <v>468</v>
      </c>
      <c r="D104" s="158"/>
      <c r="E104" s="159">
        <v>443.54</v>
      </c>
      <c r="F104" s="156"/>
      <c r="G104" s="156"/>
      <c r="H104" s="156"/>
      <c r="I104" s="156"/>
      <c r="J104" s="156"/>
      <c r="K104" s="156"/>
      <c r="L104" s="156"/>
      <c r="M104" s="156"/>
      <c r="N104" s="155"/>
      <c r="O104" s="155"/>
      <c r="P104" s="155"/>
      <c r="Q104" s="155"/>
      <c r="R104" s="156"/>
      <c r="S104" s="156"/>
      <c r="T104" s="156"/>
      <c r="U104" s="156"/>
      <c r="V104" s="156"/>
      <c r="W104" s="156"/>
      <c r="X104" s="156"/>
      <c r="Y104" s="145"/>
      <c r="Z104" s="145"/>
      <c r="AA104" s="145"/>
      <c r="AB104" s="145"/>
      <c r="AC104" s="145"/>
      <c r="AD104" s="145"/>
      <c r="AE104" s="145"/>
      <c r="AF104" s="145" t="s">
        <v>227</v>
      </c>
      <c r="AG104" s="145">
        <v>0</v>
      </c>
      <c r="AH104" s="145"/>
      <c r="AI104" s="145"/>
      <c r="AJ104" s="145"/>
      <c r="AK104" s="145"/>
      <c r="AL104" s="145"/>
      <c r="AM104" s="145"/>
      <c r="AN104" s="145"/>
      <c r="AO104" s="145"/>
      <c r="AP104" s="145"/>
      <c r="AQ104" s="145"/>
      <c r="AR104" s="145"/>
      <c r="AS104" s="145"/>
      <c r="AT104" s="145"/>
      <c r="AU104" s="145"/>
      <c r="AV104" s="145"/>
      <c r="AW104" s="145"/>
      <c r="AX104" s="145"/>
      <c r="AY104" s="145"/>
      <c r="AZ104" s="145"/>
      <c r="BA104" s="145"/>
      <c r="BB104" s="145"/>
      <c r="BC104" s="145"/>
      <c r="BD104" s="145"/>
      <c r="BE104" s="145"/>
      <c r="BF104" s="145"/>
      <c r="BG104" s="145"/>
    </row>
    <row r="105" spans="1:59" ht="45" outlineLevel="1" x14ac:dyDescent="0.2">
      <c r="A105" s="168">
        <v>29</v>
      </c>
      <c r="B105" s="169" t="s">
        <v>469</v>
      </c>
      <c r="C105" s="183" t="s">
        <v>470</v>
      </c>
      <c r="D105" s="170" t="s">
        <v>221</v>
      </c>
      <c r="E105" s="171">
        <v>167.697</v>
      </c>
      <c r="F105" s="172"/>
      <c r="G105" s="173">
        <f>ROUND(E105*F105,2)</f>
        <v>0</v>
      </c>
      <c r="H105" s="172"/>
      <c r="I105" s="173">
        <f>ROUND(E105*H105,2)</f>
        <v>0</v>
      </c>
      <c r="J105" s="172"/>
      <c r="K105" s="173">
        <f>ROUND(E105*J105,2)</f>
        <v>0</v>
      </c>
      <c r="L105" s="173">
        <v>21</v>
      </c>
      <c r="M105" s="173">
        <f>G105*(1+L105/100)</f>
        <v>0</v>
      </c>
      <c r="N105" s="171">
        <v>0</v>
      </c>
      <c r="O105" s="171">
        <f>ROUND(E105*N105,2)</f>
        <v>0</v>
      </c>
      <c r="P105" s="171">
        <v>0</v>
      </c>
      <c r="Q105" s="171">
        <f>ROUND(E105*P105,2)</f>
        <v>0</v>
      </c>
      <c r="R105" s="173"/>
      <c r="S105" s="174" t="s">
        <v>1899</v>
      </c>
      <c r="T105" s="156">
        <v>0</v>
      </c>
      <c r="U105" s="156">
        <f>ROUND(E105*T105,2)</f>
        <v>0</v>
      </c>
      <c r="V105" s="156"/>
      <c r="W105" s="156" t="s">
        <v>223</v>
      </c>
      <c r="X105" s="156" t="s">
        <v>224</v>
      </c>
      <c r="Y105" s="145"/>
      <c r="Z105" s="145"/>
      <c r="AA105" s="145"/>
      <c r="AB105" s="145"/>
      <c r="AC105" s="145"/>
      <c r="AD105" s="145"/>
      <c r="AE105" s="145"/>
      <c r="AF105" s="145" t="s">
        <v>352</v>
      </c>
      <c r="AG105" s="145"/>
      <c r="AH105" s="145"/>
      <c r="AI105" s="145"/>
      <c r="AJ105" s="145"/>
      <c r="AK105" s="145"/>
      <c r="AL105" s="145"/>
      <c r="AM105" s="145"/>
      <c r="AN105" s="145"/>
      <c r="AO105" s="145"/>
      <c r="AP105" s="145"/>
      <c r="AQ105" s="145"/>
      <c r="AR105" s="145"/>
      <c r="AS105" s="145"/>
      <c r="AT105" s="145"/>
      <c r="AU105" s="145"/>
      <c r="AV105" s="145"/>
      <c r="AW105" s="145"/>
      <c r="AX105" s="145"/>
      <c r="AY105" s="145"/>
      <c r="AZ105" s="145"/>
      <c r="BA105" s="145"/>
      <c r="BB105" s="145"/>
      <c r="BC105" s="145"/>
      <c r="BD105" s="145"/>
      <c r="BE105" s="145"/>
      <c r="BF105" s="145"/>
      <c r="BG105" s="145"/>
    </row>
    <row r="106" spans="1:59" ht="22.5" outlineLevel="2" x14ac:dyDescent="0.2">
      <c r="A106" s="152"/>
      <c r="B106" s="153"/>
      <c r="C106" s="184" t="s">
        <v>471</v>
      </c>
      <c r="D106" s="158"/>
      <c r="E106" s="159"/>
      <c r="F106" s="156"/>
      <c r="G106" s="156"/>
      <c r="H106" s="156"/>
      <c r="I106" s="156"/>
      <c r="J106" s="156"/>
      <c r="K106" s="156"/>
      <c r="L106" s="156"/>
      <c r="M106" s="156"/>
      <c r="N106" s="155"/>
      <c r="O106" s="155"/>
      <c r="P106" s="155"/>
      <c r="Q106" s="155"/>
      <c r="R106" s="156"/>
      <c r="S106" s="156"/>
      <c r="T106" s="156"/>
      <c r="U106" s="156"/>
      <c r="V106" s="156"/>
      <c r="W106" s="156"/>
      <c r="X106" s="156"/>
      <c r="Y106" s="145"/>
      <c r="Z106" s="145"/>
      <c r="AA106" s="145"/>
      <c r="AB106" s="145"/>
      <c r="AC106" s="145"/>
      <c r="AD106" s="145"/>
      <c r="AE106" s="145"/>
      <c r="AF106" s="145" t="s">
        <v>227</v>
      </c>
      <c r="AG106" s="145">
        <v>0</v>
      </c>
      <c r="AH106" s="145"/>
      <c r="AI106" s="145"/>
      <c r="AJ106" s="145"/>
      <c r="AK106" s="145"/>
      <c r="AL106" s="145"/>
      <c r="AM106" s="145"/>
      <c r="AN106" s="145"/>
      <c r="AO106" s="145"/>
      <c r="AP106" s="145"/>
      <c r="AQ106" s="145"/>
      <c r="AR106" s="145"/>
      <c r="AS106" s="145"/>
      <c r="AT106" s="145"/>
      <c r="AU106" s="145"/>
      <c r="AV106" s="145"/>
      <c r="AW106" s="145"/>
      <c r="AX106" s="145"/>
      <c r="AY106" s="145"/>
      <c r="AZ106" s="145"/>
      <c r="BA106" s="145"/>
      <c r="BB106" s="145"/>
      <c r="BC106" s="145"/>
      <c r="BD106" s="145"/>
      <c r="BE106" s="145"/>
      <c r="BF106" s="145"/>
      <c r="BG106" s="145"/>
    </row>
    <row r="107" spans="1:59" outlineLevel="3" x14ac:dyDescent="0.2">
      <c r="A107" s="152"/>
      <c r="B107" s="153"/>
      <c r="C107" s="184" t="s">
        <v>472</v>
      </c>
      <c r="D107" s="158"/>
      <c r="E107" s="159"/>
      <c r="F107" s="156"/>
      <c r="G107" s="156"/>
      <c r="H107" s="156"/>
      <c r="I107" s="156"/>
      <c r="J107" s="156"/>
      <c r="K107" s="156"/>
      <c r="L107" s="156"/>
      <c r="M107" s="156"/>
      <c r="N107" s="155"/>
      <c r="O107" s="155"/>
      <c r="P107" s="155"/>
      <c r="Q107" s="155"/>
      <c r="R107" s="156"/>
      <c r="S107" s="156"/>
      <c r="T107" s="156"/>
      <c r="U107" s="156"/>
      <c r="V107" s="156"/>
      <c r="W107" s="156"/>
      <c r="X107" s="156"/>
      <c r="Y107" s="145"/>
      <c r="Z107" s="145"/>
      <c r="AA107" s="145"/>
      <c r="AB107" s="145"/>
      <c r="AC107" s="145"/>
      <c r="AD107" s="145"/>
      <c r="AE107" s="145"/>
      <c r="AF107" s="145" t="s">
        <v>227</v>
      </c>
      <c r="AG107" s="145">
        <v>0</v>
      </c>
      <c r="AH107" s="145"/>
      <c r="AI107" s="145"/>
      <c r="AJ107" s="145"/>
      <c r="AK107" s="145"/>
      <c r="AL107" s="145"/>
      <c r="AM107" s="145"/>
      <c r="AN107" s="145"/>
      <c r="AO107" s="145"/>
      <c r="AP107" s="145"/>
      <c r="AQ107" s="145"/>
      <c r="AR107" s="145"/>
      <c r="AS107" s="145"/>
      <c r="AT107" s="145"/>
      <c r="AU107" s="145"/>
      <c r="AV107" s="145"/>
      <c r="AW107" s="145"/>
      <c r="AX107" s="145"/>
      <c r="AY107" s="145"/>
      <c r="AZ107" s="145"/>
      <c r="BA107" s="145"/>
      <c r="BB107" s="145"/>
      <c r="BC107" s="145"/>
      <c r="BD107" s="145"/>
      <c r="BE107" s="145"/>
      <c r="BF107" s="145"/>
      <c r="BG107" s="145"/>
    </row>
    <row r="108" spans="1:59" ht="22.5" outlineLevel="3" x14ac:dyDescent="0.2">
      <c r="A108" s="152"/>
      <c r="B108" s="153"/>
      <c r="C108" s="184" t="s">
        <v>473</v>
      </c>
      <c r="D108" s="158"/>
      <c r="E108" s="159"/>
      <c r="F108" s="156"/>
      <c r="G108" s="156"/>
      <c r="H108" s="156"/>
      <c r="I108" s="156"/>
      <c r="J108" s="156"/>
      <c r="K108" s="156"/>
      <c r="L108" s="156"/>
      <c r="M108" s="156"/>
      <c r="N108" s="155"/>
      <c r="O108" s="155"/>
      <c r="P108" s="155"/>
      <c r="Q108" s="155"/>
      <c r="R108" s="156"/>
      <c r="S108" s="156"/>
      <c r="T108" s="156"/>
      <c r="U108" s="156"/>
      <c r="V108" s="156"/>
      <c r="W108" s="156"/>
      <c r="X108" s="156"/>
      <c r="Y108" s="145"/>
      <c r="Z108" s="145"/>
      <c r="AA108" s="145"/>
      <c r="AB108" s="145"/>
      <c r="AC108" s="145"/>
      <c r="AD108" s="145"/>
      <c r="AE108" s="145"/>
      <c r="AF108" s="145" t="s">
        <v>227</v>
      </c>
      <c r="AG108" s="145">
        <v>0</v>
      </c>
      <c r="AH108" s="145"/>
      <c r="AI108" s="145"/>
      <c r="AJ108" s="145"/>
      <c r="AK108" s="145"/>
      <c r="AL108" s="145"/>
      <c r="AM108" s="145"/>
      <c r="AN108" s="145"/>
      <c r="AO108" s="145"/>
      <c r="AP108" s="145"/>
      <c r="AQ108" s="145"/>
      <c r="AR108" s="145"/>
      <c r="AS108" s="145"/>
      <c r="AT108" s="145"/>
      <c r="AU108" s="145"/>
      <c r="AV108" s="145"/>
      <c r="AW108" s="145"/>
      <c r="AX108" s="145"/>
      <c r="AY108" s="145"/>
      <c r="AZ108" s="145"/>
      <c r="BA108" s="145"/>
      <c r="BB108" s="145"/>
      <c r="BC108" s="145"/>
      <c r="BD108" s="145"/>
      <c r="BE108" s="145"/>
      <c r="BF108" s="145"/>
      <c r="BG108" s="145"/>
    </row>
    <row r="109" spans="1:59" ht="22.5" outlineLevel="3" x14ac:dyDescent="0.2">
      <c r="A109" s="152"/>
      <c r="B109" s="153"/>
      <c r="C109" s="184" t="s">
        <v>474</v>
      </c>
      <c r="D109" s="158"/>
      <c r="E109" s="159"/>
      <c r="F109" s="156"/>
      <c r="G109" s="156"/>
      <c r="H109" s="156"/>
      <c r="I109" s="156"/>
      <c r="J109" s="156"/>
      <c r="K109" s="156"/>
      <c r="L109" s="156"/>
      <c r="M109" s="156"/>
      <c r="N109" s="155"/>
      <c r="O109" s="155"/>
      <c r="P109" s="155"/>
      <c r="Q109" s="155"/>
      <c r="R109" s="156"/>
      <c r="S109" s="156"/>
      <c r="T109" s="156"/>
      <c r="U109" s="156"/>
      <c r="V109" s="156"/>
      <c r="W109" s="156"/>
      <c r="X109" s="156"/>
      <c r="Y109" s="145"/>
      <c r="Z109" s="145"/>
      <c r="AA109" s="145"/>
      <c r="AB109" s="145"/>
      <c r="AC109" s="145"/>
      <c r="AD109" s="145"/>
      <c r="AE109" s="145"/>
      <c r="AF109" s="145" t="s">
        <v>227</v>
      </c>
      <c r="AG109" s="145">
        <v>0</v>
      </c>
      <c r="AH109" s="145"/>
      <c r="AI109" s="145"/>
      <c r="AJ109" s="145"/>
      <c r="AK109" s="145"/>
      <c r="AL109" s="145"/>
      <c r="AM109" s="145"/>
      <c r="AN109" s="145"/>
      <c r="AO109" s="145"/>
      <c r="AP109" s="145"/>
      <c r="AQ109" s="145"/>
      <c r="AR109" s="145"/>
      <c r="AS109" s="145"/>
      <c r="AT109" s="145"/>
      <c r="AU109" s="145"/>
      <c r="AV109" s="145"/>
      <c r="AW109" s="145"/>
      <c r="AX109" s="145"/>
      <c r="AY109" s="145"/>
      <c r="AZ109" s="145"/>
      <c r="BA109" s="145"/>
      <c r="BB109" s="145"/>
      <c r="BC109" s="145"/>
      <c r="BD109" s="145"/>
      <c r="BE109" s="145"/>
      <c r="BF109" s="145"/>
      <c r="BG109" s="145"/>
    </row>
    <row r="110" spans="1:59" outlineLevel="3" x14ac:dyDescent="0.2">
      <c r="A110" s="152"/>
      <c r="B110" s="153"/>
      <c r="C110" s="184" t="s">
        <v>475</v>
      </c>
      <c r="D110" s="158"/>
      <c r="E110" s="159"/>
      <c r="F110" s="156"/>
      <c r="G110" s="156"/>
      <c r="H110" s="156"/>
      <c r="I110" s="156"/>
      <c r="J110" s="156"/>
      <c r="K110" s="156"/>
      <c r="L110" s="156"/>
      <c r="M110" s="156"/>
      <c r="N110" s="155"/>
      <c r="O110" s="155"/>
      <c r="P110" s="155"/>
      <c r="Q110" s="155"/>
      <c r="R110" s="156"/>
      <c r="S110" s="156"/>
      <c r="T110" s="156"/>
      <c r="U110" s="156"/>
      <c r="V110" s="156"/>
      <c r="W110" s="156"/>
      <c r="X110" s="156"/>
      <c r="Y110" s="145"/>
      <c r="Z110" s="145"/>
      <c r="AA110" s="145"/>
      <c r="AB110" s="145"/>
      <c r="AC110" s="145"/>
      <c r="AD110" s="145"/>
      <c r="AE110" s="145"/>
      <c r="AF110" s="145" t="s">
        <v>227</v>
      </c>
      <c r="AG110" s="145">
        <v>0</v>
      </c>
      <c r="AH110" s="145"/>
      <c r="AI110" s="145"/>
      <c r="AJ110" s="145"/>
      <c r="AK110" s="145"/>
      <c r="AL110" s="145"/>
      <c r="AM110" s="145"/>
      <c r="AN110" s="145"/>
      <c r="AO110" s="145"/>
      <c r="AP110" s="145"/>
      <c r="AQ110" s="145"/>
      <c r="AR110" s="145"/>
      <c r="AS110" s="145"/>
      <c r="AT110" s="145"/>
      <c r="AU110" s="145"/>
      <c r="AV110" s="145"/>
      <c r="AW110" s="145"/>
      <c r="AX110" s="145"/>
      <c r="AY110" s="145"/>
      <c r="AZ110" s="145"/>
      <c r="BA110" s="145"/>
      <c r="BB110" s="145"/>
      <c r="BC110" s="145"/>
      <c r="BD110" s="145"/>
      <c r="BE110" s="145"/>
      <c r="BF110" s="145"/>
      <c r="BG110" s="145"/>
    </row>
    <row r="111" spans="1:59" outlineLevel="3" x14ac:dyDescent="0.2">
      <c r="A111" s="152"/>
      <c r="B111" s="153"/>
      <c r="C111" s="184" t="s">
        <v>476</v>
      </c>
      <c r="D111" s="158"/>
      <c r="E111" s="159"/>
      <c r="F111" s="156"/>
      <c r="G111" s="156"/>
      <c r="H111" s="156"/>
      <c r="I111" s="156"/>
      <c r="J111" s="156"/>
      <c r="K111" s="156"/>
      <c r="L111" s="156"/>
      <c r="M111" s="156"/>
      <c r="N111" s="155"/>
      <c r="O111" s="155"/>
      <c r="P111" s="155"/>
      <c r="Q111" s="155"/>
      <c r="R111" s="156"/>
      <c r="S111" s="156"/>
      <c r="T111" s="156"/>
      <c r="U111" s="156"/>
      <c r="V111" s="156"/>
      <c r="W111" s="156"/>
      <c r="X111" s="156"/>
      <c r="Y111" s="145"/>
      <c r="Z111" s="145"/>
      <c r="AA111" s="145"/>
      <c r="AB111" s="145"/>
      <c r="AC111" s="145"/>
      <c r="AD111" s="145"/>
      <c r="AE111" s="145"/>
      <c r="AF111" s="145" t="s">
        <v>227</v>
      </c>
      <c r="AG111" s="145">
        <v>0</v>
      </c>
      <c r="AH111" s="145"/>
      <c r="AI111" s="145"/>
      <c r="AJ111" s="145"/>
      <c r="AK111" s="145"/>
      <c r="AL111" s="145"/>
      <c r="AM111" s="145"/>
      <c r="AN111" s="145"/>
      <c r="AO111" s="145"/>
      <c r="AP111" s="145"/>
      <c r="AQ111" s="145"/>
      <c r="AR111" s="145"/>
      <c r="AS111" s="145"/>
      <c r="AT111" s="145"/>
      <c r="AU111" s="145"/>
      <c r="AV111" s="145"/>
      <c r="AW111" s="145"/>
      <c r="AX111" s="145"/>
      <c r="AY111" s="145"/>
      <c r="AZ111" s="145"/>
      <c r="BA111" s="145"/>
      <c r="BB111" s="145"/>
      <c r="BC111" s="145"/>
      <c r="BD111" s="145"/>
      <c r="BE111" s="145"/>
      <c r="BF111" s="145"/>
      <c r="BG111" s="145"/>
    </row>
    <row r="112" spans="1:59" outlineLevel="3" x14ac:dyDescent="0.2">
      <c r="A112" s="152"/>
      <c r="B112" s="153"/>
      <c r="C112" s="184" t="s">
        <v>477</v>
      </c>
      <c r="D112" s="158"/>
      <c r="E112" s="159">
        <v>167.7</v>
      </c>
      <c r="F112" s="156"/>
      <c r="G112" s="156"/>
      <c r="H112" s="156"/>
      <c r="I112" s="156"/>
      <c r="J112" s="156"/>
      <c r="K112" s="156"/>
      <c r="L112" s="156"/>
      <c r="M112" s="156"/>
      <c r="N112" s="155"/>
      <c r="O112" s="155"/>
      <c r="P112" s="155"/>
      <c r="Q112" s="155"/>
      <c r="R112" s="156"/>
      <c r="S112" s="156"/>
      <c r="T112" s="156"/>
      <c r="U112" s="156"/>
      <c r="V112" s="156"/>
      <c r="W112" s="156"/>
      <c r="X112" s="156"/>
      <c r="Y112" s="145"/>
      <c r="Z112" s="145"/>
      <c r="AA112" s="145"/>
      <c r="AB112" s="145"/>
      <c r="AC112" s="145"/>
      <c r="AD112" s="145"/>
      <c r="AE112" s="145"/>
      <c r="AF112" s="145" t="s">
        <v>227</v>
      </c>
      <c r="AG112" s="145">
        <v>0</v>
      </c>
      <c r="AH112" s="145"/>
      <c r="AI112" s="145"/>
      <c r="AJ112" s="145"/>
      <c r="AK112" s="145"/>
      <c r="AL112" s="145"/>
      <c r="AM112" s="145"/>
      <c r="AN112" s="145"/>
      <c r="AO112" s="145"/>
      <c r="AP112" s="145"/>
      <c r="AQ112" s="145"/>
      <c r="AR112" s="145"/>
      <c r="AS112" s="145"/>
      <c r="AT112" s="145"/>
      <c r="AU112" s="145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5"/>
      <c r="BF112" s="145"/>
      <c r="BG112" s="145"/>
    </row>
    <row r="113" spans="1:59" outlineLevel="1" x14ac:dyDescent="0.2">
      <c r="A113" s="168">
        <v>30</v>
      </c>
      <c r="B113" s="169" t="s">
        <v>478</v>
      </c>
      <c r="C113" s="183" t="s">
        <v>479</v>
      </c>
      <c r="D113" s="170" t="s">
        <v>267</v>
      </c>
      <c r="E113" s="171">
        <v>335.39400000000001</v>
      </c>
      <c r="F113" s="172"/>
      <c r="G113" s="173">
        <f>ROUND(E113*F113,2)</f>
        <v>0</v>
      </c>
      <c r="H113" s="172"/>
      <c r="I113" s="173">
        <f>ROUND(E113*H113,2)</f>
        <v>0</v>
      </c>
      <c r="J113" s="172"/>
      <c r="K113" s="173">
        <f>ROUND(E113*J113,2)</f>
        <v>0</v>
      </c>
      <c r="L113" s="173">
        <v>21</v>
      </c>
      <c r="M113" s="173">
        <f>G113*(1+L113/100)</f>
        <v>0</v>
      </c>
      <c r="N113" s="171">
        <v>1</v>
      </c>
      <c r="O113" s="171">
        <f>ROUND(E113*N113,2)</f>
        <v>335.39</v>
      </c>
      <c r="P113" s="171">
        <v>0</v>
      </c>
      <c r="Q113" s="171">
        <f>ROUND(E113*P113,2)</f>
        <v>0</v>
      </c>
      <c r="R113" s="173"/>
      <c r="S113" s="174" t="s">
        <v>1899</v>
      </c>
      <c r="T113" s="156">
        <v>0</v>
      </c>
      <c r="U113" s="156">
        <f>ROUND(E113*T113,2)</f>
        <v>0</v>
      </c>
      <c r="V113" s="156"/>
      <c r="W113" s="156" t="s">
        <v>269</v>
      </c>
      <c r="X113" s="156" t="s">
        <v>224</v>
      </c>
      <c r="Y113" s="145"/>
      <c r="Z113" s="145"/>
      <c r="AA113" s="145"/>
      <c r="AB113" s="145"/>
      <c r="AC113" s="145"/>
      <c r="AD113" s="145"/>
      <c r="AE113" s="145"/>
      <c r="AF113" s="145" t="s">
        <v>480</v>
      </c>
      <c r="AG113" s="145"/>
      <c r="AH113" s="145"/>
      <c r="AI113" s="145"/>
      <c r="AJ113" s="145"/>
      <c r="AK113" s="145"/>
      <c r="AL113" s="145"/>
      <c r="AM113" s="145"/>
      <c r="AN113" s="145"/>
      <c r="AO113" s="145"/>
      <c r="AP113" s="145"/>
      <c r="AQ113" s="145"/>
      <c r="AR113" s="145"/>
      <c r="AS113" s="145"/>
      <c r="AT113" s="145"/>
      <c r="AU113" s="145"/>
      <c r="AV113" s="145"/>
      <c r="AW113" s="145"/>
      <c r="AX113" s="145"/>
      <c r="AY113" s="145"/>
      <c r="AZ113" s="145"/>
      <c r="BA113" s="145"/>
      <c r="BB113" s="145"/>
      <c r="BC113" s="145"/>
      <c r="BD113" s="145"/>
      <c r="BE113" s="145"/>
      <c r="BF113" s="145"/>
      <c r="BG113" s="145"/>
    </row>
    <row r="114" spans="1:59" outlineLevel="2" x14ac:dyDescent="0.2">
      <c r="A114" s="152"/>
      <c r="B114" s="153"/>
      <c r="C114" s="184" t="s">
        <v>481</v>
      </c>
      <c r="D114" s="158"/>
      <c r="E114" s="159"/>
      <c r="F114" s="156"/>
      <c r="G114" s="156"/>
      <c r="H114" s="156"/>
      <c r="I114" s="156"/>
      <c r="J114" s="156"/>
      <c r="K114" s="156"/>
      <c r="L114" s="156"/>
      <c r="M114" s="156"/>
      <c r="N114" s="155"/>
      <c r="O114" s="155"/>
      <c r="P114" s="155"/>
      <c r="Q114" s="155"/>
      <c r="R114" s="156"/>
      <c r="S114" s="156"/>
      <c r="T114" s="156"/>
      <c r="U114" s="156"/>
      <c r="V114" s="156"/>
      <c r="W114" s="156"/>
      <c r="X114" s="156"/>
      <c r="Y114" s="145"/>
      <c r="Z114" s="145"/>
      <c r="AA114" s="145"/>
      <c r="AB114" s="145"/>
      <c r="AC114" s="145"/>
      <c r="AD114" s="145"/>
      <c r="AE114" s="145"/>
      <c r="AF114" s="145" t="s">
        <v>227</v>
      </c>
      <c r="AG114" s="145">
        <v>0</v>
      </c>
      <c r="AH114" s="145"/>
      <c r="AI114" s="145"/>
      <c r="AJ114" s="145"/>
      <c r="AK114" s="145"/>
      <c r="AL114" s="145"/>
      <c r="AM114" s="145"/>
      <c r="AN114" s="145"/>
      <c r="AO114" s="145"/>
      <c r="AP114" s="145"/>
      <c r="AQ114" s="145"/>
      <c r="AR114" s="145"/>
      <c r="AS114" s="145"/>
      <c r="AT114" s="145"/>
      <c r="AU114" s="145"/>
      <c r="AV114" s="145"/>
      <c r="AW114" s="145"/>
      <c r="AX114" s="145"/>
      <c r="AY114" s="145"/>
      <c r="AZ114" s="145"/>
      <c r="BA114" s="145"/>
      <c r="BB114" s="145"/>
      <c r="BC114" s="145"/>
      <c r="BD114" s="145"/>
      <c r="BE114" s="145"/>
      <c r="BF114" s="145"/>
      <c r="BG114" s="145"/>
    </row>
    <row r="115" spans="1:59" outlineLevel="3" x14ac:dyDescent="0.2">
      <c r="A115" s="152"/>
      <c r="B115" s="153"/>
      <c r="C115" s="184" t="s">
        <v>482</v>
      </c>
      <c r="D115" s="158"/>
      <c r="E115" s="159">
        <v>335.39</v>
      </c>
      <c r="F115" s="156"/>
      <c r="G115" s="156"/>
      <c r="H115" s="156"/>
      <c r="I115" s="156"/>
      <c r="J115" s="156"/>
      <c r="K115" s="156"/>
      <c r="L115" s="156"/>
      <c r="M115" s="156"/>
      <c r="N115" s="155"/>
      <c r="O115" s="155"/>
      <c r="P115" s="155"/>
      <c r="Q115" s="155"/>
      <c r="R115" s="156"/>
      <c r="S115" s="156"/>
      <c r="T115" s="156"/>
      <c r="U115" s="156"/>
      <c r="V115" s="156"/>
      <c r="W115" s="156"/>
      <c r="X115" s="156"/>
      <c r="Y115" s="145"/>
      <c r="Z115" s="145"/>
      <c r="AA115" s="145"/>
      <c r="AB115" s="145"/>
      <c r="AC115" s="145"/>
      <c r="AD115" s="145"/>
      <c r="AE115" s="145"/>
      <c r="AF115" s="145" t="s">
        <v>227</v>
      </c>
      <c r="AG115" s="145">
        <v>0</v>
      </c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145"/>
      <c r="AV115" s="145"/>
      <c r="AW115" s="145"/>
      <c r="AX115" s="145"/>
      <c r="AY115" s="145"/>
      <c r="AZ115" s="145"/>
      <c r="BA115" s="145"/>
      <c r="BB115" s="145"/>
      <c r="BC115" s="145"/>
      <c r="BD115" s="145"/>
      <c r="BE115" s="145"/>
      <c r="BF115" s="145"/>
      <c r="BG115" s="145"/>
    </row>
    <row r="116" spans="1:59" ht="33.75" outlineLevel="1" x14ac:dyDescent="0.2">
      <c r="A116" s="175">
        <v>31</v>
      </c>
      <c r="B116" s="176" t="s">
        <v>483</v>
      </c>
      <c r="C116" s="185" t="s">
        <v>484</v>
      </c>
      <c r="D116" s="177" t="s">
        <v>261</v>
      </c>
      <c r="E116" s="178">
        <v>30</v>
      </c>
      <c r="F116" s="179"/>
      <c r="G116" s="180">
        <f>ROUND(E116*F116,2)</f>
        <v>0</v>
      </c>
      <c r="H116" s="179"/>
      <c r="I116" s="180">
        <f>ROUND(E116*H116,2)</f>
        <v>0</v>
      </c>
      <c r="J116" s="179"/>
      <c r="K116" s="180">
        <f>ROUND(E116*J116,2)</f>
        <v>0</v>
      </c>
      <c r="L116" s="180">
        <v>21</v>
      </c>
      <c r="M116" s="180">
        <f>G116*(1+L116/100)</f>
        <v>0</v>
      </c>
      <c r="N116" s="178">
        <v>0</v>
      </c>
      <c r="O116" s="178">
        <f>ROUND(E116*N116,2)</f>
        <v>0</v>
      </c>
      <c r="P116" s="178">
        <v>0</v>
      </c>
      <c r="Q116" s="178">
        <f>ROUND(E116*P116,2)</f>
        <v>0</v>
      </c>
      <c r="R116" s="180"/>
      <c r="S116" s="174" t="s">
        <v>1899</v>
      </c>
      <c r="T116" s="156">
        <v>0</v>
      </c>
      <c r="U116" s="156">
        <f>ROUND(E116*T116,2)</f>
        <v>0</v>
      </c>
      <c r="V116" s="156"/>
      <c r="W116" s="156" t="s">
        <v>223</v>
      </c>
      <c r="X116" s="156" t="s">
        <v>224</v>
      </c>
      <c r="Y116" s="145"/>
      <c r="Z116" s="145"/>
      <c r="AA116" s="145"/>
      <c r="AB116" s="145"/>
      <c r="AC116" s="145"/>
      <c r="AD116" s="145"/>
      <c r="AE116" s="145"/>
      <c r="AF116" s="145" t="s">
        <v>352</v>
      </c>
      <c r="AG116" s="145"/>
      <c r="AH116" s="145"/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145"/>
      <c r="AV116" s="145"/>
      <c r="AW116" s="145"/>
      <c r="AX116" s="145"/>
      <c r="AY116" s="145"/>
      <c r="AZ116" s="145"/>
      <c r="BA116" s="145"/>
      <c r="BB116" s="145"/>
      <c r="BC116" s="145"/>
      <c r="BD116" s="145"/>
      <c r="BE116" s="145"/>
      <c r="BF116" s="145"/>
      <c r="BG116" s="145"/>
    </row>
    <row r="117" spans="1:59" x14ac:dyDescent="0.2">
      <c r="A117" s="161" t="s">
        <v>217</v>
      </c>
      <c r="B117" s="162" t="s">
        <v>92</v>
      </c>
      <c r="C117" s="182" t="s">
        <v>93</v>
      </c>
      <c r="D117" s="163"/>
      <c r="E117" s="164"/>
      <c r="F117" s="165"/>
      <c r="G117" s="165">
        <f>SUMIF(AF118:AF121,"&lt;&gt;NOR",G118:G121)</f>
        <v>0</v>
      </c>
      <c r="H117" s="165"/>
      <c r="I117" s="165">
        <f>SUM(I118:I121)</f>
        <v>0</v>
      </c>
      <c r="J117" s="165"/>
      <c r="K117" s="165">
        <f>SUM(K118:K121)</f>
        <v>0</v>
      </c>
      <c r="L117" s="165"/>
      <c r="M117" s="165">
        <f>SUM(M118:M121)</f>
        <v>0</v>
      </c>
      <c r="N117" s="164"/>
      <c r="O117" s="164">
        <f>SUM(O118:O121)</f>
        <v>37.06</v>
      </c>
      <c r="P117" s="164"/>
      <c r="Q117" s="164">
        <f>SUM(Q118:Q121)</f>
        <v>0</v>
      </c>
      <c r="R117" s="165"/>
      <c r="S117" s="166"/>
      <c r="T117" s="160"/>
      <c r="U117" s="160">
        <f>SUM(U118:U121)</f>
        <v>0</v>
      </c>
      <c r="V117" s="160"/>
      <c r="W117" s="160"/>
      <c r="X117" s="160"/>
      <c r="AF117" t="s">
        <v>218</v>
      </c>
    </row>
    <row r="118" spans="1:59" outlineLevel="1" x14ac:dyDescent="0.2">
      <c r="A118" s="175">
        <v>32</v>
      </c>
      <c r="B118" s="176" t="s">
        <v>485</v>
      </c>
      <c r="C118" s="185" t="s">
        <v>486</v>
      </c>
      <c r="D118" s="177" t="s">
        <v>341</v>
      </c>
      <c r="E118" s="178">
        <v>2</v>
      </c>
      <c r="F118" s="179"/>
      <c r="G118" s="180">
        <f>ROUND(E118*F118,2)</f>
        <v>0</v>
      </c>
      <c r="H118" s="179"/>
      <c r="I118" s="180">
        <f>ROUND(E118*H118,2)</f>
        <v>0</v>
      </c>
      <c r="J118" s="179"/>
      <c r="K118" s="180">
        <f>ROUND(E118*J118,2)</f>
        <v>0</v>
      </c>
      <c r="L118" s="180">
        <v>21</v>
      </c>
      <c r="M118" s="180">
        <f>G118*(1+L118/100)</f>
        <v>0</v>
      </c>
      <c r="N118" s="178">
        <v>0</v>
      </c>
      <c r="O118" s="178">
        <f>ROUND(E118*N118,2)</f>
        <v>0</v>
      </c>
      <c r="P118" s="178">
        <v>0</v>
      </c>
      <c r="Q118" s="178">
        <f>ROUND(E118*P118,2)</f>
        <v>0</v>
      </c>
      <c r="R118" s="180"/>
      <c r="S118" s="181" t="s">
        <v>296</v>
      </c>
      <c r="T118" s="156">
        <v>0</v>
      </c>
      <c r="U118" s="156">
        <f>ROUND(E118*T118,2)</f>
        <v>0</v>
      </c>
      <c r="V118" s="156"/>
      <c r="W118" s="156" t="s">
        <v>223</v>
      </c>
      <c r="X118" s="156" t="s">
        <v>224</v>
      </c>
      <c r="Y118" s="145"/>
      <c r="Z118" s="145"/>
      <c r="AA118" s="145"/>
      <c r="AB118" s="145"/>
      <c r="AC118" s="145"/>
      <c r="AD118" s="145"/>
      <c r="AE118" s="145"/>
      <c r="AF118" s="145" t="s">
        <v>352</v>
      </c>
      <c r="AG118" s="145"/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145"/>
      <c r="AV118" s="145"/>
      <c r="AW118" s="145"/>
      <c r="AX118" s="145"/>
      <c r="AY118" s="145"/>
      <c r="AZ118" s="145"/>
      <c r="BA118" s="145"/>
      <c r="BB118" s="145"/>
      <c r="BC118" s="145"/>
      <c r="BD118" s="145"/>
      <c r="BE118" s="145"/>
      <c r="BF118" s="145"/>
      <c r="BG118" s="145"/>
    </row>
    <row r="119" spans="1:59" ht="56.25" outlineLevel="1" x14ac:dyDescent="0.2">
      <c r="A119" s="168">
        <v>33</v>
      </c>
      <c r="B119" s="169" t="s">
        <v>487</v>
      </c>
      <c r="C119" s="183" t="s">
        <v>488</v>
      </c>
      <c r="D119" s="170" t="s">
        <v>299</v>
      </c>
      <c r="E119" s="171">
        <v>163.57</v>
      </c>
      <c r="F119" s="172"/>
      <c r="G119" s="173">
        <f>ROUND(E119*F119,2)</f>
        <v>0</v>
      </c>
      <c r="H119" s="172"/>
      <c r="I119" s="173">
        <f>ROUND(E119*H119,2)</f>
        <v>0</v>
      </c>
      <c r="J119" s="172"/>
      <c r="K119" s="173">
        <f>ROUND(E119*J119,2)</f>
        <v>0</v>
      </c>
      <c r="L119" s="173">
        <v>21</v>
      </c>
      <c r="M119" s="173">
        <f>G119*(1+L119/100)</f>
        <v>0</v>
      </c>
      <c r="N119" s="171">
        <v>0.22656999999999999</v>
      </c>
      <c r="O119" s="171">
        <f>ROUND(E119*N119,2)</f>
        <v>37.06</v>
      </c>
      <c r="P119" s="171">
        <v>0</v>
      </c>
      <c r="Q119" s="171">
        <f>ROUND(E119*P119,2)</f>
        <v>0</v>
      </c>
      <c r="R119" s="173"/>
      <c r="S119" s="174" t="s">
        <v>1899</v>
      </c>
      <c r="T119" s="156">
        <v>0</v>
      </c>
      <c r="U119" s="156">
        <f>ROUND(E119*T119,2)</f>
        <v>0</v>
      </c>
      <c r="V119" s="156"/>
      <c r="W119" s="156" t="s">
        <v>223</v>
      </c>
      <c r="X119" s="156" t="s">
        <v>224</v>
      </c>
      <c r="Y119" s="145"/>
      <c r="Z119" s="145"/>
      <c r="AA119" s="145"/>
      <c r="AB119" s="145"/>
      <c r="AC119" s="145"/>
      <c r="AD119" s="145"/>
      <c r="AE119" s="145"/>
      <c r="AF119" s="145" t="s">
        <v>352</v>
      </c>
      <c r="AG119" s="145"/>
      <c r="AH119" s="145"/>
      <c r="AI119" s="145"/>
      <c r="AJ119" s="145"/>
      <c r="AK119" s="145"/>
      <c r="AL119" s="145"/>
      <c r="AM119" s="145"/>
      <c r="AN119" s="145"/>
      <c r="AO119" s="145"/>
      <c r="AP119" s="145"/>
      <c r="AQ119" s="145"/>
      <c r="AR119" s="145"/>
      <c r="AS119" s="145"/>
      <c r="AT119" s="145"/>
      <c r="AU119" s="145"/>
      <c r="AV119" s="145"/>
      <c r="AW119" s="145"/>
      <c r="AX119" s="145"/>
      <c r="AY119" s="145"/>
      <c r="AZ119" s="145"/>
      <c r="BA119" s="145"/>
      <c r="BB119" s="145"/>
      <c r="BC119" s="145"/>
      <c r="BD119" s="145"/>
      <c r="BE119" s="145"/>
      <c r="BF119" s="145"/>
      <c r="BG119" s="145"/>
    </row>
    <row r="120" spans="1:59" outlineLevel="2" x14ac:dyDescent="0.2">
      <c r="A120" s="152"/>
      <c r="B120" s="153"/>
      <c r="C120" s="184" t="s">
        <v>489</v>
      </c>
      <c r="D120" s="158"/>
      <c r="E120" s="159"/>
      <c r="F120" s="156"/>
      <c r="G120" s="156"/>
      <c r="H120" s="156"/>
      <c r="I120" s="156"/>
      <c r="J120" s="156"/>
      <c r="K120" s="156"/>
      <c r="L120" s="156"/>
      <c r="M120" s="156"/>
      <c r="N120" s="155"/>
      <c r="O120" s="155"/>
      <c r="P120" s="155"/>
      <c r="Q120" s="155"/>
      <c r="R120" s="156"/>
      <c r="S120" s="156"/>
      <c r="T120" s="156"/>
      <c r="U120" s="156"/>
      <c r="V120" s="156"/>
      <c r="W120" s="156"/>
      <c r="X120" s="156"/>
      <c r="Y120" s="145"/>
      <c r="Z120" s="145"/>
      <c r="AA120" s="145"/>
      <c r="AB120" s="145"/>
      <c r="AC120" s="145"/>
      <c r="AD120" s="145"/>
      <c r="AE120" s="145"/>
      <c r="AF120" s="145" t="s">
        <v>227</v>
      </c>
      <c r="AG120" s="145">
        <v>0</v>
      </c>
      <c r="AH120" s="145"/>
      <c r="AI120" s="145"/>
      <c r="AJ120" s="145"/>
      <c r="AK120" s="145"/>
      <c r="AL120" s="145"/>
      <c r="AM120" s="145"/>
      <c r="AN120" s="145"/>
      <c r="AO120" s="145"/>
      <c r="AP120" s="145"/>
      <c r="AQ120" s="145"/>
      <c r="AR120" s="145"/>
      <c r="AS120" s="145"/>
      <c r="AT120" s="145"/>
      <c r="AU120" s="145"/>
      <c r="AV120" s="145"/>
      <c r="AW120" s="145"/>
      <c r="AX120" s="145"/>
      <c r="AY120" s="145"/>
      <c r="AZ120" s="145"/>
      <c r="BA120" s="145"/>
      <c r="BB120" s="145"/>
      <c r="BC120" s="145"/>
      <c r="BD120" s="145"/>
      <c r="BE120" s="145"/>
      <c r="BF120" s="145"/>
      <c r="BG120" s="145"/>
    </row>
    <row r="121" spans="1:59" outlineLevel="3" x14ac:dyDescent="0.2">
      <c r="A121" s="152"/>
      <c r="B121" s="153"/>
      <c r="C121" s="184" t="s">
        <v>490</v>
      </c>
      <c r="D121" s="158"/>
      <c r="E121" s="159">
        <v>163.57</v>
      </c>
      <c r="F121" s="156"/>
      <c r="G121" s="156"/>
      <c r="H121" s="156"/>
      <c r="I121" s="156"/>
      <c r="J121" s="156"/>
      <c r="K121" s="156"/>
      <c r="L121" s="156"/>
      <c r="M121" s="156"/>
      <c r="N121" s="155"/>
      <c r="O121" s="155"/>
      <c r="P121" s="155"/>
      <c r="Q121" s="155"/>
      <c r="R121" s="156"/>
      <c r="S121" s="156"/>
      <c r="T121" s="156"/>
      <c r="U121" s="156"/>
      <c r="V121" s="156"/>
      <c r="W121" s="156"/>
      <c r="X121" s="156"/>
      <c r="Y121" s="145"/>
      <c r="Z121" s="145"/>
      <c r="AA121" s="145"/>
      <c r="AB121" s="145"/>
      <c r="AC121" s="145"/>
      <c r="AD121" s="145"/>
      <c r="AE121" s="145"/>
      <c r="AF121" s="145" t="s">
        <v>227</v>
      </c>
      <c r="AG121" s="145">
        <v>0</v>
      </c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5"/>
      <c r="AU121" s="145"/>
      <c r="AV121" s="145"/>
      <c r="AW121" s="145"/>
      <c r="AX121" s="145"/>
      <c r="AY121" s="145"/>
      <c r="AZ121" s="145"/>
      <c r="BA121" s="145"/>
      <c r="BB121" s="145"/>
      <c r="BC121" s="145"/>
      <c r="BD121" s="145"/>
      <c r="BE121" s="145"/>
      <c r="BF121" s="145"/>
      <c r="BG121" s="145"/>
    </row>
    <row r="122" spans="1:59" x14ac:dyDescent="0.2">
      <c r="A122" s="161" t="s">
        <v>217</v>
      </c>
      <c r="B122" s="162" t="s">
        <v>102</v>
      </c>
      <c r="C122" s="182" t="s">
        <v>103</v>
      </c>
      <c r="D122" s="163"/>
      <c r="E122" s="164"/>
      <c r="F122" s="165"/>
      <c r="G122" s="165">
        <f>SUMIF(AF123:AF130,"&lt;&gt;NOR",G123:G130)</f>
        <v>0</v>
      </c>
      <c r="H122" s="165"/>
      <c r="I122" s="165">
        <f>SUM(I123:I130)</f>
        <v>0</v>
      </c>
      <c r="J122" s="165"/>
      <c r="K122" s="165">
        <f>SUM(K123:K130)</f>
        <v>0</v>
      </c>
      <c r="L122" s="165"/>
      <c r="M122" s="165">
        <f>SUM(M123:M130)</f>
        <v>0</v>
      </c>
      <c r="N122" s="164"/>
      <c r="O122" s="164">
        <f>SUM(O123:O130)</f>
        <v>0.5</v>
      </c>
      <c r="P122" s="164"/>
      <c r="Q122" s="164">
        <f>SUM(Q123:Q130)</f>
        <v>0.08</v>
      </c>
      <c r="R122" s="165"/>
      <c r="S122" s="166"/>
      <c r="T122" s="160"/>
      <c r="U122" s="160">
        <f>SUM(U123:U130)</f>
        <v>0</v>
      </c>
      <c r="V122" s="160"/>
      <c r="W122" s="160"/>
      <c r="X122" s="160"/>
      <c r="AF122" t="s">
        <v>218</v>
      </c>
    </row>
    <row r="123" spans="1:59" outlineLevel="1" x14ac:dyDescent="0.2">
      <c r="A123" s="175">
        <v>34</v>
      </c>
      <c r="B123" s="176" t="s">
        <v>491</v>
      </c>
      <c r="C123" s="185" t="s">
        <v>492</v>
      </c>
      <c r="D123" s="177" t="s">
        <v>341</v>
      </c>
      <c r="E123" s="178">
        <v>1</v>
      </c>
      <c r="F123" s="179"/>
      <c r="G123" s="180">
        <f>ROUND(E123*F123,2)</f>
        <v>0</v>
      </c>
      <c r="H123" s="179"/>
      <c r="I123" s="180">
        <f>ROUND(E123*H123,2)</f>
        <v>0</v>
      </c>
      <c r="J123" s="179"/>
      <c r="K123" s="180">
        <f>ROUND(E123*J123,2)</f>
        <v>0</v>
      </c>
      <c r="L123" s="180">
        <v>21</v>
      </c>
      <c r="M123" s="180">
        <f>G123*(1+L123/100)</f>
        <v>0</v>
      </c>
      <c r="N123" s="178">
        <v>0</v>
      </c>
      <c r="O123" s="178">
        <f>ROUND(E123*N123,2)</f>
        <v>0</v>
      </c>
      <c r="P123" s="178">
        <v>0</v>
      </c>
      <c r="Q123" s="178">
        <f>ROUND(E123*P123,2)</f>
        <v>0</v>
      </c>
      <c r="R123" s="180"/>
      <c r="S123" s="181" t="s">
        <v>296</v>
      </c>
      <c r="T123" s="156">
        <v>0</v>
      </c>
      <c r="U123" s="156">
        <f>ROUND(E123*T123,2)</f>
        <v>0</v>
      </c>
      <c r="V123" s="156"/>
      <c r="W123" s="156" t="s">
        <v>223</v>
      </c>
      <c r="X123" s="156" t="s">
        <v>224</v>
      </c>
      <c r="Y123" s="145"/>
      <c r="Z123" s="145"/>
      <c r="AA123" s="145"/>
      <c r="AB123" s="145"/>
      <c r="AC123" s="145"/>
      <c r="AD123" s="145"/>
      <c r="AE123" s="145"/>
      <c r="AF123" s="145" t="s">
        <v>352</v>
      </c>
      <c r="AG123" s="145"/>
      <c r="AH123" s="145"/>
      <c r="AI123" s="145"/>
      <c r="AJ123" s="145"/>
      <c r="AK123" s="145"/>
      <c r="AL123" s="145"/>
      <c r="AM123" s="145"/>
      <c r="AN123" s="145"/>
      <c r="AO123" s="145"/>
      <c r="AP123" s="145"/>
      <c r="AQ123" s="145"/>
      <c r="AR123" s="145"/>
      <c r="AS123" s="145"/>
      <c r="AT123" s="145"/>
      <c r="AU123" s="145"/>
      <c r="AV123" s="145"/>
      <c r="AW123" s="145"/>
      <c r="AX123" s="145"/>
      <c r="AY123" s="145"/>
      <c r="AZ123" s="145"/>
      <c r="BA123" s="145"/>
      <c r="BB123" s="145"/>
      <c r="BC123" s="145"/>
      <c r="BD123" s="145"/>
      <c r="BE123" s="145"/>
      <c r="BF123" s="145"/>
      <c r="BG123" s="145"/>
    </row>
    <row r="124" spans="1:59" ht="33.75" outlineLevel="1" x14ac:dyDescent="0.2">
      <c r="A124" s="168">
        <v>35</v>
      </c>
      <c r="B124" s="169" t="s">
        <v>493</v>
      </c>
      <c r="C124" s="183" t="s">
        <v>494</v>
      </c>
      <c r="D124" s="170" t="s">
        <v>221</v>
      </c>
      <c r="E124" s="171">
        <v>3.6999999999999998E-2</v>
      </c>
      <c r="F124" s="172"/>
      <c r="G124" s="173">
        <f>ROUND(E124*F124,2)</f>
        <v>0</v>
      </c>
      <c r="H124" s="172"/>
      <c r="I124" s="173">
        <f>ROUND(E124*H124,2)</f>
        <v>0</v>
      </c>
      <c r="J124" s="172"/>
      <c r="K124" s="173">
        <f>ROUND(E124*J124,2)</f>
        <v>0</v>
      </c>
      <c r="L124" s="173">
        <v>21</v>
      </c>
      <c r="M124" s="173">
        <f>G124*(1+L124/100)</f>
        <v>0</v>
      </c>
      <c r="N124" s="171">
        <v>0</v>
      </c>
      <c r="O124" s="171">
        <f>ROUND(E124*N124,2)</f>
        <v>0</v>
      </c>
      <c r="P124" s="171">
        <v>2.2000000000000002</v>
      </c>
      <c r="Q124" s="171">
        <f>ROUND(E124*P124,2)</f>
        <v>0.08</v>
      </c>
      <c r="R124" s="173"/>
      <c r="S124" s="174" t="s">
        <v>1899</v>
      </c>
      <c r="T124" s="156">
        <v>0</v>
      </c>
      <c r="U124" s="156">
        <f>ROUND(E124*T124,2)</f>
        <v>0</v>
      </c>
      <c r="V124" s="156"/>
      <c r="W124" s="156" t="s">
        <v>223</v>
      </c>
      <c r="X124" s="156" t="s">
        <v>224</v>
      </c>
      <c r="Y124" s="145"/>
      <c r="Z124" s="145"/>
      <c r="AA124" s="145"/>
      <c r="AB124" s="145"/>
      <c r="AC124" s="145"/>
      <c r="AD124" s="145"/>
      <c r="AE124" s="145"/>
      <c r="AF124" s="145" t="s">
        <v>352</v>
      </c>
      <c r="AG124" s="145"/>
      <c r="AH124" s="145"/>
      <c r="AI124" s="145"/>
      <c r="AJ124" s="145"/>
      <c r="AK124" s="145"/>
      <c r="AL124" s="145"/>
      <c r="AM124" s="145"/>
      <c r="AN124" s="145"/>
      <c r="AO124" s="145"/>
      <c r="AP124" s="145"/>
      <c r="AQ124" s="145"/>
      <c r="AR124" s="145"/>
      <c r="AS124" s="145"/>
      <c r="AT124" s="145"/>
      <c r="AU124" s="145"/>
      <c r="AV124" s="145"/>
      <c r="AW124" s="145"/>
      <c r="AX124" s="145"/>
      <c r="AY124" s="145"/>
      <c r="AZ124" s="145"/>
      <c r="BA124" s="145"/>
      <c r="BB124" s="145"/>
      <c r="BC124" s="145"/>
      <c r="BD124" s="145"/>
      <c r="BE124" s="145"/>
      <c r="BF124" s="145"/>
      <c r="BG124" s="145"/>
    </row>
    <row r="125" spans="1:59" outlineLevel="2" x14ac:dyDescent="0.2">
      <c r="A125" s="152"/>
      <c r="B125" s="153"/>
      <c r="C125" s="184" t="s">
        <v>495</v>
      </c>
      <c r="D125" s="158"/>
      <c r="E125" s="159"/>
      <c r="F125" s="156"/>
      <c r="G125" s="156"/>
      <c r="H125" s="156"/>
      <c r="I125" s="156"/>
      <c r="J125" s="156"/>
      <c r="K125" s="156"/>
      <c r="L125" s="156"/>
      <c r="M125" s="156"/>
      <c r="N125" s="155"/>
      <c r="O125" s="155"/>
      <c r="P125" s="155"/>
      <c r="Q125" s="155"/>
      <c r="R125" s="156"/>
      <c r="S125" s="156"/>
      <c r="T125" s="156"/>
      <c r="U125" s="156"/>
      <c r="V125" s="156"/>
      <c r="W125" s="156"/>
      <c r="X125" s="156"/>
      <c r="Y125" s="145"/>
      <c r="Z125" s="145"/>
      <c r="AA125" s="145"/>
      <c r="AB125" s="145"/>
      <c r="AC125" s="145"/>
      <c r="AD125" s="145"/>
      <c r="AE125" s="145"/>
      <c r="AF125" s="145" t="s">
        <v>227</v>
      </c>
      <c r="AG125" s="145">
        <v>0</v>
      </c>
      <c r="AH125" s="145"/>
      <c r="AI125" s="145"/>
      <c r="AJ125" s="145"/>
      <c r="AK125" s="145"/>
      <c r="AL125" s="145"/>
      <c r="AM125" s="145"/>
      <c r="AN125" s="145"/>
      <c r="AO125" s="145"/>
      <c r="AP125" s="145"/>
      <c r="AQ125" s="145"/>
      <c r="AR125" s="145"/>
      <c r="AS125" s="145"/>
      <c r="AT125" s="145"/>
      <c r="AU125" s="145"/>
      <c r="AV125" s="145"/>
      <c r="AW125" s="145"/>
      <c r="AX125" s="145"/>
      <c r="AY125" s="145"/>
      <c r="AZ125" s="145"/>
      <c r="BA125" s="145"/>
      <c r="BB125" s="145"/>
      <c r="BC125" s="145"/>
      <c r="BD125" s="145"/>
      <c r="BE125" s="145"/>
      <c r="BF125" s="145"/>
      <c r="BG125" s="145"/>
    </row>
    <row r="126" spans="1:59" outlineLevel="3" x14ac:dyDescent="0.2">
      <c r="A126" s="152"/>
      <c r="B126" s="153"/>
      <c r="C126" s="184" t="s">
        <v>496</v>
      </c>
      <c r="D126" s="158"/>
      <c r="E126" s="159"/>
      <c r="F126" s="156"/>
      <c r="G126" s="156"/>
      <c r="H126" s="156"/>
      <c r="I126" s="156"/>
      <c r="J126" s="156"/>
      <c r="K126" s="156"/>
      <c r="L126" s="156"/>
      <c r="M126" s="156"/>
      <c r="N126" s="155"/>
      <c r="O126" s="155"/>
      <c r="P126" s="155"/>
      <c r="Q126" s="155"/>
      <c r="R126" s="156"/>
      <c r="S126" s="156"/>
      <c r="T126" s="156"/>
      <c r="U126" s="156"/>
      <c r="V126" s="156"/>
      <c r="W126" s="156"/>
      <c r="X126" s="156"/>
      <c r="Y126" s="145"/>
      <c r="Z126" s="145"/>
      <c r="AA126" s="145"/>
      <c r="AB126" s="145"/>
      <c r="AC126" s="145"/>
      <c r="AD126" s="145"/>
      <c r="AE126" s="145"/>
      <c r="AF126" s="145" t="s">
        <v>227</v>
      </c>
      <c r="AG126" s="145">
        <v>0</v>
      </c>
      <c r="AH126" s="145"/>
      <c r="AI126" s="145"/>
      <c r="AJ126" s="145"/>
      <c r="AK126" s="145"/>
      <c r="AL126" s="145"/>
      <c r="AM126" s="145"/>
      <c r="AN126" s="145"/>
      <c r="AO126" s="145"/>
      <c r="AP126" s="145"/>
      <c r="AQ126" s="145"/>
      <c r="AR126" s="145"/>
      <c r="AS126" s="145"/>
      <c r="AT126" s="145"/>
      <c r="AU126" s="145"/>
      <c r="AV126" s="145"/>
      <c r="AW126" s="145"/>
      <c r="AX126" s="145"/>
      <c r="AY126" s="145"/>
      <c r="AZ126" s="145"/>
      <c r="BA126" s="145"/>
      <c r="BB126" s="145"/>
      <c r="BC126" s="145"/>
      <c r="BD126" s="145"/>
      <c r="BE126" s="145"/>
      <c r="BF126" s="145"/>
      <c r="BG126" s="145"/>
    </row>
    <row r="127" spans="1:59" outlineLevel="3" x14ac:dyDescent="0.2">
      <c r="A127" s="152"/>
      <c r="B127" s="153"/>
      <c r="C127" s="184" t="s">
        <v>497</v>
      </c>
      <c r="D127" s="158"/>
      <c r="E127" s="159"/>
      <c r="F127" s="156"/>
      <c r="G127" s="156"/>
      <c r="H127" s="156"/>
      <c r="I127" s="156"/>
      <c r="J127" s="156"/>
      <c r="K127" s="156"/>
      <c r="L127" s="156"/>
      <c r="M127" s="156"/>
      <c r="N127" s="155"/>
      <c r="O127" s="155"/>
      <c r="P127" s="155"/>
      <c r="Q127" s="155"/>
      <c r="R127" s="156"/>
      <c r="S127" s="156"/>
      <c r="T127" s="156"/>
      <c r="U127" s="156"/>
      <c r="V127" s="156"/>
      <c r="W127" s="156"/>
      <c r="X127" s="156"/>
      <c r="Y127" s="145"/>
      <c r="Z127" s="145"/>
      <c r="AA127" s="145"/>
      <c r="AB127" s="145"/>
      <c r="AC127" s="145"/>
      <c r="AD127" s="145"/>
      <c r="AE127" s="145"/>
      <c r="AF127" s="145" t="s">
        <v>227</v>
      </c>
      <c r="AG127" s="145">
        <v>0</v>
      </c>
      <c r="AH127" s="145"/>
      <c r="AI127" s="145"/>
      <c r="AJ127" s="145"/>
      <c r="AK127" s="145"/>
      <c r="AL127" s="145"/>
      <c r="AM127" s="145"/>
      <c r="AN127" s="145"/>
      <c r="AO127" s="145"/>
      <c r="AP127" s="145"/>
      <c r="AQ127" s="145"/>
      <c r="AR127" s="145"/>
      <c r="AS127" s="145"/>
      <c r="AT127" s="145"/>
      <c r="AU127" s="145"/>
      <c r="AV127" s="145"/>
      <c r="AW127" s="145"/>
      <c r="AX127" s="145"/>
      <c r="AY127" s="145"/>
      <c r="AZ127" s="145"/>
      <c r="BA127" s="145"/>
      <c r="BB127" s="145"/>
      <c r="BC127" s="145"/>
      <c r="BD127" s="145"/>
      <c r="BE127" s="145"/>
      <c r="BF127" s="145"/>
      <c r="BG127" s="145"/>
    </row>
    <row r="128" spans="1:59" outlineLevel="3" x14ac:dyDescent="0.2">
      <c r="A128" s="152"/>
      <c r="B128" s="153"/>
      <c r="C128" s="184" t="s">
        <v>498</v>
      </c>
      <c r="D128" s="158"/>
      <c r="E128" s="159">
        <v>0.04</v>
      </c>
      <c r="F128" s="156"/>
      <c r="G128" s="156"/>
      <c r="H128" s="156"/>
      <c r="I128" s="156"/>
      <c r="J128" s="156"/>
      <c r="K128" s="156"/>
      <c r="L128" s="156"/>
      <c r="M128" s="156"/>
      <c r="N128" s="155"/>
      <c r="O128" s="155"/>
      <c r="P128" s="155"/>
      <c r="Q128" s="155"/>
      <c r="R128" s="156"/>
      <c r="S128" s="156"/>
      <c r="T128" s="156"/>
      <c r="U128" s="156"/>
      <c r="V128" s="156"/>
      <c r="W128" s="156"/>
      <c r="X128" s="156"/>
      <c r="Y128" s="145"/>
      <c r="Z128" s="145"/>
      <c r="AA128" s="145"/>
      <c r="AB128" s="145"/>
      <c r="AC128" s="145"/>
      <c r="AD128" s="145"/>
      <c r="AE128" s="145"/>
      <c r="AF128" s="145" t="s">
        <v>227</v>
      </c>
      <c r="AG128" s="145">
        <v>0</v>
      </c>
      <c r="AH128" s="145"/>
      <c r="AI128" s="145"/>
      <c r="AJ128" s="145"/>
      <c r="AK128" s="145"/>
      <c r="AL128" s="145"/>
      <c r="AM128" s="145"/>
      <c r="AN128" s="145"/>
      <c r="AO128" s="145"/>
      <c r="AP128" s="145"/>
      <c r="AQ128" s="145"/>
      <c r="AR128" s="145"/>
      <c r="AS128" s="145"/>
      <c r="AT128" s="145"/>
      <c r="AU128" s="145"/>
      <c r="AV128" s="145"/>
      <c r="AW128" s="145"/>
      <c r="AX128" s="145"/>
      <c r="AY128" s="145"/>
      <c r="AZ128" s="145"/>
      <c r="BA128" s="145"/>
      <c r="BB128" s="145"/>
      <c r="BC128" s="145"/>
      <c r="BD128" s="145"/>
      <c r="BE128" s="145"/>
      <c r="BF128" s="145"/>
      <c r="BG128" s="145"/>
    </row>
    <row r="129" spans="1:59" ht="22.5" outlineLevel="1" x14ac:dyDescent="0.2">
      <c r="A129" s="175">
        <v>36</v>
      </c>
      <c r="B129" s="176" t="s">
        <v>499</v>
      </c>
      <c r="C129" s="185" t="s">
        <v>500</v>
      </c>
      <c r="D129" s="177" t="s">
        <v>341</v>
      </c>
      <c r="E129" s="178">
        <v>1</v>
      </c>
      <c r="F129" s="179"/>
      <c r="G129" s="180">
        <f>ROUND(E129*F129,2)</f>
        <v>0</v>
      </c>
      <c r="H129" s="179"/>
      <c r="I129" s="180">
        <f>ROUND(E129*H129,2)</f>
        <v>0</v>
      </c>
      <c r="J129" s="179"/>
      <c r="K129" s="180">
        <f>ROUND(E129*J129,2)</f>
        <v>0</v>
      </c>
      <c r="L129" s="180">
        <v>21</v>
      </c>
      <c r="M129" s="180">
        <f>G129*(1+L129/100)</f>
        <v>0</v>
      </c>
      <c r="N129" s="178">
        <v>0</v>
      </c>
      <c r="O129" s="178">
        <f>ROUND(E129*N129,2)</f>
        <v>0</v>
      </c>
      <c r="P129" s="178">
        <v>0</v>
      </c>
      <c r="Q129" s="178">
        <f>ROUND(E129*P129,2)</f>
        <v>0</v>
      </c>
      <c r="R129" s="180"/>
      <c r="S129" s="174" t="s">
        <v>1899</v>
      </c>
      <c r="T129" s="156">
        <v>0</v>
      </c>
      <c r="U129" s="156">
        <f>ROUND(E129*T129,2)</f>
        <v>0</v>
      </c>
      <c r="V129" s="156"/>
      <c r="W129" s="156" t="s">
        <v>223</v>
      </c>
      <c r="X129" s="156" t="s">
        <v>224</v>
      </c>
      <c r="Y129" s="145"/>
      <c r="Z129" s="145"/>
      <c r="AA129" s="145"/>
      <c r="AB129" s="145"/>
      <c r="AC129" s="145"/>
      <c r="AD129" s="145"/>
      <c r="AE129" s="145"/>
      <c r="AF129" s="145" t="s">
        <v>352</v>
      </c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145"/>
      <c r="AV129" s="145"/>
      <c r="AW129" s="145"/>
      <c r="AX129" s="145"/>
      <c r="AY129" s="145"/>
      <c r="AZ129" s="145"/>
      <c r="BA129" s="145"/>
      <c r="BB129" s="145"/>
      <c r="BC129" s="145"/>
      <c r="BD129" s="145"/>
      <c r="BE129" s="145"/>
      <c r="BF129" s="145"/>
      <c r="BG129" s="145"/>
    </row>
    <row r="130" spans="1:59" outlineLevel="1" x14ac:dyDescent="0.2">
      <c r="A130" s="175">
        <v>37</v>
      </c>
      <c r="B130" s="176" t="s">
        <v>501</v>
      </c>
      <c r="C130" s="185" t="s">
        <v>502</v>
      </c>
      <c r="D130" s="177" t="s">
        <v>503</v>
      </c>
      <c r="E130" s="178">
        <v>1</v>
      </c>
      <c r="F130" s="179"/>
      <c r="G130" s="180">
        <f>ROUND(E130*F130,2)</f>
        <v>0</v>
      </c>
      <c r="H130" s="179"/>
      <c r="I130" s="180">
        <f>ROUND(E130*H130,2)</f>
        <v>0</v>
      </c>
      <c r="J130" s="179"/>
      <c r="K130" s="180">
        <f>ROUND(E130*J130,2)</f>
        <v>0</v>
      </c>
      <c r="L130" s="180">
        <v>21</v>
      </c>
      <c r="M130" s="180">
        <f>G130*(1+L130/100)</f>
        <v>0</v>
      </c>
      <c r="N130" s="178">
        <v>0.5</v>
      </c>
      <c r="O130" s="178">
        <f>ROUND(E130*N130,2)</f>
        <v>0.5</v>
      </c>
      <c r="P130" s="178">
        <v>0</v>
      </c>
      <c r="Q130" s="178">
        <f>ROUND(E130*P130,2)</f>
        <v>0</v>
      </c>
      <c r="R130" s="180"/>
      <c r="S130" s="181" t="s">
        <v>296</v>
      </c>
      <c r="T130" s="156">
        <v>0</v>
      </c>
      <c r="U130" s="156">
        <f>ROUND(E130*T130,2)</f>
        <v>0</v>
      </c>
      <c r="V130" s="156"/>
      <c r="W130" s="156" t="s">
        <v>269</v>
      </c>
      <c r="X130" s="156" t="s">
        <v>224</v>
      </c>
      <c r="Y130" s="145"/>
      <c r="Z130" s="145"/>
      <c r="AA130" s="145"/>
      <c r="AB130" s="145"/>
      <c r="AC130" s="145"/>
      <c r="AD130" s="145"/>
      <c r="AE130" s="145"/>
      <c r="AF130" s="145" t="s">
        <v>480</v>
      </c>
      <c r="AG130" s="145"/>
      <c r="AH130" s="145"/>
      <c r="AI130" s="145"/>
      <c r="AJ130" s="145"/>
      <c r="AK130" s="145"/>
      <c r="AL130" s="145"/>
      <c r="AM130" s="145"/>
      <c r="AN130" s="145"/>
      <c r="AO130" s="145"/>
      <c r="AP130" s="145"/>
      <c r="AQ130" s="145"/>
      <c r="AR130" s="145"/>
      <c r="AS130" s="145"/>
      <c r="AT130" s="145"/>
      <c r="AU130" s="145"/>
      <c r="AV130" s="145"/>
      <c r="AW130" s="145"/>
      <c r="AX130" s="145"/>
      <c r="AY130" s="145"/>
      <c r="AZ130" s="145"/>
      <c r="BA130" s="145"/>
      <c r="BB130" s="145"/>
      <c r="BC130" s="145"/>
      <c r="BD130" s="145"/>
      <c r="BE130" s="145"/>
      <c r="BF130" s="145"/>
      <c r="BG130" s="145"/>
    </row>
    <row r="131" spans="1:59" x14ac:dyDescent="0.2">
      <c r="A131" s="161" t="s">
        <v>217</v>
      </c>
      <c r="B131" s="162" t="s">
        <v>109</v>
      </c>
      <c r="C131" s="182" t="s">
        <v>110</v>
      </c>
      <c r="D131" s="163"/>
      <c r="E131" s="164"/>
      <c r="F131" s="165"/>
      <c r="G131" s="165">
        <f>SUMIF(AF132:AF153,"&lt;&gt;NOR",G132:G153)</f>
        <v>0</v>
      </c>
      <c r="H131" s="165"/>
      <c r="I131" s="165">
        <f>SUM(I132:I153)</f>
        <v>0</v>
      </c>
      <c r="J131" s="165"/>
      <c r="K131" s="165">
        <f>SUM(K132:K153)</f>
        <v>0</v>
      </c>
      <c r="L131" s="165"/>
      <c r="M131" s="165">
        <f>SUM(M132:M153)</f>
        <v>0</v>
      </c>
      <c r="N131" s="164"/>
      <c r="O131" s="164">
        <f>SUM(O132:O153)</f>
        <v>80.36</v>
      </c>
      <c r="P131" s="164"/>
      <c r="Q131" s="164">
        <f>SUM(Q132:Q153)</f>
        <v>0</v>
      </c>
      <c r="R131" s="165"/>
      <c r="S131" s="166"/>
      <c r="T131" s="160"/>
      <c r="U131" s="160">
        <f>SUM(U132:U153)</f>
        <v>0</v>
      </c>
      <c r="V131" s="160"/>
      <c r="W131" s="160"/>
      <c r="X131" s="160"/>
      <c r="AF131" t="s">
        <v>218</v>
      </c>
    </row>
    <row r="132" spans="1:59" ht="33.75" outlineLevel="1" x14ac:dyDescent="0.2">
      <c r="A132" s="168">
        <v>38</v>
      </c>
      <c r="B132" s="169" t="s">
        <v>504</v>
      </c>
      <c r="C132" s="183" t="s">
        <v>505</v>
      </c>
      <c r="D132" s="170" t="s">
        <v>221</v>
      </c>
      <c r="E132" s="171">
        <v>42.383000000000003</v>
      </c>
      <c r="F132" s="172"/>
      <c r="G132" s="173">
        <f>ROUND(E132*F132,2)</f>
        <v>0</v>
      </c>
      <c r="H132" s="172"/>
      <c r="I132" s="173">
        <f>ROUND(E132*H132,2)</f>
        <v>0</v>
      </c>
      <c r="J132" s="172"/>
      <c r="K132" s="173">
        <f>ROUND(E132*J132,2)</f>
        <v>0</v>
      </c>
      <c r="L132" s="173">
        <v>21</v>
      </c>
      <c r="M132" s="173">
        <f>G132*(1+L132/100)</f>
        <v>0</v>
      </c>
      <c r="N132" s="171">
        <v>1.8907700000000001</v>
      </c>
      <c r="O132" s="171">
        <f>ROUND(E132*N132,2)</f>
        <v>80.14</v>
      </c>
      <c r="P132" s="171">
        <v>0</v>
      </c>
      <c r="Q132" s="171">
        <f>ROUND(E132*P132,2)</f>
        <v>0</v>
      </c>
      <c r="R132" s="173"/>
      <c r="S132" s="174" t="s">
        <v>1899</v>
      </c>
      <c r="T132" s="156">
        <v>0</v>
      </c>
      <c r="U132" s="156">
        <f>ROUND(E132*T132,2)</f>
        <v>0</v>
      </c>
      <c r="V132" s="156"/>
      <c r="W132" s="156" t="s">
        <v>223</v>
      </c>
      <c r="X132" s="156" t="s">
        <v>224</v>
      </c>
      <c r="Y132" s="145"/>
      <c r="Z132" s="145"/>
      <c r="AA132" s="145"/>
      <c r="AB132" s="145"/>
      <c r="AC132" s="145"/>
      <c r="AD132" s="145"/>
      <c r="AE132" s="145"/>
      <c r="AF132" s="145" t="s">
        <v>352</v>
      </c>
      <c r="AG132" s="145"/>
      <c r="AH132" s="145"/>
      <c r="AI132" s="145"/>
      <c r="AJ132" s="145"/>
      <c r="AK132" s="145"/>
      <c r="AL132" s="145"/>
      <c r="AM132" s="145"/>
      <c r="AN132" s="145"/>
      <c r="AO132" s="145"/>
      <c r="AP132" s="145"/>
      <c r="AQ132" s="145"/>
      <c r="AR132" s="145"/>
      <c r="AS132" s="145"/>
      <c r="AT132" s="145"/>
      <c r="AU132" s="145"/>
      <c r="AV132" s="145"/>
      <c r="AW132" s="145"/>
      <c r="AX132" s="145"/>
      <c r="AY132" s="145"/>
      <c r="AZ132" s="145"/>
      <c r="BA132" s="145"/>
      <c r="BB132" s="145"/>
      <c r="BC132" s="145"/>
      <c r="BD132" s="145"/>
      <c r="BE132" s="145"/>
      <c r="BF132" s="145"/>
      <c r="BG132" s="145"/>
    </row>
    <row r="133" spans="1:59" outlineLevel="2" x14ac:dyDescent="0.2">
      <c r="A133" s="152"/>
      <c r="B133" s="153"/>
      <c r="C133" s="184" t="s">
        <v>506</v>
      </c>
      <c r="D133" s="158"/>
      <c r="E133" s="159"/>
      <c r="F133" s="156"/>
      <c r="G133" s="156"/>
      <c r="H133" s="156"/>
      <c r="I133" s="156"/>
      <c r="J133" s="156"/>
      <c r="K133" s="156"/>
      <c r="L133" s="156"/>
      <c r="M133" s="156"/>
      <c r="N133" s="155"/>
      <c r="O133" s="155"/>
      <c r="P133" s="155"/>
      <c r="Q133" s="155"/>
      <c r="R133" s="156"/>
      <c r="S133" s="156"/>
      <c r="T133" s="156"/>
      <c r="U133" s="156"/>
      <c r="V133" s="156"/>
      <c r="W133" s="156"/>
      <c r="X133" s="156"/>
      <c r="Y133" s="145"/>
      <c r="Z133" s="145"/>
      <c r="AA133" s="145"/>
      <c r="AB133" s="145"/>
      <c r="AC133" s="145"/>
      <c r="AD133" s="145"/>
      <c r="AE133" s="145"/>
      <c r="AF133" s="145" t="s">
        <v>227</v>
      </c>
      <c r="AG133" s="145">
        <v>0</v>
      </c>
      <c r="AH133" s="145"/>
      <c r="AI133" s="145"/>
      <c r="AJ133" s="145"/>
      <c r="AK133" s="145"/>
      <c r="AL133" s="145"/>
      <c r="AM133" s="145"/>
      <c r="AN133" s="145"/>
      <c r="AO133" s="145"/>
      <c r="AP133" s="145"/>
      <c r="AQ133" s="145"/>
      <c r="AR133" s="145"/>
      <c r="AS133" s="145"/>
      <c r="AT133" s="145"/>
      <c r="AU133" s="145"/>
      <c r="AV133" s="145"/>
      <c r="AW133" s="145"/>
      <c r="AX133" s="145"/>
      <c r="AY133" s="145"/>
      <c r="AZ133" s="145"/>
      <c r="BA133" s="145"/>
      <c r="BB133" s="145"/>
      <c r="BC133" s="145"/>
      <c r="BD133" s="145"/>
      <c r="BE133" s="145"/>
      <c r="BF133" s="145"/>
      <c r="BG133" s="145"/>
    </row>
    <row r="134" spans="1:59" outlineLevel="3" x14ac:dyDescent="0.2">
      <c r="A134" s="152"/>
      <c r="B134" s="153"/>
      <c r="C134" s="184" t="s">
        <v>507</v>
      </c>
      <c r="D134" s="158"/>
      <c r="E134" s="159"/>
      <c r="F134" s="156"/>
      <c r="G134" s="156"/>
      <c r="H134" s="156"/>
      <c r="I134" s="156"/>
      <c r="J134" s="156"/>
      <c r="K134" s="156"/>
      <c r="L134" s="156"/>
      <c r="M134" s="156"/>
      <c r="N134" s="155"/>
      <c r="O134" s="155"/>
      <c r="P134" s="155"/>
      <c r="Q134" s="155"/>
      <c r="R134" s="156"/>
      <c r="S134" s="156"/>
      <c r="T134" s="156"/>
      <c r="U134" s="156"/>
      <c r="V134" s="156"/>
      <c r="W134" s="156"/>
      <c r="X134" s="156"/>
      <c r="Y134" s="145"/>
      <c r="Z134" s="145"/>
      <c r="AA134" s="145"/>
      <c r="AB134" s="145"/>
      <c r="AC134" s="145"/>
      <c r="AD134" s="145"/>
      <c r="AE134" s="145"/>
      <c r="AF134" s="145" t="s">
        <v>227</v>
      </c>
      <c r="AG134" s="145">
        <v>0</v>
      </c>
      <c r="AH134" s="145"/>
      <c r="AI134" s="145"/>
      <c r="AJ134" s="145"/>
      <c r="AK134" s="145"/>
      <c r="AL134" s="145"/>
      <c r="AM134" s="145"/>
      <c r="AN134" s="145"/>
      <c r="AO134" s="145"/>
      <c r="AP134" s="145"/>
      <c r="AQ134" s="145"/>
      <c r="AR134" s="145"/>
      <c r="AS134" s="145"/>
      <c r="AT134" s="145"/>
      <c r="AU134" s="145"/>
      <c r="AV134" s="145"/>
      <c r="AW134" s="145"/>
      <c r="AX134" s="145"/>
      <c r="AY134" s="145"/>
      <c r="AZ134" s="145"/>
      <c r="BA134" s="145"/>
      <c r="BB134" s="145"/>
      <c r="BC134" s="145"/>
      <c r="BD134" s="145"/>
      <c r="BE134" s="145"/>
      <c r="BF134" s="145"/>
      <c r="BG134" s="145"/>
    </row>
    <row r="135" spans="1:59" ht="22.5" outlineLevel="3" x14ac:dyDescent="0.2">
      <c r="A135" s="152"/>
      <c r="B135" s="153"/>
      <c r="C135" s="184" t="s">
        <v>508</v>
      </c>
      <c r="D135" s="158"/>
      <c r="E135" s="159"/>
      <c r="F135" s="156"/>
      <c r="G135" s="156"/>
      <c r="H135" s="156"/>
      <c r="I135" s="156"/>
      <c r="J135" s="156"/>
      <c r="K135" s="156"/>
      <c r="L135" s="156"/>
      <c r="M135" s="156"/>
      <c r="N135" s="155"/>
      <c r="O135" s="155"/>
      <c r="P135" s="155"/>
      <c r="Q135" s="155"/>
      <c r="R135" s="156"/>
      <c r="S135" s="156"/>
      <c r="T135" s="156"/>
      <c r="U135" s="156"/>
      <c r="V135" s="156"/>
      <c r="W135" s="156"/>
      <c r="X135" s="156"/>
      <c r="Y135" s="145"/>
      <c r="Z135" s="145"/>
      <c r="AA135" s="145"/>
      <c r="AB135" s="145"/>
      <c r="AC135" s="145"/>
      <c r="AD135" s="145"/>
      <c r="AE135" s="145"/>
      <c r="AF135" s="145" t="s">
        <v>227</v>
      </c>
      <c r="AG135" s="145">
        <v>0</v>
      </c>
      <c r="AH135" s="145"/>
      <c r="AI135" s="145"/>
      <c r="AJ135" s="145"/>
      <c r="AK135" s="145"/>
      <c r="AL135" s="145"/>
      <c r="AM135" s="145"/>
      <c r="AN135" s="145"/>
      <c r="AO135" s="145"/>
      <c r="AP135" s="145"/>
      <c r="AQ135" s="145"/>
      <c r="AR135" s="145"/>
      <c r="AS135" s="145"/>
      <c r="AT135" s="145"/>
      <c r="AU135" s="145"/>
      <c r="AV135" s="145"/>
      <c r="AW135" s="145"/>
      <c r="AX135" s="145"/>
      <c r="AY135" s="145"/>
      <c r="AZ135" s="145"/>
      <c r="BA135" s="145"/>
      <c r="BB135" s="145"/>
      <c r="BC135" s="145"/>
      <c r="BD135" s="145"/>
      <c r="BE135" s="145"/>
      <c r="BF135" s="145"/>
      <c r="BG135" s="145"/>
    </row>
    <row r="136" spans="1:59" outlineLevel="3" x14ac:dyDescent="0.2">
      <c r="A136" s="152"/>
      <c r="B136" s="153"/>
      <c r="C136" s="184" t="s">
        <v>509</v>
      </c>
      <c r="D136" s="158"/>
      <c r="E136" s="159"/>
      <c r="F136" s="156"/>
      <c r="G136" s="156"/>
      <c r="H136" s="156"/>
      <c r="I136" s="156"/>
      <c r="J136" s="156"/>
      <c r="K136" s="156"/>
      <c r="L136" s="156"/>
      <c r="M136" s="156"/>
      <c r="N136" s="155"/>
      <c r="O136" s="155"/>
      <c r="P136" s="155"/>
      <c r="Q136" s="155"/>
      <c r="R136" s="156"/>
      <c r="S136" s="156"/>
      <c r="T136" s="156"/>
      <c r="U136" s="156"/>
      <c r="V136" s="156"/>
      <c r="W136" s="156"/>
      <c r="X136" s="156"/>
      <c r="Y136" s="145"/>
      <c r="Z136" s="145"/>
      <c r="AA136" s="145"/>
      <c r="AB136" s="145"/>
      <c r="AC136" s="145"/>
      <c r="AD136" s="145"/>
      <c r="AE136" s="145"/>
      <c r="AF136" s="145" t="s">
        <v>227</v>
      </c>
      <c r="AG136" s="145">
        <v>0</v>
      </c>
      <c r="AH136" s="145"/>
      <c r="AI136" s="145"/>
      <c r="AJ136" s="145"/>
      <c r="AK136" s="145"/>
      <c r="AL136" s="145"/>
      <c r="AM136" s="145"/>
      <c r="AN136" s="145"/>
      <c r="AO136" s="145"/>
      <c r="AP136" s="145"/>
      <c r="AQ136" s="145"/>
      <c r="AR136" s="145"/>
      <c r="AS136" s="145"/>
      <c r="AT136" s="145"/>
      <c r="AU136" s="145"/>
      <c r="AV136" s="145"/>
      <c r="AW136" s="145"/>
      <c r="AX136" s="145"/>
      <c r="AY136" s="145"/>
      <c r="AZ136" s="145"/>
      <c r="BA136" s="145"/>
      <c r="BB136" s="145"/>
      <c r="BC136" s="145"/>
      <c r="BD136" s="145"/>
      <c r="BE136" s="145"/>
      <c r="BF136" s="145"/>
      <c r="BG136" s="145"/>
    </row>
    <row r="137" spans="1:59" outlineLevel="3" x14ac:dyDescent="0.2">
      <c r="A137" s="152"/>
      <c r="B137" s="153"/>
      <c r="C137" s="184" t="s">
        <v>510</v>
      </c>
      <c r="D137" s="158"/>
      <c r="E137" s="159"/>
      <c r="F137" s="156"/>
      <c r="G137" s="156"/>
      <c r="H137" s="156"/>
      <c r="I137" s="156"/>
      <c r="J137" s="156"/>
      <c r="K137" s="156"/>
      <c r="L137" s="156"/>
      <c r="M137" s="156"/>
      <c r="N137" s="155"/>
      <c r="O137" s="155"/>
      <c r="P137" s="155"/>
      <c r="Q137" s="155"/>
      <c r="R137" s="156"/>
      <c r="S137" s="156"/>
      <c r="T137" s="156"/>
      <c r="U137" s="156"/>
      <c r="V137" s="156"/>
      <c r="W137" s="156"/>
      <c r="X137" s="156"/>
      <c r="Y137" s="145"/>
      <c r="Z137" s="145"/>
      <c r="AA137" s="145"/>
      <c r="AB137" s="145"/>
      <c r="AC137" s="145"/>
      <c r="AD137" s="145"/>
      <c r="AE137" s="145"/>
      <c r="AF137" s="145" t="s">
        <v>227</v>
      </c>
      <c r="AG137" s="145">
        <v>0</v>
      </c>
      <c r="AH137" s="145"/>
      <c r="AI137" s="145"/>
      <c r="AJ137" s="145"/>
      <c r="AK137" s="145"/>
      <c r="AL137" s="145"/>
      <c r="AM137" s="145"/>
      <c r="AN137" s="145"/>
      <c r="AO137" s="145"/>
      <c r="AP137" s="145"/>
      <c r="AQ137" s="145"/>
      <c r="AR137" s="145"/>
      <c r="AS137" s="145"/>
      <c r="AT137" s="145"/>
      <c r="AU137" s="145"/>
      <c r="AV137" s="145"/>
      <c r="AW137" s="145"/>
      <c r="AX137" s="145"/>
      <c r="AY137" s="145"/>
      <c r="AZ137" s="145"/>
      <c r="BA137" s="145"/>
      <c r="BB137" s="145"/>
      <c r="BC137" s="145"/>
      <c r="BD137" s="145"/>
      <c r="BE137" s="145"/>
      <c r="BF137" s="145"/>
      <c r="BG137" s="145"/>
    </row>
    <row r="138" spans="1:59" outlineLevel="3" x14ac:dyDescent="0.2">
      <c r="A138" s="152"/>
      <c r="B138" s="153"/>
      <c r="C138" s="184" t="s">
        <v>511</v>
      </c>
      <c r="D138" s="158"/>
      <c r="E138" s="159">
        <v>42.38</v>
      </c>
      <c r="F138" s="156"/>
      <c r="G138" s="156"/>
      <c r="H138" s="156"/>
      <c r="I138" s="156"/>
      <c r="J138" s="156"/>
      <c r="K138" s="156"/>
      <c r="L138" s="156"/>
      <c r="M138" s="156"/>
      <c r="N138" s="155"/>
      <c r="O138" s="155"/>
      <c r="P138" s="155"/>
      <c r="Q138" s="155"/>
      <c r="R138" s="156"/>
      <c r="S138" s="156"/>
      <c r="T138" s="156"/>
      <c r="U138" s="156"/>
      <c r="V138" s="156"/>
      <c r="W138" s="156"/>
      <c r="X138" s="156"/>
      <c r="Y138" s="145"/>
      <c r="Z138" s="145"/>
      <c r="AA138" s="145"/>
      <c r="AB138" s="145"/>
      <c r="AC138" s="145"/>
      <c r="AD138" s="145"/>
      <c r="AE138" s="145"/>
      <c r="AF138" s="145" t="s">
        <v>227</v>
      </c>
      <c r="AG138" s="145">
        <v>0</v>
      </c>
      <c r="AH138" s="145"/>
      <c r="AI138" s="145"/>
      <c r="AJ138" s="145"/>
      <c r="AK138" s="145"/>
      <c r="AL138" s="145"/>
      <c r="AM138" s="145"/>
      <c r="AN138" s="145"/>
      <c r="AO138" s="145"/>
      <c r="AP138" s="145"/>
      <c r="AQ138" s="145"/>
      <c r="AR138" s="145"/>
      <c r="AS138" s="145"/>
      <c r="AT138" s="145"/>
      <c r="AU138" s="145"/>
      <c r="AV138" s="145"/>
      <c r="AW138" s="145"/>
      <c r="AX138" s="145"/>
      <c r="AY138" s="145"/>
      <c r="AZ138" s="145"/>
      <c r="BA138" s="145"/>
      <c r="BB138" s="145"/>
      <c r="BC138" s="145"/>
      <c r="BD138" s="145"/>
      <c r="BE138" s="145"/>
      <c r="BF138" s="145"/>
      <c r="BG138" s="145"/>
    </row>
    <row r="139" spans="1:59" ht="22.5" outlineLevel="1" x14ac:dyDescent="0.2">
      <c r="A139" s="175">
        <v>39</v>
      </c>
      <c r="B139" s="176" t="s">
        <v>512</v>
      </c>
      <c r="C139" s="185" t="s">
        <v>513</v>
      </c>
      <c r="D139" s="177" t="s">
        <v>341</v>
      </c>
      <c r="E139" s="178">
        <v>4</v>
      </c>
      <c r="F139" s="179"/>
      <c r="G139" s="180">
        <f>ROUND(E139*F139,2)</f>
        <v>0</v>
      </c>
      <c r="H139" s="179"/>
      <c r="I139" s="180">
        <f>ROUND(E139*H139,2)</f>
        <v>0</v>
      </c>
      <c r="J139" s="179"/>
      <c r="K139" s="180">
        <f>ROUND(E139*J139,2)</f>
        <v>0</v>
      </c>
      <c r="L139" s="180">
        <v>21</v>
      </c>
      <c r="M139" s="180">
        <f>G139*(1+L139/100)</f>
        <v>0</v>
      </c>
      <c r="N139" s="178">
        <v>6.6E-3</v>
      </c>
      <c r="O139" s="178">
        <f>ROUND(E139*N139,2)</f>
        <v>0.03</v>
      </c>
      <c r="P139" s="178">
        <v>0</v>
      </c>
      <c r="Q139" s="178">
        <f>ROUND(E139*P139,2)</f>
        <v>0</v>
      </c>
      <c r="R139" s="180"/>
      <c r="S139" s="174" t="s">
        <v>1899</v>
      </c>
      <c r="T139" s="156">
        <v>0</v>
      </c>
      <c r="U139" s="156">
        <f>ROUND(E139*T139,2)</f>
        <v>0</v>
      </c>
      <c r="V139" s="156"/>
      <c r="W139" s="156" t="s">
        <v>223</v>
      </c>
      <c r="X139" s="156" t="s">
        <v>224</v>
      </c>
      <c r="Y139" s="145"/>
      <c r="Z139" s="145"/>
      <c r="AA139" s="145"/>
      <c r="AB139" s="145"/>
      <c r="AC139" s="145"/>
      <c r="AD139" s="145"/>
      <c r="AE139" s="145"/>
      <c r="AF139" s="145" t="s">
        <v>352</v>
      </c>
      <c r="AG139" s="145"/>
      <c r="AH139" s="145"/>
      <c r="AI139" s="145"/>
      <c r="AJ139" s="145"/>
      <c r="AK139" s="145"/>
      <c r="AL139" s="145"/>
      <c r="AM139" s="145"/>
      <c r="AN139" s="145"/>
      <c r="AO139" s="145"/>
      <c r="AP139" s="145"/>
      <c r="AQ139" s="145"/>
      <c r="AR139" s="145"/>
      <c r="AS139" s="145"/>
      <c r="AT139" s="145"/>
      <c r="AU139" s="145"/>
      <c r="AV139" s="145"/>
      <c r="AW139" s="145"/>
      <c r="AX139" s="145"/>
      <c r="AY139" s="145"/>
      <c r="AZ139" s="145"/>
      <c r="BA139" s="145"/>
      <c r="BB139" s="145"/>
      <c r="BC139" s="145"/>
      <c r="BD139" s="145"/>
      <c r="BE139" s="145"/>
      <c r="BF139" s="145"/>
      <c r="BG139" s="145"/>
    </row>
    <row r="140" spans="1:59" ht="22.5" outlineLevel="1" x14ac:dyDescent="0.2">
      <c r="A140" s="175">
        <v>40</v>
      </c>
      <c r="B140" s="176" t="s">
        <v>514</v>
      </c>
      <c r="C140" s="185" t="s">
        <v>515</v>
      </c>
      <c r="D140" s="177" t="s">
        <v>341</v>
      </c>
      <c r="E140" s="178">
        <v>1</v>
      </c>
      <c r="F140" s="179"/>
      <c r="G140" s="180">
        <f>ROUND(E140*F140,2)</f>
        <v>0</v>
      </c>
      <c r="H140" s="179"/>
      <c r="I140" s="180">
        <f>ROUND(E140*H140,2)</f>
        <v>0</v>
      </c>
      <c r="J140" s="179"/>
      <c r="K140" s="180">
        <f>ROUND(E140*J140,2)</f>
        <v>0</v>
      </c>
      <c r="L140" s="180">
        <v>21</v>
      </c>
      <c r="M140" s="180">
        <f>G140*(1+L140/100)</f>
        <v>0</v>
      </c>
      <c r="N140" s="178">
        <v>2.1000000000000001E-2</v>
      </c>
      <c r="O140" s="178">
        <f>ROUND(E140*N140,2)</f>
        <v>0.02</v>
      </c>
      <c r="P140" s="178">
        <v>0</v>
      </c>
      <c r="Q140" s="178">
        <f>ROUND(E140*P140,2)</f>
        <v>0</v>
      </c>
      <c r="R140" s="180"/>
      <c r="S140" s="174" t="s">
        <v>1899</v>
      </c>
      <c r="T140" s="156">
        <v>0</v>
      </c>
      <c r="U140" s="156">
        <f>ROUND(E140*T140,2)</f>
        <v>0</v>
      </c>
      <c r="V140" s="156"/>
      <c r="W140" s="156" t="s">
        <v>269</v>
      </c>
      <c r="X140" s="156" t="s">
        <v>224</v>
      </c>
      <c r="Y140" s="145"/>
      <c r="Z140" s="145"/>
      <c r="AA140" s="145"/>
      <c r="AB140" s="145"/>
      <c r="AC140" s="145"/>
      <c r="AD140" s="145"/>
      <c r="AE140" s="145"/>
      <c r="AF140" s="145" t="s">
        <v>480</v>
      </c>
      <c r="AG140" s="145"/>
      <c r="AH140" s="145"/>
      <c r="AI140" s="145"/>
      <c r="AJ140" s="145"/>
      <c r="AK140" s="145"/>
      <c r="AL140" s="145"/>
      <c r="AM140" s="145"/>
      <c r="AN140" s="145"/>
      <c r="AO140" s="145"/>
      <c r="AP140" s="145"/>
      <c r="AQ140" s="145"/>
      <c r="AR140" s="145"/>
      <c r="AS140" s="145"/>
      <c r="AT140" s="145"/>
      <c r="AU140" s="145"/>
      <c r="AV140" s="145"/>
      <c r="AW140" s="145"/>
      <c r="AX140" s="145"/>
      <c r="AY140" s="145"/>
      <c r="AZ140" s="145"/>
      <c r="BA140" s="145"/>
      <c r="BB140" s="145"/>
      <c r="BC140" s="145"/>
      <c r="BD140" s="145"/>
      <c r="BE140" s="145"/>
      <c r="BF140" s="145"/>
      <c r="BG140" s="145"/>
    </row>
    <row r="141" spans="1:59" ht="22.5" outlineLevel="1" x14ac:dyDescent="0.2">
      <c r="A141" s="175">
        <v>41</v>
      </c>
      <c r="B141" s="176" t="s">
        <v>516</v>
      </c>
      <c r="C141" s="185" t="s">
        <v>517</v>
      </c>
      <c r="D141" s="177" t="s">
        <v>341</v>
      </c>
      <c r="E141" s="178">
        <v>1</v>
      </c>
      <c r="F141" s="179"/>
      <c r="G141" s="180">
        <f>ROUND(E141*F141,2)</f>
        <v>0</v>
      </c>
      <c r="H141" s="179"/>
      <c r="I141" s="180">
        <f>ROUND(E141*H141,2)</f>
        <v>0</v>
      </c>
      <c r="J141" s="179"/>
      <c r="K141" s="180">
        <f>ROUND(E141*J141,2)</f>
        <v>0</v>
      </c>
      <c r="L141" s="180">
        <v>21</v>
      </c>
      <c r="M141" s="180">
        <f>G141*(1+L141/100)</f>
        <v>0</v>
      </c>
      <c r="N141" s="178">
        <v>4.1000000000000002E-2</v>
      </c>
      <c r="O141" s="178">
        <f>ROUND(E141*N141,2)</f>
        <v>0.04</v>
      </c>
      <c r="P141" s="178">
        <v>0</v>
      </c>
      <c r="Q141" s="178">
        <f>ROUND(E141*P141,2)</f>
        <v>0</v>
      </c>
      <c r="R141" s="180"/>
      <c r="S141" s="174" t="s">
        <v>1899</v>
      </c>
      <c r="T141" s="156">
        <v>0</v>
      </c>
      <c r="U141" s="156">
        <f>ROUND(E141*T141,2)</f>
        <v>0</v>
      </c>
      <c r="V141" s="156"/>
      <c r="W141" s="156" t="s">
        <v>269</v>
      </c>
      <c r="X141" s="156" t="s">
        <v>224</v>
      </c>
      <c r="Y141" s="145"/>
      <c r="Z141" s="145"/>
      <c r="AA141" s="145"/>
      <c r="AB141" s="145"/>
      <c r="AC141" s="145"/>
      <c r="AD141" s="145"/>
      <c r="AE141" s="145"/>
      <c r="AF141" s="145" t="s">
        <v>480</v>
      </c>
      <c r="AG141" s="145"/>
      <c r="AH141" s="145"/>
      <c r="AI141" s="145"/>
      <c r="AJ141" s="145"/>
      <c r="AK141" s="145"/>
      <c r="AL141" s="145"/>
      <c r="AM141" s="145"/>
      <c r="AN141" s="145"/>
      <c r="AO141" s="145"/>
      <c r="AP141" s="145"/>
      <c r="AQ141" s="145"/>
      <c r="AR141" s="145"/>
      <c r="AS141" s="145"/>
      <c r="AT141" s="145"/>
      <c r="AU141" s="145"/>
      <c r="AV141" s="145"/>
      <c r="AW141" s="145"/>
      <c r="AX141" s="145"/>
      <c r="AY141" s="145"/>
      <c r="AZ141" s="145"/>
      <c r="BA141" s="145"/>
      <c r="BB141" s="145"/>
      <c r="BC141" s="145"/>
      <c r="BD141" s="145"/>
      <c r="BE141" s="145"/>
      <c r="BF141" s="145"/>
      <c r="BG141" s="145"/>
    </row>
    <row r="142" spans="1:59" ht="22.5" outlineLevel="1" x14ac:dyDescent="0.2">
      <c r="A142" s="175">
        <v>42</v>
      </c>
      <c r="B142" s="176" t="s">
        <v>518</v>
      </c>
      <c r="C142" s="185" t="s">
        <v>519</v>
      </c>
      <c r="D142" s="177" t="s">
        <v>341</v>
      </c>
      <c r="E142" s="178">
        <v>2</v>
      </c>
      <c r="F142" s="179"/>
      <c r="G142" s="180">
        <f>ROUND(E142*F142,2)</f>
        <v>0</v>
      </c>
      <c r="H142" s="179"/>
      <c r="I142" s="180">
        <f>ROUND(E142*H142,2)</f>
        <v>0</v>
      </c>
      <c r="J142" s="179"/>
      <c r="K142" s="180">
        <f>ROUND(E142*J142,2)</f>
        <v>0</v>
      </c>
      <c r="L142" s="180">
        <v>21</v>
      </c>
      <c r="M142" s="180">
        <f>G142*(1+L142/100)</f>
        <v>0</v>
      </c>
      <c r="N142" s="178">
        <v>5.2999999999999999E-2</v>
      </c>
      <c r="O142" s="178">
        <f>ROUND(E142*N142,2)</f>
        <v>0.11</v>
      </c>
      <c r="P142" s="178">
        <v>0</v>
      </c>
      <c r="Q142" s="178">
        <f>ROUND(E142*P142,2)</f>
        <v>0</v>
      </c>
      <c r="R142" s="180"/>
      <c r="S142" s="174" t="s">
        <v>1899</v>
      </c>
      <c r="T142" s="156">
        <v>0</v>
      </c>
      <c r="U142" s="156">
        <f>ROUND(E142*T142,2)</f>
        <v>0</v>
      </c>
      <c r="V142" s="156"/>
      <c r="W142" s="156" t="s">
        <v>269</v>
      </c>
      <c r="X142" s="156" t="s">
        <v>224</v>
      </c>
      <c r="Y142" s="145"/>
      <c r="Z142" s="145"/>
      <c r="AA142" s="145"/>
      <c r="AB142" s="145"/>
      <c r="AC142" s="145"/>
      <c r="AD142" s="145"/>
      <c r="AE142" s="145"/>
      <c r="AF142" s="145" t="s">
        <v>480</v>
      </c>
      <c r="AG142" s="145"/>
      <c r="AH142" s="145"/>
      <c r="AI142" s="145"/>
      <c r="AJ142" s="145"/>
      <c r="AK142" s="145"/>
      <c r="AL142" s="145"/>
      <c r="AM142" s="145"/>
      <c r="AN142" s="145"/>
      <c r="AO142" s="145"/>
      <c r="AP142" s="145"/>
      <c r="AQ142" s="145"/>
      <c r="AR142" s="145"/>
      <c r="AS142" s="145"/>
      <c r="AT142" s="145"/>
      <c r="AU142" s="145"/>
      <c r="AV142" s="145"/>
      <c r="AW142" s="145"/>
      <c r="AX142" s="145"/>
      <c r="AY142" s="145"/>
      <c r="AZ142" s="145"/>
      <c r="BA142" s="145"/>
      <c r="BB142" s="145"/>
      <c r="BC142" s="145"/>
      <c r="BD142" s="145"/>
      <c r="BE142" s="145"/>
      <c r="BF142" s="145"/>
      <c r="BG142" s="145"/>
    </row>
    <row r="143" spans="1:59" ht="33.75" outlineLevel="1" x14ac:dyDescent="0.2">
      <c r="A143" s="168">
        <v>43</v>
      </c>
      <c r="B143" s="169" t="s">
        <v>520</v>
      </c>
      <c r="C143" s="183" t="s">
        <v>521</v>
      </c>
      <c r="D143" s="170" t="s">
        <v>221</v>
      </c>
      <c r="E143" s="171">
        <v>4.7210000000000001</v>
      </c>
      <c r="F143" s="172"/>
      <c r="G143" s="173">
        <f>ROUND(E143*F143,2)</f>
        <v>0</v>
      </c>
      <c r="H143" s="172"/>
      <c r="I143" s="173">
        <f>ROUND(E143*H143,2)</f>
        <v>0</v>
      </c>
      <c r="J143" s="172"/>
      <c r="K143" s="173">
        <f>ROUND(E143*J143,2)</f>
        <v>0</v>
      </c>
      <c r="L143" s="173">
        <v>21</v>
      </c>
      <c r="M143" s="173">
        <f>G143*(1+L143/100)</f>
        <v>0</v>
      </c>
      <c r="N143" s="171">
        <v>0</v>
      </c>
      <c r="O143" s="171">
        <f>ROUND(E143*N143,2)</f>
        <v>0</v>
      </c>
      <c r="P143" s="171">
        <v>0</v>
      </c>
      <c r="Q143" s="171">
        <f>ROUND(E143*P143,2)</f>
        <v>0</v>
      </c>
      <c r="R143" s="173"/>
      <c r="S143" s="174" t="s">
        <v>1899</v>
      </c>
      <c r="T143" s="156">
        <v>0</v>
      </c>
      <c r="U143" s="156">
        <f>ROUND(E143*T143,2)</f>
        <v>0</v>
      </c>
      <c r="V143" s="156"/>
      <c r="W143" s="156" t="s">
        <v>223</v>
      </c>
      <c r="X143" s="156" t="s">
        <v>224</v>
      </c>
      <c r="Y143" s="145"/>
      <c r="Z143" s="145"/>
      <c r="AA143" s="145"/>
      <c r="AB143" s="145"/>
      <c r="AC143" s="145"/>
      <c r="AD143" s="145"/>
      <c r="AE143" s="145"/>
      <c r="AF143" s="145" t="s">
        <v>352</v>
      </c>
      <c r="AG143" s="145"/>
      <c r="AH143" s="145"/>
      <c r="AI143" s="145"/>
      <c r="AJ143" s="145"/>
      <c r="AK143" s="145"/>
      <c r="AL143" s="145"/>
      <c r="AM143" s="145"/>
      <c r="AN143" s="145"/>
      <c r="AO143" s="145"/>
      <c r="AP143" s="145"/>
      <c r="AQ143" s="145"/>
      <c r="AR143" s="145"/>
      <c r="AS143" s="145"/>
      <c r="AT143" s="145"/>
      <c r="AU143" s="145"/>
      <c r="AV143" s="145"/>
      <c r="AW143" s="145"/>
      <c r="AX143" s="145"/>
      <c r="AY143" s="145"/>
      <c r="AZ143" s="145"/>
      <c r="BA143" s="145"/>
      <c r="BB143" s="145"/>
      <c r="BC143" s="145"/>
      <c r="BD143" s="145"/>
      <c r="BE143" s="145"/>
      <c r="BF143" s="145"/>
      <c r="BG143" s="145"/>
    </row>
    <row r="144" spans="1:59" outlineLevel="2" x14ac:dyDescent="0.2">
      <c r="A144" s="152"/>
      <c r="B144" s="153"/>
      <c r="C144" s="184" t="s">
        <v>522</v>
      </c>
      <c r="D144" s="158"/>
      <c r="E144" s="159"/>
      <c r="F144" s="156"/>
      <c r="G144" s="156"/>
      <c r="H144" s="156"/>
      <c r="I144" s="156"/>
      <c r="J144" s="156"/>
      <c r="K144" s="156"/>
      <c r="L144" s="156"/>
      <c r="M144" s="156"/>
      <c r="N144" s="155"/>
      <c r="O144" s="155"/>
      <c r="P144" s="155"/>
      <c r="Q144" s="155"/>
      <c r="R144" s="156"/>
      <c r="S144" s="156"/>
      <c r="T144" s="156"/>
      <c r="U144" s="156"/>
      <c r="V144" s="156"/>
      <c r="W144" s="156"/>
      <c r="X144" s="156"/>
      <c r="Y144" s="145"/>
      <c r="Z144" s="145"/>
      <c r="AA144" s="145"/>
      <c r="AB144" s="145"/>
      <c r="AC144" s="145"/>
      <c r="AD144" s="145"/>
      <c r="AE144" s="145"/>
      <c r="AF144" s="145" t="s">
        <v>227</v>
      </c>
      <c r="AG144" s="145">
        <v>0</v>
      </c>
      <c r="AH144" s="145"/>
      <c r="AI144" s="145"/>
      <c r="AJ144" s="145"/>
      <c r="AK144" s="145"/>
      <c r="AL144" s="145"/>
      <c r="AM144" s="145"/>
      <c r="AN144" s="145"/>
      <c r="AO144" s="145"/>
      <c r="AP144" s="145"/>
      <c r="AQ144" s="145"/>
      <c r="AR144" s="145"/>
      <c r="AS144" s="145"/>
      <c r="AT144" s="145"/>
      <c r="AU144" s="145"/>
      <c r="AV144" s="145"/>
      <c r="AW144" s="145"/>
      <c r="AX144" s="145"/>
      <c r="AY144" s="145"/>
      <c r="AZ144" s="145"/>
      <c r="BA144" s="145"/>
      <c r="BB144" s="145"/>
      <c r="BC144" s="145"/>
      <c r="BD144" s="145"/>
      <c r="BE144" s="145"/>
      <c r="BF144" s="145"/>
      <c r="BG144" s="145"/>
    </row>
    <row r="145" spans="1:59" outlineLevel="3" x14ac:dyDescent="0.2">
      <c r="A145" s="152"/>
      <c r="B145" s="153"/>
      <c r="C145" s="184" t="s">
        <v>523</v>
      </c>
      <c r="D145" s="158"/>
      <c r="E145" s="159"/>
      <c r="F145" s="156"/>
      <c r="G145" s="156"/>
      <c r="H145" s="156"/>
      <c r="I145" s="156"/>
      <c r="J145" s="156"/>
      <c r="K145" s="156"/>
      <c r="L145" s="156"/>
      <c r="M145" s="156"/>
      <c r="N145" s="155"/>
      <c r="O145" s="155"/>
      <c r="P145" s="155"/>
      <c r="Q145" s="155"/>
      <c r="R145" s="156"/>
      <c r="S145" s="156"/>
      <c r="T145" s="156"/>
      <c r="U145" s="156"/>
      <c r="V145" s="156"/>
      <c r="W145" s="156"/>
      <c r="X145" s="156"/>
      <c r="Y145" s="145"/>
      <c r="Z145" s="145"/>
      <c r="AA145" s="145"/>
      <c r="AB145" s="145"/>
      <c r="AC145" s="145"/>
      <c r="AD145" s="145"/>
      <c r="AE145" s="145"/>
      <c r="AF145" s="145" t="s">
        <v>227</v>
      </c>
      <c r="AG145" s="145">
        <v>0</v>
      </c>
      <c r="AH145" s="145"/>
      <c r="AI145" s="145"/>
      <c r="AJ145" s="145"/>
      <c r="AK145" s="145"/>
      <c r="AL145" s="145"/>
      <c r="AM145" s="145"/>
      <c r="AN145" s="145"/>
      <c r="AO145" s="145"/>
      <c r="AP145" s="145"/>
      <c r="AQ145" s="145"/>
      <c r="AR145" s="145"/>
      <c r="AS145" s="145"/>
      <c r="AT145" s="145"/>
      <c r="AU145" s="145"/>
      <c r="AV145" s="145"/>
      <c r="AW145" s="145"/>
      <c r="AX145" s="145"/>
      <c r="AY145" s="145"/>
      <c r="AZ145" s="145"/>
      <c r="BA145" s="145"/>
      <c r="BB145" s="145"/>
      <c r="BC145" s="145"/>
      <c r="BD145" s="145"/>
      <c r="BE145" s="145"/>
      <c r="BF145" s="145"/>
      <c r="BG145" s="145"/>
    </row>
    <row r="146" spans="1:59" outlineLevel="3" x14ac:dyDescent="0.2">
      <c r="A146" s="152"/>
      <c r="B146" s="153"/>
      <c r="C146" s="184" t="s">
        <v>524</v>
      </c>
      <c r="D146" s="158"/>
      <c r="E146" s="159"/>
      <c r="F146" s="156"/>
      <c r="G146" s="156"/>
      <c r="H146" s="156"/>
      <c r="I146" s="156"/>
      <c r="J146" s="156"/>
      <c r="K146" s="156"/>
      <c r="L146" s="156"/>
      <c r="M146" s="156"/>
      <c r="N146" s="155"/>
      <c r="O146" s="155"/>
      <c r="P146" s="155"/>
      <c r="Q146" s="155"/>
      <c r="R146" s="156"/>
      <c r="S146" s="156"/>
      <c r="T146" s="156"/>
      <c r="U146" s="156"/>
      <c r="V146" s="156"/>
      <c r="W146" s="156"/>
      <c r="X146" s="156"/>
      <c r="Y146" s="145"/>
      <c r="Z146" s="145"/>
      <c r="AA146" s="145"/>
      <c r="AB146" s="145"/>
      <c r="AC146" s="145"/>
      <c r="AD146" s="145"/>
      <c r="AE146" s="145"/>
      <c r="AF146" s="145" t="s">
        <v>227</v>
      </c>
      <c r="AG146" s="145">
        <v>0</v>
      </c>
      <c r="AH146" s="145"/>
      <c r="AI146" s="145"/>
      <c r="AJ146" s="145"/>
      <c r="AK146" s="145"/>
      <c r="AL146" s="145"/>
      <c r="AM146" s="145"/>
      <c r="AN146" s="145"/>
      <c r="AO146" s="145"/>
      <c r="AP146" s="145"/>
      <c r="AQ146" s="145"/>
      <c r="AR146" s="145"/>
      <c r="AS146" s="145"/>
      <c r="AT146" s="145"/>
      <c r="AU146" s="145"/>
      <c r="AV146" s="145"/>
      <c r="AW146" s="145"/>
      <c r="AX146" s="145"/>
      <c r="AY146" s="145"/>
      <c r="AZ146" s="145"/>
      <c r="BA146" s="145"/>
      <c r="BB146" s="145"/>
      <c r="BC146" s="145"/>
      <c r="BD146" s="145"/>
      <c r="BE146" s="145"/>
      <c r="BF146" s="145"/>
      <c r="BG146" s="145"/>
    </row>
    <row r="147" spans="1:59" outlineLevel="3" x14ac:dyDescent="0.2">
      <c r="A147" s="152"/>
      <c r="B147" s="153"/>
      <c r="C147" s="184" t="s">
        <v>525</v>
      </c>
      <c r="D147" s="158"/>
      <c r="E147" s="159">
        <v>4.72</v>
      </c>
      <c r="F147" s="156"/>
      <c r="G147" s="156"/>
      <c r="H147" s="156"/>
      <c r="I147" s="156"/>
      <c r="J147" s="156"/>
      <c r="K147" s="156"/>
      <c r="L147" s="156"/>
      <c r="M147" s="156"/>
      <c r="N147" s="155"/>
      <c r="O147" s="155"/>
      <c r="P147" s="155"/>
      <c r="Q147" s="155"/>
      <c r="R147" s="156"/>
      <c r="S147" s="156"/>
      <c r="T147" s="156"/>
      <c r="U147" s="156"/>
      <c r="V147" s="156"/>
      <c r="W147" s="156"/>
      <c r="X147" s="156"/>
      <c r="Y147" s="145"/>
      <c r="Z147" s="145"/>
      <c r="AA147" s="145"/>
      <c r="AB147" s="145"/>
      <c r="AC147" s="145"/>
      <c r="AD147" s="145"/>
      <c r="AE147" s="145"/>
      <c r="AF147" s="145" t="s">
        <v>227</v>
      </c>
      <c r="AG147" s="145">
        <v>0</v>
      </c>
      <c r="AH147" s="145"/>
      <c r="AI147" s="145"/>
      <c r="AJ147" s="145"/>
      <c r="AK147" s="145"/>
      <c r="AL147" s="145"/>
      <c r="AM147" s="145"/>
      <c r="AN147" s="145"/>
      <c r="AO147" s="145"/>
      <c r="AP147" s="145"/>
      <c r="AQ147" s="145"/>
      <c r="AR147" s="145"/>
      <c r="AS147" s="145"/>
      <c r="AT147" s="145"/>
      <c r="AU147" s="145"/>
      <c r="AV147" s="145"/>
      <c r="AW147" s="145"/>
      <c r="AX147" s="145"/>
      <c r="AY147" s="145"/>
      <c r="AZ147" s="145"/>
      <c r="BA147" s="145"/>
      <c r="BB147" s="145"/>
      <c r="BC147" s="145"/>
      <c r="BD147" s="145"/>
      <c r="BE147" s="145"/>
      <c r="BF147" s="145"/>
      <c r="BG147" s="145"/>
    </row>
    <row r="148" spans="1:59" ht="33.75" outlineLevel="1" x14ac:dyDescent="0.2">
      <c r="A148" s="168">
        <v>44</v>
      </c>
      <c r="B148" s="169" t="s">
        <v>526</v>
      </c>
      <c r="C148" s="183" t="s">
        <v>527</v>
      </c>
      <c r="D148" s="170" t="s">
        <v>221</v>
      </c>
      <c r="E148" s="171">
        <v>0.33800000000000002</v>
      </c>
      <c r="F148" s="172"/>
      <c r="G148" s="173">
        <f>ROUND(E148*F148,2)</f>
        <v>0</v>
      </c>
      <c r="H148" s="172"/>
      <c r="I148" s="173">
        <f>ROUND(E148*H148,2)</f>
        <v>0</v>
      </c>
      <c r="J148" s="172"/>
      <c r="K148" s="173">
        <f>ROUND(E148*J148,2)</f>
        <v>0</v>
      </c>
      <c r="L148" s="173">
        <v>21</v>
      </c>
      <c r="M148" s="173">
        <f>G148*(1+L148/100)</f>
        <v>0</v>
      </c>
      <c r="N148" s="171">
        <v>0</v>
      </c>
      <c r="O148" s="171">
        <f>ROUND(E148*N148,2)</f>
        <v>0</v>
      </c>
      <c r="P148" s="171">
        <v>0</v>
      </c>
      <c r="Q148" s="171">
        <f>ROUND(E148*P148,2)</f>
        <v>0</v>
      </c>
      <c r="R148" s="173"/>
      <c r="S148" s="174" t="s">
        <v>1899</v>
      </c>
      <c r="T148" s="156">
        <v>0</v>
      </c>
      <c r="U148" s="156">
        <f>ROUND(E148*T148,2)</f>
        <v>0</v>
      </c>
      <c r="V148" s="156"/>
      <c r="W148" s="156" t="s">
        <v>223</v>
      </c>
      <c r="X148" s="156" t="s">
        <v>224</v>
      </c>
      <c r="Y148" s="145"/>
      <c r="Z148" s="145"/>
      <c r="AA148" s="145"/>
      <c r="AB148" s="145"/>
      <c r="AC148" s="145"/>
      <c r="AD148" s="145"/>
      <c r="AE148" s="145"/>
      <c r="AF148" s="145" t="s">
        <v>352</v>
      </c>
      <c r="AG148" s="145"/>
      <c r="AH148" s="145"/>
      <c r="AI148" s="145"/>
      <c r="AJ148" s="145"/>
      <c r="AK148" s="145"/>
      <c r="AL148" s="145"/>
      <c r="AM148" s="145"/>
      <c r="AN148" s="145"/>
      <c r="AO148" s="145"/>
      <c r="AP148" s="145"/>
      <c r="AQ148" s="145"/>
      <c r="AR148" s="145"/>
      <c r="AS148" s="145"/>
      <c r="AT148" s="145"/>
      <c r="AU148" s="145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5"/>
      <c r="BF148" s="145"/>
      <c r="BG148" s="145"/>
    </row>
    <row r="149" spans="1:59" outlineLevel="2" x14ac:dyDescent="0.2">
      <c r="A149" s="152"/>
      <c r="B149" s="153"/>
      <c r="C149" s="184" t="s">
        <v>528</v>
      </c>
      <c r="D149" s="158"/>
      <c r="E149" s="159"/>
      <c r="F149" s="156"/>
      <c r="G149" s="156"/>
      <c r="H149" s="156"/>
      <c r="I149" s="156"/>
      <c r="J149" s="156"/>
      <c r="K149" s="156"/>
      <c r="L149" s="156"/>
      <c r="M149" s="156"/>
      <c r="N149" s="155"/>
      <c r="O149" s="155"/>
      <c r="P149" s="155"/>
      <c r="Q149" s="155"/>
      <c r="R149" s="156"/>
      <c r="S149" s="156"/>
      <c r="T149" s="156"/>
      <c r="U149" s="156"/>
      <c r="V149" s="156"/>
      <c r="W149" s="156"/>
      <c r="X149" s="156"/>
      <c r="Y149" s="145"/>
      <c r="Z149" s="145"/>
      <c r="AA149" s="145"/>
      <c r="AB149" s="145"/>
      <c r="AC149" s="145"/>
      <c r="AD149" s="145"/>
      <c r="AE149" s="145"/>
      <c r="AF149" s="145" t="s">
        <v>227</v>
      </c>
      <c r="AG149" s="145">
        <v>0</v>
      </c>
      <c r="AH149" s="145"/>
      <c r="AI149" s="145"/>
      <c r="AJ149" s="145"/>
      <c r="AK149" s="145"/>
      <c r="AL149" s="145"/>
      <c r="AM149" s="145"/>
      <c r="AN149" s="145"/>
      <c r="AO149" s="145"/>
      <c r="AP149" s="145"/>
      <c r="AQ149" s="145"/>
      <c r="AR149" s="145"/>
      <c r="AS149" s="145"/>
      <c r="AT149" s="145"/>
      <c r="AU149" s="145"/>
      <c r="AV149" s="145"/>
      <c r="AW149" s="145"/>
      <c r="AX149" s="145"/>
      <c r="AY149" s="145"/>
      <c r="AZ149" s="145"/>
      <c r="BA149" s="145"/>
      <c r="BB149" s="145"/>
      <c r="BC149" s="145"/>
      <c r="BD149" s="145"/>
      <c r="BE149" s="145"/>
      <c r="BF149" s="145"/>
      <c r="BG149" s="145"/>
    </row>
    <row r="150" spans="1:59" outlineLevel="3" x14ac:dyDescent="0.2">
      <c r="A150" s="152"/>
      <c r="B150" s="153"/>
      <c r="C150" s="184" t="s">
        <v>529</v>
      </c>
      <c r="D150" s="158"/>
      <c r="E150" s="159">
        <v>0.34</v>
      </c>
      <c r="F150" s="156"/>
      <c r="G150" s="156"/>
      <c r="H150" s="156"/>
      <c r="I150" s="156"/>
      <c r="J150" s="156"/>
      <c r="K150" s="156"/>
      <c r="L150" s="156"/>
      <c r="M150" s="156"/>
      <c r="N150" s="155"/>
      <c r="O150" s="155"/>
      <c r="P150" s="155"/>
      <c r="Q150" s="155"/>
      <c r="R150" s="156"/>
      <c r="S150" s="156"/>
      <c r="T150" s="156"/>
      <c r="U150" s="156"/>
      <c r="V150" s="156"/>
      <c r="W150" s="156"/>
      <c r="X150" s="156"/>
      <c r="Y150" s="145"/>
      <c r="Z150" s="145"/>
      <c r="AA150" s="145"/>
      <c r="AB150" s="145"/>
      <c r="AC150" s="145"/>
      <c r="AD150" s="145"/>
      <c r="AE150" s="145"/>
      <c r="AF150" s="145" t="s">
        <v>227</v>
      </c>
      <c r="AG150" s="145">
        <v>0</v>
      </c>
      <c r="AH150" s="145"/>
      <c r="AI150" s="145"/>
      <c r="AJ150" s="145"/>
      <c r="AK150" s="145"/>
      <c r="AL150" s="145"/>
      <c r="AM150" s="145"/>
      <c r="AN150" s="145"/>
      <c r="AO150" s="145"/>
      <c r="AP150" s="145"/>
      <c r="AQ150" s="145"/>
      <c r="AR150" s="145"/>
      <c r="AS150" s="145"/>
      <c r="AT150" s="145"/>
      <c r="AU150" s="145"/>
      <c r="AV150" s="145"/>
      <c r="AW150" s="145"/>
      <c r="AX150" s="145"/>
      <c r="AY150" s="145"/>
      <c r="AZ150" s="145"/>
      <c r="BA150" s="145"/>
      <c r="BB150" s="145"/>
      <c r="BC150" s="145"/>
      <c r="BD150" s="145"/>
      <c r="BE150" s="145"/>
      <c r="BF150" s="145"/>
      <c r="BG150" s="145"/>
    </row>
    <row r="151" spans="1:59" ht="22.5" outlineLevel="1" x14ac:dyDescent="0.2">
      <c r="A151" s="168">
        <v>45</v>
      </c>
      <c r="B151" s="169" t="s">
        <v>530</v>
      </c>
      <c r="C151" s="183" t="s">
        <v>531</v>
      </c>
      <c r="D151" s="170" t="s">
        <v>267</v>
      </c>
      <c r="E151" s="171">
        <v>1.7999999999999999E-2</v>
      </c>
      <c r="F151" s="172"/>
      <c r="G151" s="173">
        <f>ROUND(E151*F151,2)</f>
        <v>0</v>
      </c>
      <c r="H151" s="172"/>
      <c r="I151" s="173">
        <f>ROUND(E151*H151,2)</f>
        <v>0</v>
      </c>
      <c r="J151" s="172"/>
      <c r="K151" s="173">
        <f>ROUND(E151*J151,2)</f>
        <v>0</v>
      </c>
      <c r="L151" s="173">
        <v>21</v>
      </c>
      <c r="M151" s="173">
        <f>G151*(1+L151/100)</f>
        <v>0</v>
      </c>
      <c r="N151" s="171">
        <v>0.85540000000000005</v>
      </c>
      <c r="O151" s="171">
        <f>ROUND(E151*N151,2)</f>
        <v>0.02</v>
      </c>
      <c r="P151" s="171">
        <v>0</v>
      </c>
      <c r="Q151" s="171">
        <f>ROUND(E151*P151,2)</f>
        <v>0</v>
      </c>
      <c r="R151" s="173"/>
      <c r="S151" s="174" t="s">
        <v>1899</v>
      </c>
      <c r="T151" s="156">
        <v>0</v>
      </c>
      <c r="U151" s="156">
        <f>ROUND(E151*T151,2)</f>
        <v>0</v>
      </c>
      <c r="V151" s="156"/>
      <c r="W151" s="156" t="s">
        <v>223</v>
      </c>
      <c r="X151" s="156" t="s">
        <v>224</v>
      </c>
      <c r="Y151" s="145"/>
      <c r="Z151" s="145"/>
      <c r="AA151" s="145"/>
      <c r="AB151" s="145"/>
      <c r="AC151" s="145"/>
      <c r="AD151" s="145"/>
      <c r="AE151" s="145"/>
      <c r="AF151" s="145" t="s">
        <v>352</v>
      </c>
      <c r="AG151" s="145"/>
      <c r="AH151" s="145"/>
      <c r="AI151" s="145"/>
      <c r="AJ151" s="145"/>
      <c r="AK151" s="145"/>
      <c r="AL151" s="145"/>
      <c r="AM151" s="145"/>
      <c r="AN151" s="145"/>
      <c r="AO151" s="145"/>
      <c r="AP151" s="145"/>
      <c r="AQ151" s="145"/>
      <c r="AR151" s="145"/>
      <c r="AS151" s="145"/>
      <c r="AT151" s="145"/>
      <c r="AU151" s="145"/>
      <c r="AV151" s="145"/>
      <c r="AW151" s="145"/>
      <c r="AX151" s="145"/>
      <c r="AY151" s="145"/>
      <c r="AZ151" s="145"/>
      <c r="BA151" s="145"/>
      <c r="BB151" s="145"/>
      <c r="BC151" s="145"/>
      <c r="BD151" s="145"/>
      <c r="BE151" s="145"/>
      <c r="BF151" s="145"/>
      <c r="BG151" s="145"/>
    </row>
    <row r="152" spans="1:59" outlineLevel="2" x14ac:dyDescent="0.2">
      <c r="A152" s="152"/>
      <c r="B152" s="153"/>
      <c r="C152" s="184" t="s">
        <v>532</v>
      </c>
      <c r="D152" s="158"/>
      <c r="E152" s="159"/>
      <c r="F152" s="156"/>
      <c r="G152" s="156"/>
      <c r="H152" s="156"/>
      <c r="I152" s="156"/>
      <c r="J152" s="156"/>
      <c r="K152" s="156"/>
      <c r="L152" s="156"/>
      <c r="M152" s="156"/>
      <c r="N152" s="155"/>
      <c r="O152" s="155"/>
      <c r="P152" s="155"/>
      <c r="Q152" s="155"/>
      <c r="R152" s="156"/>
      <c r="S152" s="156"/>
      <c r="T152" s="156"/>
      <c r="U152" s="156"/>
      <c r="V152" s="156"/>
      <c r="W152" s="156"/>
      <c r="X152" s="156"/>
      <c r="Y152" s="145"/>
      <c r="Z152" s="145"/>
      <c r="AA152" s="145"/>
      <c r="AB152" s="145"/>
      <c r="AC152" s="145"/>
      <c r="AD152" s="145"/>
      <c r="AE152" s="145"/>
      <c r="AF152" s="145" t="s">
        <v>227</v>
      </c>
      <c r="AG152" s="145">
        <v>0</v>
      </c>
      <c r="AH152" s="145"/>
      <c r="AI152" s="145"/>
      <c r="AJ152" s="145"/>
      <c r="AK152" s="145"/>
      <c r="AL152" s="145"/>
      <c r="AM152" s="145"/>
      <c r="AN152" s="145"/>
      <c r="AO152" s="145"/>
      <c r="AP152" s="145"/>
      <c r="AQ152" s="145"/>
      <c r="AR152" s="145"/>
      <c r="AS152" s="145"/>
      <c r="AT152" s="145"/>
      <c r="AU152" s="145"/>
      <c r="AV152" s="145"/>
      <c r="AW152" s="145"/>
      <c r="AX152" s="145"/>
      <c r="AY152" s="145"/>
      <c r="AZ152" s="145"/>
      <c r="BA152" s="145"/>
      <c r="BB152" s="145"/>
      <c r="BC152" s="145"/>
      <c r="BD152" s="145"/>
      <c r="BE152" s="145"/>
      <c r="BF152" s="145"/>
      <c r="BG152" s="145"/>
    </row>
    <row r="153" spans="1:59" outlineLevel="3" x14ac:dyDescent="0.2">
      <c r="A153" s="152"/>
      <c r="B153" s="153"/>
      <c r="C153" s="184" t="s">
        <v>533</v>
      </c>
      <c r="D153" s="158"/>
      <c r="E153" s="159">
        <v>0.02</v>
      </c>
      <c r="F153" s="156"/>
      <c r="G153" s="156"/>
      <c r="H153" s="156"/>
      <c r="I153" s="156"/>
      <c r="J153" s="156"/>
      <c r="K153" s="156"/>
      <c r="L153" s="156"/>
      <c r="M153" s="156"/>
      <c r="N153" s="155"/>
      <c r="O153" s="155"/>
      <c r="P153" s="155"/>
      <c r="Q153" s="155"/>
      <c r="R153" s="156"/>
      <c r="S153" s="156"/>
      <c r="T153" s="156"/>
      <c r="U153" s="156"/>
      <c r="V153" s="156"/>
      <c r="W153" s="156"/>
      <c r="X153" s="156"/>
      <c r="Y153" s="145"/>
      <c r="Z153" s="145"/>
      <c r="AA153" s="145"/>
      <c r="AB153" s="145"/>
      <c r="AC153" s="145"/>
      <c r="AD153" s="145"/>
      <c r="AE153" s="145"/>
      <c r="AF153" s="145" t="s">
        <v>227</v>
      </c>
      <c r="AG153" s="145">
        <v>0</v>
      </c>
      <c r="AH153" s="145"/>
      <c r="AI153" s="145"/>
      <c r="AJ153" s="145"/>
      <c r="AK153" s="145"/>
      <c r="AL153" s="145"/>
      <c r="AM153" s="145"/>
      <c r="AN153" s="145"/>
      <c r="AO153" s="145"/>
      <c r="AP153" s="145"/>
      <c r="AQ153" s="145"/>
      <c r="AR153" s="145"/>
      <c r="AS153" s="145"/>
      <c r="AT153" s="145"/>
      <c r="AU153" s="145"/>
      <c r="AV153" s="145"/>
      <c r="AW153" s="145"/>
      <c r="AX153" s="145"/>
      <c r="AY153" s="145"/>
      <c r="AZ153" s="145"/>
      <c r="BA153" s="145"/>
      <c r="BB153" s="145"/>
      <c r="BC153" s="145"/>
      <c r="BD153" s="145"/>
      <c r="BE153" s="145"/>
      <c r="BF153" s="145"/>
      <c r="BG153" s="145"/>
    </row>
    <row r="154" spans="1:59" x14ac:dyDescent="0.2">
      <c r="A154" s="161" t="s">
        <v>217</v>
      </c>
      <c r="B154" s="162" t="s">
        <v>115</v>
      </c>
      <c r="C154" s="182" t="s">
        <v>116</v>
      </c>
      <c r="D154" s="163"/>
      <c r="E154" s="164"/>
      <c r="F154" s="165"/>
      <c r="G154" s="165">
        <f>SUMIF(AF155:AF255,"&lt;&gt;NOR",G155:G255)</f>
        <v>0</v>
      </c>
      <c r="H154" s="165"/>
      <c r="I154" s="165">
        <f>SUM(I155:I255)</f>
        <v>0</v>
      </c>
      <c r="J154" s="165"/>
      <c r="K154" s="165">
        <f>SUM(K155:K255)</f>
        <v>0</v>
      </c>
      <c r="L154" s="165"/>
      <c r="M154" s="165">
        <f>SUM(M155:M255)</f>
        <v>0</v>
      </c>
      <c r="N154" s="164"/>
      <c r="O154" s="164">
        <f>SUM(O155:O255)</f>
        <v>55.039999999999992</v>
      </c>
      <c r="P154" s="164"/>
      <c r="Q154" s="164">
        <f>SUM(Q155:Q255)</f>
        <v>0.02</v>
      </c>
      <c r="R154" s="165"/>
      <c r="S154" s="166"/>
      <c r="T154" s="160"/>
      <c r="U154" s="160">
        <f>SUM(U155:U255)</f>
        <v>0</v>
      </c>
      <c r="V154" s="160"/>
      <c r="W154" s="160"/>
      <c r="X154" s="160"/>
      <c r="AF154" t="s">
        <v>218</v>
      </c>
    </row>
    <row r="155" spans="1:59" ht="33.75" outlineLevel="1" x14ac:dyDescent="0.2">
      <c r="A155" s="175">
        <v>46</v>
      </c>
      <c r="B155" s="176" t="s">
        <v>534</v>
      </c>
      <c r="C155" s="185" t="s">
        <v>535</v>
      </c>
      <c r="D155" s="177" t="s">
        <v>341</v>
      </c>
      <c r="E155" s="178">
        <v>1</v>
      </c>
      <c r="F155" s="179"/>
      <c r="G155" s="180">
        <f>ROUND(E155*F155,2)</f>
        <v>0</v>
      </c>
      <c r="H155" s="179"/>
      <c r="I155" s="180">
        <f>ROUND(E155*H155,2)</f>
        <v>0</v>
      </c>
      <c r="J155" s="179"/>
      <c r="K155" s="180">
        <f>ROUND(E155*J155,2)</f>
        <v>0</v>
      </c>
      <c r="L155" s="180">
        <v>21</v>
      </c>
      <c r="M155" s="180">
        <f>G155*(1+L155/100)</f>
        <v>0</v>
      </c>
      <c r="N155" s="178">
        <v>1.67E-3</v>
      </c>
      <c r="O155" s="178">
        <f>ROUND(E155*N155,2)</f>
        <v>0</v>
      </c>
      <c r="P155" s="178">
        <v>0</v>
      </c>
      <c r="Q155" s="178">
        <f>ROUND(E155*P155,2)</f>
        <v>0</v>
      </c>
      <c r="R155" s="180"/>
      <c r="S155" s="174" t="s">
        <v>1899</v>
      </c>
      <c r="T155" s="156">
        <v>0</v>
      </c>
      <c r="U155" s="156">
        <f>ROUND(E155*T155,2)</f>
        <v>0</v>
      </c>
      <c r="V155" s="156"/>
      <c r="W155" s="156" t="s">
        <v>223</v>
      </c>
      <c r="X155" s="156" t="s">
        <v>224</v>
      </c>
      <c r="Y155" s="145"/>
      <c r="Z155" s="145"/>
      <c r="AA155" s="145"/>
      <c r="AB155" s="145"/>
      <c r="AC155" s="145"/>
      <c r="AD155" s="145"/>
      <c r="AE155" s="145"/>
      <c r="AF155" s="145" t="s">
        <v>352</v>
      </c>
      <c r="AG155" s="145"/>
      <c r="AH155" s="145"/>
      <c r="AI155" s="145"/>
      <c r="AJ155" s="145"/>
      <c r="AK155" s="145"/>
      <c r="AL155" s="145"/>
      <c r="AM155" s="145"/>
      <c r="AN155" s="145"/>
      <c r="AO155" s="145"/>
      <c r="AP155" s="145"/>
      <c r="AQ155" s="145"/>
      <c r="AR155" s="145"/>
      <c r="AS155" s="145"/>
      <c r="AT155" s="145"/>
      <c r="AU155" s="145"/>
      <c r="AV155" s="145"/>
      <c r="AW155" s="145"/>
      <c r="AX155" s="145"/>
      <c r="AY155" s="145"/>
      <c r="AZ155" s="145"/>
      <c r="BA155" s="145"/>
      <c r="BB155" s="145"/>
      <c r="BC155" s="145"/>
      <c r="BD155" s="145"/>
      <c r="BE155" s="145"/>
      <c r="BF155" s="145"/>
      <c r="BG155" s="145"/>
    </row>
    <row r="156" spans="1:59" ht="22.5" outlineLevel="1" x14ac:dyDescent="0.2">
      <c r="A156" s="175">
        <v>47</v>
      </c>
      <c r="B156" s="176" t="s">
        <v>536</v>
      </c>
      <c r="C156" s="185" t="s">
        <v>537</v>
      </c>
      <c r="D156" s="177" t="s">
        <v>341</v>
      </c>
      <c r="E156" s="178">
        <v>1</v>
      </c>
      <c r="F156" s="179"/>
      <c r="G156" s="180">
        <f>ROUND(E156*F156,2)</f>
        <v>0</v>
      </c>
      <c r="H156" s="179"/>
      <c r="I156" s="180">
        <f>ROUND(E156*H156,2)</f>
        <v>0</v>
      </c>
      <c r="J156" s="179"/>
      <c r="K156" s="180">
        <f>ROUND(E156*J156,2)</f>
        <v>0</v>
      </c>
      <c r="L156" s="180">
        <v>21</v>
      </c>
      <c r="M156" s="180">
        <f>G156*(1+L156/100)</f>
        <v>0</v>
      </c>
      <c r="N156" s="178">
        <v>1.78E-2</v>
      </c>
      <c r="O156" s="178">
        <f>ROUND(E156*N156,2)</f>
        <v>0.02</v>
      </c>
      <c r="P156" s="178">
        <v>0</v>
      </c>
      <c r="Q156" s="178">
        <f>ROUND(E156*P156,2)</f>
        <v>0</v>
      </c>
      <c r="R156" s="180"/>
      <c r="S156" s="174" t="s">
        <v>1899</v>
      </c>
      <c r="T156" s="156">
        <v>0</v>
      </c>
      <c r="U156" s="156">
        <f>ROUND(E156*T156,2)</f>
        <v>0</v>
      </c>
      <c r="V156" s="156"/>
      <c r="W156" s="156" t="s">
        <v>269</v>
      </c>
      <c r="X156" s="156" t="s">
        <v>224</v>
      </c>
      <c r="Y156" s="145"/>
      <c r="Z156" s="145"/>
      <c r="AA156" s="145"/>
      <c r="AB156" s="145"/>
      <c r="AC156" s="145"/>
      <c r="AD156" s="145"/>
      <c r="AE156" s="145"/>
      <c r="AF156" s="145" t="s">
        <v>480</v>
      </c>
      <c r="AG156" s="145"/>
      <c r="AH156" s="145"/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5"/>
      <c r="AU156" s="145"/>
      <c r="AV156" s="145"/>
      <c r="AW156" s="145"/>
      <c r="AX156" s="145"/>
      <c r="AY156" s="145"/>
      <c r="AZ156" s="145"/>
      <c r="BA156" s="145"/>
      <c r="BB156" s="145"/>
      <c r="BC156" s="145"/>
      <c r="BD156" s="145"/>
      <c r="BE156" s="145"/>
      <c r="BF156" s="145"/>
      <c r="BG156" s="145"/>
    </row>
    <row r="157" spans="1:59" ht="33.75" outlineLevel="1" x14ac:dyDescent="0.2">
      <c r="A157" s="175">
        <v>48</v>
      </c>
      <c r="B157" s="176" t="s">
        <v>538</v>
      </c>
      <c r="C157" s="185" t="s">
        <v>539</v>
      </c>
      <c r="D157" s="177" t="s">
        <v>299</v>
      </c>
      <c r="E157" s="178">
        <v>123.2</v>
      </c>
      <c r="F157" s="179"/>
      <c r="G157" s="180">
        <f>ROUND(E157*F157,2)</f>
        <v>0</v>
      </c>
      <c r="H157" s="179"/>
      <c r="I157" s="180">
        <f>ROUND(E157*H157,2)</f>
        <v>0</v>
      </c>
      <c r="J157" s="179"/>
      <c r="K157" s="180">
        <f>ROUND(E157*J157,2)</f>
        <v>0</v>
      </c>
      <c r="L157" s="180">
        <v>21</v>
      </c>
      <c r="M157" s="180">
        <f>G157*(1+L157/100)</f>
        <v>0</v>
      </c>
      <c r="N157" s="178">
        <v>0</v>
      </c>
      <c r="O157" s="178">
        <f>ROUND(E157*N157,2)</f>
        <v>0</v>
      </c>
      <c r="P157" s="178">
        <v>0</v>
      </c>
      <c r="Q157" s="178">
        <f>ROUND(E157*P157,2)</f>
        <v>0</v>
      </c>
      <c r="R157" s="180"/>
      <c r="S157" s="174" t="s">
        <v>1899</v>
      </c>
      <c r="T157" s="156">
        <v>0</v>
      </c>
      <c r="U157" s="156">
        <f>ROUND(E157*T157,2)</f>
        <v>0</v>
      </c>
      <c r="V157" s="156"/>
      <c r="W157" s="156" t="s">
        <v>223</v>
      </c>
      <c r="X157" s="156" t="s">
        <v>224</v>
      </c>
      <c r="Y157" s="145"/>
      <c r="Z157" s="145"/>
      <c r="AA157" s="145"/>
      <c r="AB157" s="145"/>
      <c r="AC157" s="145"/>
      <c r="AD157" s="145"/>
      <c r="AE157" s="145"/>
      <c r="AF157" s="145" t="s">
        <v>352</v>
      </c>
      <c r="AG157" s="145"/>
      <c r="AH157" s="145"/>
      <c r="AI157" s="145"/>
      <c r="AJ157" s="145"/>
      <c r="AK157" s="145"/>
      <c r="AL157" s="145"/>
      <c r="AM157" s="145"/>
      <c r="AN157" s="145"/>
      <c r="AO157" s="145"/>
      <c r="AP157" s="145"/>
      <c r="AQ157" s="145"/>
      <c r="AR157" s="145"/>
      <c r="AS157" s="145"/>
      <c r="AT157" s="145"/>
      <c r="AU157" s="145"/>
      <c r="AV157" s="145"/>
      <c r="AW157" s="145"/>
      <c r="AX157" s="145"/>
      <c r="AY157" s="145"/>
      <c r="AZ157" s="145"/>
      <c r="BA157" s="145"/>
      <c r="BB157" s="145"/>
      <c r="BC157" s="145"/>
      <c r="BD157" s="145"/>
      <c r="BE157" s="145"/>
      <c r="BF157" s="145"/>
      <c r="BG157" s="145"/>
    </row>
    <row r="158" spans="1:59" ht="22.5" outlineLevel="1" x14ac:dyDescent="0.2">
      <c r="A158" s="168">
        <v>49</v>
      </c>
      <c r="B158" s="169" t="s">
        <v>540</v>
      </c>
      <c r="C158" s="183" t="s">
        <v>541</v>
      </c>
      <c r="D158" s="170" t="s">
        <v>299</v>
      </c>
      <c r="E158" s="171">
        <v>123.2</v>
      </c>
      <c r="F158" s="172"/>
      <c r="G158" s="173">
        <f>ROUND(E158*F158,2)</f>
        <v>0</v>
      </c>
      <c r="H158" s="172"/>
      <c r="I158" s="173">
        <f>ROUND(E158*H158,2)</f>
        <v>0</v>
      </c>
      <c r="J158" s="172"/>
      <c r="K158" s="173">
        <f>ROUND(E158*J158,2)</f>
        <v>0</v>
      </c>
      <c r="L158" s="173">
        <v>21</v>
      </c>
      <c r="M158" s="173">
        <f>G158*(1+L158/100)</f>
        <v>0</v>
      </c>
      <c r="N158" s="171">
        <v>1.06E-3</v>
      </c>
      <c r="O158" s="171">
        <f>ROUND(E158*N158,2)</f>
        <v>0.13</v>
      </c>
      <c r="P158" s="171">
        <v>0</v>
      </c>
      <c r="Q158" s="171">
        <f>ROUND(E158*P158,2)</f>
        <v>0</v>
      </c>
      <c r="R158" s="173"/>
      <c r="S158" s="174" t="s">
        <v>1899</v>
      </c>
      <c r="T158" s="156">
        <v>0</v>
      </c>
      <c r="U158" s="156">
        <f>ROUND(E158*T158,2)</f>
        <v>0</v>
      </c>
      <c r="V158" s="156"/>
      <c r="W158" s="156" t="s">
        <v>269</v>
      </c>
      <c r="X158" s="156" t="s">
        <v>224</v>
      </c>
      <c r="Y158" s="145"/>
      <c r="Z158" s="145"/>
      <c r="AA158" s="145"/>
      <c r="AB158" s="145"/>
      <c r="AC158" s="145"/>
      <c r="AD158" s="145"/>
      <c r="AE158" s="145"/>
      <c r="AF158" s="145" t="s">
        <v>480</v>
      </c>
      <c r="AG158" s="145"/>
      <c r="AH158" s="145"/>
      <c r="AI158" s="145"/>
      <c r="AJ158" s="145"/>
      <c r="AK158" s="145"/>
      <c r="AL158" s="145"/>
      <c r="AM158" s="145"/>
      <c r="AN158" s="145"/>
      <c r="AO158" s="145"/>
      <c r="AP158" s="145"/>
      <c r="AQ158" s="145"/>
      <c r="AR158" s="145"/>
      <c r="AS158" s="145"/>
      <c r="AT158" s="145"/>
      <c r="AU158" s="145"/>
      <c r="AV158" s="145"/>
      <c r="AW158" s="145"/>
      <c r="AX158" s="145"/>
      <c r="AY158" s="145"/>
      <c r="AZ158" s="145"/>
      <c r="BA158" s="145"/>
      <c r="BB158" s="145"/>
      <c r="BC158" s="145"/>
      <c r="BD158" s="145"/>
      <c r="BE158" s="145"/>
      <c r="BF158" s="145"/>
      <c r="BG158" s="145"/>
    </row>
    <row r="159" spans="1:59" outlineLevel="2" x14ac:dyDescent="0.2">
      <c r="A159" s="152"/>
      <c r="B159" s="153"/>
      <c r="C159" s="184" t="s">
        <v>542</v>
      </c>
      <c r="D159" s="158"/>
      <c r="E159" s="159"/>
      <c r="F159" s="156"/>
      <c r="G159" s="156"/>
      <c r="H159" s="156"/>
      <c r="I159" s="156"/>
      <c r="J159" s="156"/>
      <c r="K159" s="156"/>
      <c r="L159" s="156"/>
      <c r="M159" s="156"/>
      <c r="N159" s="155"/>
      <c r="O159" s="155"/>
      <c r="P159" s="155"/>
      <c r="Q159" s="155"/>
      <c r="R159" s="156"/>
      <c r="S159" s="156"/>
      <c r="T159" s="156"/>
      <c r="U159" s="156"/>
      <c r="V159" s="156"/>
      <c r="W159" s="156"/>
      <c r="X159" s="156"/>
      <c r="Y159" s="145"/>
      <c r="Z159" s="145"/>
      <c r="AA159" s="145"/>
      <c r="AB159" s="145"/>
      <c r="AC159" s="145"/>
      <c r="AD159" s="145"/>
      <c r="AE159" s="145"/>
      <c r="AF159" s="145" t="s">
        <v>227</v>
      </c>
      <c r="AG159" s="145">
        <v>0</v>
      </c>
      <c r="AH159" s="145"/>
      <c r="AI159" s="145"/>
      <c r="AJ159" s="145"/>
      <c r="AK159" s="145"/>
      <c r="AL159" s="145"/>
      <c r="AM159" s="145"/>
      <c r="AN159" s="145"/>
      <c r="AO159" s="145"/>
      <c r="AP159" s="145"/>
      <c r="AQ159" s="145"/>
      <c r="AR159" s="145"/>
      <c r="AS159" s="145"/>
      <c r="AT159" s="145"/>
      <c r="AU159" s="145"/>
      <c r="AV159" s="145"/>
      <c r="AW159" s="145"/>
      <c r="AX159" s="145"/>
      <c r="AY159" s="145"/>
      <c r="AZ159" s="145"/>
      <c r="BA159" s="145"/>
      <c r="BB159" s="145"/>
      <c r="BC159" s="145"/>
      <c r="BD159" s="145"/>
      <c r="BE159" s="145"/>
      <c r="BF159" s="145"/>
      <c r="BG159" s="145"/>
    </row>
    <row r="160" spans="1:59" outlineLevel="3" x14ac:dyDescent="0.2">
      <c r="A160" s="152"/>
      <c r="B160" s="153"/>
      <c r="C160" s="184" t="s">
        <v>543</v>
      </c>
      <c r="D160" s="158"/>
      <c r="E160" s="159">
        <v>123.2</v>
      </c>
      <c r="F160" s="156"/>
      <c r="G160" s="156"/>
      <c r="H160" s="156"/>
      <c r="I160" s="156"/>
      <c r="J160" s="156"/>
      <c r="K160" s="156"/>
      <c r="L160" s="156"/>
      <c r="M160" s="156"/>
      <c r="N160" s="155"/>
      <c r="O160" s="155"/>
      <c r="P160" s="155"/>
      <c r="Q160" s="155"/>
      <c r="R160" s="156"/>
      <c r="S160" s="156"/>
      <c r="T160" s="156"/>
      <c r="U160" s="156"/>
      <c r="V160" s="156"/>
      <c r="W160" s="156"/>
      <c r="X160" s="156"/>
      <c r="Y160" s="145"/>
      <c r="Z160" s="145"/>
      <c r="AA160" s="145"/>
      <c r="AB160" s="145"/>
      <c r="AC160" s="145"/>
      <c r="AD160" s="145"/>
      <c r="AE160" s="145"/>
      <c r="AF160" s="145" t="s">
        <v>227</v>
      </c>
      <c r="AG160" s="145">
        <v>0</v>
      </c>
      <c r="AH160" s="145"/>
      <c r="AI160" s="145"/>
      <c r="AJ160" s="145"/>
      <c r="AK160" s="145"/>
      <c r="AL160" s="145"/>
      <c r="AM160" s="145"/>
      <c r="AN160" s="145"/>
      <c r="AO160" s="145"/>
      <c r="AP160" s="145"/>
      <c r="AQ160" s="145"/>
      <c r="AR160" s="145"/>
      <c r="AS160" s="145"/>
      <c r="AT160" s="145"/>
      <c r="AU160" s="145"/>
      <c r="AV160" s="145"/>
      <c r="AW160" s="145"/>
      <c r="AX160" s="145"/>
      <c r="AY160" s="145"/>
      <c r="AZ160" s="145"/>
      <c r="BA160" s="145"/>
      <c r="BB160" s="145"/>
      <c r="BC160" s="145"/>
      <c r="BD160" s="145"/>
      <c r="BE160" s="145"/>
      <c r="BF160" s="145"/>
      <c r="BG160" s="145"/>
    </row>
    <row r="161" spans="1:59" outlineLevel="1" x14ac:dyDescent="0.2">
      <c r="A161" s="175">
        <v>50</v>
      </c>
      <c r="B161" s="176" t="s">
        <v>544</v>
      </c>
      <c r="C161" s="185" t="s">
        <v>545</v>
      </c>
      <c r="D161" s="177" t="s">
        <v>341</v>
      </c>
      <c r="E161" s="178">
        <v>1</v>
      </c>
      <c r="F161" s="179"/>
      <c r="G161" s="180">
        <f>ROUND(E161*F161,2)</f>
        <v>0</v>
      </c>
      <c r="H161" s="179"/>
      <c r="I161" s="180">
        <f>ROUND(E161*H161,2)</f>
        <v>0</v>
      </c>
      <c r="J161" s="179"/>
      <c r="K161" s="180">
        <f>ROUND(E161*J161,2)</f>
        <v>0</v>
      </c>
      <c r="L161" s="180">
        <v>21</v>
      </c>
      <c r="M161" s="180">
        <f>G161*(1+L161/100)</f>
        <v>0</v>
      </c>
      <c r="N161" s="178">
        <v>0</v>
      </c>
      <c r="O161" s="178">
        <f>ROUND(E161*N161,2)</f>
        <v>0</v>
      </c>
      <c r="P161" s="178">
        <v>0</v>
      </c>
      <c r="Q161" s="178">
        <f>ROUND(E161*P161,2)</f>
        <v>0</v>
      </c>
      <c r="R161" s="180"/>
      <c r="S161" s="174" t="s">
        <v>1899</v>
      </c>
      <c r="T161" s="156">
        <v>0</v>
      </c>
      <c r="U161" s="156">
        <f>ROUND(E161*T161,2)</f>
        <v>0</v>
      </c>
      <c r="V161" s="156"/>
      <c r="W161" s="156" t="s">
        <v>269</v>
      </c>
      <c r="X161" s="156" t="s">
        <v>224</v>
      </c>
      <c r="Y161" s="145"/>
      <c r="Z161" s="145"/>
      <c r="AA161" s="145"/>
      <c r="AB161" s="145"/>
      <c r="AC161" s="145"/>
      <c r="AD161" s="145"/>
      <c r="AE161" s="145"/>
      <c r="AF161" s="145" t="s">
        <v>480</v>
      </c>
      <c r="AG161" s="145"/>
      <c r="AH161" s="145"/>
      <c r="AI161" s="145"/>
      <c r="AJ161" s="145"/>
      <c r="AK161" s="145"/>
      <c r="AL161" s="145"/>
      <c r="AM161" s="145"/>
      <c r="AN161" s="145"/>
      <c r="AO161" s="145"/>
      <c r="AP161" s="145"/>
      <c r="AQ161" s="145"/>
      <c r="AR161" s="145"/>
      <c r="AS161" s="145"/>
      <c r="AT161" s="145"/>
      <c r="AU161" s="145"/>
      <c r="AV161" s="145"/>
      <c r="AW161" s="145"/>
      <c r="AX161" s="145"/>
      <c r="AY161" s="145"/>
      <c r="AZ161" s="145"/>
      <c r="BA161" s="145"/>
      <c r="BB161" s="145"/>
      <c r="BC161" s="145"/>
      <c r="BD161" s="145"/>
      <c r="BE161" s="145"/>
      <c r="BF161" s="145"/>
      <c r="BG161" s="145"/>
    </row>
    <row r="162" spans="1:59" outlineLevel="1" x14ac:dyDescent="0.2">
      <c r="A162" s="175">
        <v>51</v>
      </c>
      <c r="B162" s="176" t="s">
        <v>546</v>
      </c>
      <c r="C162" s="185" t="s">
        <v>547</v>
      </c>
      <c r="D162" s="177" t="s">
        <v>341</v>
      </c>
      <c r="E162" s="178">
        <v>1</v>
      </c>
      <c r="F162" s="179"/>
      <c r="G162" s="180">
        <f>ROUND(E162*F162,2)</f>
        <v>0</v>
      </c>
      <c r="H162" s="179"/>
      <c r="I162" s="180">
        <f>ROUND(E162*H162,2)</f>
        <v>0</v>
      </c>
      <c r="J162" s="179"/>
      <c r="K162" s="180">
        <f>ROUND(E162*J162,2)</f>
        <v>0</v>
      </c>
      <c r="L162" s="180">
        <v>21</v>
      </c>
      <c r="M162" s="180">
        <f>G162*(1+L162/100)</f>
        <v>0</v>
      </c>
      <c r="N162" s="178">
        <v>0</v>
      </c>
      <c r="O162" s="178">
        <f>ROUND(E162*N162,2)</f>
        <v>0</v>
      </c>
      <c r="P162" s="178">
        <v>0</v>
      </c>
      <c r="Q162" s="178">
        <f>ROUND(E162*P162,2)</f>
        <v>0</v>
      </c>
      <c r="R162" s="180"/>
      <c r="S162" s="174" t="s">
        <v>1899</v>
      </c>
      <c r="T162" s="156">
        <v>0</v>
      </c>
      <c r="U162" s="156">
        <f>ROUND(E162*T162,2)</f>
        <v>0</v>
      </c>
      <c r="V162" s="156"/>
      <c r="W162" s="156" t="s">
        <v>269</v>
      </c>
      <c r="X162" s="156" t="s">
        <v>224</v>
      </c>
      <c r="Y162" s="145"/>
      <c r="Z162" s="145"/>
      <c r="AA162" s="145"/>
      <c r="AB162" s="145"/>
      <c r="AC162" s="145"/>
      <c r="AD162" s="145"/>
      <c r="AE162" s="145"/>
      <c r="AF162" s="145" t="s">
        <v>480</v>
      </c>
      <c r="AG162" s="145"/>
      <c r="AH162" s="145"/>
      <c r="AI162" s="145"/>
      <c r="AJ162" s="145"/>
      <c r="AK162" s="145"/>
      <c r="AL162" s="145"/>
      <c r="AM162" s="145"/>
      <c r="AN162" s="145"/>
      <c r="AO162" s="145"/>
      <c r="AP162" s="145"/>
      <c r="AQ162" s="145"/>
      <c r="AR162" s="145"/>
      <c r="AS162" s="145"/>
      <c r="AT162" s="145"/>
      <c r="AU162" s="145"/>
      <c r="AV162" s="145"/>
      <c r="AW162" s="145"/>
      <c r="AX162" s="145"/>
      <c r="AY162" s="145"/>
      <c r="AZ162" s="145"/>
      <c r="BA162" s="145"/>
      <c r="BB162" s="145"/>
      <c r="BC162" s="145"/>
      <c r="BD162" s="145"/>
      <c r="BE162" s="145"/>
      <c r="BF162" s="145"/>
      <c r="BG162" s="145"/>
    </row>
    <row r="163" spans="1:59" ht="22.5" outlineLevel="1" x14ac:dyDescent="0.2">
      <c r="A163" s="175">
        <v>52</v>
      </c>
      <c r="B163" s="176" t="s">
        <v>548</v>
      </c>
      <c r="C163" s="185" t="s">
        <v>549</v>
      </c>
      <c r="D163" s="177" t="s">
        <v>299</v>
      </c>
      <c r="E163" s="178">
        <v>0.3</v>
      </c>
      <c r="F163" s="179"/>
      <c r="G163" s="180">
        <f>ROUND(E163*F163,2)</f>
        <v>0</v>
      </c>
      <c r="H163" s="179"/>
      <c r="I163" s="180">
        <f>ROUND(E163*H163,2)</f>
        <v>0</v>
      </c>
      <c r="J163" s="179"/>
      <c r="K163" s="180">
        <f>ROUND(E163*J163,2)</f>
        <v>0</v>
      </c>
      <c r="L163" s="180">
        <v>21</v>
      </c>
      <c r="M163" s="180">
        <f>G163*(1+L163/100)</f>
        <v>0</v>
      </c>
      <c r="N163" s="178">
        <v>0</v>
      </c>
      <c r="O163" s="178">
        <f>ROUND(E163*N163,2)</f>
        <v>0</v>
      </c>
      <c r="P163" s="178">
        <v>2.5000000000000001E-3</v>
      </c>
      <c r="Q163" s="178">
        <f>ROUND(E163*P163,2)</f>
        <v>0</v>
      </c>
      <c r="R163" s="180"/>
      <c r="S163" s="174" t="s">
        <v>1899</v>
      </c>
      <c r="T163" s="156">
        <v>0</v>
      </c>
      <c r="U163" s="156">
        <f>ROUND(E163*T163,2)</f>
        <v>0</v>
      </c>
      <c r="V163" s="156"/>
      <c r="W163" s="156" t="s">
        <v>223</v>
      </c>
      <c r="X163" s="156" t="s">
        <v>224</v>
      </c>
      <c r="Y163" s="145"/>
      <c r="Z163" s="145"/>
      <c r="AA163" s="145"/>
      <c r="AB163" s="145"/>
      <c r="AC163" s="145"/>
      <c r="AD163" s="145"/>
      <c r="AE163" s="145"/>
      <c r="AF163" s="145" t="s">
        <v>352</v>
      </c>
      <c r="AG163" s="145"/>
      <c r="AH163" s="145"/>
      <c r="AI163" s="145"/>
      <c r="AJ163" s="145"/>
      <c r="AK163" s="145"/>
      <c r="AL163" s="145"/>
      <c r="AM163" s="145"/>
      <c r="AN163" s="145"/>
      <c r="AO163" s="145"/>
      <c r="AP163" s="145"/>
      <c r="AQ163" s="145"/>
      <c r="AR163" s="145"/>
      <c r="AS163" s="145"/>
      <c r="AT163" s="145"/>
      <c r="AU163" s="145"/>
      <c r="AV163" s="145"/>
      <c r="AW163" s="145"/>
      <c r="AX163" s="145"/>
      <c r="AY163" s="145"/>
      <c r="AZ163" s="145"/>
      <c r="BA163" s="145"/>
      <c r="BB163" s="145"/>
      <c r="BC163" s="145"/>
      <c r="BD163" s="145"/>
      <c r="BE163" s="145"/>
      <c r="BF163" s="145"/>
      <c r="BG163" s="145"/>
    </row>
    <row r="164" spans="1:59" ht="33.75" outlineLevel="1" x14ac:dyDescent="0.2">
      <c r="A164" s="168">
        <v>53</v>
      </c>
      <c r="B164" s="169" t="s">
        <v>550</v>
      </c>
      <c r="C164" s="183" t="s">
        <v>551</v>
      </c>
      <c r="D164" s="170" t="s">
        <v>299</v>
      </c>
      <c r="E164" s="171">
        <v>84</v>
      </c>
      <c r="F164" s="172"/>
      <c r="G164" s="173">
        <f>ROUND(E164*F164,2)</f>
        <v>0</v>
      </c>
      <c r="H164" s="172"/>
      <c r="I164" s="173">
        <f>ROUND(E164*H164,2)</f>
        <v>0</v>
      </c>
      <c r="J164" s="172"/>
      <c r="K164" s="173">
        <f>ROUND(E164*J164,2)</f>
        <v>0</v>
      </c>
      <c r="L164" s="173">
        <v>21</v>
      </c>
      <c r="M164" s="173">
        <f>G164*(1+L164/100)</f>
        <v>0</v>
      </c>
      <c r="N164" s="171">
        <v>2.6800000000000001E-3</v>
      </c>
      <c r="O164" s="171">
        <f>ROUND(E164*N164,2)</f>
        <v>0.23</v>
      </c>
      <c r="P164" s="171">
        <v>0</v>
      </c>
      <c r="Q164" s="171">
        <f>ROUND(E164*P164,2)</f>
        <v>0</v>
      </c>
      <c r="R164" s="173"/>
      <c r="S164" s="174" t="s">
        <v>1899</v>
      </c>
      <c r="T164" s="156">
        <v>0</v>
      </c>
      <c r="U164" s="156">
        <f>ROUND(E164*T164,2)</f>
        <v>0</v>
      </c>
      <c r="V164" s="156"/>
      <c r="W164" s="156" t="s">
        <v>223</v>
      </c>
      <c r="X164" s="156" t="s">
        <v>224</v>
      </c>
      <c r="Y164" s="145"/>
      <c r="Z164" s="145"/>
      <c r="AA164" s="145"/>
      <c r="AB164" s="145"/>
      <c r="AC164" s="145"/>
      <c r="AD164" s="145"/>
      <c r="AE164" s="145"/>
      <c r="AF164" s="145" t="s">
        <v>352</v>
      </c>
      <c r="AG164" s="145"/>
      <c r="AH164" s="145"/>
      <c r="AI164" s="145"/>
      <c r="AJ164" s="145"/>
      <c r="AK164" s="145"/>
      <c r="AL164" s="145"/>
      <c r="AM164" s="145"/>
      <c r="AN164" s="145"/>
      <c r="AO164" s="145"/>
      <c r="AP164" s="145"/>
      <c r="AQ164" s="145"/>
      <c r="AR164" s="145"/>
      <c r="AS164" s="145"/>
      <c r="AT164" s="145"/>
      <c r="AU164" s="145"/>
      <c r="AV164" s="145"/>
      <c r="AW164" s="145"/>
      <c r="AX164" s="145"/>
      <c r="AY164" s="145"/>
      <c r="AZ164" s="145"/>
      <c r="BA164" s="145"/>
      <c r="BB164" s="145"/>
      <c r="BC164" s="145"/>
      <c r="BD164" s="145"/>
      <c r="BE164" s="145"/>
      <c r="BF164" s="145"/>
      <c r="BG164" s="145"/>
    </row>
    <row r="165" spans="1:59" outlineLevel="2" x14ac:dyDescent="0.2">
      <c r="A165" s="152"/>
      <c r="B165" s="153"/>
      <c r="C165" s="184" t="s">
        <v>552</v>
      </c>
      <c r="D165" s="158"/>
      <c r="E165" s="159"/>
      <c r="F165" s="156"/>
      <c r="G165" s="156"/>
      <c r="H165" s="156"/>
      <c r="I165" s="156"/>
      <c r="J165" s="156"/>
      <c r="K165" s="156"/>
      <c r="L165" s="156"/>
      <c r="M165" s="156"/>
      <c r="N165" s="155"/>
      <c r="O165" s="155"/>
      <c r="P165" s="155"/>
      <c r="Q165" s="155"/>
      <c r="R165" s="156"/>
      <c r="S165" s="156"/>
      <c r="T165" s="156"/>
      <c r="U165" s="156"/>
      <c r="V165" s="156"/>
      <c r="W165" s="156"/>
      <c r="X165" s="156"/>
      <c r="Y165" s="145"/>
      <c r="Z165" s="145"/>
      <c r="AA165" s="145"/>
      <c r="AB165" s="145"/>
      <c r="AC165" s="145"/>
      <c r="AD165" s="145"/>
      <c r="AE165" s="145"/>
      <c r="AF165" s="145" t="s">
        <v>227</v>
      </c>
      <c r="AG165" s="145">
        <v>0</v>
      </c>
      <c r="AH165" s="145"/>
      <c r="AI165" s="145"/>
      <c r="AJ165" s="145"/>
      <c r="AK165" s="145"/>
      <c r="AL165" s="145"/>
      <c r="AM165" s="145"/>
      <c r="AN165" s="145"/>
      <c r="AO165" s="145"/>
      <c r="AP165" s="145"/>
      <c r="AQ165" s="145"/>
      <c r="AR165" s="145"/>
      <c r="AS165" s="145"/>
      <c r="AT165" s="145"/>
      <c r="AU165" s="145"/>
      <c r="AV165" s="145"/>
      <c r="AW165" s="145"/>
      <c r="AX165" s="145"/>
      <c r="AY165" s="145"/>
      <c r="AZ165" s="145"/>
      <c r="BA165" s="145"/>
      <c r="BB165" s="145"/>
      <c r="BC165" s="145"/>
      <c r="BD165" s="145"/>
      <c r="BE165" s="145"/>
      <c r="BF165" s="145"/>
      <c r="BG165" s="145"/>
    </row>
    <row r="166" spans="1:59" outlineLevel="3" x14ac:dyDescent="0.2">
      <c r="A166" s="152"/>
      <c r="B166" s="153"/>
      <c r="C166" s="184" t="s">
        <v>553</v>
      </c>
      <c r="D166" s="158"/>
      <c r="E166" s="159">
        <v>84</v>
      </c>
      <c r="F166" s="156"/>
      <c r="G166" s="156"/>
      <c r="H166" s="156"/>
      <c r="I166" s="156"/>
      <c r="J166" s="156"/>
      <c r="K166" s="156"/>
      <c r="L166" s="156"/>
      <c r="M166" s="156"/>
      <c r="N166" s="155"/>
      <c r="O166" s="155"/>
      <c r="P166" s="155"/>
      <c r="Q166" s="155"/>
      <c r="R166" s="156"/>
      <c r="S166" s="156"/>
      <c r="T166" s="156"/>
      <c r="U166" s="156"/>
      <c r="V166" s="156"/>
      <c r="W166" s="156"/>
      <c r="X166" s="156"/>
      <c r="Y166" s="145"/>
      <c r="Z166" s="145"/>
      <c r="AA166" s="145"/>
      <c r="AB166" s="145"/>
      <c r="AC166" s="145"/>
      <c r="AD166" s="145"/>
      <c r="AE166" s="145"/>
      <c r="AF166" s="145" t="s">
        <v>227</v>
      </c>
      <c r="AG166" s="145">
        <v>0</v>
      </c>
      <c r="AH166" s="145"/>
      <c r="AI166" s="145"/>
      <c r="AJ166" s="145"/>
      <c r="AK166" s="145"/>
      <c r="AL166" s="145"/>
      <c r="AM166" s="145"/>
      <c r="AN166" s="145"/>
      <c r="AO166" s="145"/>
      <c r="AP166" s="145"/>
      <c r="AQ166" s="145"/>
      <c r="AR166" s="145"/>
      <c r="AS166" s="145"/>
      <c r="AT166" s="145"/>
      <c r="AU166" s="145"/>
      <c r="AV166" s="145"/>
      <c r="AW166" s="145"/>
      <c r="AX166" s="145"/>
      <c r="AY166" s="145"/>
      <c r="AZ166" s="145"/>
      <c r="BA166" s="145"/>
      <c r="BB166" s="145"/>
      <c r="BC166" s="145"/>
      <c r="BD166" s="145"/>
      <c r="BE166" s="145"/>
      <c r="BF166" s="145"/>
      <c r="BG166" s="145"/>
    </row>
    <row r="167" spans="1:59" ht="33.75" outlineLevel="1" x14ac:dyDescent="0.2">
      <c r="A167" s="168">
        <v>54</v>
      </c>
      <c r="B167" s="169" t="s">
        <v>554</v>
      </c>
      <c r="C167" s="183" t="s">
        <v>555</v>
      </c>
      <c r="D167" s="170" t="s">
        <v>299</v>
      </c>
      <c r="E167" s="171">
        <v>79.475999999999999</v>
      </c>
      <c r="F167" s="172"/>
      <c r="G167" s="173">
        <f>ROUND(E167*F167,2)</f>
        <v>0</v>
      </c>
      <c r="H167" s="172"/>
      <c r="I167" s="173">
        <f>ROUND(E167*H167,2)</f>
        <v>0</v>
      </c>
      <c r="J167" s="172"/>
      <c r="K167" s="173">
        <f>ROUND(E167*J167,2)</f>
        <v>0</v>
      </c>
      <c r="L167" s="173">
        <v>21</v>
      </c>
      <c r="M167" s="173">
        <f>G167*(1+L167/100)</f>
        <v>0</v>
      </c>
      <c r="N167" s="171">
        <v>1.0000000000000001E-5</v>
      </c>
      <c r="O167" s="171">
        <f>ROUND(E167*N167,2)</f>
        <v>0</v>
      </c>
      <c r="P167" s="171">
        <v>0</v>
      </c>
      <c r="Q167" s="171">
        <f>ROUND(E167*P167,2)</f>
        <v>0</v>
      </c>
      <c r="R167" s="173"/>
      <c r="S167" s="174" t="s">
        <v>1899</v>
      </c>
      <c r="T167" s="156">
        <v>0</v>
      </c>
      <c r="U167" s="156">
        <f>ROUND(E167*T167,2)</f>
        <v>0</v>
      </c>
      <c r="V167" s="156"/>
      <c r="W167" s="156" t="s">
        <v>223</v>
      </c>
      <c r="X167" s="156" t="s">
        <v>224</v>
      </c>
      <c r="Y167" s="145"/>
      <c r="Z167" s="145"/>
      <c r="AA167" s="145"/>
      <c r="AB167" s="145"/>
      <c r="AC167" s="145"/>
      <c r="AD167" s="145"/>
      <c r="AE167" s="145"/>
      <c r="AF167" s="145" t="s">
        <v>352</v>
      </c>
      <c r="AG167" s="145"/>
      <c r="AH167" s="145"/>
      <c r="AI167" s="145"/>
      <c r="AJ167" s="145"/>
      <c r="AK167" s="145"/>
      <c r="AL167" s="145"/>
      <c r="AM167" s="145"/>
      <c r="AN167" s="145"/>
      <c r="AO167" s="145"/>
      <c r="AP167" s="145"/>
      <c r="AQ167" s="145"/>
      <c r="AR167" s="145"/>
      <c r="AS167" s="145"/>
      <c r="AT167" s="145"/>
      <c r="AU167" s="145"/>
      <c r="AV167" s="145"/>
      <c r="AW167" s="145"/>
      <c r="AX167" s="145"/>
      <c r="AY167" s="145"/>
      <c r="AZ167" s="145"/>
      <c r="BA167" s="145"/>
      <c r="BB167" s="145"/>
      <c r="BC167" s="145"/>
      <c r="BD167" s="145"/>
      <c r="BE167" s="145"/>
      <c r="BF167" s="145"/>
      <c r="BG167" s="145"/>
    </row>
    <row r="168" spans="1:59" outlineLevel="2" x14ac:dyDescent="0.2">
      <c r="A168" s="152"/>
      <c r="B168" s="153"/>
      <c r="C168" s="184" t="s">
        <v>556</v>
      </c>
      <c r="D168" s="158"/>
      <c r="E168" s="159"/>
      <c r="F168" s="156"/>
      <c r="G168" s="156"/>
      <c r="H168" s="156"/>
      <c r="I168" s="156"/>
      <c r="J168" s="156"/>
      <c r="K168" s="156"/>
      <c r="L168" s="156"/>
      <c r="M168" s="156"/>
      <c r="N168" s="155"/>
      <c r="O168" s="155"/>
      <c r="P168" s="155"/>
      <c r="Q168" s="155"/>
      <c r="R168" s="156"/>
      <c r="S168" s="156"/>
      <c r="T168" s="156"/>
      <c r="U168" s="156"/>
      <c r="V168" s="156"/>
      <c r="W168" s="156"/>
      <c r="X168" s="156"/>
      <c r="Y168" s="145"/>
      <c r="Z168" s="145"/>
      <c r="AA168" s="145"/>
      <c r="AB168" s="145"/>
      <c r="AC168" s="145"/>
      <c r="AD168" s="145"/>
      <c r="AE168" s="145"/>
      <c r="AF168" s="145" t="s">
        <v>227</v>
      </c>
      <c r="AG168" s="145">
        <v>0</v>
      </c>
      <c r="AH168" s="145"/>
      <c r="AI168" s="145"/>
      <c r="AJ168" s="145"/>
      <c r="AK168" s="145"/>
      <c r="AL168" s="145"/>
      <c r="AM168" s="145"/>
      <c r="AN168" s="145"/>
      <c r="AO168" s="145"/>
      <c r="AP168" s="145"/>
      <c r="AQ168" s="145"/>
      <c r="AR168" s="145"/>
      <c r="AS168" s="145"/>
      <c r="AT168" s="145"/>
      <c r="AU168" s="145"/>
      <c r="AV168" s="145"/>
      <c r="AW168" s="145"/>
      <c r="AX168" s="145"/>
      <c r="AY168" s="145"/>
      <c r="AZ168" s="145"/>
      <c r="BA168" s="145"/>
      <c r="BB168" s="145"/>
      <c r="BC168" s="145"/>
      <c r="BD168" s="145"/>
      <c r="BE168" s="145"/>
      <c r="BF168" s="145"/>
      <c r="BG168" s="145"/>
    </row>
    <row r="169" spans="1:59" ht="33.75" outlineLevel="3" x14ac:dyDescent="0.2">
      <c r="A169" s="152"/>
      <c r="B169" s="153"/>
      <c r="C169" s="184" t="s">
        <v>557</v>
      </c>
      <c r="D169" s="158"/>
      <c r="E169" s="159"/>
      <c r="F169" s="156"/>
      <c r="G169" s="156"/>
      <c r="H169" s="156"/>
      <c r="I169" s="156"/>
      <c r="J169" s="156"/>
      <c r="K169" s="156"/>
      <c r="L169" s="156"/>
      <c r="M169" s="156"/>
      <c r="N169" s="155"/>
      <c r="O169" s="155"/>
      <c r="P169" s="155"/>
      <c r="Q169" s="155"/>
      <c r="R169" s="156"/>
      <c r="S169" s="156"/>
      <c r="T169" s="156"/>
      <c r="U169" s="156"/>
      <c r="V169" s="156"/>
      <c r="W169" s="156"/>
      <c r="X169" s="156"/>
      <c r="Y169" s="145"/>
      <c r="Z169" s="145"/>
      <c r="AA169" s="145"/>
      <c r="AB169" s="145"/>
      <c r="AC169" s="145"/>
      <c r="AD169" s="145"/>
      <c r="AE169" s="145"/>
      <c r="AF169" s="145" t="s">
        <v>227</v>
      </c>
      <c r="AG169" s="145">
        <v>0</v>
      </c>
      <c r="AH169" s="145"/>
      <c r="AI169" s="145"/>
      <c r="AJ169" s="145"/>
      <c r="AK169" s="145"/>
      <c r="AL169" s="145"/>
      <c r="AM169" s="145"/>
      <c r="AN169" s="145"/>
      <c r="AO169" s="145"/>
      <c r="AP169" s="145"/>
      <c r="AQ169" s="145"/>
      <c r="AR169" s="145"/>
      <c r="AS169" s="145"/>
      <c r="AT169" s="145"/>
      <c r="AU169" s="145"/>
      <c r="AV169" s="145"/>
      <c r="AW169" s="145"/>
      <c r="AX169" s="145"/>
      <c r="AY169" s="145"/>
      <c r="AZ169" s="145"/>
      <c r="BA169" s="145"/>
      <c r="BB169" s="145"/>
      <c r="BC169" s="145"/>
      <c r="BD169" s="145"/>
      <c r="BE169" s="145"/>
      <c r="BF169" s="145"/>
      <c r="BG169" s="145"/>
    </row>
    <row r="170" spans="1:59" outlineLevel="3" x14ac:dyDescent="0.2">
      <c r="A170" s="152"/>
      <c r="B170" s="153"/>
      <c r="C170" s="184" t="s">
        <v>558</v>
      </c>
      <c r="D170" s="158"/>
      <c r="E170" s="159"/>
      <c r="F170" s="156"/>
      <c r="G170" s="156"/>
      <c r="H170" s="156"/>
      <c r="I170" s="156"/>
      <c r="J170" s="156"/>
      <c r="K170" s="156"/>
      <c r="L170" s="156"/>
      <c r="M170" s="156"/>
      <c r="N170" s="155"/>
      <c r="O170" s="155"/>
      <c r="P170" s="155"/>
      <c r="Q170" s="155"/>
      <c r="R170" s="156"/>
      <c r="S170" s="156"/>
      <c r="T170" s="156"/>
      <c r="U170" s="156"/>
      <c r="V170" s="156"/>
      <c r="W170" s="156"/>
      <c r="X170" s="156"/>
      <c r="Y170" s="145"/>
      <c r="Z170" s="145"/>
      <c r="AA170" s="145"/>
      <c r="AB170" s="145"/>
      <c r="AC170" s="145"/>
      <c r="AD170" s="145"/>
      <c r="AE170" s="145"/>
      <c r="AF170" s="145" t="s">
        <v>227</v>
      </c>
      <c r="AG170" s="145">
        <v>0</v>
      </c>
      <c r="AH170" s="145"/>
      <c r="AI170" s="145"/>
      <c r="AJ170" s="145"/>
      <c r="AK170" s="145"/>
      <c r="AL170" s="145"/>
      <c r="AM170" s="145"/>
      <c r="AN170" s="145"/>
      <c r="AO170" s="145"/>
      <c r="AP170" s="145"/>
      <c r="AQ170" s="145"/>
      <c r="AR170" s="145"/>
      <c r="AS170" s="145"/>
      <c r="AT170" s="145"/>
      <c r="AU170" s="145"/>
      <c r="AV170" s="145"/>
      <c r="AW170" s="145"/>
      <c r="AX170" s="145"/>
      <c r="AY170" s="145"/>
      <c r="AZ170" s="145"/>
      <c r="BA170" s="145"/>
      <c r="BB170" s="145"/>
      <c r="BC170" s="145"/>
      <c r="BD170" s="145"/>
      <c r="BE170" s="145"/>
      <c r="BF170" s="145"/>
      <c r="BG170" s="145"/>
    </row>
    <row r="171" spans="1:59" outlineLevel="3" x14ac:dyDescent="0.2">
      <c r="A171" s="152"/>
      <c r="B171" s="153"/>
      <c r="C171" s="184" t="s">
        <v>559</v>
      </c>
      <c r="D171" s="158"/>
      <c r="E171" s="159">
        <v>79.48</v>
      </c>
      <c r="F171" s="156"/>
      <c r="G171" s="156"/>
      <c r="H171" s="156"/>
      <c r="I171" s="156"/>
      <c r="J171" s="156"/>
      <c r="K171" s="156"/>
      <c r="L171" s="156"/>
      <c r="M171" s="156"/>
      <c r="N171" s="155"/>
      <c r="O171" s="155"/>
      <c r="P171" s="155"/>
      <c r="Q171" s="155"/>
      <c r="R171" s="156"/>
      <c r="S171" s="156"/>
      <c r="T171" s="156"/>
      <c r="U171" s="156"/>
      <c r="V171" s="156"/>
      <c r="W171" s="156"/>
      <c r="X171" s="156"/>
      <c r="Y171" s="145"/>
      <c r="Z171" s="145"/>
      <c r="AA171" s="145"/>
      <c r="AB171" s="145"/>
      <c r="AC171" s="145"/>
      <c r="AD171" s="145"/>
      <c r="AE171" s="145"/>
      <c r="AF171" s="145" t="s">
        <v>227</v>
      </c>
      <c r="AG171" s="145">
        <v>0</v>
      </c>
      <c r="AH171" s="145"/>
      <c r="AI171" s="145"/>
      <c r="AJ171" s="145"/>
      <c r="AK171" s="145"/>
      <c r="AL171" s="145"/>
      <c r="AM171" s="145"/>
      <c r="AN171" s="145"/>
      <c r="AO171" s="145"/>
      <c r="AP171" s="145"/>
      <c r="AQ171" s="145"/>
      <c r="AR171" s="145"/>
      <c r="AS171" s="145"/>
      <c r="AT171" s="145"/>
      <c r="AU171" s="145"/>
      <c r="AV171" s="145"/>
      <c r="AW171" s="145"/>
      <c r="AX171" s="145"/>
      <c r="AY171" s="145"/>
      <c r="AZ171" s="145"/>
      <c r="BA171" s="145"/>
      <c r="BB171" s="145"/>
      <c r="BC171" s="145"/>
      <c r="BD171" s="145"/>
      <c r="BE171" s="145"/>
      <c r="BF171" s="145"/>
      <c r="BG171" s="145"/>
    </row>
    <row r="172" spans="1:59" outlineLevel="1" x14ac:dyDescent="0.2">
      <c r="A172" s="175">
        <v>55</v>
      </c>
      <c r="B172" s="176" t="s">
        <v>560</v>
      </c>
      <c r="C172" s="185" t="s">
        <v>561</v>
      </c>
      <c r="D172" s="177" t="s">
        <v>299</v>
      </c>
      <c r="E172" s="178">
        <v>79.475999999999999</v>
      </c>
      <c r="F172" s="179"/>
      <c r="G172" s="180">
        <f>ROUND(E172*F172,2)</f>
        <v>0</v>
      </c>
      <c r="H172" s="179"/>
      <c r="I172" s="180">
        <f>ROUND(E172*H172,2)</f>
        <v>0</v>
      </c>
      <c r="J172" s="179"/>
      <c r="K172" s="180">
        <f>ROUND(E172*J172,2)</f>
        <v>0</v>
      </c>
      <c r="L172" s="180">
        <v>21</v>
      </c>
      <c r="M172" s="180">
        <f>G172*(1+L172/100)</f>
        <v>0</v>
      </c>
      <c r="N172" s="178">
        <v>5.7299999999999999E-3</v>
      </c>
      <c r="O172" s="178">
        <f>ROUND(E172*N172,2)</f>
        <v>0.46</v>
      </c>
      <c r="P172" s="178">
        <v>0</v>
      </c>
      <c r="Q172" s="178">
        <f>ROUND(E172*P172,2)</f>
        <v>0</v>
      </c>
      <c r="R172" s="180"/>
      <c r="S172" s="174" t="s">
        <v>1899</v>
      </c>
      <c r="T172" s="156">
        <v>0</v>
      </c>
      <c r="U172" s="156">
        <f>ROUND(E172*T172,2)</f>
        <v>0</v>
      </c>
      <c r="V172" s="156"/>
      <c r="W172" s="156" t="s">
        <v>269</v>
      </c>
      <c r="X172" s="156" t="s">
        <v>224</v>
      </c>
      <c r="Y172" s="145"/>
      <c r="Z172" s="145"/>
      <c r="AA172" s="145"/>
      <c r="AB172" s="145"/>
      <c r="AC172" s="145"/>
      <c r="AD172" s="145"/>
      <c r="AE172" s="145"/>
      <c r="AF172" s="145" t="s">
        <v>480</v>
      </c>
      <c r="AG172" s="145"/>
      <c r="AH172" s="145"/>
      <c r="AI172" s="145"/>
      <c r="AJ172" s="145"/>
      <c r="AK172" s="145"/>
      <c r="AL172" s="145"/>
      <c r="AM172" s="145"/>
      <c r="AN172" s="145"/>
      <c r="AO172" s="145"/>
      <c r="AP172" s="145"/>
      <c r="AQ172" s="145"/>
      <c r="AR172" s="145"/>
      <c r="AS172" s="145"/>
      <c r="AT172" s="145"/>
      <c r="AU172" s="145"/>
      <c r="AV172" s="145"/>
      <c r="AW172" s="145"/>
      <c r="AX172" s="145"/>
      <c r="AY172" s="145"/>
      <c r="AZ172" s="145"/>
      <c r="BA172" s="145"/>
      <c r="BB172" s="145"/>
      <c r="BC172" s="145"/>
      <c r="BD172" s="145"/>
      <c r="BE172" s="145"/>
      <c r="BF172" s="145"/>
      <c r="BG172" s="145"/>
    </row>
    <row r="173" spans="1:59" outlineLevel="1" x14ac:dyDescent="0.2">
      <c r="A173" s="168">
        <v>56</v>
      </c>
      <c r="B173" s="169" t="s">
        <v>562</v>
      </c>
      <c r="C173" s="183" t="s">
        <v>563</v>
      </c>
      <c r="D173" s="170" t="s">
        <v>341</v>
      </c>
      <c r="E173" s="171">
        <v>81</v>
      </c>
      <c r="F173" s="172"/>
      <c r="G173" s="173">
        <f>ROUND(E173*F173,2)</f>
        <v>0</v>
      </c>
      <c r="H173" s="172"/>
      <c r="I173" s="173">
        <f>ROUND(E173*H173,2)</f>
        <v>0</v>
      </c>
      <c r="J173" s="172"/>
      <c r="K173" s="173">
        <f>ROUND(E173*J173,2)</f>
        <v>0</v>
      </c>
      <c r="L173" s="173">
        <v>21</v>
      </c>
      <c r="M173" s="173">
        <f>G173*(1+L173/100)</f>
        <v>0</v>
      </c>
      <c r="N173" s="171">
        <v>0</v>
      </c>
      <c r="O173" s="171">
        <f>ROUND(E173*N173,2)</f>
        <v>0</v>
      </c>
      <c r="P173" s="171">
        <v>0</v>
      </c>
      <c r="Q173" s="171">
        <f>ROUND(E173*P173,2)</f>
        <v>0</v>
      </c>
      <c r="R173" s="173"/>
      <c r="S173" s="181" t="s">
        <v>296</v>
      </c>
      <c r="T173" s="156">
        <v>0</v>
      </c>
      <c r="U173" s="156">
        <f>ROUND(E173*T173,2)</f>
        <v>0</v>
      </c>
      <c r="V173" s="156"/>
      <c r="W173" s="156" t="s">
        <v>269</v>
      </c>
      <c r="X173" s="156" t="s">
        <v>224</v>
      </c>
      <c r="Y173" s="145"/>
      <c r="Z173" s="145"/>
      <c r="AA173" s="145"/>
      <c r="AB173" s="145"/>
      <c r="AC173" s="145"/>
      <c r="AD173" s="145"/>
      <c r="AE173" s="145"/>
      <c r="AF173" s="145" t="s">
        <v>480</v>
      </c>
      <c r="AG173" s="145"/>
      <c r="AH173" s="145"/>
      <c r="AI173" s="145"/>
      <c r="AJ173" s="145"/>
      <c r="AK173" s="145"/>
      <c r="AL173" s="145"/>
      <c r="AM173" s="145"/>
      <c r="AN173" s="145"/>
      <c r="AO173" s="145"/>
      <c r="AP173" s="145"/>
      <c r="AQ173" s="145"/>
      <c r="AR173" s="145"/>
      <c r="AS173" s="145"/>
      <c r="AT173" s="145"/>
      <c r="AU173" s="145"/>
      <c r="AV173" s="145"/>
      <c r="AW173" s="145"/>
      <c r="AX173" s="145"/>
      <c r="AY173" s="145"/>
      <c r="AZ173" s="145"/>
      <c r="BA173" s="145"/>
      <c r="BB173" s="145"/>
      <c r="BC173" s="145"/>
      <c r="BD173" s="145"/>
      <c r="BE173" s="145"/>
      <c r="BF173" s="145"/>
      <c r="BG173" s="145"/>
    </row>
    <row r="174" spans="1:59" outlineLevel="2" x14ac:dyDescent="0.2">
      <c r="A174" s="152"/>
      <c r="B174" s="153"/>
      <c r="C174" s="184" t="s">
        <v>564</v>
      </c>
      <c r="D174" s="158"/>
      <c r="E174" s="159"/>
      <c r="F174" s="156"/>
      <c r="G174" s="156"/>
      <c r="H174" s="156"/>
      <c r="I174" s="156"/>
      <c r="J174" s="156"/>
      <c r="K174" s="156"/>
      <c r="L174" s="156"/>
      <c r="M174" s="156"/>
      <c r="N174" s="155"/>
      <c r="O174" s="155"/>
      <c r="P174" s="155"/>
      <c r="Q174" s="155"/>
      <c r="R174" s="156"/>
      <c r="S174" s="156"/>
      <c r="T174" s="156"/>
      <c r="U174" s="156"/>
      <c r="V174" s="156"/>
      <c r="W174" s="156"/>
      <c r="X174" s="156"/>
      <c r="Y174" s="145"/>
      <c r="Z174" s="145"/>
      <c r="AA174" s="145"/>
      <c r="AB174" s="145"/>
      <c r="AC174" s="145"/>
      <c r="AD174" s="145"/>
      <c r="AE174" s="145"/>
      <c r="AF174" s="145" t="s">
        <v>227</v>
      </c>
      <c r="AG174" s="145">
        <v>0</v>
      </c>
      <c r="AH174" s="145"/>
      <c r="AI174" s="145"/>
      <c r="AJ174" s="145"/>
      <c r="AK174" s="145"/>
      <c r="AL174" s="145"/>
      <c r="AM174" s="145"/>
      <c r="AN174" s="145"/>
      <c r="AO174" s="145"/>
      <c r="AP174" s="145"/>
      <c r="AQ174" s="145"/>
      <c r="AR174" s="145"/>
      <c r="AS174" s="145"/>
      <c r="AT174" s="145"/>
      <c r="AU174" s="145"/>
      <c r="AV174" s="145"/>
      <c r="AW174" s="145"/>
      <c r="AX174" s="145"/>
      <c r="AY174" s="145"/>
      <c r="AZ174" s="145"/>
      <c r="BA174" s="145"/>
      <c r="BB174" s="145"/>
      <c r="BC174" s="145"/>
      <c r="BD174" s="145"/>
      <c r="BE174" s="145"/>
      <c r="BF174" s="145"/>
      <c r="BG174" s="145"/>
    </row>
    <row r="175" spans="1:59" outlineLevel="3" x14ac:dyDescent="0.2">
      <c r="A175" s="152"/>
      <c r="B175" s="153"/>
      <c r="C175" s="184" t="s">
        <v>565</v>
      </c>
      <c r="D175" s="158"/>
      <c r="E175" s="159">
        <v>81</v>
      </c>
      <c r="F175" s="156"/>
      <c r="G175" s="156"/>
      <c r="H175" s="156"/>
      <c r="I175" s="156"/>
      <c r="J175" s="156"/>
      <c r="K175" s="156"/>
      <c r="L175" s="156"/>
      <c r="M175" s="156"/>
      <c r="N175" s="155"/>
      <c r="O175" s="155"/>
      <c r="P175" s="155"/>
      <c r="Q175" s="155"/>
      <c r="R175" s="156"/>
      <c r="S175" s="156"/>
      <c r="T175" s="156"/>
      <c r="U175" s="156"/>
      <c r="V175" s="156"/>
      <c r="W175" s="156"/>
      <c r="X175" s="156"/>
      <c r="Y175" s="145"/>
      <c r="Z175" s="145"/>
      <c r="AA175" s="145"/>
      <c r="AB175" s="145"/>
      <c r="AC175" s="145"/>
      <c r="AD175" s="145"/>
      <c r="AE175" s="145"/>
      <c r="AF175" s="145" t="s">
        <v>227</v>
      </c>
      <c r="AG175" s="145">
        <v>0</v>
      </c>
      <c r="AH175" s="145"/>
      <c r="AI175" s="145"/>
      <c r="AJ175" s="145"/>
      <c r="AK175" s="145"/>
      <c r="AL175" s="145"/>
      <c r="AM175" s="145"/>
      <c r="AN175" s="145"/>
      <c r="AO175" s="145"/>
      <c r="AP175" s="145"/>
      <c r="AQ175" s="145"/>
      <c r="AR175" s="145"/>
      <c r="AS175" s="145"/>
      <c r="AT175" s="145"/>
      <c r="AU175" s="145"/>
      <c r="AV175" s="145"/>
      <c r="AW175" s="145"/>
      <c r="AX175" s="145"/>
      <c r="AY175" s="145"/>
      <c r="AZ175" s="145"/>
      <c r="BA175" s="145"/>
      <c r="BB175" s="145"/>
      <c r="BC175" s="145"/>
      <c r="BD175" s="145"/>
      <c r="BE175" s="145"/>
      <c r="BF175" s="145"/>
      <c r="BG175" s="145"/>
    </row>
    <row r="176" spans="1:59" ht="33.75" outlineLevel="1" x14ac:dyDescent="0.2">
      <c r="A176" s="175">
        <v>57</v>
      </c>
      <c r="B176" s="176" t="s">
        <v>566</v>
      </c>
      <c r="C176" s="185" t="s">
        <v>567</v>
      </c>
      <c r="D176" s="177" t="s">
        <v>299</v>
      </c>
      <c r="E176" s="178">
        <v>23.16</v>
      </c>
      <c r="F176" s="179"/>
      <c r="G176" s="180">
        <f>ROUND(E176*F176,2)</f>
        <v>0</v>
      </c>
      <c r="H176" s="179"/>
      <c r="I176" s="180">
        <f>ROUND(E176*H176,2)</f>
        <v>0</v>
      </c>
      <c r="J176" s="179"/>
      <c r="K176" s="180">
        <f>ROUND(E176*J176,2)</f>
        <v>0</v>
      </c>
      <c r="L176" s="180">
        <v>21</v>
      </c>
      <c r="M176" s="180">
        <f>G176*(1+L176/100)</f>
        <v>0</v>
      </c>
      <c r="N176" s="178">
        <v>2.0000000000000002E-5</v>
      </c>
      <c r="O176" s="178">
        <f>ROUND(E176*N176,2)</f>
        <v>0</v>
      </c>
      <c r="P176" s="178">
        <v>0</v>
      </c>
      <c r="Q176" s="178">
        <f>ROUND(E176*P176,2)</f>
        <v>0</v>
      </c>
      <c r="R176" s="180"/>
      <c r="S176" s="174" t="s">
        <v>1899</v>
      </c>
      <c r="T176" s="156">
        <v>0</v>
      </c>
      <c r="U176" s="156">
        <f>ROUND(E176*T176,2)</f>
        <v>0</v>
      </c>
      <c r="V176" s="156"/>
      <c r="W176" s="156" t="s">
        <v>223</v>
      </c>
      <c r="X176" s="156" t="s">
        <v>224</v>
      </c>
      <c r="Y176" s="145"/>
      <c r="Z176" s="145"/>
      <c r="AA176" s="145"/>
      <c r="AB176" s="145"/>
      <c r="AC176" s="145"/>
      <c r="AD176" s="145"/>
      <c r="AE176" s="145"/>
      <c r="AF176" s="145" t="s">
        <v>352</v>
      </c>
      <c r="AG176" s="145"/>
      <c r="AH176" s="145"/>
      <c r="AI176" s="145"/>
      <c r="AJ176" s="145"/>
      <c r="AK176" s="145"/>
      <c r="AL176" s="145"/>
      <c r="AM176" s="145"/>
      <c r="AN176" s="145"/>
      <c r="AO176" s="145"/>
      <c r="AP176" s="145"/>
      <c r="AQ176" s="145"/>
      <c r="AR176" s="145"/>
      <c r="AS176" s="145"/>
      <c r="AT176" s="145"/>
      <c r="AU176" s="145"/>
      <c r="AV176" s="145"/>
      <c r="AW176" s="145"/>
      <c r="AX176" s="145"/>
      <c r="AY176" s="145"/>
      <c r="AZ176" s="145"/>
      <c r="BA176" s="145"/>
      <c r="BB176" s="145"/>
      <c r="BC176" s="145"/>
      <c r="BD176" s="145"/>
      <c r="BE176" s="145"/>
      <c r="BF176" s="145"/>
      <c r="BG176" s="145"/>
    </row>
    <row r="177" spans="1:59" outlineLevel="1" x14ac:dyDescent="0.2">
      <c r="A177" s="175">
        <v>58</v>
      </c>
      <c r="B177" s="176" t="s">
        <v>568</v>
      </c>
      <c r="C177" s="185" t="s">
        <v>569</v>
      </c>
      <c r="D177" s="177" t="s">
        <v>341</v>
      </c>
      <c r="E177" s="178">
        <v>23.16</v>
      </c>
      <c r="F177" s="179"/>
      <c r="G177" s="180">
        <f>ROUND(E177*F177,2)</f>
        <v>0</v>
      </c>
      <c r="H177" s="179"/>
      <c r="I177" s="180">
        <f>ROUND(E177*H177,2)</f>
        <v>0</v>
      </c>
      <c r="J177" s="179"/>
      <c r="K177" s="180">
        <f>ROUND(E177*J177,2)</f>
        <v>0</v>
      </c>
      <c r="L177" s="180">
        <v>21</v>
      </c>
      <c r="M177" s="180">
        <f>G177*(1+L177/100)</f>
        <v>0</v>
      </c>
      <c r="N177" s="178">
        <v>9.5200000000000007E-3</v>
      </c>
      <c r="O177" s="178">
        <f>ROUND(E177*N177,2)</f>
        <v>0.22</v>
      </c>
      <c r="P177" s="178">
        <v>0</v>
      </c>
      <c r="Q177" s="178">
        <f>ROUND(E177*P177,2)</f>
        <v>0</v>
      </c>
      <c r="R177" s="180"/>
      <c r="S177" s="174" t="s">
        <v>1899</v>
      </c>
      <c r="T177" s="156">
        <v>0</v>
      </c>
      <c r="U177" s="156">
        <f>ROUND(E177*T177,2)</f>
        <v>0</v>
      </c>
      <c r="V177" s="156"/>
      <c r="W177" s="156" t="s">
        <v>269</v>
      </c>
      <c r="X177" s="156" t="s">
        <v>224</v>
      </c>
      <c r="Y177" s="145"/>
      <c r="Z177" s="145"/>
      <c r="AA177" s="145"/>
      <c r="AB177" s="145"/>
      <c r="AC177" s="145"/>
      <c r="AD177" s="145"/>
      <c r="AE177" s="145"/>
      <c r="AF177" s="145" t="s">
        <v>480</v>
      </c>
      <c r="AG177" s="145"/>
      <c r="AH177" s="145"/>
      <c r="AI177" s="145"/>
      <c r="AJ177" s="145"/>
      <c r="AK177" s="145"/>
      <c r="AL177" s="145"/>
      <c r="AM177" s="145"/>
      <c r="AN177" s="145"/>
      <c r="AO177" s="145"/>
      <c r="AP177" s="145"/>
      <c r="AQ177" s="145"/>
      <c r="AR177" s="145"/>
      <c r="AS177" s="145"/>
      <c r="AT177" s="145"/>
      <c r="AU177" s="145"/>
      <c r="AV177" s="145"/>
      <c r="AW177" s="145"/>
      <c r="AX177" s="145"/>
      <c r="AY177" s="145"/>
      <c r="AZ177" s="145"/>
      <c r="BA177" s="145"/>
      <c r="BB177" s="145"/>
      <c r="BC177" s="145"/>
      <c r="BD177" s="145"/>
      <c r="BE177" s="145"/>
      <c r="BF177" s="145"/>
      <c r="BG177" s="145"/>
    </row>
    <row r="178" spans="1:59" outlineLevel="1" x14ac:dyDescent="0.2">
      <c r="A178" s="168">
        <v>59</v>
      </c>
      <c r="B178" s="169" t="s">
        <v>570</v>
      </c>
      <c r="C178" s="183" t="s">
        <v>571</v>
      </c>
      <c r="D178" s="170" t="s">
        <v>341</v>
      </c>
      <c r="E178" s="171">
        <v>24</v>
      </c>
      <c r="F178" s="172"/>
      <c r="G178" s="173">
        <f>ROUND(E178*F178,2)</f>
        <v>0</v>
      </c>
      <c r="H178" s="172"/>
      <c r="I178" s="173">
        <f>ROUND(E178*H178,2)</f>
        <v>0</v>
      </c>
      <c r="J178" s="172"/>
      <c r="K178" s="173">
        <f>ROUND(E178*J178,2)</f>
        <v>0</v>
      </c>
      <c r="L178" s="173">
        <v>21</v>
      </c>
      <c r="M178" s="173">
        <f>G178*(1+L178/100)</f>
        <v>0</v>
      </c>
      <c r="N178" s="171">
        <v>0</v>
      </c>
      <c r="O178" s="171">
        <f>ROUND(E178*N178,2)</f>
        <v>0</v>
      </c>
      <c r="P178" s="171">
        <v>0</v>
      </c>
      <c r="Q178" s="171">
        <f>ROUND(E178*P178,2)</f>
        <v>0</v>
      </c>
      <c r="R178" s="173"/>
      <c r="S178" s="174" t="s">
        <v>1899</v>
      </c>
      <c r="T178" s="156">
        <v>0</v>
      </c>
      <c r="U178" s="156">
        <f>ROUND(E178*T178,2)</f>
        <v>0</v>
      </c>
      <c r="V178" s="156"/>
      <c r="W178" s="156" t="s">
        <v>269</v>
      </c>
      <c r="X178" s="156" t="s">
        <v>224</v>
      </c>
      <c r="Y178" s="145"/>
      <c r="Z178" s="145"/>
      <c r="AA178" s="145"/>
      <c r="AB178" s="145"/>
      <c r="AC178" s="145"/>
      <c r="AD178" s="145"/>
      <c r="AE178" s="145"/>
      <c r="AF178" s="145" t="s">
        <v>480</v>
      </c>
      <c r="AG178" s="145"/>
      <c r="AH178" s="145"/>
      <c r="AI178" s="145"/>
      <c r="AJ178" s="145"/>
      <c r="AK178" s="145"/>
      <c r="AL178" s="145"/>
      <c r="AM178" s="145"/>
      <c r="AN178" s="145"/>
      <c r="AO178" s="145"/>
      <c r="AP178" s="145"/>
      <c r="AQ178" s="145"/>
      <c r="AR178" s="145"/>
      <c r="AS178" s="145"/>
      <c r="AT178" s="145"/>
      <c r="AU178" s="145"/>
      <c r="AV178" s="145"/>
      <c r="AW178" s="145"/>
      <c r="AX178" s="145"/>
      <c r="AY178" s="145"/>
      <c r="AZ178" s="145"/>
      <c r="BA178" s="145"/>
      <c r="BB178" s="145"/>
      <c r="BC178" s="145"/>
      <c r="BD178" s="145"/>
      <c r="BE178" s="145"/>
      <c r="BF178" s="145"/>
      <c r="BG178" s="145"/>
    </row>
    <row r="179" spans="1:59" outlineLevel="2" x14ac:dyDescent="0.2">
      <c r="A179" s="152"/>
      <c r="B179" s="153"/>
      <c r="C179" s="184" t="s">
        <v>572</v>
      </c>
      <c r="D179" s="158"/>
      <c r="E179" s="159"/>
      <c r="F179" s="156"/>
      <c r="G179" s="156"/>
      <c r="H179" s="156"/>
      <c r="I179" s="156"/>
      <c r="J179" s="156"/>
      <c r="K179" s="156"/>
      <c r="L179" s="156"/>
      <c r="M179" s="156"/>
      <c r="N179" s="155"/>
      <c r="O179" s="155"/>
      <c r="P179" s="155"/>
      <c r="Q179" s="155"/>
      <c r="R179" s="156"/>
      <c r="S179" s="156"/>
      <c r="T179" s="156"/>
      <c r="U179" s="156"/>
      <c r="V179" s="156"/>
      <c r="W179" s="156"/>
      <c r="X179" s="156"/>
      <c r="Y179" s="145"/>
      <c r="Z179" s="145"/>
      <c r="AA179" s="145"/>
      <c r="AB179" s="145"/>
      <c r="AC179" s="145"/>
      <c r="AD179" s="145"/>
      <c r="AE179" s="145"/>
      <c r="AF179" s="145" t="s">
        <v>227</v>
      </c>
      <c r="AG179" s="145">
        <v>0</v>
      </c>
      <c r="AH179" s="145"/>
      <c r="AI179" s="145"/>
      <c r="AJ179" s="145"/>
      <c r="AK179" s="145"/>
      <c r="AL179" s="145"/>
      <c r="AM179" s="145"/>
      <c r="AN179" s="145"/>
      <c r="AO179" s="145"/>
      <c r="AP179" s="145"/>
      <c r="AQ179" s="145"/>
      <c r="AR179" s="145"/>
      <c r="AS179" s="145"/>
      <c r="AT179" s="145"/>
      <c r="AU179" s="145"/>
      <c r="AV179" s="145"/>
      <c r="AW179" s="145"/>
      <c r="AX179" s="145"/>
      <c r="AY179" s="145"/>
      <c r="AZ179" s="145"/>
      <c r="BA179" s="145"/>
      <c r="BB179" s="145"/>
      <c r="BC179" s="145"/>
      <c r="BD179" s="145"/>
      <c r="BE179" s="145"/>
      <c r="BF179" s="145"/>
      <c r="BG179" s="145"/>
    </row>
    <row r="180" spans="1:59" outlineLevel="3" x14ac:dyDescent="0.2">
      <c r="A180" s="152"/>
      <c r="B180" s="153"/>
      <c r="C180" s="184" t="s">
        <v>573</v>
      </c>
      <c r="D180" s="158"/>
      <c r="E180" s="159">
        <v>24</v>
      </c>
      <c r="F180" s="156"/>
      <c r="G180" s="156"/>
      <c r="H180" s="156"/>
      <c r="I180" s="156"/>
      <c r="J180" s="156"/>
      <c r="K180" s="156"/>
      <c r="L180" s="156"/>
      <c r="M180" s="156"/>
      <c r="N180" s="155"/>
      <c r="O180" s="155"/>
      <c r="P180" s="155"/>
      <c r="Q180" s="155"/>
      <c r="R180" s="156"/>
      <c r="S180" s="156"/>
      <c r="T180" s="156"/>
      <c r="U180" s="156"/>
      <c r="V180" s="156"/>
      <c r="W180" s="156"/>
      <c r="X180" s="156"/>
      <c r="Y180" s="145"/>
      <c r="Z180" s="145"/>
      <c r="AA180" s="145"/>
      <c r="AB180" s="145"/>
      <c r="AC180" s="145"/>
      <c r="AD180" s="145"/>
      <c r="AE180" s="145"/>
      <c r="AF180" s="145" t="s">
        <v>227</v>
      </c>
      <c r="AG180" s="145">
        <v>0</v>
      </c>
      <c r="AH180" s="145"/>
      <c r="AI180" s="145"/>
      <c r="AJ180" s="145"/>
      <c r="AK180" s="145"/>
      <c r="AL180" s="145"/>
      <c r="AM180" s="145"/>
      <c r="AN180" s="145"/>
      <c r="AO180" s="145"/>
      <c r="AP180" s="145"/>
      <c r="AQ180" s="145"/>
      <c r="AR180" s="145"/>
      <c r="AS180" s="145"/>
      <c r="AT180" s="145"/>
      <c r="AU180" s="145"/>
      <c r="AV180" s="145"/>
      <c r="AW180" s="145"/>
      <c r="AX180" s="145"/>
      <c r="AY180" s="145"/>
      <c r="AZ180" s="145"/>
      <c r="BA180" s="145"/>
      <c r="BB180" s="145"/>
      <c r="BC180" s="145"/>
      <c r="BD180" s="145"/>
      <c r="BE180" s="145"/>
      <c r="BF180" s="145"/>
      <c r="BG180" s="145"/>
    </row>
    <row r="181" spans="1:59" ht="33.75" outlineLevel="1" x14ac:dyDescent="0.2">
      <c r="A181" s="168">
        <v>60</v>
      </c>
      <c r="B181" s="169" t="s">
        <v>574</v>
      </c>
      <c r="C181" s="183" t="s">
        <v>575</v>
      </c>
      <c r="D181" s="170" t="s">
        <v>299</v>
      </c>
      <c r="E181" s="171">
        <v>15.504</v>
      </c>
      <c r="F181" s="172"/>
      <c r="G181" s="173">
        <f>ROUND(E181*F181,2)</f>
        <v>0</v>
      </c>
      <c r="H181" s="172"/>
      <c r="I181" s="173">
        <f>ROUND(E181*H181,2)</f>
        <v>0</v>
      </c>
      <c r="J181" s="172"/>
      <c r="K181" s="173">
        <f>ROUND(E181*J181,2)</f>
        <v>0</v>
      </c>
      <c r="L181" s="173">
        <v>21</v>
      </c>
      <c r="M181" s="173">
        <f>G181*(1+L181/100)</f>
        <v>0</v>
      </c>
      <c r="N181" s="171">
        <v>1.1480000000000001E-2</v>
      </c>
      <c r="O181" s="171">
        <f>ROUND(E181*N181,2)</f>
        <v>0.18</v>
      </c>
      <c r="P181" s="171">
        <v>0</v>
      </c>
      <c r="Q181" s="171">
        <f>ROUND(E181*P181,2)</f>
        <v>0</v>
      </c>
      <c r="R181" s="173"/>
      <c r="S181" s="174" t="s">
        <v>1899</v>
      </c>
      <c r="T181" s="156">
        <v>0</v>
      </c>
      <c r="U181" s="156">
        <f>ROUND(E181*T181,2)</f>
        <v>0</v>
      </c>
      <c r="V181" s="156"/>
      <c r="W181" s="156" t="s">
        <v>223</v>
      </c>
      <c r="X181" s="156" t="s">
        <v>224</v>
      </c>
      <c r="Y181" s="145"/>
      <c r="Z181" s="145"/>
      <c r="AA181" s="145"/>
      <c r="AB181" s="145"/>
      <c r="AC181" s="145"/>
      <c r="AD181" s="145"/>
      <c r="AE181" s="145"/>
      <c r="AF181" s="145" t="s">
        <v>352</v>
      </c>
      <c r="AG181" s="145"/>
      <c r="AH181" s="145"/>
      <c r="AI181" s="145"/>
      <c r="AJ181" s="145"/>
      <c r="AK181" s="145"/>
      <c r="AL181" s="145"/>
      <c r="AM181" s="145"/>
      <c r="AN181" s="145"/>
      <c r="AO181" s="145"/>
      <c r="AP181" s="145"/>
      <c r="AQ181" s="145"/>
      <c r="AR181" s="145"/>
      <c r="AS181" s="145"/>
      <c r="AT181" s="145"/>
      <c r="AU181" s="145"/>
      <c r="AV181" s="145"/>
      <c r="AW181" s="145"/>
      <c r="AX181" s="145"/>
      <c r="AY181" s="145"/>
      <c r="AZ181" s="145"/>
      <c r="BA181" s="145"/>
      <c r="BB181" s="145"/>
      <c r="BC181" s="145"/>
      <c r="BD181" s="145"/>
      <c r="BE181" s="145"/>
      <c r="BF181" s="145"/>
      <c r="BG181" s="145"/>
    </row>
    <row r="182" spans="1:59" outlineLevel="2" x14ac:dyDescent="0.2">
      <c r="A182" s="152"/>
      <c r="B182" s="153"/>
      <c r="C182" s="184" t="s">
        <v>576</v>
      </c>
      <c r="D182" s="158"/>
      <c r="E182" s="159"/>
      <c r="F182" s="156"/>
      <c r="G182" s="156"/>
      <c r="H182" s="156"/>
      <c r="I182" s="156"/>
      <c r="J182" s="156"/>
      <c r="K182" s="156"/>
      <c r="L182" s="156"/>
      <c r="M182" s="156"/>
      <c r="N182" s="155"/>
      <c r="O182" s="155"/>
      <c r="P182" s="155"/>
      <c r="Q182" s="155"/>
      <c r="R182" s="156"/>
      <c r="S182" s="156"/>
      <c r="T182" s="156"/>
      <c r="U182" s="156"/>
      <c r="V182" s="156"/>
      <c r="W182" s="156"/>
      <c r="X182" s="156"/>
      <c r="Y182" s="145"/>
      <c r="Z182" s="145"/>
      <c r="AA182" s="145"/>
      <c r="AB182" s="145"/>
      <c r="AC182" s="145"/>
      <c r="AD182" s="145"/>
      <c r="AE182" s="145"/>
      <c r="AF182" s="145" t="s">
        <v>227</v>
      </c>
      <c r="AG182" s="145">
        <v>0</v>
      </c>
      <c r="AH182" s="145"/>
      <c r="AI182" s="145"/>
      <c r="AJ182" s="145"/>
      <c r="AK182" s="145"/>
      <c r="AL182" s="145"/>
      <c r="AM182" s="145"/>
      <c r="AN182" s="145"/>
      <c r="AO182" s="145"/>
      <c r="AP182" s="145"/>
      <c r="AQ182" s="145"/>
      <c r="AR182" s="145"/>
      <c r="AS182" s="145"/>
      <c r="AT182" s="145"/>
      <c r="AU182" s="145"/>
      <c r="AV182" s="145"/>
      <c r="AW182" s="145"/>
      <c r="AX182" s="145"/>
      <c r="AY182" s="145"/>
      <c r="AZ182" s="145"/>
      <c r="BA182" s="145"/>
      <c r="BB182" s="145"/>
      <c r="BC182" s="145"/>
      <c r="BD182" s="145"/>
      <c r="BE182" s="145"/>
      <c r="BF182" s="145"/>
      <c r="BG182" s="145"/>
    </row>
    <row r="183" spans="1:59" outlineLevel="3" x14ac:dyDescent="0.2">
      <c r="A183" s="152"/>
      <c r="B183" s="153"/>
      <c r="C183" s="184" t="s">
        <v>577</v>
      </c>
      <c r="D183" s="158"/>
      <c r="E183" s="159">
        <v>15.5</v>
      </c>
      <c r="F183" s="156"/>
      <c r="G183" s="156"/>
      <c r="H183" s="156"/>
      <c r="I183" s="156"/>
      <c r="J183" s="156"/>
      <c r="K183" s="156"/>
      <c r="L183" s="156"/>
      <c r="M183" s="156"/>
      <c r="N183" s="155"/>
      <c r="O183" s="155"/>
      <c r="P183" s="155"/>
      <c r="Q183" s="155"/>
      <c r="R183" s="156"/>
      <c r="S183" s="156"/>
      <c r="T183" s="156"/>
      <c r="U183" s="156"/>
      <c r="V183" s="156"/>
      <c r="W183" s="156"/>
      <c r="X183" s="156"/>
      <c r="Y183" s="145"/>
      <c r="Z183" s="145"/>
      <c r="AA183" s="145"/>
      <c r="AB183" s="145"/>
      <c r="AC183" s="145"/>
      <c r="AD183" s="145"/>
      <c r="AE183" s="145"/>
      <c r="AF183" s="145" t="s">
        <v>227</v>
      </c>
      <c r="AG183" s="145">
        <v>0</v>
      </c>
      <c r="AH183" s="145"/>
      <c r="AI183" s="145"/>
      <c r="AJ183" s="145"/>
      <c r="AK183" s="145"/>
      <c r="AL183" s="145"/>
      <c r="AM183" s="145"/>
      <c r="AN183" s="145"/>
      <c r="AO183" s="145"/>
      <c r="AP183" s="145"/>
      <c r="AQ183" s="145"/>
      <c r="AR183" s="145"/>
      <c r="AS183" s="145"/>
      <c r="AT183" s="145"/>
      <c r="AU183" s="145"/>
      <c r="AV183" s="145"/>
      <c r="AW183" s="145"/>
      <c r="AX183" s="145"/>
      <c r="AY183" s="145"/>
      <c r="AZ183" s="145"/>
      <c r="BA183" s="145"/>
      <c r="BB183" s="145"/>
      <c r="BC183" s="145"/>
      <c r="BD183" s="145"/>
      <c r="BE183" s="145"/>
      <c r="BF183" s="145"/>
      <c r="BG183" s="145"/>
    </row>
    <row r="184" spans="1:59" outlineLevel="1" x14ac:dyDescent="0.2">
      <c r="A184" s="175">
        <v>61</v>
      </c>
      <c r="B184" s="176" t="s">
        <v>578</v>
      </c>
      <c r="C184" s="185" t="s">
        <v>579</v>
      </c>
      <c r="D184" s="177" t="s">
        <v>341</v>
      </c>
      <c r="E184" s="178">
        <v>1</v>
      </c>
      <c r="F184" s="179"/>
      <c r="G184" s="180">
        <f t="shared" ref="G184:G200" si="0">ROUND(E184*F184,2)</f>
        <v>0</v>
      </c>
      <c r="H184" s="179"/>
      <c r="I184" s="180">
        <f t="shared" ref="I184:I200" si="1">ROUND(E184*H184,2)</f>
        <v>0</v>
      </c>
      <c r="J184" s="179"/>
      <c r="K184" s="180">
        <f t="shared" ref="K184:K200" si="2">ROUND(E184*J184,2)</f>
        <v>0</v>
      </c>
      <c r="L184" s="180">
        <v>21</v>
      </c>
      <c r="M184" s="180">
        <f t="shared" ref="M184:M200" si="3">G184*(1+L184/100)</f>
        <v>0</v>
      </c>
      <c r="N184" s="178">
        <v>0</v>
      </c>
      <c r="O184" s="178">
        <f t="shared" ref="O184:O200" si="4">ROUND(E184*N184,2)</f>
        <v>0</v>
      </c>
      <c r="P184" s="178">
        <v>0</v>
      </c>
      <c r="Q184" s="178">
        <f t="shared" ref="Q184:Q200" si="5">ROUND(E184*P184,2)</f>
        <v>0</v>
      </c>
      <c r="R184" s="180"/>
      <c r="S184" s="181" t="s">
        <v>296</v>
      </c>
      <c r="T184" s="156">
        <v>0</v>
      </c>
      <c r="U184" s="156">
        <f t="shared" ref="U184:U200" si="6">ROUND(E184*T184,2)</f>
        <v>0</v>
      </c>
      <c r="V184" s="156"/>
      <c r="W184" s="156" t="s">
        <v>269</v>
      </c>
      <c r="X184" s="156" t="s">
        <v>224</v>
      </c>
      <c r="Y184" s="145"/>
      <c r="Z184" s="145"/>
      <c r="AA184" s="145"/>
      <c r="AB184" s="145"/>
      <c r="AC184" s="145"/>
      <c r="AD184" s="145"/>
      <c r="AE184" s="145"/>
      <c r="AF184" s="145" t="s">
        <v>480</v>
      </c>
      <c r="AG184" s="145"/>
      <c r="AH184" s="145"/>
      <c r="AI184" s="145"/>
      <c r="AJ184" s="145"/>
      <c r="AK184" s="145"/>
      <c r="AL184" s="145"/>
      <c r="AM184" s="145"/>
      <c r="AN184" s="145"/>
      <c r="AO184" s="145"/>
      <c r="AP184" s="145"/>
      <c r="AQ184" s="145"/>
      <c r="AR184" s="145"/>
      <c r="AS184" s="145"/>
      <c r="AT184" s="145"/>
      <c r="AU184" s="145"/>
      <c r="AV184" s="145"/>
      <c r="AW184" s="145"/>
      <c r="AX184" s="145"/>
      <c r="AY184" s="145"/>
      <c r="AZ184" s="145"/>
      <c r="BA184" s="145"/>
      <c r="BB184" s="145"/>
      <c r="BC184" s="145"/>
      <c r="BD184" s="145"/>
      <c r="BE184" s="145"/>
      <c r="BF184" s="145"/>
      <c r="BG184" s="145"/>
    </row>
    <row r="185" spans="1:59" ht="33.75" outlineLevel="1" x14ac:dyDescent="0.2">
      <c r="A185" s="175">
        <v>62</v>
      </c>
      <c r="B185" s="176" t="s">
        <v>580</v>
      </c>
      <c r="C185" s="185" t="s">
        <v>581</v>
      </c>
      <c r="D185" s="177" t="s">
        <v>341</v>
      </c>
      <c r="E185" s="178">
        <v>3</v>
      </c>
      <c r="F185" s="179"/>
      <c r="G185" s="180">
        <f t="shared" si="0"/>
        <v>0</v>
      </c>
      <c r="H185" s="179"/>
      <c r="I185" s="180">
        <f t="shared" si="1"/>
        <v>0</v>
      </c>
      <c r="J185" s="179"/>
      <c r="K185" s="180">
        <f t="shared" si="2"/>
        <v>0</v>
      </c>
      <c r="L185" s="180">
        <v>21</v>
      </c>
      <c r="M185" s="180">
        <f t="shared" si="3"/>
        <v>0</v>
      </c>
      <c r="N185" s="178">
        <v>0</v>
      </c>
      <c r="O185" s="178">
        <f t="shared" si="4"/>
        <v>0</v>
      </c>
      <c r="P185" s="178">
        <v>0</v>
      </c>
      <c r="Q185" s="178">
        <f t="shared" si="5"/>
        <v>0</v>
      </c>
      <c r="R185" s="180"/>
      <c r="S185" s="174" t="s">
        <v>1899</v>
      </c>
      <c r="T185" s="156">
        <v>0</v>
      </c>
      <c r="U185" s="156">
        <f t="shared" si="6"/>
        <v>0</v>
      </c>
      <c r="V185" s="156"/>
      <c r="W185" s="156" t="s">
        <v>223</v>
      </c>
      <c r="X185" s="156" t="s">
        <v>224</v>
      </c>
      <c r="Y185" s="145"/>
      <c r="Z185" s="145"/>
      <c r="AA185" s="145"/>
      <c r="AB185" s="145"/>
      <c r="AC185" s="145"/>
      <c r="AD185" s="145"/>
      <c r="AE185" s="145"/>
      <c r="AF185" s="145" t="s">
        <v>352</v>
      </c>
      <c r="AG185" s="145"/>
      <c r="AH185" s="145"/>
      <c r="AI185" s="145"/>
      <c r="AJ185" s="145"/>
      <c r="AK185" s="145"/>
      <c r="AL185" s="145"/>
      <c r="AM185" s="145"/>
      <c r="AN185" s="145"/>
      <c r="AO185" s="145"/>
      <c r="AP185" s="145"/>
      <c r="AQ185" s="145"/>
      <c r="AR185" s="145"/>
      <c r="AS185" s="145"/>
      <c r="AT185" s="145"/>
      <c r="AU185" s="145"/>
      <c r="AV185" s="145"/>
      <c r="AW185" s="145"/>
      <c r="AX185" s="145"/>
      <c r="AY185" s="145"/>
      <c r="AZ185" s="145"/>
      <c r="BA185" s="145"/>
      <c r="BB185" s="145"/>
      <c r="BC185" s="145"/>
      <c r="BD185" s="145"/>
      <c r="BE185" s="145"/>
      <c r="BF185" s="145"/>
      <c r="BG185" s="145"/>
    </row>
    <row r="186" spans="1:59" outlineLevel="1" x14ac:dyDescent="0.2">
      <c r="A186" s="175">
        <v>63</v>
      </c>
      <c r="B186" s="176" t="s">
        <v>582</v>
      </c>
      <c r="C186" s="185" t="s">
        <v>583</v>
      </c>
      <c r="D186" s="177" t="s">
        <v>341</v>
      </c>
      <c r="E186" s="178">
        <v>3</v>
      </c>
      <c r="F186" s="179"/>
      <c r="G186" s="180">
        <f t="shared" si="0"/>
        <v>0</v>
      </c>
      <c r="H186" s="179"/>
      <c r="I186" s="180">
        <f t="shared" si="1"/>
        <v>0</v>
      </c>
      <c r="J186" s="179"/>
      <c r="K186" s="180">
        <f t="shared" si="2"/>
        <v>0</v>
      </c>
      <c r="L186" s="180">
        <v>21</v>
      </c>
      <c r="M186" s="180">
        <f t="shared" si="3"/>
        <v>0</v>
      </c>
      <c r="N186" s="178">
        <v>1.7000000000000001E-4</v>
      </c>
      <c r="O186" s="178">
        <f t="shared" si="4"/>
        <v>0</v>
      </c>
      <c r="P186" s="178">
        <v>0</v>
      </c>
      <c r="Q186" s="178">
        <f t="shared" si="5"/>
        <v>0</v>
      </c>
      <c r="R186" s="180"/>
      <c r="S186" s="174" t="s">
        <v>1899</v>
      </c>
      <c r="T186" s="156">
        <v>0</v>
      </c>
      <c r="U186" s="156">
        <f t="shared" si="6"/>
        <v>0</v>
      </c>
      <c r="V186" s="156"/>
      <c r="W186" s="156" t="s">
        <v>269</v>
      </c>
      <c r="X186" s="156" t="s">
        <v>224</v>
      </c>
      <c r="Y186" s="145"/>
      <c r="Z186" s="145"/>
      <c r="AA186" s="145"/>
      <c r="AB186" s="145"/>
      <c r="AC186" s="145"/>
      <c r="AD186" s="145"/>
      <c r="AE186" s="145"/>
      <c r="AF186" s="145" t="s">
        <v>480</v>
      </c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</row>
    <row r="187" spans="1:59" ht="22.5" outlineLevel="1" x14ac:dyDescent="0.2">
      <c r="A187" s="175">
        <v>64</v>
      </c>
      <c r="B187" s="176" t="s">
        <v>584</v>
      </c>
      <c r="C187" s="185" t="s">
        <v>585</v>
      </c>
      <c r="D187" s="177" t="s">
        <v>341</v>
      </c>
      <c r="E187" s="178">
        <v>2</v>
      </c>
      <c r="F187" s="179"/>
      <c r="G187" s="180">
        <f t="shared" si="0"/>
        <v>0</v>
      </c>
      <c r="H187" s="179"/>
      <c r="I187" s="180">
        <f t="shared" si="1"/>
        <v>0</v>
      </c>
      <c r="J187" s="179"/>
      <c r="K187" s="180">
        <f t="shared" si="2"/>
        <v>0</v>
      </c>
      <c r="L187" s="180">
        <v>21</v>
      </c>
      <c r="M187" s="180">
        <f t="shared" si="3"/>
        <v>0</v>
      </c>
      <c r="N187" s="178">
        <v>1.1199999999999999E-3</v>
      </c>
      <c r="O187" s="178">
        <f t="shared" si="4"/>
        <v>0</v>
      </c>
      <c r="P187" s="178">
        <v>0</v>
      </c>
      <c r="Q187" s="178">
        <f t="shared" si="5"/>
        <v>0</v>
      </c>
      <c r="R187" s="180"/>
      <c r="S187" s="174" t="s">
        <v>1899</v>
      </c>
      <c r="T187" s="156">
        <v>0</v>
      </c>
      <c r="U187" s="156">
        <f t="shared" si="6"/>
        <v>0</v>
      </c>
      <c r="V187" s="156"/>
      <c r="W187" s="156" t="s">
        <v>269</v>
      </c>
      <c r="X187" s="156" t="s">
        <v>224</v>
      </c>
      <c r="Y187" s="145"/>
      <c r="Z187" s="145"/>
      <c r="AA187" s="145"/>
      <c r="AB187" s="145"/>
      <c r="AC187" s="145"/>
      <c r="AD187" s="145"/>
      <c r="AE187" s="145"/>
      <c r="AF187" s="145" t="s">
        <v>480</v>
      </c>
      <c r="AG187" s="145"/>
      <c r="AH187" s="145"/>
      <c r="AI187" s="145"/>
      <c r="AJ187" s="145"/>
      <c r="AK187" s="145"/>
      <c r="AL187" s="145"/>
      <c r="AM187" s="145"/>
      <c r="AN187" s="145"/>
      <c r="AO187" s="145"/>
      <c r="AP187" s="145"/>
      <c r="AQ187" s="145"/>
      <c r="AR187" s="145"/>
      <c r="AS187" s="145"/>
      <c r="AT187" s="145"/>
      <c r="AU187" s="145"/>
      <c r="AV187" s="145"/>
      <c r="AW187" s="145"/>
      <c r="AX187" s="145"/>
      <c r="AY187" s="145"/>
      <c r="AZ187" s="145"/>
      <c r="BA187" s="145"/>
      <c r="BB187" s="145"/>
      <c r="BC187" s="145"/>
      <c r="BD187" s="145"/>
      <c r="BE187" s="145"/>
      <c r="BF187" s="145"/>
      <c r="BG187" s="145"/>
    </row>
    <row r="188" spans="1:59" ht="33.75" outlineLevel="1" x14ac:dyDescent="0.2">
      <c r="A188" s="175">
        <v>65</v>
      </c>
      <c r="B188" s="176" t="s">
        <v>586</v>
      </c>
      <c r="C188" s="185" t="s">
        <v>587</v>
      </c>
      <c r="D188" s="177" t="s">
        <v>341</v>
      </c>
      <c r="E188" s="178">
        <v>5</v>
      </c>
      <c r="F188" s="179"/>
      <c r="G188" s="180">
        <f t="shared" si="0"/>
        <v>0</v>
      </c>
      <c r="H188" s="179"/>
      <c r="I188" s="180">
        <f t="shared" si="1"/>
        <v>0</v>
      </c>
      <c r="J188" s="179"/>
      <c r="K188" s="180">
        <f t="shared" si="2"/>
        <v>0</v>
      </c>
      <c r="L188" s="180">
        <v>21</v>
      </c>
      <c r="M188" s="180">
        <f t="shared" si="3"/>
        <v>0</v>
      </c>
      <c r="N188" s="178">
        <v>0</v>
      </c>
      <c r="O188" s="178">
        <f t="shared" si="4"/>
        <v>0</v>
      </c>
      <c r="P188" s="178">
        <v>0</v>
      </c>
      <c r="Q188" s="178">
        <f t="shared" si="5"/>
        <v>0</v>
      </c>
      <c r="R188" s="180"/>
      <c r="S188" s="174" t="s">
        <v>1899</v>
      </c>
      <c r="T188" s="156">
        <v>0</v>
      </c>
      <c r="U188" s="156">
        <f t="shared" si="6"/>
        <v>0</v>
      </c>
      <c r="V188" s="156"/>
      <c r="W188" s="156" t="s">
        <v>223</v>
      </c>
      <c r="X188" s="156" t="s">
        <v>224</v>
      </c>
      <c r="Y188" s="145"/>
      <c r="Z188" s="145"/>
      <c r="AA188" s="145"/>
      <c r="AB188" s="145"/>
      <c r="AC188" s="145"/>
      <c r="AD188" s="145"/>
      <c r="AE188" s="145"/>
      <c r="AF188" s="145" t="s">
        <v>352</v>
      </c>
      <c r="AG188" s="145"/>
      <c r="AH188" s="145"/>
      <c r="AI188" s="145"/>
      <c r="AJ188" s="145"/>
      <c r="AK188" s="145"/>
      <c r="AL188" s="145"/>
      <c r="AM188" s="145"/>
      <c r="AN188" s="145"/>
      <c r="AO188" s="145"/>
      <c r="AP188" s="145"/>
      <c r="AQ188" s="145"/>
      <c r="AR188" s="145"/>
      <c r="AS188" s="145"/>
      <c r="AT188" s="145"/>
      <c r="AU188" s="145"/>
      <c r="AV188" s="145"/>
      <c r="AW188" s="145"/>
      <c r="AX188" s="145"/>
      <c r="AY188" s="145"/>
      <c r="AZ188" s="145"/>
      <c r="BA188" s="145"/>
      <c r="BB188" s="145"/>
      <c r="BC188" s="145"/>
      <c r="BD188" s="145"/>
      <c r="BE188" s="145"/>
      <c r="BF188" s="145"/>
      <c r="BG188" s="145"/>
    </row>
    <row r="189" spans="1:59" outlineLevel="1" x14ac:dyDescent="0.2">
      <c r="A189" s="175">
        <v>66</v>
      </c>
      <c r="B189" s="176" t="s">
        <v>588</v>
      </c>
      <c r="C189" s="185" t="s">
        <v>589</v>
      </c>
      <c r="D189" s="177" t="s">
        <v>341</v>
      </c>
      <c r="E189" s="178">
        <v>5</v>
      </c>
      <c r="F189" s="179"/>
      <c r="G189" s="180">
        <f t="shared" si="0"/>
        <v>0</v>
      </c>
      <c r="H189" s="179"/>
      <c r="I189" s="180">
        <f t="shared" si="1"/>
        <v>0</v>
      </c>
      <c r="J189" s="179"/>
      <c r="K189" s="180">
        <f t="shared" si="2"/>
        <v>0</v>
      </c>
      <c r="L189" s="180">
        <v>21</v>
      </c>
      <c r="M189" s="180">
        <f t="shared" si="3"/>
        <v>0</v>
      </c>
      <c r="N189" s="178">
        <v>3.2000000000000003E-4</v>
      </c>
      <c r="O189" s="178">
        <f t="shared" si="4"/>
        <v>0</v>
      </c>
      <c r="P189" s="178">
        <v>0</v>
      </c>
      <c r="Q189" s="178">
        <f t="shared" si="5"/>
        <v>0</v>
      </c>
      <c r="R189" s="180"/>
      <c r="S189" s="174" t="s">
        <v>1899</v>
      </c>
      <c r="T189" s="156">
        <v>0</v>
      </c>
      <c r="U189" s="156">
        <f t="shared" si="6"/>
        <v>0</v>
      </c>
      <c r="V189" s="156"/>
      <c r="W189" s="156" t="s">
        <v>269</v>
      </c>
      <c r="X189" s="156" t="s">
        <v>224</v>
      </c>
      <c r="Y189" s="145"/>
      <c r="Z189" s="145"/>
      <c r="AA189" s="145"/>
      <c r="AB189" s="145"/>
      <c r="AC189" s="145"/>
      <c r="AD189" s="145"/>
      <c r="AE189" s="145"/>
      <c r="AF189" s="145" t="s">
        <v>480</v>
      </c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5"/>
      <c r="AU189" s="145"/>
      <c r="AV189" s="145"/>
      <c r="AW189" s="145"/>
      <c r="AX189" s="145"/>
      <c r="AY189" s="145"/>
      <c r="AZ189" s="145"/>
      <c r="BA189" s="145"/>
      <c r="BB189" s="145"/>
      <c r="BC189" s="145"/>
      <c r="BD189" s="145"/>
      <c r="BE189" s="145"/>
      <c r="BF189" s="145"/>
      <c r="BG189" s="145"/>
    </row>
    <row r="190" spans="1:59" ht="33.75" outlineLevel="1" x14ac:dyDescent="0.2">
      <c r="A190" s="175">
        <v>67</v>
      </c>
      <c r="B190" s="176" t="s">
        <v>590</v>
      </c>
      <c r="C190" s="185" t="s">
        <v>591</v>
      </c>
      <c r="D190" s="177" t="s">
        <v>341</v>
      </c>
      <c r="E190" s="178">
        <v>1</v>
      </c>
      <c r="F190" s="179"/>
      <c r="G190" s="180">
        <f t="shared" si="0"/>
        <v>0</v>
      </c>
      <c r="H190" s="179"/>
      <c r="I190" s="180">
        <f t="shared" si="1"/>
        <v>0</v>
      </c>
      <c r="J190" s="179"/>
      <c r="K190" s="180">
        <f t="shared" si="2"/>
        <v>0</v>
      </c>
      <c r="L190" s="180">
        <v>21</v>
      </c>
      <c r="M190" s="180">
        <f t="shared" si="3"/>
        <v>0</v>
      </c>
      <c r="N190" s="178">
        <v>0</v>
      </c>
      <c r="O190" s="178">
        <f t="shared" si="4"/>
        <v>0</v>
      </c>
      <c r="P190" s="178">
        <v>0</v>
      </c>
      <c r="Q190" s="178">
        <f t="shared" si="5"/>
        <v>0</v>
      </c>
      <c r="R190" s="180"/>
      <c r="S190" s="174" t="s">
        <v>1899</v>
      </c>
      <c r="T190" s="156">
        <v>0</v>
      </c>
      <c r="U190" s="156">
        <f t="shared" si="6"/>
        <v>0</v>
      </c>
      <c r="V190" s="156"/>
      <c r="W190" s="156" t="s">
        <v>223</v>
      </c>
      <c r="X190" s="156" t="s">
        <v>224</v>
      </c>
      <c r="Y190" s="145"/>
      <c r="Z190" s="145"/>
      <c r="AA190" s="145"/>
      <c r="AB190" s="145"/>
      <c r="AC190" s="145"/>
      <c r="AD190" s="145"/>
      <c r="AE190" s="145"/>
      <c r="AF190" s="145" t="s">
        <v>352</v>
      </c>
      <c r="AG190" s="145"/>
      <c r="AH190" s="145"/>
      <c r="AI190" s="145"/>
      <c r="AJ190" s="145"/>
      <c r="AK190" s="145"/>
      <c r="AL190" s="145"/>
      <c r="AM190" s="145"/>
      <c r="AN190" s="145"/>
      <c r="AO190" s="145"/>
      <c r="AP190" s="145"/>
      <c r="AQ190" s="145"/>
      <c r="AR190" s="145"/>
      <c r="AS190" s="145"/>
      <c r="AT190" s="145"/>
      <c r="AU190" s="145"/>
      <c r="AV190" s="145"/>
      <c r="AW190" s="145"/>
      <c r="AX190" s="145"/>
      <c r="AY190" s="145"/>
      <c r="AZ190" s="145"/>
      <c r="BA190" s="145"/>
      <c r="BB190" s="145"/>
      <c r="BC190" s="145"/>
      <c r="BD190" s="145"/>
      <c r="BE190" s="145"/>
      <c r="BF190" s="145"/>
      <c r="BG190" s="145"/>
    </row>
    <row r="191" spans="1:59" ht="22.5" outlineLevel="1" x14ac:dyDescent="0.2">
      <c r="A191" s="175">
        <v>68</v>
      </c>
      <c r="B191" s="176" t="s">
        <v>592</v>
      </c>
      <c r="C191" s="185" t="s">
        <v>593</v>
      </c>
      <c r="D191" s="177" t="s">
        <v>341</v>
      </c>
      <c r="E191" s="178">
        <v>1</v>
      </c>
      <c r="F191" s="179"/>
      <c r="G191" s="180">
        <f t="shared" si="0"/>
        <v>0</v>
      </c>
      <c r="H191" s="179"/>
      <c r="I191" s="180">
        <f t="shared" si="1"/>
        <v>0</v>
      </c>
      <c r="J191" s="179"/>
      <c r="K191" s="180">
        <f t="shared" si="2"/>
        <v>0</v>
      </c>
      <c r="L191" s="180">
        <v>21</v>
      </c>
      <c r="M191" s="180">
        <f t="shared" si="3"/>
        <v>0</v>
      </c>
      <c r="N191" s="178">
        <v>4.0999999999999999E-4</v>
      </c>
      <c r="O191" s="178">
        <f t="shared" si="4"/>
        <v>0</v>
      </c>
      <c r="P191" s="178">
        <v>0</v>
      </c>
      <c r="Q191" s="178">
        <f t="shared" si="5"/>
        <v>0</v>
      </c>
      <c r="R191" s="180"/>
      <c r="S191" s="174" t="s">
        <v>1899</v>
      </c>
      <c r="T191" s="156">
        <v>0</v>
      </c>
      <c r="U191" s="156">
        <f t="shared" si="6"/>
        <v>0</v>
      </c>
      <c r="V191" s="156"/>
      <c r="W191" s="156" t="s">
        <v>269</v>
      </c>
      <c r="X191" s="156" t="s">
        <v>224</v>
      </c>
      <c r="Y191" s="145"/>
      <c r="Z191" s="145"/>
      <c r="AA191" s="145"/>
      <c r="AB191" s="145"/>
      <c r="AC191" s="145"/>
      <c r="AD191" s="145"/>
      <c r="AE191" s="145"/>
      <c r="AF191" s="145" t="s">
        <v>480</v>
      </c>
      <c r="AG191" s="145"/>
      <c r="AH191" s="145"/>
      <c r="AI191" s="145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5"/>
      <c r="AU191" s="145"/>
      <c r="AV191" s="145"/>
      <c r="AW191" s="145"/>
      <c r="AX191" s="145"/>
      <c r="AY191" s="145"/>
      <c r="AZ191" s="145"/>
      <c r="BA191" s="145"/>
      <c r="BB191" s="145"/>
      <c r="BC191" s="145"/>
      <c r="BD191" s="145"/>
      <c r="BE191" s="145"/>
      <c r="BF191" s="145"/>
      <c r="BG191" s="145"/>
    </row>
    <row r="192" spans="1:59" ht="45" outlineLevel="1" x14ac:dyDescent="0.2">
      <c r="A192" s="175">
        <v>69</v>
      </c>
      <c r="B192" s="176" t="s">
        <v>594</v>
      </c>
      <c r="C192" s="185" t="s">
        <v>595</v>
      </c>
      <c r="D192" s="177" t="s">
        <v>341</v>
      </c>
      <c r="E192" s="178">
        <v>2</v>
      </c>
      <c r="F192" s="179"/>
      <c r="G192" s="180">
        <f t="shared" si="0"/>
        <v>0</v>
      </c>
      <c r="H192" s="179"/>
      <c r="I192" s="180">
        <f t="shared" si="1"/>
        <v>0</v>
      </c>
      <c r="J192" s="179"/>
      <c r="K192" s="180">
        <f t="shared" si="2"/>
        <v>0</v>
      </c>
      <c r="L192" s="180">
        <v>21</v>
      </c>
      <c r="M192" s="180">
        <f t="shared" si="3"/>
        <v>0</v>
      </c>
      <c r="N192" s="178">
        <v>7.2000000000000005E-4</v>
      </c>
      <c r="O192" s="178">
        <f t="shared" si="4"/>
        <v>0</v>
      </c>
      <c r="P192" s="178">
        <v>0</v>
      </c>
      <c r="Q192" s="178">
        <f t="shared" si="5"/>
        <v>0</v>
      </c>
      <c r="R192" s="180"/>
      <c r="S192" s="174" t="s">
        <v>1899</v>
      </c>
      <c r="T192" s="156">
        <v>0</v>
      </c>
      <c r="U192" s="156">
        <f t="shared" si="6"/>
        <v>0</v>
      </c>
      <c r="V192" s="156"/>
      <c r="W192" s="156" t="s">
        <v>223</v>
      </c>
      <c r="X192" s="156" t="s">
        <v>224</v>
      </c>
      <c r="Y192" s="145"/>
      <c r="Z192" s="145"/>
      <c r="AA192" s="145"/>
      <c r="AB192" s="145"/>
      <c r="AC192" s="145"/>
      <c r="AD192" s="145"/>
      <c r="AE192" s="145"/>
      <c r="AF192" s="145" t="s">
        <v>352</v>
      </c>
      <c r="AG192" s="145"/>
      <c r="AH192" s="145"/>
      <c r="AI192" s="145"/>
      <c r="AJ192" s="145"/>
      <c r="AK192" s="145"/>
      <c r="AL192" s="145"/>
      <c r="AM192" s="145"/>
      <c r="AN192" s="145"/>
      <c r="AO192" s="145"/>
      <c r="AP192" s="145"/>
      <c r="AQ192" s="145"/>
      <c r="AR192" s="145"/>
      <c r="AS192" s="145"/>
      <c r="AT192" s="145"/>
      <c r="AU192" s="145"/>
      <c r="AV192" s="145"/>
      <c r="AW192" s="145"/>
      <c r="AX192" s="145"/>
      <c r="AY192" s="145"/>
      <c r="AZ192" s="145"/>
      <c r="BA192" s="145"/>
      <c r="BB192" s="145"/>
      <c r="BC192" s="145"/>
      <c r="BD192" s="145"/>
      <c r="BE192" s="145"/>
      <c r="BF192" s="145"/>
      <c r="BG192" s="145"/>
    </row>
    <row r="193" spans="1:59" outlineLevel="1" x14ac:dyDescent="0.2">
      <c r="A193" s="175">
        <v>70</v>
      </c>
      <c r="B193" s="176" t="s">
        <v>596</v>
      </c>
      <c r="C193" s="185" t="s">
        <v>597</v>
      </c>
      <c r="D193" s="177" t="s">
        <v>341</v>
      </c>
      <c r="E193" s="178">
        <v>2</v>
      </c>
      <c r="F193" s="179"/>
      <c r="G193" s="180">
        <f t="shared" si="0"/>
        <v>0</v>
      </c>
      <c r="H193" s="179"/>
      <c r="I193" s="180">
        <f t="shared" si="1"/>
        <v>0</v>
      </c>
      <c r="J193" s="179"/>
      <c r="K193" s="180">
        <f t="shared" si="2"/>
        <v>0</v>
      </c>
      <c r="L193" s="180">
        <v>21</v>
      </c>
      <c r="M193" s="180">
        <f t="shared" si="3"/>
        <v>0</v>
      </c>
      <c r="N193" s="178">
        <v>2.4199999999999998E-3</v>
      </c>
      <c r="O193" s="178">
        <f t="shared" si="4"/>
        <v>0</v>
      </c>
      <c r="P193" s="178">
        <v>0</v>
      </c>
      <c r="Q193" s="178">
        <f t="shared" si="5"/>
        <v>0</v>
      </c>
      <c r="R193" s="180"/>
      <c r="S193" s="181" t="s">
        <v>296</v>
      </c>
      <c r="T193" s="156">
        <v>0</v>
      </c>
      <c r="U193" s="156">
        <f t="shared" si="6"/>
        <v>0</v>
      </c>
      <c r="V193" s="156"/>
      <c r="W193" s="156" t="s">
        <v>269</v>
      </c>
      <c r="X193" s="156" t="s">
        <v>224</v>
      </c>
      <c r="Y193" s="145"/>
      <c r="Z193" s="145"/>
      <c r="AA193" s="145"/>
      <c r="AB193" s="145"/>
      <c r="AC193" s="145"/>
      <c r="AD193" s="145"/>
      <c r="AE193" s="145"/>
      <c r="AF193" s="145" t="s">
        <v>480</v>
      </c>
      <c r="AG193" s="145"/>
      <c r="AH193" s="145"/>
      <c r="AI193" s="145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45"/>
      <c r="AY193" s="145"/>
      <c r="AZ193" s="145"/>
      <c r="BA193" s="145"/>
      <c r="BB193" s="145"/>
      <c r="BC193" s="145"/>
      <c r="BD193" s="145"/>
      <c r="BE193" s="145"/>
      <c r="BF193" s="145"/>
      <c r="BG193" s="145"/>
    </row>
    <row r="194" spans="1:59" ht="22.5" outlineLevel="1" x14ac:dyDescent="0.2">
      <c r="A194" s="175">
        <v>71</v>
      </c>
      <c r="B194" s="176" t="s">
        <v>598</v>
      </c>
      <c r="C194" s="185" t="s">
        <v>599</v>
      </c>
      <c r="D194" s="177" t="s">
        <v>341</v>
      </c>
      <c r="E194" s="178">
        <v>2</v>
      </c>
      <c r="F194" s="179"/>
      <c r="G194" s="180">
        <f t="shared" si="0"/>
        <v>0</v>
      </c>
      <c r="H194" s="179"/>
      <c r="I194" s="180">
        <f t="shared" si="1"/>
        <v>0</v>
      </c>
      <c r="J194" s="179"/>
      <c r="K194" s="180">
        <f t="shared" si="2"/>
        <v>0</v>
      </c>
      <c r="L194" s="180">
        <v>21</v>
      </c>
      <c r="M194" s="180">
        <f t="shared" si="3"/>
        <v>0</v>
      </c>
      <c r="N194" s="178">
        <v>4.1999999999999997E-3</v>
      </c>
      <c r="O194" s="178">
        <f t="shared" si="4"/>
        <v>0.01</v>
      </c>
      <c r="P194" s="178">
        <v>0</v>
      </c>
      <c r="Q194" s="178">
        <f t="shared" si="5"/>
        <v>0</v>
      </c>
      <c r="R194" s="180"/>
      <c r="S194" s="181" t="s">
        <v>296</v>
      </c>
      <c r="T194" s="156">
        <v>0</v>
      </c>
      <c r="U194" s="156">
        <f t="shared" si="6"/>
        <v>0</v>
      </c>
      <c r="V194" s="156"/>
      <c r="W194" s="156" t="s">
        <v>269</v>
      </c>
      <c r="X194" s="156" t="s">
        <v>224</v>
      </c>
      <c r="Y194" s="145"/>
      <c r="Z194" s="145"/>
      <c r="AA194" s="145"/>
      <c r="AB194" s="145"/>
      <c r="AC194" s="145"/>
      <c r="AD194" s="145"/>
      <c r="AE194" s="145"/>
      <c r="AF194" s="145" t="s">
        <v>480</v>
      </c>
      <c r="AG194" s="145"/>
      <c r="AH194" s="145"/>
      <c r="AI194" s="145"/>
      <c r="AJ194" s="145"/>
      <c r="AK194" s="145"/>
      <c r="AL194" s="145"/>
      <c r="AM194" s="145"/>
      <c r="AN194" s="145"/>
      <c r="AO194" s="145"/>
      <c r="AP194" s="145"/>
      <c r="AQ194" s="145"/>
      <c r="AR194" s="145"/>
      <c r="AS194" s="145"/>
      <c r="AT194" s="145"/>
      <c r="AU194" s="145"/>
      <c r="AV194" s="145"/>
      <c r="AW194" s="145"/>
      <c r="AX194" s="145"/>
      <c r="AY194" s="145"/>
      <c r="AZ194" s="145"/>
      <c r="BA194" s="145"/>
      <c r="BB194" s="145"/>
      <c r="BC194" s="145"/>
      <c r="BD194" s="145"/>
      <c r="BE194" s="145"/>
      <c r="BF194" s="145"/>
      <c r="BG194" s="145"/>
    </row>
    <row r="195" spans="1:59" ht="33.75" outlineLevel="1" x14ac:dyDescent="0.2">
      <c r="A195" s="175">
        <v>72</v>
      </c>
      <c r="B195" s="176" t="s">
        <v>600</v>
      </c>
      <c r="C195" s="185" t="s">
        <v>601</v>
      </c>
      <c r="D195" s="177" t="s">
        <v>341</v>
      </c>
      <c r="E195" s="178">
        <v>1</v>
      </c>
      <c r="F195" s="179"/>
      <c r="G195" s="180">
        <f t="shared" si="0"/>
        <v>0</v>
      </c>
      <c r="H195" s="179"/>
      <c r="I195" s="180">
        <f t="shared" si="1"/>
        <v>0</v>
      </c>
      <c r="J195" s="179"/>
      <c r="K195" s="180">
        <f t="shared" si="2"/>
        <v>0</v>
      </c>
      <c r="L195" s="180">
        <v>21</v>
      </c>
      <c r="M195" s="180">
        <f t="shared" si="3"/>
        <v>0</v>
      </c>
      <c r="N195" s="178">
        <v>0</v>
      </c>
      <c r="O195" s="178">
        <f t="shared" si="4"/>
        <v>0</v>
      </c>
      <c r="P195" s="178">
        <v>1.7299999999999999E-2</v>
      </c>
      <c r="Q195" s="178">
        <f t="shared" si="5"/>
        <v>0.02</v>
      </c>
      <c r="R195" s="180"/>
      <c r="S195" s="174" t="s">
        <v>1899</v>
      </c>
      <c r="T195" s="156">
        <v>0</v>
      </c>
      <c r="U195" s="156">
        <f t="shared" si="6"/>
        <v>0</v>
      </c>
      <c r="V195" s="156"/>
      <c r="W195" s="156" t="s">
        <v>223</v>
      </c>
      <c r="X195" s="156" t="s">
        <v>224</v>
      </c>
      <c r="Y195" s="145"/>
      <c r="Z195" s="145"/>
      <c r="AA195" s="145"/>
      <c r="AB195" s="145"/>
      <c r="AC195" s="145"/>
      <c r="AD195" s="145"/>
      <c r="AE195" s="145"/>
      <c r="AF195" s="145" t="s">
        <v>352</v>
      </c>
      <c r="AG195" s="145"/>
      <c r="AH195" s="145"/>
      <c r="AI195" s="145"/>
      <c r="AJ195" s="145"/>
      <c r="AK195" s="145"/>
      <c r="AL195" s="145"/>
      <c r="AM195" s="145"/>
      <c r="AN195" s="145"/>
      <c r="AO195" s="145"/>
      <c r="AP195" s="145"/>
      <c r="AQ195" s="145"/>
      <c r="AR195" s="145"/>
      <c r="AS195" s="145"/>
      <c r="AT195" s="145"/>
      <c r="AU195" s="145"/>
      <c r="AV195" s="145"/>
      <c r="AW195" s="145"/>
      <c r="AX195" s="145"/>
      <c r="AY195" s="145"/>
      <c r="AZ195" s="145"/>
      <c r="BA195" s="145"/>
      <c r="BB195" s="145"/>
      <c r="BC195" s="145"/>
      <c r="BD195" s="145"/>
      <c r="BE195" s="145"/>
      <c r="BF195" s="145"/>
      <c r="BG195" s="145"/>
    </row>
    <row r="196" spans="1:59" ht="22.5" outlineLevel="1" x14ac:dyDescent="0.2">
      <c r="A196" s="175">
        <v>73</v>
      </c>
      <c r="B196" s="176" t="s">
        <v>602</v>
      </c>
      <c r="C196" s="185" t="s">
        <v>603</v>
      </c>
      <c r="D196" s="177" t="s">
        <v>341</v>
      </c>
      <c r="E196" s="178">
        <v>1</v>
      </c>
      <c r="F196" s="179"/>
      <c r="G196" s="180">
        <f t="shared" si="0"/>
        <v>0</v>
      </c>
      <c r="H196" s="179"/>
      <c r="I196" s="180">
        <f t="shared" si="1"/>
        <v>0</v>
      </c>
      <c r="J196" s="179"/>
      <c r="K196" s="180">
        <f t="shared" si="2"/>
        <v>0</v>
      </c>
      <c r="L196" s="180">
        <v>21</v>
      </c>
      <c r="M196" s="180">
        <f t="shared" si="3"/>
        <v>0</v>
      </c>
      <c r="N196" s="178">
        <v>3.4000000000000002E-4</v>
      </c>
      <c r="O196" s="178">
        <f t="shared" si="4"/>
        <v>0</v>
      </c>
      <c r="P196" s="178">
        <v>0</v>
      </c>
      <c r="Q196" s="178">
        <f t="shared" si="5"/>
        <v>0</v>
      </c>
      <c r="R196" s="180"/>
      <c r="S196" s="174" t="s">
        <v>1899</v>
      </c>
      <c r="T196" s="156">
        <v>0</v>
      </c>
      <c r="U196" s="156">
        <f t="shared" si="6"/>
        <v>0</v>
      </c>
      <c r="V196" s="156"/>
      <c r="W196" s="156" t="s">
        <v>223</v>
      </c>
      <c r="X196" s="156" t="s">
        <v>224</v>
      </c>
      <c r="Y196" s="145"/>
      <c r="Z196" s="145"/>
      <c r="AA196" s="145"/>
      <c r="AB196" s="145"/>
      <c r="AC196" s="145"/>
      <c r="AD196" s="145"/>
      <c r="AE196" s="145"/>
      <c r="AF196" s="145" t="s">
        <v>352</v>
      </c>
      <c r="AG196" s="145"/>
      <c r="AH196" s="145"/>
      <c r="AI196" s="145"/>
      <c r="AJ196" s="145"/>
      <c r="AK196" s="145"/>
      <c r="AL196" s="145"/>
      <c r="AM196" s="145"/>
      <c r="AN196" s="145"/>
      <c r="AO196" s="145"/>
      <c r="AP196" s="145"/>
      <c r="AQ196" s="145"/>
      <c r="AR196" s="145"/>
      <c r="AS196" s="145"/>
      <c r="AT196" s="145"/>
      <c r="AU196" s="145"/>
      <c r="AV196" s="145"/>
      <c r="AW196" s="145"/>
      <c r="AX196" s="145"/>
      <c r="AY196" s="145"/>
      <c r="AZ196" s="145"/>
      <c r="BA196" s="145"/>
      <c r="BB196" s="145"/>
      <c r="BC196" s="145"/>
      <c r="BD196" s="145"/>
      <c r="BE196" s="145"/>
      <c r="BF196" s="145"/>
      <c r="BG196" s="145"/>
    </row>
    <row r="197" spans="1:59" ht="22.5" outlineLevel="1" x14ac:dyDescent="0.2">
      <c r="A197" s="175">
        <v>74</v>
      </c>
      <c r="B197" s="176" t="s">
        <v>604</v>
      </c>
      <c r="C197" s="185" t="s">
        <v>605</v>
      </c>
      <c r="D197" s="177" t="s">
        <v>341</v>
      </c>
      <c r="E197" s="178">
        <v>1</v>
      </c>
      <c r="F197" s="179"/>
      <c r="G197" s="180">
        <f t="shared" si="0"/>
        <v>0</v>
      </c>
      <c r="H197" s="179"/>
      <c r="I197" s="180">
        <f t="shared" si="1"/>
        <v>0</v>
      </c>
      <c r="J197" s="179"/>
      <c r="K197" s="180">
        <f t="shared" si="2"/>
        <v>0</v>
      </c>
      <c r="L197" s="180">
        <v>21</v>
      </c>
      <c r="M197" s="180">
        <f t="shared" si="3"/>
        <v>0</v>
      </c>
      <c r="N197" s="178">
        <v>7.2999999999999995E-2</v>
      </c>
      <c r="O197" s="178">
        <f t="shared" si="4"/>
        <v>7.0000000000000007E-2</v>
      </c>
      <c r="P197" s="178">
        <v>0</v>
      </c>
      <c r="Q197" s="178">
        <f t="shared" si="5"/>
        <v>0</v>
      </c>
      <c r="R197" s="180"/>
      <c r="S197" s="174" t="s">
        <v>1899</v>
      </c>
      <c r="T197" s="156">
        <v>0</v>
      </c>
      <c r="U197" s="156">
        <f t="shared" si="6"/>
        <v>0</v>
      </c>
      <c r="V197" s="156"/>
      <c r="W197" s="156" t="s">
        <v>269</v>
      </c>
      <c r="X197" s="156" t="s">
        <v>224</v>
      </c>
      <c r="Y197" s="145"/>
      <c r="Z197" s="145"/>
      <c r="AA197" s="145"/>
      <c r="AB197" s="145"/>
      <c r="AC197" s="145"/>
      <c r="AD197" s="145"/>
      <c r="AE197" s="145"/>
      <c r="AF197" s="145" t="s">
        <v>480</v>
      </c>
      <c r="AG197" s="145"/>
      <c r="AH197" s="145"/>
      <c r="AI197" s="145"/>
      <c r="AJ197" s="145"/>
      <c r="AK197" s="145"/>
      <c r="AL197" s="145"/>
      <c r="AM197" s="145"/>
      <c r="AN197" s="145"/>
      <c r="AO197" s="145"/>
      <c r="AP197" s="145"/>
      <c r="AQ197" s="145"/>
      <c r="AR197" s="145"/>
      <c r="AS197" s="145"/>
      <c r="AT197" s="145"/>
      <c r="AU197" s="145"/>
      <c r="AV197" s="145"/>
      <c r="AW197" s="145"/>
      <c r="AX197" s="145"/>
      <c r="AY197" s="145"/>
      <c r="AZ197" s="145"/>
      <c r="BA197" s="145"/>
      <c r="BB197" s="145"/>
      <c r="BC197" s="145"/>
      <c r="BD197" s="145"/>
      <c r="BE197" s="145"/>
      <c r="BF197" s="145"/>
      <c r="BG197" s="145"/>
    </row>
    <row r="198" spans="1:59" ht="22.5" outlineLevel="1" x14ac:dyDescent="0.2">
      <c r="A198" s="175">
        <v>75</v>
      </c>
      <c r="B198" s="176" t="s">
        <v>606</v>
      </c>
      <c r="C198" s="185" t="s">
        <v>607</v>
      </c>
      <c r="D198" s="177" t="s">
        <v>299</v>
      </c>
      <c r="E198" s="178">
        <v>123.2</v>
      </c>
      <c r="F198" s="179"/>
      <c r="G198" s="180">
        <f t="shared" si="0"/>
        <v>0</v>
      </c>
      <c r="H198" s="179"/>
      <c r="I198" s="180">
        <f t="shared" si="1"/>
        <v>0</v>
      </c>
      <c r="J198" s="179"/>
      <c r="K198" s="180">
        <f t="shared" si="2"/>
        <v>0</v>
      </c>
      <c r="L198" s="180">
        <v>21</v>
      </c>
      <c r="M198" s="180">
        <f t="shared" si="3"/>
        <v>0</v>
      </c>
      <c r="N198" s="178">
        <v>0</v>
      </c>
      <c r="O198" s="178">
        <f t="shared" si="4"/>
        <v>0</v>
      </c>
      <c r="P198" s="178">
        <v>0</v>
      </c>
      <c r="Q198" s="178">
        <f t="shared" si="5"/>
        <v>0</v>
      </c>
      <c r="R198" s="180"/>
      <c r="S198" s="174" t="s">
        <v>1899</v>
      </c>
      <c r="T198" s="156">
        <v>0</v>
      </c>
      <c r="U198" s="156">
        <f t="shared" si="6"/>
        <v>0</v>
      </c>
      <c r="V198" s="156"/>
      <c r="W198" s="156" t="s">
        <v>223</v>
      </c>
      <c r="X198" s="156" t="s">
        <v>224</v>
      </c>
      <c r="Y198" s="145"/>
      <c r="Z198" s="145"/>
      <c r="AA198" s="145"/>
      <c r="AB198" s="145"/>
      <c r="AC198" s="145"/>
      <c r="AD198" s="145"/>
      <c r="AE198" s="145"/>
      <c r="AF198" s="145" t="s">
        <v>352</v>
      </c>
      <c r="AG198" s="145"/>
      <c r="AH198" s="145"/>
      <c r="AI198" s="145"/>
      <c r="AJ198" s="145"/>
      <c r="AK198" s="145"/>
      <c r="AL198" s="145"/>
      <c r="AM198" s="145"/>
      <c r="AN198" s="145"/>
      <c r="AO198" s="145"/>
      <c r="AP198" s="145"/>
      <c r="AQ198" s="145"/>
      <c r="AR198" s="145"/>
      <c r="AS198" s="145"/>
      <c r="AT198" s="145"/>
      <c r="AU198" s="145"/>
      <c r="AV198" s="145"/>
      <c r="AW198" s="145"/>
      <c r="AX198" s="145"/>
      <c r="AY198" s="145"/>
      <c r="AZ198" s="145"/>
      <c r="BA198" s="145"/>
      <c r="BB198" s="145"/>
      <c r="BC198" s="145"/>
      <c r="BD198" s="145"/>
      <c r="BE198" s="145"/>
      <c r="BF198" s="145"/>
      <c r="BG198" s="145"/>
    </row>
    <row r="199" spans="1:59" outlineLevel="1" x14ac:dyDescent="0.2">
      <c r="A199" s="175">
        <v>76</v>
      </c>
      <c r="B199" s="176" t="s">
        <v>608</v>
      </c>
      <c r="C199" s="185" t="s">
        <v>609</v>
      </c>
      <c r="D199" s="177" t="s">
        <v>299</v>
      </c>
      <c r="E199" s="178">
        <v>123.2</v>
      </c>
      <c r="F199" s="179"/>
      <c r="G199" s="180">
        <f t="shared" si="0"/>
        <v>0</v>
      </c>
      <c r="H199" s="179"/>
      <c r="I199" s="180">
        <f t="shared" si="1"/>
        <v>0</v>
      </c>
      <c r="J199" s="179"/>
      <c r="K199" s="180">
        <f t="shared" si="2"/>
        <v>0</v>
      </c>
      <c r="L199" s="180">
        <v>21</v>
      </c>
      <c r="M199" s="180">
        <f t="shared" si="3"/>
        <v>0</v>
      </c>
      <c r="N199" s="178">
        <v>0</v>
      </c>
      <c r="O199" s="178">
        <f t="shared" si="4"/>
        <v>0</v>
      </c>
      <c r="P199" s="178">
        <v>0</v>
      </c>
      <c r="Q199" s="178">
        <f t="shared" si="5"/>
        <v>0</v>
      </c>
      <c r="R199" s="180"/>
      <c r="S199" s="174" t="s">
        <v>1899</v>
      </c>
      <c r="T199" s="156">
        <v>0</v>
      </c>
      <c r="U199" s="156">
        <f t="shared" si="6"/>
        <v>0</v>
      </c>
      <c r="V199" s="156"/>
      <c r="W199" s="156" t="s">
        <v>223</v>
      </c>
      <c r="X199" s="156" t="s">
        <v>224</v>
      </c>
      <c r="Y199" s="145"/>
      <c r="Z199" s="145"/>
      <c r="AA199" s="145"/>
      <c r="AB199" s="145"/>
      <c r="AC199" s="145"/>
      <c r="AD199" s="145"/>
      <c r="AE199" s="145"/>
      <c r="AF199" s="145" t="s">
        <v>352</v>
      </c>
      <c r="AG199" s="145"/>
      <c r="AH199" s="145"/>
      <c r="AI199" s="145"/>
      <c r="AJ199" s="145"/>
      <c r="AK199" s="145"/>
      <c r="AL199" s="145"/>
      <c r="AM199" s="145"/>
      <c r="AN199" s="145"/>
      <c r="AO199" s="145"/>
      <c r="AP199" s="145"/>
      <c r="AQ199" s="145"/>
      <c r="AR199" s="145"/>
      <c r="AS199" s="145"/>
      <c r="AT199" s="145"/>
      <c r="AU199" s="145"/>
      <c r="AV199" s="145"/>
      <c r="AW199" s="145"/>
      <c r="AX199" s="145"/>
      <c r="AY199" s="145"/>
      <c r="AZ199" s="145"/>
      <c r="BA199" s="145"/>
      <c r="BB199" s="145"/>
      <c r="BC199" s="145"/>
      <c r="BD199" s="145"/>
      <c r="BE199" s="145"/>
      <c r="BF199" s="145"/>
      <c r="BG199" s="145"/>
    </row>
    <row r="200" spans="1:59" outlineLevel="1" x14ac:dyDescent="0.2">
      <c r="A200" s="168">
        <v>77</v>
      </c>
      <c r="B200" s="169" t="s">
        <v>610</v>
      </c>
      <c r="C200" s="183" t="s">
        <v>611</v>
      </c>
      <c r="D200" s="170" t="s">
        <v>299</v>
      </c>
      <c r="E200" s="171">
        <v>163.476</v>
      </c>
      <c r="F200" s="172"/>
      <c r="G200" s="173">
        <f t="shared" si="0"/>
        <v>0</v>
      </c>
      <c r="H200" s="172"/>
      <c r="I200" s="173">
        <f t="shared" si="1"/>
        <v>0</v>
      </c>
      <c r="J200" s="172"/>
      <c r="K200" s="173">
        <f t="shared" si="2"/>
        <v>0</v>
      </c>
      <c r="L200" s="173">
        <v>21</v>
      </c>
      <c r="M200" s="173">
        <f t="shared" si="3"/>
        <v>0</v>
      </c>
      <c r="N200" s="171">
        <v>0</v>
      </c>
      <c r="O200" s="171">
        <f t="shared" si="4"/>
        <v>0</v>
      </c>
      <c r="P200" s="171">
        <v>0</v>
      </c>
      <c r="Q200" s="171">
        <f t="shared" si="5"/>
        <v>0</v>
      </c>
      <c r="R200" s="173"/>
      <c r="S200" s="174" t="s">
        <v>1899</v>
      </c>
      <c r="T200" s="156">
        <v>0</v>
      </c>
      <c r="U200" s="156">
        <f t="shared" si="6"/>
        <v>0</v>
      </c>
      <c r="V200" s="156"/>
      <c r="W200" s="156" t="s">
        <v>223</v>
      </c>
      <c r="X200" s="156" t="s">
        <v>224</v>
      </c>
      <c r="Y200" s="145"/>
      <c r="Z200" s="145"/>
      <c r="AA200" s="145"/>
      <c r="AB200" s="145"/>
      <c r="AC200" s="145"/>
      <c r="AD200" s="145"/>
      <c r="AE200" s="145"/>
      <c r="AF200" s="145" t="s">
        <v>352</v>
      </c>
      <c r="AG200" s="145"/>
      <c r="AH200" s="145"/>
      <c r="AI200" s="145"/>
      <c r="AJ200" s="145"/>
      <c r="AK200" s="145"/>
      <c r="AL200" s="145"/>
      <c r="AM200" s="145"/>
      <c r="AN200" s="145"/>
      <c r="AO200" s="145"/>
      <c r="AP200" s="145"/>
      <c r="AQ200" s="145"/>
      <c r="AR200" s="145"/>
      <c r="AS200" s="145"/>
      <c r="AT200" s="145"/>
      <c r="AU200" s="145"/>
      <c r="AV200" s="145"/>
      <c r="AW200" s="145"/>
      <c r="AX200" s="145"/>
      <c r="AY200" s="145"/>
      <c r="AZ200" s="145"/>
      <c r="BA200" s="145"/>
      <c r="BB200" s="145"/>
      <c r="BC200" s="145"/>
      <c r="BD200" s="145"/>
      <c r="BE200" s="145"/>
      <c r="BF200" s="145"/>
      <c r="BG200" s="145"/>
    </row>
    <row r="201" spans="1:59" outlineLevel="2" x14ac:dyDescent="0.2">
      <c r="A201" s="152"/>
      <c r="B201" s="153"/>
      <c r="C201" s="184" t="s">
        <v>612</v>
      </c>
      <c r="D201" s="158"/>
      <c r="E201" s="159"/>
      <c r="F201" s="156"/>
      <c r="G201" s="156"/>
      <c r="H201" s="156"/>
      <c r="I201" s="156"/>
      <c r="J201" s="156"/>
      <c r="K201" s="156"/>
      <c r="L201" s="156"/>
      <c r="M201" s="156"/>
      <c r="N201" s="155"/>
      <c r="O201" s="155"/>
      <c r="P201" s="155"/>
      <c r="Q201" s="155"/>
      <c r="R201" s="156"/>
      <c r="S201" s="156"/>
      <c r="T201" s="156"/>
      <c r="U201" s="156"/>
      <c r="V201" s="156"/>
      <c r="W201" s="156"/>
      <c r="X201" s="156"/>
      <c r="Y201" s="145"/>
      <c r="Z201" s="145"/>
      <c r="AA201" s="145"/>
      <c r="AB201" s="145"/>
      <c r="AC201" s="145"/>
      <c r="AD201" s="145"/>
      <c r="AE201" s="145"/>
      <c r="AF201" s="145" t="s">
        <v>227</v>
      </c>
      <c r="AG201" s="145">
        <v>0</v>
      </c>
      <c r="AH201" s="145"/>
      <c r="AI201" s="145"/>
      <c r="AJ201" s="145"/>
      <c r="AK201" s="145"/>
      <c r="AL201" s="145"/>
      <c r="AM201" s="145"/>
      <c r="AN201" s="145"/>
      <c r="AO201" s="145"/>
      <c r="AP201" s="145"/>
      <c r="AQ201" s="145"/>
      <c r="AR201" s="145"/>
      <c r="AS201" s="145"/>
      <c r="AT201" s="145"/>
      <c r="AU201" s="145"/>
      <c r="AV201" s="145"/>
      <c r="AW201" s="145"/>
      <c r="AX201" s="145"/>
      <c r="AY201" s="145"/>
      <c r="AZ201" s="145"/>
      <c r="BA201" s="145"/>
      <c r="BB201" s="145"/>
      <c r="BC201" s="145"/>
      <c r="BD201" s="145"/>
      <c r="BE201" s="145"/>
      <c r="BF201" s="145"/>
      <c r="BG201" s="145"/>
    </row>
    <row r="202" spans="1:59" outlineLevel="3" x14ac:dyDescent="0.2">
      <c r="A202" s="152"/>
      <c r="B202" s="153"/>
      <c r="C202" s="184" t="s">
        <v>613</v>
      </c>
      <c r="D202" s="158"/>
      <c r="E202" s="159">
        <v>163.47999999999999</v>
      </c>
      <c r="F202" s="156"/>
      <c r="G202" s="156"/>
      <c r="H202" s="156"/>
      <c r="I202" s="156"/>
      <c r="J202" s="156"/>
      <c r="K202" s="156"/>
      <c r="L202" s="156"/>
      <c r="M202" s="156"/>
      <c r="N202" s="155"/>
      <c r="O202" s="155"/>
      <c r="P202" s="155"/>
      <c r="Q202" s="155"/>
      <c r="R202" s="156"/>
      <c r="S202" s="156"/>
      <c r="T202" s="156"/>
      <c r="U202" s="156"/>
      <c r="V202" s="156"/>
      <c r="W202" s="156"/>
      <c r="X202" s="156"/>
      <c r="Y202" s="145"/>
      <c r="Z202" s="145"/>
      <c r="AA202" s="145"/>
      <c r="AB202" s="145"/>
      <c r="AC202" s="145"/>
      <c r="AD202" s="145"/>
      <c r="AE202" s="145"/>
      <c r="AF202" s="145" t="s">
        <v>227</v>
      </c>
      <c r="AG202" s="145">
        <v>0</v>
      </c>
      <c r="AH202" s="145"/>
      <c r="AI202" s="145"/>
      <c r="AJ202" s="145"/>
      <c r="AK202" s="145"/>
      <c r="AL202" s="145"/>
      <c r="AM202" s="145"/>
      <c r="AN202" s="145"/>
      <c r="AO202" s="145"/>
      <c r="AP202" s="145"/>
      <c r="AQ202" s="145"/>
      <c r="AR202" s="145"/>
      <c r="AS202" s="145"/>
      <c r="AT202" s="145"/>
      <c r="AU202" s="145"/>
      <c r="AV202" s="145"/>
      <c r="AW202" s="145"/>
      <c r="AX202" s="145"/>
      <c r="AY202" s="145"/>
      <c r="AZ202" s="145"/>
      <c r="BA202" s="145"/>
      <c r="BB202" s="145"/>
      <c r="BC202" s="145"/>
      <c r="BD202" s="145"/>
      <c r="BE202" s="145"/>
      <c r="BF202" s="145"/>
      <c r="BG202" s="145"/>
    </row>
    <row r="203" spans="1:59" ht="22.5" outlineLevel="1" x14ac:dyDescent="0.2">
      <c r="A203" s="175">
        <v>78</v>
      </c>
      <c r="B203" s="176" t="s">
        <v>614</v>
      </c>
      <c r="C203" s="185" t="s">
        <v>615</v>
      </c>
      <c r="D203" s="177" t="s">
        <v>341</v>
      </c>
      <c r="E203" s="178">
        <v>3</v>
      </c>
      <c r="F203" s="179"/>
      <c r="G203" s="180">
        <f>ROUND(E203*F203,2)</f>
        <v>0</v>
      </c>
      <c r="H203" s="179"/>
      <c r="I203" s="180">
        <f>ROUND(E203*H203,2)</f>
        <v>0</v>
      </c>
      <c r="J203" s="179"/>
      <c r="K203" s="180">
        <f>ROUND(E203*J203,2)</f>
        <v>0</v>
      </c>
      <c r="L203" s="180">
        <v>21</v>
      </c>
      <c r="M203" s="180">
        <f>G203*(1+L203/100)</f>
        <v>0</v>
      </c>
      <c r="N203" s="178">
        <v>0.46009</v>
      </c>
      <c r="O203" s="178">
        <f>ROUND(E203*N203,2)</f>
        <v>1.38</v>
      </c>
      <c r="P203" s="178">
        <v>0</v>
      </c>
      <c r="Q203" s="178">
        <f>ROUND(E203*P203,2)</f>
        <v>0</v>
      </c>
      <c r="R203" s="180"/>
      <c r="S203" s="174" t="s">
        <v>1899</v>
      </c>
      <c r="T203" s="156">
        <v>0</v>
      </c>
      <c r="U203" s="156">
        <f>ROUND(E203*T203,2)</f>
        <v>0</v>
      </c>
      <c r="V203" s="156"/>
      <c r="W203" s="156" t="s">
        <v>223</v>
      </c>
      <c r="X203" s="156" t="s">
        <v>224</v>
      </c>
      <c r="Y203" s="145"/>
      <c r="Z203" s="145"/>
      <c r="AA203" s="145"/>
      <c r="AB203" s="145"/>
      <c r="AC203" s="145"/>
      <c r="AD203" s="145"/>
      <c r="AE203" s="145"/>
      <c r="AF203" s="145" t="s">
        <v>352</v>
      </c>
      <c r="AG203" s="145"/>
      <c r="AH203" s="145"/>
      <c r="AI203" s="145"/>
      <c r="AJ203" s="145"/>
      <c r="AK203" s="145"/>
      <c r="AL203" s="145"/>
      <c r="AM203" s="145"/>
      <c r="AN203" s="145"/>
      <c r="AO203" s="145"/>
      <c r="AP203" s="145"/>
      <c r="AQ203" s="145"/>
      <c r="AR203" s="145"/>
      <c r="AS203" s="145"/>
      <c r="AT203" s="145"/>
      <c r="AU203" s="145"/>
      <c r="AV203" s="145"/>
      <c r="AW203" s="145"/>
      <c r="AX203" s="145"/>
      <c r="AY203" s="145"/>
      <c r="AZ203" s="145"/>
      <c r="BA203" s="145"/>
      <c r="BB203" s="145"/>
      <c r="BC203" s="145"/>
      <c r="BD203" s="145"/>
      <c r="BE203" s="145"/>
      <c r="BF203" s="145"/>
      <c r="BG203" s="145"/>
    </row>
    <row r="204" spans="1:59" ht="22.5" outlineLevel="1" x14ac:dyDescent="0.2">
      <c r="A204" s="168">
        <v>79</v>
      </c>
      <c r="B204" s="169" t="s">
        <v>616</v>
      </c>
      <c r="C204" s="183" t="s">
        <v>617</v>
      </c>
      <c r="D204" s="170" t="s">
        <v>299</v>
      </c>
      <c r="E204" s="171">
        <v>38.664000000000001</v>
      </c>
      <c r="F204" s="172"/>
      <c r="G204" s="173">
        <f>ROUND(E204*F204,2)</f>
        <v>0</v>
      </c>
      <c r="H204" s="172"/>
      <c r="I204" s="173">
        <f>ROUND(E204*H204,2)</f>
        <v>0</v>
      </c>
      <c r="J204" s="172"/>
      <c r="K204" s="173">
        <f>ROUND(E204*J204,2)</f>
        <v>0</v>
      </c>
      <c r="L204" s="173">
        <v>21</v>
      </c>
      <c r="M204" s="173">
        <f>G204*(1+L204/100)</f>
        <v>0</v>
      </c>
      <c r="N204" s="171">
        <v>0</v>
      </c>
      <c r="O204" s="171">
        <f>ROUND(E204*N204,2)</f>
        <v>0</v>
      </c>
      <c r="P204" s="171">
        <v>0</v>
      </c>
      <c r="Q204" s="171">
        <f>ROUND(E204*P204,2)</f>
        <v>0</v>
      </c>
      <c r="R204" s="173"/>
      <c r="S204" s="174" t="s">
        <v>1899</v>
      </c>
      <c r="T204" s="156">
        <v>0</v>
      </c>
      <c r="U204" s="156">
        <f>ROUND(E204*T204,2)</f>
        <v>0</v>
      </c>
      <c r="V204" s="156"/>
      <c r="W204" s="156" t="s">
        <v>223</v>
      </c>
      <c r="X204" s="156" t="s">
        <v>224</v>
      </c>
      <c r="Y204" s="145"/>
      <c r="Z204" s="145"/>
      <c r="AA204" s="145"/>
      <c r="AB204" s="145"/>
      <c r="AC204" s="145"/>
      <c r="AD204" s="145"/>
      <c r="AE204" s="145"/>
      <c r="AF204" s="145" t="s">
        <v>352</v>
      </c>
      <c r="AG204" s="145"/>
      <c r="AH204" s="145"/>
      <c r="AI204" s="145"/>
      <c r="AJ204" s="145"/>
      <c r="AK204" s="145"/>
      <c r="AL204" s="145"/>
      <c r="AM204" s="145"/>
      <c r="AN204" s="145"/>
      <c r="AO204" s="145"/>
      <c r="AP204" s="145"/>
      <c r="AQ204" s="145"/>
      <c r="AR204" s="145"/>
      <c r="AS204" s="145"/>
      <c r="AT204" s="145"/>
      <c r="AU204" s="145"/>
      <c r="AV204" s="145"/>
      <c r="AW204" s="145"/>
      <c r="AX204" s="145"/>
      <c r="AY204" s="145"/>
      <c r="AZ204" s="145"/>
      <c r="BA204" s="145"/>
      <c r="BB204" s="145"/>
      <c r="BC204" s="145"/>
      <c r="BD204" s="145"/>
      <c r="BE204" s="145"/>
      <c r="BF204" s="145"/>
      <c r="BG204" s="145"/>
    </row>
    <row r="205" spans="1:59" outlineLevel="2" x14ac:dyDescent="0.2">
      <c r="A205" s="152"/>
      <c r="B205" s="153"/>
      <c r="C205" s="184" t="s">
        <v>618</v>
      </c>
      <c r="D205" s="158"/>
      <c r="E205" s="159"/>
      <c r="F205" s="156"/>
      <c r="G205" s="156"/>
      <c r="H205" s="156"/>
      <c r="I205" s="156"/>
      <c r="J205" s="156"/>
      <c r="K205" s="156"/>
      <c r="L205" s="156"/>
      <c r="M205" s="156"/>
      <c r="N205" s="155"/>
      <c r="O205" s="155"/>
      <c r="P205" s="155"/>
      <c r="Q205" s="155"/>
      <c r="R205" s="156"/>
      <c r="S205" s="156"/>
      <c r="T205" s="156"/>
      <c r="U205" s="156"/>
      <c r="V205" s="156"/>
      <c r="W205" s="156"/>
      <c r="X205" s="156"/>
      <c r="Y205" s="145"/>
      <c r="Z205" s="145"/>
      <c r="AA205" s="145"/>
      <c r="AB205" s="145"/>
      <c r="AC205" s="145"/>
      <c r="AD205" s="145"/>
      <c r="AE205" s="145"/>
      <c r="AF205" s="145" t="s">
        <v>227</v>
      </c>
      <c r="AG205" s="145">
        <v>0</v>
      </c>
      <c r="AH205" s="145"/>
      <c r="AI205" s="145"/>
      <c r="AJ205" s="145"/>
      <c r="AK205" s="145"/>
      <c r="AL205" s="145"/>
      <c r="AM205" s="145"/>
      <c r="AN205" s="145"/>
      <c r="AO205" s="145"/>
      <c r="AP205" s="145"/>
      <c r="AQ205" s="145"/>
      <c r="AR205" s="145"/>
      <c r="AS205" s="145"/>
      <c r="AT205" s="145"/>
      <c r="AU205" s="145"/>
      <c r="AV205" s="145"/>
      <c r="AW205" s="145"/>
      <c r="AX205" s="145"/>
      <c r="AY205" s="145"/>
      <c r="AZ205" s="145"/>
      <c r="BA205" s="145"/>
      <c r="BB205" s="145"/>
      <c r="BC205" s="145"/>
      <c r="BD205" s="145"/>
      <c r="BE205" s="145"/>
      <c r="BF205" s="145"/>
      <c r="BG205" s="145"/>
    </row>
    <row r="206" spans="1:59" outlineLevel="3" x14ac:dyDescent="0.2">
      <c r="A206" s="152"/>
      <c r="B206" s="153"/>
      <c r="C206" s="184" t="s">
        <v>619</v>
      </c>
      <c r="D206" s="158"/>
      <c r="E206" s="159">
        <v>38.659999999999997</v>
      </c>
      <c r="F206" s="156"/>
      <c r="G206" s="156"/>
      <c r="H206" s="156"/>
      <c r="I206" s="156"/>
      <c r="J206" s="156"/>
      <c r="K206" s="156"/>
      <c r="L206" s="156"/>
      <c r="M206" s="156"/>
      <c r="N206" s="155"/>
      <c r="O206" s="155"/>
      <c r="P206" s="155"/>
      <c r="Q206" s="155"/>
      <c r="R206" s="156"/>
      <c r="S206" s="156"/>
      <c r="T206" s="156"/>
      <c r="U206" s="156"/>
      <c r="V206" s="156"/>
      <c r="W206" s="156"/>
      <c r="X206" s="156"/>
      <c r="Y206" s="145"/>
      <c r="Z206" s="145"/>
      <c r="AA206" s="145"/>
      <c r="AB206" s="145"/>
      <c r="AC206" s="145"/>
      <c r="AD206" s="145"/>
      <c r="AE206" s="145"/>
      <c r="AF206" s="145" t="s">
        <v>227</v>
      </c>
      <c r="AG206" s="145">
        <v>0</v>
      </c>
      <c r="AH206" s="145"/>
      <c r="AI206" s="145"/>
      <c r="AJ206" s="145"/>
      <c r="AK206" s="145"/>
      <c r="AL206" s="145"/>
      <c r="AM206" s="145"/>
      <c r="AN206" s="145"/>
      <c r="AO206" s="145"/>
      <c r="AP206" s="145"/>
      <c r="AQ206" s="145"/>
      <c r="AR206" s="145"/>
      <c r="AS206" s="145"/>
      <c r="AT206" s="145"/>
      <c r="AU206" s="145"/>
      <c r="AV206" s="145"/>
      <c r="AW206" s="145"/>
      <c r="AX206" s="145"/>
      <c r="AY206" s="145"/>
      <c r="AZ206" s="145"/>
      <c r="BA206" s="145"/>
      <c r="BB206" s="145"/>
      <c r="BC206" s="145"/>
      <c r="BD206" s="145"/>
      <c r="BE206" s="145"/>
      <c r="BF206" s="145"/>
      <c r="BG206" s="145"/>
    </row>
    <row r="207" spans="1:59" ht="22.5" outlineLevel="1" x14ac:dyDescent="0.2">
      <c r="A207" s="175">
        <v>80</v>
      </c>
      <c r="B207" s="176" t="s">
        <v>620</v>
      </c>
      <c r="C207" s="185" t="s">
        <v>621</v>
      </c>
      <c r="D207" s="177" t="s">
        <v>341</v>
      </c>
      <c r="E207" s="178">
        <v>8</v>
      </c>
      <c r="F207" s="179"/>
      <c r="G207" s="180">
        <f t="shared" ref="G207:G238" si="7">ROUND(E207*F207,2)</f>
        <v>0</v>
      </c>
      <c r="H207" s="179"/>
      <c r="I207" s="180">
        <f t="shared" ref="I207:I238" si="8">ROUND(E207*H207,2)</f>
        <v>0</v>
      </c>
      <c r="J207" s="179"/>
      <c r="K207" s="180">
        <f t="shared" ref="K207:K238" si="9">ROUND(E207*J207,2)</f>
        <v>0</v>
      </c>
      <c r="L207" s="180">
        <v>21</v>
      </c>
      <c r="M207" s="180">
        <f t="shared" ref="M207:M238" si="10">G207*(1+L207/100)</f>
        <v>0</v>
      </c>
      <c r="N207" s="178">
        <v>9.1800000000000007E-3</v>
      </c>
      <c r="O207" s="178">
        <f t="shared" ref="O207:O238" si="11">ROUND(E207*N207,2)</f>
        <v>7.0000000000000007E-2</v>
      </c>
      <c r="P207" s="178">
        <v>0</v>
      </c>
      <c r="Q207" s="178">
        <f t="shared" ref="Q207:Q238" si="12">ROUND(E207*P207,2)</f>
        <v>0</v>
      </c>
      <c r="R207" s="180"/>
      <c r="S207" s="174" t="s">
        <v>1899</v>
      </c>
      <c r="T207" s="156">
        <v>0</v>
      </c>
      <c r="U207" s="156">
        <f t="shared" ref="U207:U238" si="13">ROUND(E207*T207,2)</f>
        <v>0</v>
      </c>
      <c r="V207" s="156"/>
      <c r="W207" s="156" t="s">
        <v>223</v>
      </c>
      <c r="X207" s="156" t="s">
        <v>224</v>
      </c>
      <c r="Y207" s="145"/>
      <c r="Z207" s="145"/>
      <c r="AA207" s="145"/>
      <c r="AB207" s="145"/>
      <c r="AC207" s="145"/>
      <c r="AD207" s="145"/>
      <c r="AE207" s="145"/>
      <c r="AF207" s="145" t="s">
        <v>352</v>
      </c>
      <c r="AG207" s="145"/>
      <c r="AH207" s="145"/>
      <c r="AI207" s="145"/>
      <c r="AJ207" s="145"/>
      <c r="AK207" s="145"/>
      <c r="AL207" s="145"/>
      <c r="AM207" s="145"/>
      <c r="AN207" s="145"/>
      <c r="AO207" s="145"/>
      <c r="AP207" s="145"/>
      <c r="AQ207" s="145"/>
      <c r="AR207" s="145"/>
      <c r="AS207" s="145"/>
      <c r="AT207" s="145"/>
      <c r="AU207" s="145"/>
      <c r="AV207" s="145"/>
      <c r="AW207" s="145"/>
      <c r="AX207" s="145"/>
      <c r="AY207" s="145"/>
      <c r="AZ207" s="145"/>
      <c r="BA207" s="145"/>
      <c r="BB207" s="145"/>
      <c r="BC207" s="145"/>
      <c r="BD207" s="145"/>
      <c r="BE207" s="145"/>
      <c r="BF207" s="145"/>
      <c r="BG207" s="145"/>
    </row>
    <row r="208" spans="1:59" outlineLevel="1" x14ac:dyDescent="0.2">
      <c r="A208" s="175">
        <v>81</v>
      </c>
      <c r="B208" s="176" t="s">
        <v>622</v>
      </c>
      <c r="C208" s="185" t="s">
        <v>623</v>
      </c>
      <c r="D208" s="177" t="s">
        <v>341</v>
      </c>
      <c r="E208" s="178">
        <v>2</v>
      </c>
      <c r="F208" s="179"/>
      <c r="G208" s="180">
        <f t="shared" si="7"/>
        <v>0</v>
      </c>
      <c r="H208" s="179"/>
      <c r="I208" s="180">
        <f t="shared" si="8"/>
        <v>0</v>
      </c>
      <c r="J208" s="179"/>
      <c r="K208" s="180">
        <f t="shared" si="9"/>
        <v>0</v>
      </c>
      <c r="L208" s="180">
        <v>21</v>
      </c>
      <c r="M208" s="180">
        <f t="shared" si="10"/>
        <v>0</v>
      </c>
      <c r="N208" s="178">
        <v>0.18099999999999999</v>
      </c>
      <c r="O208" s="178">
        <f t="shared" si="11"/>
        <v>0.36</v>
      </c>
      <c r="P208" s="178">
        <v>0</v>
      </c>
      <c r="Q208" s="178">
        <f t="shared" si="12"/>
        <v>0</v>
      </c>
      <c r="R208" s="180"/>
      <c r="S208" s="174" t="s">
        <v>1899</v>
      </c>
      <c r="T208" s="156">
        <v>0</v>
      </c>
      <c r="U208" s="156">
        <f t="shared" si="13"/>
        <v>0</v>
      </c>
      <c r="V208" s="156"/>
      <c r="W208" s="156" t="s">
        <v>269</v>
      </c>
      <c r="X208" s="156" t="s">
        <v>224</v>
      </c>
      <c r="Y208" s="145"/>
      <c r="Z208" s="145"/>
      <c r="AA208" s="145"/>
      <c r="AB208" s="145"/>
      <c r="AC208" s="145"/>
      <c r="AD208" s="145"/>
      <c r="AE208" s="145"/>
      <c r="AF208" s="145" t="s">
        <v>480</v>
      </c>
      <c r="AG208" s="145"/>
      <c r="AH208" s="145"/>
      <c r="AI208" s="145"/>
      <c r="AJ208" s="145"/>
      <c r="AK208" s="145"/>
      <c r="AL208" s="145"/>
      <c r="AM208" s="145"/>
      <c r="AN208" s="145"/>
      <c r="AO208" s="145"/>
      <c r="AP208" s="145"/>
      <c r="AQ208" s="145"/>
      <c r="AR208" s="145"/>
      <c r="AS208" s="145"/>
      <c r="AT208" s="145"/>
      <c r="AU208" s="145"/>
      <c r="AV208" s="145"/>
      <c r="AW208" s="145"/>
      <c r="AX208" s="145"/>
      <c r="AY208" s="145"/>
      <c r="AZ208" s="145"/>
      <c r="BA208" s="145"/>
      <c r="BB208" s="145"/>
      <c r="BC208" s="145"/>
      <c r="BD208" s="145"/>
      <c r="BE208" s="145"/>
      <c r="BF208" s="145"/>
      <c r="BG208" s="145"/>
    </row>
    <row r="209" spans="1:59" outlineLevel="1" x14ac:dyDescent="0.2">
      <c r="A209" s="175">
        <v>82</v>
      </c>
      <c r="B209" s="176" t="s">
        <v>624</v>
      </c>
      <c r="C209" s="185" t="s">
        <v>625</v>
      </c>
      <c r="D209" s="177" t="s">
        <v>341</v>
      </c>
      <c r="E209" s="178">
        <v>1</v>
      </c>
      <c r="F209" s="179"/>
      <c r="G209" s="180">
        <f t="shared" si="7"/>
        <v>0</v>
      </c>
      <c r="H209" s="179"/>
      <c r="I209" s="180">
        <f t="shared" si="8"/>
        <v>0</v>
      </c>
      <c r="J209" s="179"/>
      <c r="K209" s="180">
        <f t="shared" si="9"/>
        <v>0</v>
      </c>
      <c r="L209" s="180">
        <v>21</v>
      </c>
      <c r="M209" s="180">
        <f t="shared" si="10"/>
        <v>0</v>
      </c>
      <c r="N209" s="178">
        <v>0.36199999999999999</v>
      </c>
      <c r="O209" s="178">
        <f t="shared" si="11"/>
        <v>0.36</v>
      </c>
      <c r="P209" s="178">
        <v>0</v>
      </c>
      <c r="Q209" s="178">
        <f t="shared" si="12"/>
        <v>0</v>
      </c>
      <c r="R209" s="180"/>
      <c r="S209" s="174" t="s">
        <v>1899</v>
      </c>
      <c r="T209" s="156">
        <v>0</v>
      </c>
      <c r="U209" s="156">
        <f t="shared" si="13"/>
        <v>0</v>
      </c>
      <c r="V209" s="156"/>
      <c r="W209" s="156" t="s">
        <v>269</v>
      </c>
      <c r="X209" s="156" t="s">
        <v>224</v>
      </c>
      <c r="Y209" s="145"/>
      <c r="Z209" s="145"/>
      <c r="AA209" s="145"/>
      <c r="AB209" s="145"/>
      <c r="AC209" s="145"/>
      <c r="AD209" s="145"/>
      <c r="AE209" s="145"/>
      <c r="AF209" s="145" t="s">
        <v>480</v>
      </c>
      <c r="AG209" s="145"/>
      <c r="AH209" s="145"/>
      <c r="AI209" s="145"/>
      <c r="AJ209" s="145"/>
      <c r="AK209" s="145"/>
      <c r="AL209" s="145"/>
      <c r="AM209" s="145"/>
      <c r="AN209" s="145"/>
      <c r="AO209" s="145"/>
      <c r="AP209" s="145"/>
      <c r="AQ209" s="145"/>
      <c r="AR209" s="145"/>
      <c r="AS209" s="145"/>
      <c r="AT209" s="145"/>
      <c r="AU209" s="145"/>
      <c r="AV209" s="145"/>
      <c r="AW209" s="145"/>
      <c r="AX209" s="145"/>
      <c r="AY209" s="145"/>
      <c r="AZ209" s="145"/>
      <c r="BA209" s="145"/>
      <c r="BB209" s="145"/>
      <c r="BC209" s="145"/>
      <c r="BD209" s="145"/>
      <c r="BE209" s="145"/>
      <c r="BF209" s="145"/>
      <c r="BG209" s="145"/>
    </row>
    <row r="210" spans="1:59" outlineLevel="1" x14ac:dyDescent="0.2">
      <c r="A210" s="175">
        <v>83</v>
      </c>
      <c r="B210" s="176" t="s">
        <v>626</v>
      </c>
      <c r="C210" s="185" t="s">
        <v>627</v>
      </c>
      <c r="D210" s="177" t="s">
        <v>341</v>
      </c>
      <c r="E210" s="178">
        <v>4</v>
      </c>
      <c r="F210" s="179"/>
      <c r="G210" s="180">
        <f t="shared" si="7"/>
        <v>0</v>
      </c>
      <c r="H210" s="179"/>
      <c r="I210" s="180">
        <f t="shared" si="8"/>
        <v>0</v>
      </c>
      <c r="J210" s="179"/>
      <c r="K210" s="180">
        <f t="shared" si="9"/>
        <v>0</v>
      </c>
      <c r="L210" s="180">
        <v>21</v>
      </c>
      <c r="M210" s="180">
        <f t="shared" si="10"/>
        <v>0</v>
      </c>
      <c r="N210" s="178">
        <v>0.87</v>
      </c>
      <c r="O210" s="178">
        <f t="shared" si="11"/>
        <v>3.48</v>
      </c>
      <c r="P210" s="178">
        <v>0</v>
      </c>
      <c r="Q210" s="178">
        <f t="shared" si="12"/>
        <v>0</v>
      </c>
      <c r="R210" s="180"/>
      <c r="S210" s="181" t="s">
        <v>296</v>
      </c>
      <c r="T210" s="156">
        <v>0</v>
      </c>
      <c r="U210" s="156">
        <f t="shared" si="13"/>
        <v>0</v>
      </c>
      <c r="V210" s="156"/>
      <c r="W210" s="156" t="s">
        <v>269</v>
      </c>
      <c r="X210" s="156" t="s">
        <v>224</v>
      </c>
      <c r="Y210" s="145"/>
      <c r="Z210" s="145"/>
      <c r="AA210" s="145"/>
      <c r="AB210" s="145"/>
      <c r="AC210" s="145"/>
      <c r="AD210" s="145"/>
      <c r="AE210" s="145"/>
      <c r="AF210" s="145" t="s">
        <v>480</v>
      </c>
      <c r="AG210" s="145"/>
      <c r="AH210" s="145"/>
      <c r="AI210" s="145"/>
      <c r="AJ210" s="145"/>
      <c r="AK210" s="145"/>
      <c r="AL210" s="145"/>
      <c r="AM210" s="145"/>
      <c r="AN210" s="145"/>
      <c r="AO210" s="145"/>
      <c r="AP210" s="145"/>
      <c r="AQ210" s="145"/>
      <c r="AR210" s="145"/>
      <c r="AS210" s="145"/>
      <c r="AT210" s="145"/>
      <c r="AU210" s="145"/>
      <c r="AV210" s="145"/>
      <c r="AW210" s="145"/>
      <c r="AX210" s="145"/>
      <c r="AY210" s="145"/>
      <c r="AZ210" s="145"/>
      <c r="BA210" s="145"/>
      <c r="BB210" s="145"/>
      <c r="BC210" s="145"/>
      <c r="BD210" s="145"/>
      <c r="BE210" s="145"/>
      <c r="BF210" s="145"/>
      <c r="BG210" s="145"/>
    </row>
    <row r="211" spans="1:59" outlineLevel="1" x14ac:dyDescent="0.2">
      <c r="A211" s="175">
        <v>84</v>
      </c>
      <c r="B211" s="176" t="s">
        <v>628</v>
      </c>
      <c r="C211" s="185" t="s">
        <v>629</v>
      </c>
      <c r="D211" s="177" t="s">
        <v>341</v>
      </c>
      <c r="E211" s="178">
        <v>1</v>
      </c>
      <c r="F211" s="179"/>
      <c r="G211" s="180">
        <f t="shared" si="7"/>
        <v>0</v>
      </c>
      <c r="H211" s="179"/>
      <c r="I211" s="180">
        <f t="shared" si="8"/>
        <v>0</v>
      </c>
      <c r="J211" s="179"/>
      <c r="K211" s="180">
        <f t="shared" si="9"/>
        <v>0</v>
      </c>
      <c r="L211" s="180">
        <v>21</v>
      </c>
      <c r="M211" s="180">
        <f t="shared" si="10"/>
        <v>0</v>
      </c>
      <c r="N211" s="178">
        <v>0.87</v>
      </c>
      <c r="O211" s="178">
        <f t="shared" si="11"/>
        <v>0.87</v>
      </c>
      <c r="P211" s="178">
        <v>0</v>
      </c>
      <c r="Q211" s="178">
        <f t="shared" si="12"/>
        <v>0</v>
      </c>
      <c r="R211" s="180"/>
      <c r="S211" s="181" t="s">
        <v>296</v>
      </c>
      <c r="T211" s="156">
        <v>0</v>
      </c>
      <c r="U211" s="156">
        <f t="shared" si="13"/>
        <v>0</v>
      </c>
      <c r="V211" s="156"/>
      <c r="W211" s="156" t="s">
        <v>269</v>
      </c>
      <c r="X211" s="156" t="s">
        <v>224</v>
      </c>
      <c r="Y211" s="145"/>
      <c r="Z211" s="145"/>
      <c r="AA211" s="145"/>
      <c r="AB211" s="145"/>
      <c r="AC211" s="145"/>
      <c r="AD211" s="145"/>
      <c r="AE211" s="145"/>
      <c r="AF211" s="145" t="s">
        <v>480</v>
      </c>
      <c r="AG211" s="145"/>
      <c r="AH211" s="145"/>
      <c r="AI211" s="145"/>
      <c r="AJ211" s="145"/>
      <c r="AK211" s="145"/>
      <c r="AL211" s="145"/>
      <c r="AM211" s="145"/>
      <c r="AN211" s="145"/>
      <c r="AO211" s="145"/>
      <c r="AP211" s="145"/>
      <c r="AQ211" s="145"/>
      <c r="AR211" s="145"/>
      <c r="AS211" s="145"/>
      <c r="AT211" s="145"/>
      <c r="AU211" s="145"/>
      <c r="AV211" s="145"/>
      <c r="AW211" s="145"/>
      <c r="AX211" s="145"/>
      <c r="AY211" s="145"/>
      <c r="AZ211" s="145"/>
      <c r="BA211" s="145"/>
      <c r="BB211" s="145"/>
      <c r="BC211" s="145"/>
      <c r="BD211" s="145"/>
      <c r="BE211" s="145"/>
      <c r="BF211" s="145"/>
      <c r="BG211" s="145"/>
    </row>
    <row r="212" spans="1:59" ht="22.5" outlineLevel="1" x14ac:dyDescent="0.2">
      <c r="A212" s="175">
        <v>85</v>
      </c>
      <c r="B212" s="176" t="s">
        <v>630</v>
      </c>
      <c r="C212" s="185" t="s">
        <v>631</v>
      </c>
      <c r="D212" s="177" t="s">
        <v>341</v>
      </c>
      <c r="E212" s="178">
        <v>4</v>
      </c>
      <c r="F212" s="179"/>
      <c r="G212" s="180">
        <f t="shared" si="7"/>
        <v>0</v>
      </c>
      <c r="H212" s="179"/>
      <c r="I212" s="180">
        <f t="shared" si="8"/>
        <v>0</v>
      </c>
      <c r="J212" s="179"/>
      <c r="K212" s="180">
        <f t="shared" si="9"/>
        <v>0</v>
      </c>
      <c r="L212" s="180">
        <v>21</v>
      </c>
      <c r="M212" s="180">
        <f t="shared" si="10"/>
        <v>0</v>
      </c>
      <c r="N212" s="178">
        <v>2E-3</v>
      </c>
      <c r="O212" s="178">
        <f t="shared" si="11"/>
        <v>0.01</v>
      </c>
      <c r="P212" s="178">
        <v>0</v>
      </c>
      <c r="Q212" s="178">
        <f t="shared" si="12"/>
        <v>0</v>
      </c>
      <c r="R212" s="180"/>
      <c r="S212" s="181" t="s">
        <v>296</v>
      </c>
      <c r="T212" s="156">
        <v>0</v>
      </c>
      <c r="U212" s="156">
        <f t="shared" si="13"/>
        <v>0</v>
      </c>
      <c r="V212" s="156"/>
      <c r="W212" s="156" t="s">
        <v>269</v>
      </c>
      <c r="X212" s="156" t="s">
        <v>224</v>
      </c>
      <c r="Y212" s="145"/>
      <c r="Z212" s="145"/>
      <c r="AA212" s="145"/>
      <c r="AB212" s="145"/>
      <c r="AC212" s="145"/>
      <c r="AD212" s="145"/>
      <c r="AE212" s="145"/>
      <c r="AF212" s="145" t="s">
        <v>480</v>
      </c>
      <c r="AG212" s="145"/>
      <c r="AH212" s="145"/>
      <c r="AI212" s="145"/>
      <c r="AJ212" s="145"/>
      <c r="AK212" s="145"/>
      <c r="AL212" s="145"/>
      <c r="AM212" s="145"/>
      <c r="AN212" s="145"/>
      <c r="AO212" s="145"/>
      <c r="AP212" s="145"/>
      <c r="AQ212" s="145"/>
      <c r="AR212" s="145"/>
      <c r="AS212" s="145"/>
      <c r="AT212" s="145"/>
      <c r="AU212" s="145"/>
      <c r="AV212" s="145"/>
      <c r="AW212" s="145"/>
      <c r="AX212" s="145"/>
      <c r="AY212" s="145"/>
      <c r="AZ212" s="145"/>
      <c r="BA212" s="145"/>
      <c r="BB212" s="145"/>
      <c r="BC212" s="145"/>
      <c r="BD212" s="145"/>
      <c r="BE212" s="145"/>
      <c r="BF212" s="145"/>
      <c r="BG212" s="145"/>
    </row>
    <row r="213" spans="1:59" ht="22.5" outlineLevel="1" x14ac:dyDescent="0.2">
      <c r="A213" s="175">
        <v>86</v>
      </c>
      <c r="B213" s="176" t="s">
        <v>632</v>
      </c>
      <c r="C213" s="185" t="s">
        <v>633</v>
      </c>
      <c r="D213" s="177" t="s">
        <v>341</v>
      </c>
      <c r="E213" s="178">
        <v>6</v>
      </c>
      <c r="F213" s="179"/>
      <c r="G213" s="180">
        <f t="shared" si="7"/>
        <v>0</v>
      </c>
      <c r="H213" s="179"/>
      <c r="I213" s="180">
        <f t="shared" si="8"/>
        <v>0</v>
      </c>
      <c r="J213" s="179"/>
      <c r="K213" s="180">
        <f t="shared" si="9"/>
        <v>0</v>
      </c>
      <c r="L213" s="180">
        <v>21</v>
      </c>
      <c r="M213" s="180">
        <f t="shared" si="10"/>
        <v>0</v>
      </c>
      <c r="N213" s="178">
        <v>4.0000000000000001E-3</v>
      </c>
      <c r="O213" s="178">
        <f t="shared" si="11"/>
        <v>0.02</v>
      </c>
      <c r="P213" s="178">
        <v>0</v>
      </c>
      <c r="Q213" s="178">
        <f t="shared" si="12"/>
        <v>0</v>
      </c>
      <c r="R213" s="180"/>
      <c r="S213" s="181" t="s">
        <v>296</v>
      </c>
      <c r="T213" s="156">
        <v>0</v>
      </c>
      <c r="U213" s="156">
        <f t="shared" si="13"/>
        <v>0</v>
      </c>
      <c r="V213" s="156"/>
      <c r="W213" s="156" t="s">
        <v>269</v>
      </c>
      <c r="X213" s="156" t="s">
        <v>224</v>
      </c>
      <c r="Y213" s="145"/>
      <c r="Z213" s="145"/>
      <c r="AA213" s="145"/>
      <c r="AB213" s="145"/>
      <c r="AC213" s="145"/>
      <c r="AD213" s="145"/>
      <c r="AE213" s="145"/>
      <c r="AF213" s="145" t="s">
        <v>480</v>
      </c>
      <c r="AG213" s="145"/>
      <c r="AH213" s="145"/>
      <c r="AI213" s="145"/>
      <c r="AJ213" s="145"/>
      <c r="AK213" s="145"/>
      <c r="AL213" s="145"/>
      <c r="AM213" s="145"/>
      <c r="AN213" s="145"/>
      <c r="AO213" s="145"/>
      <c r="AP213" s="145"/>
      <c r="AQ213" s="145"/>
      <c r="AR213" s="145"/>
      <c r="AS213" s="145"/>
      <c r="AT213" s="145"/>
      <c r="AU213" s="145"/>
      <c r="AV213" s="145"/>
      <c r="AW213" s="145"/>
      <c r="AX213" s="145"/>
      <c r="AY213" s="145"/>
      <c r="AZ213" s="145"/>
      <c r="BA213" s="145"/>
      <c r="BB213" s="145"/>
      <c r="BC213" s="145"/>
      <c r="BD213" s="145"/>
      <c r="BE213" s="145"/>
      <c r="BF213" s="145"/>
      <c r="BG213" s="145"/>
    </row>
    <row r="214" spans="1:59" ht="22.5" outlineLevel="1" x14ac:dyDescent="0.2">
      <c r="A214" s="175">
        <v>87</v>
      </c>
      <c r="B214" s="176" t="s">
        <v>634</v>
      </c>
      <c r="C214" s="185" t="s">
        <v>635</v>
      </c>
      <c r="D214" s="177" t="s">
        <v>341</v>
      </c>
      <c r="E214" s="178">
        <v>2</v>
      </c>
      <c r="F214" s="179"/>
      <c r="G214" s="180">
        <f t="shared" si="7"/>
        <v>0</v>
      </c>
      <c r="H214" s="179"/>
      <c r="I214" s="180">
        <f t="shared" si="8"/>
        <v>0</v>
      </c>
      <c r="J214" s="179"/>
      <c r="K214" s="180">
        <f t="shared" si="9"/>
        <v>0</v>
      </c>
      <c r="L214" s="180">
        <v>21</v>
      </c>
      <c r="M214" s="180">
        <f t="shared" si="10"/>
        <v>0</v>
      </c>
      <c r="N214" s="178">
        <v>1.1469999999999999E-2</v>
      </c>
      <c r="O214" s="178">
        <f t="shared" si="11"/>
        <v>0.02</v>
      </c>
      <c r="P214" s="178">
        <v>0</v>
      </c>
      <c r="Q214" s="178">
        <f t="shared" si="12"/>
        <v>0</v>
      </c>
      <c r="R214" s="180"/>
      <c r="S214" s="174" t="s">
        <v>1899</v>
      </c>
      <c r="T214" s="156">
        <v>0</v>
      </c>
      <c r="U214" s="156">
        <f t="shared" si="13"/>
        <v>0</v>
      </c>
      <c r="V214" s="156"/>
      <c r="W214" s="156" t="s">
        <v>223</v>
      </c>
      <c r="X214" s="156" t="s">
        <v>224</v>
      </c>
      <c r="Y214" s="145"/>
      <c r="Z214" s="145"/>
      <c r="AA214" s="145"/>
      <c r="AB214" s="145"/>
      <c r="AC214" s="145"/>
      <c r="AD214" s="145"/>
      <c r="AE214" s="145"/>
      <c r="AF214" s="145" t="s">
        <v>352</v>
      </c>
      <c r="AG214" s="145"/>
      <c r="AH214" s="145"/>
      <c r="AI214" s="145"/>
      <c r="AJ214" s="145"/>
      <c r="AK214" s="145"/>
      <c r="AL214" s="145"/>
      <c r="AM214" s="145"/>
      <c r="AN214" s="145"/>
      <c r="AO214" s="145"/>
      <c r="AP214" s="145"/>
      <c r="AQ214" s="145"/>
      <c r="AR214" s="145"/>
      <c r="AS214" s="145"/>
      <c r="AT214" s="145"/>
      <c r="AU214" s="145"/>
      <c r="AV214" s="145"/>
      <c r="AW214" s="145"/>
      <c r="AX214" s="145"/>
      <c r="AY214" s="145"/>
      <c r="AZ214" s="145"/>
      <c r="BA214" s="145"/>
      <c r="BB214" s="145"/>
      <c r="BC214" s="145"/>
      <c r="BD214" s="145"/>
      <c r="BE214" s="145"/>
      <c r="BF214" s="145"/>
      <c r="BG214" s="145"/>
    </row>
    <row r="215" spans="1:59" ht="22.5" outlineLevel="1" x14ac:dyDescent="0.2">
      <c r="A215" s="175">
        <v>88</v>
      </c>
      <c r="B215" s="176" t="s">
        <v>636</v>
      </c>
      <c r="C215" s="185" t="s">
        <v>637</v>
      </c>
      <c r="D215" s="177" t="s">
        <v>341</v>
      </c>
      <c r="E215" s="178">
        <v>2</v>
      </c>
      <c r="F215" s="179"/>
      <c r="G215" s="180">
        <f t="shared" si="7"/>
        <v>0</v>
      </c>
      <c r="H215" s="179"/>
      <c r="I215" s="180">
        <f t="shared" si="8"/>
        <v>0</v>
      </c>
      <c r="J215" s="179"/>
      <c r="K215" s="180">
        <f t="shared" si="9"/>
        <v>0</v>
      </c>
      <c r="L215" s="180">
        <v>21</v>
      </c>
      <c r="M215" s="180">
        <f t="shared" si="10"/>
        <v>0</v>
      </c>
      <c r="N215" s="178">
        <v>0.39600000000000002</v>
      </c>
      <c r="O215" s="178">
        <f t="shared" si="11"/>
        <v>0.79</v>
      </c>
      <c r="P215" s="178">
        <v>0</v>
      </c>
      <c r="Q215" s="178">
        <f t="shared" si="12"/>
        <v>0</v>
      </c>
      <c r="R215" s="180"/>
      <c r="S215" s="174" t="s">
        <v>1899</v>
      </c>
      <c r="T215" s="156">
        <v>0</v>
      </c>
      <c r="U215" s="156">
        <f t="shared" si="13"/>
        <v>0</v>
      </c>
      <c r="V215" s="156"/>
      <c r="W215" s="156" t="s">
        <v>269</v>
      </c>
      <c r="X215" s="156" t="s">
        <v>224</v>
      </c>
      <c r="Y215" s="145"/>
      <c r="Z215" s="145"/>
      <c r="AA215" s="145"/>
      <c r="AB215" s="145"/>
      <c r="AC215" s="145"/>
      <c r="AD215" s="145"/>
      <c r="AE215" s="145"/>
      <c r="AF215" s="145" t="s">
        <v>480</v>
      </c>
      <c r="AG215" s="145"/>
      <c r="AH215" s="145"/>
      <c r="AI215" s="145"/>
      <c r="AJ215" s="145"/>
      <c r="AK215" s="145"/>
      <c r="AL215" s="145"/>
      <c r="AM215" s="145"/>
      <c r="AN215" s="145"/>
      <c r="AO215" s="145"/>
      <c r="AP215" s="145"/>
      <c r="AQ215" s="145"/>
      <c r="AR215" s="145"/>
      <c r="AS215" s="145"/>
      <c r="AT215" s="145"/>
      <c r="AU215" s="145"/>
      <c r="AV215" s="145"/>
      <c r="AW215" s="145"/>
      <c r="AX215" s="145"/>
      <c r="AY215" s="145"/>
      <c r="AZ215" s="145"/>
      <c r="BA215" s="145"/>
      <c r="BB215" s="145"/>
      <c r="BC215" s="145"/>
      <c r="BD215" s="145"/>
      <c r="BE215" s="145"/>
      <c r="BF215" s="145"/>
      <c r="BG215" s="145"/>
    </row>
    <row r="216" spans="1:59" ht="22.5" outlineLevel="1" x14ac:dyDescent="0.2">
      <c r="A216" s="175">
        <v>89</v>
      </c>
      <c r="B216" s="176" t="s">
        <v>638</v>
      </c>
      <c r="C216" s="185" t="s">
        <v>639</v>
      </c>
      <c r="D216" s="177" t="s">
        <v>341</v>
      </c>
      <c r="E216" s="178">
        <v>2</v>
      </c>
      <c r="F216" s="179"/>
      <c r="G216" s="180">
        <f t="shared" si="7"/>
        <v>0</v>
      </c>
      <c r="H216" s="179"/>
      <c r="I216" s="180">
        <f t="shared" si="8"/>
        <v>0</v>
      </c>
      <c r="J216" s="179"/>
      <c r="K216" s="180">
        <f t="shared" si="9"/>
        <v>0</v>
      </c>
      <c r="L216" s="180">
        <v>21</v>
      </c>
      <c r="M216" s="180">
        <f t="shared" si="10"/>
        <v>0</v>
      </c>
      <c r="N216" s="178">
        <v>2.7529999999999999E-2</v>
      </c>
      <c r="O216" s="178">
        <f t="shared" si="11"/>
        <v>0.06</v>
      </c>
      <c r="P216" s="178">
        <v>0</v>
      </c>
      <c r="Q216" s="178">
        <f t="shared" si="12"/>
        <v>0</v>
      </c>
      <c r="R216" s="180"/>
      <c r="S216" s="174" t="s">
        <v>1899</v>
      </c>
      <c r="T216" s="156">
        <v>0</v>
      </c>
      <c r="U216" s="156">
        <f t="shared" si="13"/>
        <v>0</v>
      </c>
      <c r="V216" s="156"/>
      <c r="W216" s="156" t="s">
        <v>223</v>
      </c>
      <c r="X216" s="156" t="s">
        <v>224</v>
      </c>
      <c r="Y216" s="145"/>
      <c r="Z216" s="145"/>
      <c r="AA216" s="145"/>
      <c r="AB216" s="145"/>
      <c r="AC216" s="145"/>
      <c r="AD216" s="145"/>
      <c r="AE216" s="145"/>
      <c r="AF216" s="145" t="s">
        <v>352</v>
      </c>
      <c r="AG216" s="145"/>
      <c r="AH216" s="145"/>
      <c r="AI216" s="145"/>
      <c r="AJ216" s="145"/>
      <c r="AK216" s="145"/>
      <c r="AL216" s="145"/>
      <c r="AM216" s="145"/>
      <c r="AN216" s="145"/>
      <c r="AO216" s="145"/>
      <c r="AP216" s="145"/>
      <c r="AQ216" s="145"/>
      <c r="AR216" s="145"/>
      <c r="AS216" s="145"/>
      <c r="AT216" s="145"/>
      <c r="AU216" s="145"/>
      <c r="AV216" s="145"/>
      <c r="AW216" s="145"/>
      <c r="AX216" s="145"/>
      <c r="AY216" s="145"/>
      <c r="AZ216" s="145"/>
      <c r="BA216" s="145"/>
      <c r="BB216" s="145"/>
      <c r="BC216" s="145"/>
      <c r="BD216" s="145"/>
      <c r="BE216" s="145"/>
      <c r="BF216" s="145"/>
      <c r="BG216" s="145"/>
    </row>
    <row r="217" spans="1:59" outlineLevel="1" x14ac:dyDescent="0.2">
      <c r="A217" s="175">
        <v>90</v>
      </c>
      <c r="B217" s="176" t="s">
        <v>640</v>
      </c>
      <c r="C217" s="185" t="s">
        <v>641</v>
      </c>
      <c r="D217" s="177" t="s">
        <v>341</v>
      </c>
      <c r="E217" s="178">
        <v>1</v>
      </c>
      <c r="F217" s="179"/>
      <c r="G217" s="180">
        <f t="shared" si="7"/>
        <v>0</v>
      </c>
      <c r="H217" s="179"/>
      <c r="I217" s="180">
        <f t="shared" si="8"/>
        <v>0</v>
      </c>
      <c r="J217" s="179"/>
      <c r="K217" s="180">
        <f t="shared" si="9"/>
        <v>0</v>
      </c>
      <c r="L217" s="180">
        <v>21</v>
      </c>
      <c r="M217" s="180">
        <f t="shared" si="10"/>
        <v>0</v>
      </c>
      <c r="N217" s="178">
        <v>23.286999999999999</v>
      </c>
      <c r="O217" s="178">
        <f t="shared" si="11"/>
        <v>23.29</v>
      </c>
      <c r="P217" s="178">
        <v>0</v>
      </c>
      <c r="Q217" s="178">
        <f t="shared" si="12"/>
        <v>0</v>
      </c>
      <c r="R217" s="180"/>
      <c r="S217" s="181" t="s">
        <v>296</v>
      </c>
      <c r="T217" s="156">
        <v>0</v>
      </c>
      <c r="U217" s="156">
        <f t="shared" si="13"/>
        <v>0</v>
      </c>
      <c r="V217" s="156"/>
      <c r="W217" s="156" t="s">
        <v>269</v>
      </c>
      <c r="X217" s="156" t="s">
        <v>224</v>
      </c>
      <c r="Y217" s="145"/>
      <c r="Z217" s="145"/>
      <c r="AA217" s="145"/>
      <c r="AB217" s="145"/>
      <c r="AC217" s="145"/>
      <c r="AD217" s="145"/>
      <c r="AE217" s="145"/>
      <c r="AF217" s="145" t="s">
        <v>480</v>
      </c>
      <c r="AG217" s="145"/>
      <c r="AH217" s="145"/>
      <c r="AI217" s="145"/>
      <c r="AJ217" s="145"/>
      <c r="AK217" s="145"/>
      <c r="AL217" s="145"/>
      <c r="AM217" s="145"/>
      <c r="AN217" s="145"/>
      <c r="AO217" s="145"/>
      <c r="AP217" s="145"/>
      <c r="AQ217" s="145"/>
      <c r="AR217" s="145"/>
      <c r="AS217" s="145"/>
      <c r="AT217" s="145"/>
      <c r="AU217" s="145"/>
      <c r="AV217" s="145"/>
      <c r="AW217" s="145"/>
      <c r="AX217" s="145"/>
      <c r="AY217" s="145"/>
      <c r="AZ217" s="145"/>
      <c r="BA217" s="145"/>
      <c r="BB217" s="145"/>
      <c r="BC217" s="145"/>
      <c r="BD217" s="145"/>
      <c r="BE217" s="145"/>
      <c r="BF217" s="145"/>
      <c r="BG217" s="145"/>
    </row>
    <row r="218" spans="1:59" outlineLevel="1" x14ac:dyDescent="0.2">
      <c r="A218" s="175">
        <v>91</v>
      </c>
      <c r="B218" s="176" t="s">
        <v>642</v>
      </c>
      <c r="C218" s="185" t="s">
        <v>643</v>
      </c>
      <c r="D218" s="177" t="s">
        <v>341</v>
      </c>
      <c r="E218" s="178">
        <v>1</v>
      </c>
      <c r="F218" s="179"/>
      <c r="G218" s="180">
        <f t="shared" si="7"/>
        <v>0</v>
      </c>
      <c r="H218" s="179"/>
      <c r="I218" s="180">
        <f t="shared" si="8"/>
        <v>0</v>
      </c>
      <c r="J218" s="179"/>
      <c r="K218" s="180">
        <f t="shared" si="9"/>
        <v>0</v>
      </c>
      <c r="L218" s="180">
        <v>21</v>
      </c>
      <c r="M218" s="180">
        <f t="shared" si="10"/>
        <v>0</v>
      </c>
      <c r="N218" s="178">
        <v>4.58</v>
      </c>
      <c r="O218" s="178">
        <f t="shared" si="11"/>
        <v>4.58</v>
      </c>
      <c r="P218" s="178">
        <v>0</v>
      </c>
      <c r="Q218" s="178">
        <f t="shared" si="12"/>
        <v>0</v>
      </c>
      <c r="R218" s="180"/>
      <c r="S218" s="181" t="s">
        <v>296</v>
      </c>
      <c r="T218" s="156">
        <v>0</v>
      </c>
      <c r="U218" s="156">
        <f t="shared" si="13"/>
        <v>0</v>
      </c>
      <c r="V218" s="156"/>
      <c r="W218" s="156" t="s">
        <v>269</v>
      </c>
      <c r="X218" s="156" t="s">
        <v>224</v>
      </c>
      <c r="Y218" s="145"/>
      <c r="Z218" s="145"/>
      <c r="AA218" s="145"/>
      <c r="AB218" s="145"/>
      <c r="AC218" s="145"/>
      <c r="AD218" s="145"/>
      <c r="AE218" s="145"/>
      <c r="AF218" s="145" t="s">
        <v>480</v>
      </c>
      <c r="AG218" s="145"/>
      <c r="AH218" s="145"/>
      <c r="AI218" s="145"/>
      <c r="AJ218" s="145"/>
      <c r="AK218" s="145"/>
      <c r="AL218" s="145"/>
      <c r="AM218" s="145"/>
      <c r="AN218" s="145"/>
      <c r="AO218" s="145"/>
      <c r="AP218" s="145"/>
      <c r="AQ218" s="145"/>
      <c r="AR218" s="145"/>
      <c r="AS218" s="145"/>
      <c r="AT218" s="145"/>
      <c r="AU218" s="145"/>
      <c r="AV218" s="145"/>
      <c r="AW218" s="145"/>
      <c r="AX218" s="145"/>
      <c r="AY218" s="145"/>
      <c r="AZ218" s="145"/>
      <c r="BA218" s="145"/>
      <c r="BB218" s="145"/>
      <c r="BC218" s="145"/>
      <c r="BD218" s="145"/>
      <c r="BE218" s="145"/>
      <c r="BF218" s="145"/>
      <c r="BG218" s="145"/>
    </row>
    <row r="219" spans="1:59" outlineLevel="1" x14ac:dyDescent="0.2">
      <c r="A219" s="175">
        <v>92</v>
      </c>
      <c r="B219" s="176" t="s">
        <v>644</v>
      </c>
      <c r="C219" s="185" t="s">
        <v>645</v>
      </c>
      <c r="D219" s="177" t="s">
        <v>503</v>
      </c>
      <c r="E219" s="178">
        <v>1</v>
      </c>
      <c r="F219" s="179"/>
      <c r="G219" s="180">
        <f t="shared" si="7"/>
        <v>0</v>
      </c>
      <c r="H219" s="179"/>
      <c r="I219" s="180">
        <f t="shared" si="8"/>
        <v>0</v>
      </c>
      <c r="J219" s="179"/>
      <c r="K219" s="180">
        <f t="shared" si="9"/>
        <v>0</v>
      </c>
      <c r="L219" s="180">
        <v>21</v>
      </c>
      <c r="M219" s="180">
        <f t="shared" si="10"/>
        <v>0</v>
      </c>
      <c r="N219" s="178">
        <v>0</v>
      </c>
      <c r="O219" s="178">
        <f t="shared" si="11"/>
        <v>0</v>
      </c>
      <c r="P219" s="178">
        <v>0</v>
      </c>
      <c r="Q219" s="178">
        <f t="shared" si="12"/>
        <v>0</v>
      </c>
      <c r="R219" s="180"/>
      <c r="S219" s="181" t="s">
        <v>296</v>
      </c>
      <c r="T219" s="156">
        <v>0</v>
      </c>
      <c r="U219" s="156">
        <f t="shared" si="13"/>
        <v>0</v>
      </c>
      <c r="V219" s="156"/>
      <c r="W219" s="156" t="s">
        <v>269</v>
      </c>
      <c r="X219" s="156" t="s">
        <v>224</v>
      </c>
      <c r="Y219" s="145"/>
      <c r="Z219" s="145"/>
      <c r="AA219" s="145"/>
      <c r="AB219" s="145"/>
      <c r="AC219" s="145"/>
      <c r="AD219" s="145"/>
      <c r="AE219" s="145"/>
      <c r="AF219" s="145" t="s">
        <v>480</v>
      </c>
      <c r="AG219" s="145"/>
      <c r="AH219" s="145"/>
      <c r="AI219" s="145"/>
      <c r="AJ219" s="145"/>
      <c r="AK219" s="145"/>
      <c r="AL219" s="145"/>
      <c r="AM219" s="145"/>
      <c r="AN219" s="145"/>
      <c r="AO219" s="145"/>
      <c r="AP219" s="145"/>
      <c r="AQ219" s="145"/>
      <c r="AR219" s="145"/>
      <c r="AS219" s="145"/>
      <c r="AT219" s="145"/>
      <c r="AU219" s="145"/>
      <c r="AV219" s="145"/>
      <c r="AW219" s="145"/>
      <c r="AX219" s="145"/>
      <c r="AY219" s="145"/>
      <c r="AZ219" s="145"/>
      <c r="BA219" s="145"/>
      <c r="BB219" s="145"/>
      <c r="BC219" s="145"/>
      <c r="BD219" s="145"/>
      <c r="BE219" s="145"/>
      <c r="BF219" s="145"/>
      <c r="BG219" s="145"/>
    </row>
    <row r="220" spans="1:59" ht="22.5" outlineLevel="1" x14ac:dyDescent="0.2">
      <c r="A220" s="175">
        <v>93</v>
      </c>
      <c r="B220" s="176" t="s">
        <v>646</v>
      </c>
      <c r="C220" s="185" t="s">
        <v>647</v>
      </c>
      <c r="D220" s="177" t="s">
        <v>341</v>
      </c>
      <c r="E220" s="178">
        <v>2</v>
      </c>
      <c r="F220" s="179"/>
      <c r="G220" s="180">
        <f t="shared" si="7"/>
        <v>0</v>
      </c>
      <c r="H220" s="179"/>
      <c r="I220" s="180">
        <f t="shared" si="8"/>
        <v>0</v>
      </c>
      <c r="J220" s="179"/>
      <c r="K220" s="180">
        <f t="shared" si="9"/>
        <v>0</v>
      </c>
      <c r="L220" s="180">
        <v>21</v>
      </c>
      <c r="M220" s="180">
        <f t="shared" si="10"/>
        <v>0</v>
      </c>
      <c r="N220" s="178">
        <v>3.8260000000000002E-2</v>
      </c>
      <c r="O220" s="178">
        <f t="shared" si="11"/>
        <v>0.08</v>
      </c>
      <c r="P220" s="178">
        <v>0</v>
      </c>
      <c r="Q220" s="178">
        <f t="shared" si="12"/>
        <v>0</v>
      </c>
      <c r="R220" s="180"/>
      <c r="S220" s="174" t="s">
        <v>1899</v>
      </c>
      <c r="T220" s="156">
        <v>0</v>
      </c>
      <c r="U220" s="156">
        <f t="shared" si="13"/>
        <v>0</v>
      </c>
      <c r="V220" s="156"/>
      <c r="W220" s="156" t="s">
        <v>223</v>
      </c>
      <c r="X220" s="156" t="s">
        <v>224</v>
      </c>
      <c r="Y220" s="145"/>
      <c r="Z220" s="145"/>
      <c r="AA220" s="145"/>
      <c r="AB220" s="145"/>
      <c r="AC220" s="145"/>
      <c r="AD220" s="145"/>
      <c r="AE220" s="145"/>
      <c r="AF220" s="145" t="s">
        <v>352</v>
      </c>
      <c r="AG220" s="145"/>
      <c r="AH220" s="145"/>
      <c r="AI220" s="145"/>
      <c r="AJ220" s="145"/>
      <c r="AK220" s="145"/>
      <c r="AL220" s="145"/>
      <c r="AM220" s="145"/>
      <c r="AN220" s="145"/>
      <c r="AO220" s="145"/>
      <c r="AP220" s="145"/>
      <c r="AQ220" s="145"/>
      <c r="AR220" s="145"/>
      <c r="AS220" s="145"/>
      <c r="AT220" s="145"/>
      <c r="AU220" s="145"/>
      <c r="AV220" s="145"/>
      <c r="AW220" s="145"/>
      <c r="AX220" s="145"/>
      <c r="AY220" s="145"/>
      <c r="AZ220" s="145"/>
      <c r="BA220" s="145"/>
      <c r="BB220" s="145"/>
      <c r="BC220" s="145"/>
      <c r="BD220" s="145"/>
      <c r="BE220" s="145"/>
      <c r="BF220" s="145"/>
      <c r="BG220" s="145"/>
    </row>
    <row r="221" spans="1:59" outlineLevel="1" x14ac:dyDescent="0.2">
      <c r="A221" s="175">
        <v>94</v>
      </c>
      <c r="B221" s="176" t="s">
        <v>648</v>
      </c>
      <c r="C221" s="185" t="s">
        <v>649</v>
      </c>
      <c r="D221" s="177" t="s">
        <v>341</v>
      </c>
      <c r="E221" s="178">
        <v>1</v>
      </c>
      <c r="F221" s="179"/>
      <c r="G221" s="180">
        <f t="shared" si="7"/>
        <v>0</v>
      </c>
      <c r="H221" s="179"/>
      <c r="I221" s="180">
        <f t="shared" si="8"/>
        <v>0</v>
      </c>
      <c r="J221" s="179"/>
      <c r="K221" s="180">
        <f t="shared" si="9"/>
        <v>0</v>
      </c>
      <c r="L221" s="180">
        <v>21</v>
      </c>
      <c r="M221" s="180">
        <f t="shared" si="10"/>
        <v>0</v>
      </c>
      <c r="N221" s="178">
        <v>13.86</v>
      </c>
      <c r="O221" s="178">
        <f t="shared" si="11"/>
        <v>13.86</v>
      </c>
      <c r="P221" s="178">
        <v>0</v>
      </c>
      <c r="Q221" s="178">
        <f t="shared" si="12"/>
        <v>0</v>
      </c>
      <c r="R221" s="180"/>
      <c r="S221" s="174" t="s">
        <v>1899</v>
      </c>
      <c r="T221" s="156">
        <v>0</v>
      </c>
      <c r="U221" s="156">
        <f t="shared" si="13"/>
        <v>0</v>
      </c>
      <c r="V221" s="156"/>
      <c r="W221" s="156" t="s">
        <v>269</v>
      </c>
      <c r="X221" s="156" t="s">
        <v>224</v>
      </c>
      <c r="Y221" s="145"/>
      <c r="Z221" s="145"/>
      <c r="AA221" s="145"/>
      <c r="AB221" s="145"/>
      <c r="AC221" s="145"/>
      <c r="AD221" s="145"/>
      <c r="AE221" s="145"/>
      <c r="AF221" s="145" t="s">
        <v>480</v>
      </c>
      <c r="AG221" s="145"/>
      <c r="AH221" s="145"/>
      <c r="AI221" s="145"/>
      <c r="AJ221" s="145"/>
      <c r="AK221" s="145"/>
      <c r="AL221" s="145"/>
      <c r="AM221" s="145"/>
      <c r="AN221" s="145"/>
      <c r="AO221" s="145"/>
      <c r="AP221" s="145"/>
      <c r="AQ221" s="145"/>
      <c r="AR221" s="145"/>
      <c r="AS221" s="145"/>
      <c r="AT221" s="145"/>
      <c r="AU221" s="145"/>
      <c r="AV221" s="145"/>
      <c r="AW221" s="145"/>
      <c r="AX221" s="145"/>
      <c r="AY221" s="145"/>
      <c r="AZ221" s="145"/>
      <c r="BA221" s="145"/>
      <c r="BB221" s="145"/>
      <c r="BC221" s="145"/>
      <c r="BD221" s="145"/>
      <c r="BE221" s="145"/>
      <c r="BF221" s="145"/>
      <c r="BG221" s="145"/>
    </row>
    <row r="222" spans="1:59" outlineLevel="1" x14ac:dyDescent="0.2">
      <c r="A222" s="175">
        <v>95</v>
      </c>
      <c r="B222" s="176" t="s">
        <v>650</v>
      </c>
      <c r="C222" s="185" t="s">
        <v>651</v>
      </c>
      <c r="D222" s="177" t="s">
        <v>341</v>
      </c>
      <c r="E222" s="178">
        <v>1</v>
      </c>
      <c r="F222" s="179"/>
      <c r="G222" s="180">
        <f t="shared" si="7"/>
        <v>0</v>
      </c>
      <c r="H222" s="179"/>
      <c r="I222" s="180">
        <f t="shared" si="8"/>
        <v>0</v>
      </c>
      <c r="J222" s="179"/>
      <c r="K222" s="180">
        <f t="shared" si="9"/>
        <v>0</v>
      </c>
      <c r="L222" s="180">
        <v>21</v>
      </c>
      <c r="M222" s="180">
        <f t="shared" si="10"/>
        <v>0</v>
      </c>
      <c r="N222" s="178">
        <v>1.1200000000000001</v>
      </c>
      <c r="O222" s="178">
        <f t="shared" si="11"/>
        <v>1.1200000000000001</v>
      </c>
      <c r="P222" s="178">
        <v>0</v>
      </c>
      <c r="Q222" s="178">
        <f t="shared" si="12"/>
        <v>0</v>
      </c>
      <c r="R222" s="180"/>
      <c r="S222" s="181" t="s">
        <v>296</v>
      </c>
      <c r="T222" s="156">
        <v>0</v>
      </c>
      <c r="U222" s="156">
        <f t="shared" si="13"/>
        <v>0</v>
      </c>
      <c r="V222" s="156"/>
      <c r="W222" s="156" t="s">
        <v>269</v>
      </c>
      <c r="X222" s="156" t="s">
        <v>224</v>
      </c>
      <c r="Y222" s="145"/>
      <c r="Z222" s="145"/>
      <c r="AA222" s="145"/>
      <c r="AB222" s="145"/>
      <c r="AC222" s="145"/>
      <c r="AD222" s="145"/>
      <c r="AE222" s="145"/>
      <c r="AF222" s="145" t="s">
        <v>480</v>
      </c>
      <c r="AG222" s="145"/>
      <c r="AH222" s="145"/>
      <c r="AI222" s="145"/>
      <c r="AJ222" s="145"/>
      <c r="AK222" s="145"/>
      <c r="AL222" s="145"/>
      <c r="AM222" s="145"/>
      <c r="AN222" s="145"/>
      <c r="AO222" s="145"/>
      <c r="AP222" s="145"/>
      <c r="AQ222" s="145"/>
      <c r="AR222" s="145"/>
      <c r="AS222" s="145"/>
      <c r="AT222" s="145"/>
      <c r="AU222" s="145"/>
      <c r="AV222" s="145"/>
      <c r="AW222" s="145"/>
      <c r="AX222" s="145"/>
      <c r="AY222" s="145"/>
      <c r="AZ222" s="145"/>
      <c r="BA222" s="145"/>
      <c r="BB222" s="145"/>
      <c r="BC222" s="145"/>
      <c r="BD222" s="145"/>
      <c r="BE222" s="145"/>
      <c r="BF222" s="145"/>
      <c r="BG222" s="145"/>
    </row>
    <row r="223" spans="1:59" ht="33.75" outlineLevel="1" x14ac:dyDescent="0.2">
      <c r="A223" s="175">
        <v>96</v>
      </c>
      <c r="B223" s="176" t="s">
        <v>652</v>
      </c>
      <c r="C223" s="185" t="s">
        <v>653</v>
      </c>
      <c r="D223" s="177" t="s">
        <v>341</v>
      </c>
      <c r="E223" s="178">
        <v>2</v>
      </c>
      <c r="F223" s="179"/>
      <c r="G223" s="180">
        <f t="shared" si="7"/>
        <v>0</v>
      </c>
      <c r="H223" s="179"/>
      <c r="I223" s="180">
        <f t="shared" si="8"/>
        <v>0</v>
      </c>
      <c r="J223" s="179"/>
      <c r="K223" s="180">
        <f t="shared" si="9"/>
        <v>0</v>
      </c>
      <c r="L223" s="180">
        <v>21</v>
      </c>
      <c r="M223" s="180">
        <f t="shared" si="10"/>
        <v>0</v>
      </c>
      <c r="N223" s="178">
        <v>4.0050000000000002E-2</v>
      </c>
      <c r="O223" s="178">
        <f t="shared" si="11"/>
        <v>0.08</v>
      </c>
      <c r="P223" s="178">
        <v>0</v>
      </c>
      <c r="Q223" s="178">
        <f t="shared" si="12"/>
        <v>0</v>
      </c>
      <c r="R223" s="180"/>
      <c r="S223" s="174" t="s">
        <v>1899</v>
      </c>
      <c r="T223" s="156">
        <v>0</v>
      </c>
      <c r="U223" s="156">
        <f t="shared" si="13"/>
        <v>0</v>
      </c>
      <c r="V223" s="156"/>
      <c r="W223" s="156" t="s">
        <v>223</v>
      </c>
      <c r="X223" s="156" t="s">
        <v>224</v>
      </c>
      <c r="Y223" s="145"/>
      <c r="Z223" s="145"/>
      <c r="AA223" s="145"/>
      <c r="AB223" s="145"/>
      <c r="AC223" s="145"/>
      <c r="AD223" s="145"/>
      <c r="AE223" s="145"/>
      <c r="AF223" s="145" t="s">
        <v>352</v>
      </c>
      <c r="AG223" s="145"/>
      <c r="AH223" s="145"/>
      <c r="AI223" s="145"/>
      <c r="AJ223" s="145"/>
      <c r="AK223" s="145"/>
      <c r="AL223" s="145"/>
      <c r="AM223" s="145"/>
      <c r="AN223" s="145"/>
      <c r="AO223" s="145"/>
      <c r="AP223" s="145"/>
      <c r="AQ223" s="145"/>
      <c r="AR223" s="145"/>
      <c r="AS223" s="145"/>
      <c r="AT223" s="145"/>
      <c r="AU223" s="145"/>
      <c r="AV223" s="145"/>
      <c r="AW223" s="145"/>
      <c r="AX223" s="145"/>
      <c r="AY223" s="145"/>
      <c r="AZ223" s="145"/>
      <c r="BA223" s="145"/>
      <c r="BB223" s="145"/>
      <c r="BC223" s="145"/>
      <c r="BD223" s="145"/>
      <c r="BE223" s="145"/>
      <c r="BF223" s="145"/>
      <c r="BG223" s="145"/>
    </row>
    <row r="224" spans="1:59" ht="33.75" outlineLevel="1" x14ac:dyDescent="0.2">
      <c r="A224" s="175">
        <v>97</v>
      </c>
      <c r="B224" s="176" t="s">
        <v>654</v>
      </c>
      <c r="C224" s="185" t="s">
        <v>655</v>
      </c>
      <c r="D224" s="177" t="s">
        <v>341</v>
      </c>
      <c r="E224" s="178">
        <v>1</v>
      </c>
      <c r="F224" s="179"/>
      <c r="G224" s="180">
        <f t="shared" si="7"/>
        <v>0</v>
      </c>
      <c r="H224" s="179"/>
      <c r="I224" s="180">
        <f t="shared" si="8"/>
        <v>0</v>
      </c>
      <c r="J224" s="179"/>
      <c r="K224" s="180">
        <f t="shared" si="9"/>
        <v>0</v>
      </c>
      <c r="L224" s="180">
        <v>21</v>
      </c>
      <c r="M224" s="180">
        <f t="shared" si="10"/>
        <v>0</v>
      </c>
      <c r="N224" s="178">
        <v>6.4049999999999996E-2</v>
      </c>
      <c r="O224" s="178">
        <f t="shared" si="11"/>
        <v>0.06</v>
      </c>
      <c r="P224" s="178">
        <v>0</v>
      </c>
      <c r="Q224" s="178">
        <f t="shared" si="12"/>
        <v>0</v>
      </c>
      <c r="R224" s="180"/>
      <c r="S224" s="174" t="s">
        <v>1899</v>
      </c>
      <c r="T224" s="156">
        <v>0</v>
      </c>
      <c r="U224" s="156">
        <f t="shared" si="13"/>
        <v>0</v>
      </c>
      <c r="V224" s="156"/>
      <c r="W224" s="156" t="s">
        <v>223</v>
      </c>
      <c r="X224" s="156" t="s">
        <v>224</v>
      </c>
      <c r="Y224" s="145"/>
      <c r="Z224" s="145"/>
      <c r="AA224" s="145"/>
      <c r="AB224" s="145"/>
      <c r="AC224" s="145"/>
      <c r="AD224" s="145"/>
      <c r="AE224" s="145"/>
      <c r="AF224" s="145" t="s">
        <v>352</v>
      </c>
      <c r="AG224" s="145"/>
      <c r="AH224" s="145"/>
      <c r="AI224" s="145"/>
      <c r="AJ224" s="145"/>
      <c r="AK224" s="145"/>
      <c r="AL224" s="145"/>
      <c r="AM224" s="145"/>
      <c r="AN224" s="145"/>
      <c r="AO224" s="145"/>
      <c r="AP224" s="145"/>
      <c r="AQ224" s="145"/>
      <c r="AR224" s="145"/>
      <c r="AS224" s="145"/>
      <c r="AT224" s="145"/>
      <c r="AU224" s="145"/>
      <c r="AV224" s="145"/>
      <c r="AW224" s="145"/>
      <c r="AX224" s="145"/>
      <c r="AY224" s="145"/>
      <c r="AZ224" s="145"/>
      <c r="BA224" s="145"/>
      <c r="BB224" s="145"/>
      <c r="BC224" s="145"/>
      <c r="BD224" s="145"/>
      <c r="BE224" s="145"/>
      <c r="BF224" s="145"/>
      <c r="BG224" s="145"/>
    </row>
    <row r="225" spans="1:59" ht="33.75" outlineLevel="1" x14ac:dyDescent="0.2">
      <c r="A225" s="175">
        <v>98</v>
      </c>
      <c r="B225" s="176" t="s">
        <v>656</v>
      </c>
      <c r="C225" s="185" t="s">
        <v>657</v>
      </c>
      <c r="D225" s="177" t="s">
        <v>341</v>
      </c>
      <c r="E225" s="178">
        <v>1</v>
      </c>
      <c r="F225" s="179"/>
      <c r="G225" s="180">
        <f t="shared" si="7"/>
        <v>0</v>
      </c>
      <c r="H225" s="179"/>
      <c r="I225" s="180">
        <f t="shared" si="8"/>
        <v>0</v>
      </c>
      <c r="J225" s="179"/>
      <c r="K225" s="180">
        <f t="shared" si="9"/>
        <v>0</v>
      </c>
      <c r="L225" s="180">
        <v>21</v>
      </c>
      <c r="M225" s="180">
        <f t="shared" si="10"/>
        <v>0</v>
      </c>
      <c r="N225" s="178">
        <v>8.2049999999999998E-2</v>
      </c>
      <c r="O225" s="178">
        <f t="shared" si="11"/>
        <v>0.08</v>
      </c>
      <c r="P225" s="178">
        <v>0</v>
      </c>
      <c r="Q225" s="178">
        <f t="shared" si="12"/>
        <v>0</v>
      </c>
      <c r="R225" s="180"/>
      <c r="S225" s="174" t="s">
        <v>1899</v>
      </c>
      <c r="T225" s="156">
        <v>0</v>
      </c>
      <c r="U225" s="156">
        <f t="shared" si="13"/>
        <v>0</v>
      </c>
      <c r="V225" s="156"/>
      <c r="W225" s="156" t="s">
        <v>223</v>
      </c>
      <c r="X225" s="156" t="s">
        <v>224</v>
      </c>
      <c r="Y225" s="145"/>
      <c r="Z225" s="145"/>
      <c r="AA225" s="145"/>
      <c r="AB225" s="145"/>
      <c r="AC225" s="145"/>
      <c r="AD225" s="145"/>
      <c r="AE225" s="145"/>
      <c r="AF225" s="145" t="s">
        <v>352</v>
      </c>
      <c r="AG225" s="145"/>
      <c r="AH225" s="145"/>
      <c r="AI225" s="145"/>
      <c r="AJ225" s="145"/>
      <c r="AK225" s="145"/>
      <c r="AL225" s="145"/>
      <c r="AM225" s="145"/>
      <c r="AN225" s="145"/>
      <c r="AO225" s="145"/>
      <c r="AP225" s="145"/>
      <c r="AQ225" s="145"/>
      <c r="AR225" s="145"/>
      <c r="AS225" s="145"/>
      <c r="AT225" s="145"/>
      <c r="AU225" s="145"/>
      <c r="AV225" s="145"/>
      <c r="AW225" s="145"/>
      <c r="AX225" s="145"/>
      <c r="AY225" s="145"/>
      <c r="AZ225" s="145"/>
      <c r="BA225" s="145"/>
      <c r="BB225" s="145"/>
      <c r="BC225" s="145"/>
      <c r="BD225" s="145"/>
      <c r="BE225" s="145"/>
      <c r="BF225" s="145"/>
      <c r="BG225" s="145"/>
    </row>
    <row r="226" spans="1:59" ht="33.75" outlineLevel="1" x14ac:dyDescent="0.2">
      <c r="A226" s="175">
        <v>99</v>
      </c>
      <c r="B226" s="176" t="s">
        <v>658</v>
      </c>
      <c r="C226" s="185" t="s">
        <v>659</v>
      </c>
      <c r="D226" s="177" t="s">
        <v>341</v>
      </c>
      <c r="E226" s="178">
        <v>2</v>
      </c>
      <c r="F226" s="179"/>
      <c r="G226" s="180">
        <f t="shared" si="7"/>
        <v>0</v>
      </c>
      <c r="H226" s="179"/>
      <c r="I226" s="180">
        <f t="shared" si="8"/>
        <v>0</v>
      </c>
      <c r="J226" s="179"/>
      <c r="K226" s="180">
        <f t="shared" si="9"/>
        <v>0</v>
      </c>
      <c r="L226" s="180">
        <v>21</v>
      </c>
      <c r="M226" s="180">
        <f t="shared" si="10"/>
        <v>0</v>
      </c>
      <c r="N226" s="178">
        <v>5.9800000000000001E-3</v>
      </c>
      <c r="O226" s="178">
        <f t="shared" si="11"/>
        <v>0.01</v>
      </c>
      <c r="P226" s="178">
        <v>0</v>
      </c>
      <c r="Q226" s="178">
        <f t="shared" si="12"/>
        <v>0</v>
      </c>
      <c r="R226" s="180"/>
      <c r="S226" s="174" t="s">
        <v>1899</v>
      </c>
      <c r="T226" s="156">
        <v>0</v>
      </c>
      <c r="U226" s="156">
        <f t="shared" si="13"/>
        <v>0</v>
      </c>
      <c r="V226" s="156"/>
      <c r="W226" s="156" t="s">
        <v>223</v>
      </c>
      <c r="X226" s="156" t="s">
        <v>224</v>
      </c>
      <c r="Y226" s="145"/>
      <c r="Z226" s="145"/>
      <c r="AA226" s="145"/>
      <c r="AB226" s="145"/>
      <c r="AC226" s="145"/>
      <c r="AD226" s="145"/>
      <c r="AE226" s="145"/>
      <c r="AF226" s="145" t="s">
        <v>352</v>
      </c>
      <c r="AG226" s="145"/>
      <c r="AH226" s="145"/>
      <c r="AI226" s="145"/>
      <c r="AJ226" s="145"/>
      <c r="AK226" s="145"/>
      <c r="AL226" s="145"/>
      <c r="AM226" s="145"/>
      <c r="AN226" s="145"/>
      <c r="AO226" s="145"/>
      <c r="AP226" s="145"/>
      <c r="AQ226" s="145"/>
      <c r="AR226" s="145"/>
      <c r="AS226" s="145"/>
      <c r="AT226" s="145"/>
      <c r="AU226" s="145"/>
      <c r="AV226" s="145"/>
      <c r="AW226" s="145"/>
      <c r="AX226" s="145"/>
      <c r="AY226" s="145"/>
      <c r="AZ226" s="145"/>
      <c r="BA226" s="145"/>
      <c r="BB226" s="145"/>
      <c r="BC226" s="145"/>
      <c r="BD226" s="145"/>
      <c r="BE226" s="145"/>
      <c r="BF226" s="145"/>
      <c r="BG226" s="145"/>
    </row>
    <row r="227" spans="1:59" ht="33.75" outlineLevel="1" x14ac:dyDescent="0.2">
      <c r="A227" s="175">
        <v>100</v>
      </c>
      <c r="B227" s="176" t="s">
        <v>660</v>
      </c>
      <c r="C227" s="185" t="s">
        <v>661</v>
      </c>
      <c r="D227" s="177" t="s">
        <v>341</v>
      </c>
      <c r="E227" s="178">
        <v>2</v>
      </c>
      <c r="F227" s="179"/>
      <c r="G227" s="180">
        <f t="shared" si="7"/>
        <v>0</v>
      </c>
      <c r="H227" s="179"/>
      <c r="I227" s="180">
        <f t="shared" si="8"/>
        <v>0</v>
      </c>
      <c r="J227" s="179"/>
      <c r="K227" s="180">
        <f t="shared" si="9"/>
        <v>0</v>
      </c>
      <c r="L227" s="180">
        <v>21</v>
      </c>
      <c r="M227" s="180">
        <f t="shared" si="10"/>
        <v>0</v>
      </c>
      <c r="N227" s="178">
        <v>1.1950000000000001E-2</v>
      </c>
      <c r="O227" s="178">
        <f t="shared" si="11"/>
        <v>0.02</v>
      </c>
      <c r="P227" s="178">
        <v>0</v>
      </c>
      <c r="Q227" s="178">
        <f t="shared" si="12"/>
        <v>0</v>
      </c>
      <c r="R227" s="180"/>
      <c r="S227" s="174" t="s">
        <v>1899</v>
      </c>
      <c r="T227" s="156">
        <v>0</v>
      </c>
      <c r="U227" s="156">
        <f t="shared" si="13"/>
        <v>0</v>
      </c>
      <c r="V227" s="156"/>
      <c r="W227" s="156" t="s">
        <v>223</v>
      </c>
      <c r="X227" s="156" t="s">
        <v>224</v>
      </c>
      <c r="Y227" s="145"/>
      <c r="Z227" s="145"/>
      <c r="AA227" s="145"/>
      <c r="AB227" s="145"/>
      <c r="AC227" s="145"/>
      <c r="AD227" s="145"/>
      <c r="AE227" s="145"/>
      <c r="AF227" s="145" t="s">
        <v>352</v>
      </c>
      <c r="AG227" s="145"/>
      <c r="AH227" s="145"/>
      <c r="AI227" s="145"/>
      <c r="AJ227" s="145"/>
      <c r="AK227" s="145"/>
      <c r="AL227" s="145"/>
      <c r="AM227" s="145"/>
      <c r="AN227" s="145"/>
      <c r="AO227" s="145"/>
      <c r="AP227" s="145"/>
      <c r="AQ227" s="145"/>
      <c r="AR227" s="145"/>
      <c r="AS227" s="145"/>
      <c r="AT227" s="145"/>
      <c r="AU227" s="145"/>
      <c r="AV227" s="145"/>
      <c r="AW227" s="145"/>
      <c r="AX227" s="145"/>
      <c r="AY227" s="145"/>
      <c r="AZ227" s="145"/>
      <c r="BA227" s="145"/>
      <c r="BB227" s="145"/>
      <c r="BC227" s="145"/>
      <c r="BD227" s="145"/>
      <c r="BE227" s="145"/>
      <c r="BF227" s="145"/>
      <c r="BG227" s="145"/>
    </row>
    <row r="228" spans="1:59" ht="45" outlineLevel="1" x14ac:dyDescent="0.2">
      <c r="A228" s="175">
        <v>101</v>
      </c>
      <c r="B228" s="176" t="s">
        <v>662</v>
      </c>
      <c r="C228" s="185" t="s">
        <v>663</v>
      </c>
      <c r="D228" s="177" t="s">
        <v>341</v>
      </c>
      <c r="E228" s="178">
        <v>4</v>
      </c>
      <c r="F228" s="179"/>
      <c r="G228" s="180">
        <f t="shared" si="7"/>
        <v>0</v>
      </c>
      <c r="H228" s="179"/>
      <c r="I228" s="180">
        <f t="shared" si="8"/>
        <v>0</v>
      </c>
      <c r="J228" s="179"/>
      <c r="K228" s="180">
        <f t="shared" si="9"/>
        <v>0</v>
      </c>
      <c r="L228" s="180">
        <v>21</v>
      </c>
      <c r="M228" s="180">
        <f t="shared" si="10"/>
        <v>0</v>
      </c>
      <c r="N228" s="178">
        <v>0</v>
      </c>
      <c r="O228" s="178">
        <f t="shared" si="11"/>
        <v>0</v>
      </c>
      <c r="P228" s="178">
        <v>0</v>
      </c>
      <c r="Q228" s="178">
        <f t="shared" si="12"/>
        <v>0</v>
      </c>
      <c r="R228" s="180"/>
      <c r="S228" s="174" t="s">
        <v>1899</v>
      </c>
      <c r="T228" s="156">
        <v>0</v>
      </c>
      <c r="U228" s="156">
        <f t="shared" si="13"/>
        <v>0</v>
      </c>
      <c r="V228" s="156"/>
      <c r="W228" s="156" t="s">
        <v>223</v>
      </c>
      <c r="X228" s="156" t="s">
        <v>224</v>
      </c>
      <c r="Y228" s="145"/>
      <c r="Z228" s="145"/>
      <c r="AA228" s="145"/>
      <c r="AB228" s="145"/>
      <c r="AC228" s="145"/>
      <c r="AD228" s="145"/>
      <c r="AE228" s="145"/>
      <c r="AF228" s="145" t="s">
        <v>352</v>
      </c>
      <c r="AG228" s="145"/>
      <c r="AH228" s="145"/>
      <c r="AI228" s="145"/>
      <c r="AJ228" s="145"/>
      <c r="AK228" s="145"/>
      <c r="AL228" s="145"/>
      <c r="AM228" s="145"/>
      <c r="AN228" s="145"/>
      <c r="AO228" s="145"/>
      <c r="AP228" s="145"/>
      <c r="AQ228" s="145"/>
      <c r="AR228" s="145"/>
      <c r="AS228" s="145"/>
      <c r="AT228" s="145"/>
      <c r="AU228" s="145"/>
      <c r="AV228" s="145"/>
      <c r="AW228" s="145"/>
      <c r="AX228" s="145"/>
      <c r="AY228" s="145"/>
      <c r="AZ228" s="145"/>
      <c r="BA228" s="145"/>
      <c r="BB228" s="145"/>
      <c r="BC228" s="145"/>
      <c r="BD228" s="145"/>
      <c r="BE228" s="145"/>
      <c r="BF228" s="145"/>
      <c r="BG228" s="145"/>
    </row>
    <row r="229" spans="1:59" ht="33.75" outlineLevel="1" x14ac:dyDescent="0.2">
      <c r="A229" s="175">
        <v>102</v>
      </c>
      <c r="B229" s="176" t="s">
        <v>664</v>
      </c>
      <c r="C229" s="185" t="s">
        <v>665</v>
      </c>
      <c r="D229" s="177" t="s">
        <v>341</v>
      </c>
      <c r="E229" s="178">
        <v>4</v>
      </c>
      <c r="F229" s="179"/>
      <c r="G229" s="180">
        <f t="shared" si="7"/>
        <v>0</v>
      </c>
      <c r="H229" s="179"/>
      <c r="I229" s="180">
        <f t="shared" si="8"/>
        <v>0</v>
      </c>
      <c r="J229" s="179"/>
      <c r="K229" s="180">
        <f t="shared" si="9"/>
        <v>0</v>
      </c>
      <c r="L229" s="180">
        <v>21</v>
      </c>
      <c r="M229" s="180">
        <f t="shared" si="10"/>
        <v>0</v>
      </c>
      <c r="N229" s="178">
        <v>1.01E-2</v>
      </c>
      <c r="O229" s="178">
        <f t="shared" si="11"/>
        <v>0.04</v>
      </c>
      <c r="P229" s="178">
        <v>0</v>
      </c>
      <c r="Q229" s="178">
        <f t="shared" si="12"/>
        <v>0</v>
      </c>
      <c r="R229" s="180"/>
      <c r="S229" s="174" t="s">
        <v>1899</v>
      </c>
      <c r="T229" s="156">
        <v>0</v>
      </c>
      <c r="U229" s="156">
        <f t="shared" si="13"/>
        <v>0</v>
      </c>
      <c r="V229" s="156"/>
      <c r="W229" s="156" t="s">
        <v>223</v>
      </c>
      <c r="X229" s="156" t="s">
        <v>224</v>
      </c>
      <c r="Y229" s="145"/>
      <c r="Z229" s="145"/>
      <c r="AA229" s="145"/>
      <c r="AB229" s="145"/>
      <c r="AC229" s="145"/>
      <c r="AD229" s="145"/>
      <c r="AE229" s="145"/>
      <c r="AF229" s="145" t="s">
        <v>352</v>
      </c>
      <c r="AG229" s="145"/>
      <c r="AH229" s="145"/>
      <c r="AI229" s="145"/>
      <c r="AJ229" s="145"/>
      <c r="AK229" s="145"/>
      <c r="AL229" s="145"/>
      <c r="AM229" s="145"/>
      <c r="AN229" s="145"/>
      <c r="AO229" s="145"/>
      <c r="AP229" s="145"/>
      <c r="AQ229" s="145"/>
      <c r="AR229" s="145"/>
      <c r="AS229" s="145"/>
      <c r="AT229" s="145"/>
      <c r="AU229" s="145"/>
      <c r="AV229" s="145"/>
      <c r="AW229" s="145"/>
      <c r="AX229" s="145"/>
      <c r="AY229" s="145"/>
      <c r="AZ229" s="145"/>
      <c r="BA229" s="145"/>
      <c r="BB229" s="145"/>
      <c r="BC229" s="145"/>
      <c r="BD229" s="145"/>
      <c r="BE229" s="145"/>
      <c r="BF229" s="145"/>
      <c r="BG229" s="145"/>
    </row>
    <row r="230" spans="1:59" ht="33.75" outlineLevel="1" x14ac:dyDescent="0.2">
      <c r="A230" s="175">
        <v>103</v>
      </c>
      <c r="B230" s="176" t="s">
        <v>666</v>
      </c>
      <c r="C230" s="185" t="s">
        <v>667</v>
      </c>
      <c r="D230" s="177" t="s">
        <v>341</v>
      </c>
      <c r="E230" s="178">
        <v>1</v>
      </c>
      <c r="F230" s="179"/>
      <c r="G230" s="180">
        <f t="shared" si="7"/>
        <v>0</v>
      </c>
      <c r="H230" s="179"/>
      <c r="I230" s="180">
        <f t="shared" si="8"/>
        <v>0</v>
      </c>
      <c r="J230" s="179"/>
      <c r="K230" s="180">
        <f t="shared" si="9"/>
        <v>0</v>
      </c>
      <c r="L230" s="180">
        <v>21</v>
      </c>
      <c r="M230" s="180">
        <f t="shared" si="10"/>
        <v>0</v>
      </c>
      <c r="N230" s="178">
        <v>6.8959999999999994E-2</v>
      </c>
      <c r="O230" s="178">
        <f t="shared" si="11"/>
        <v>7.0000000000000007E-2</v>
      </c>
      <c r="P230" s="178">
        <v>0</v>
      </c>
      <c r="Q230" s="178">
        <f t="shared" si="12"/>
        <v>0</v>
      </c>
      <c r="R230" s="180"/>
      <c r="S230" s="174" t="s">
        <v>1899</v>
      </c>
      <c r="T230" s="156">
        <v>0</v>
      </c>
      <c r="U230" s="156">
        <f t="shared" si="13"/>
        <v>0</v>
      </c>
      <c r="V230" s="156"/>
      <c r="W230" s="156" t="s">
        <v>223</v>
      </c>
      <c r="X230" s="156" t="s">
        <v>224</v>
      </c>
      <c r="Y230" s="145"/>
      <c r="Z230" s="145"/>
      <c r="AA230" s="145"/>
      <c r="AB230" s="145"/>
      <c r="AC230" s="145"/>
      <c r="AD230" s="145"/>
      <c r="AE230" s="145"/>
      <c r="AF230" s="145" t="s">
        <v>352</v>
      </c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45"/>
      <c r="AV230" s="145"/>
      <c r="AW230" s="145"/>
      <c r="AX230" s="145"/>
      <c r="AY230" s="145"/>
      <c r="AZ230" s="145"/>
      <c r="BA230" s="145"/>
      <c r="BB230" s="145"/>
      <c r="BC230" s="145"/>
      <c r="BD230" s="145"/>
      <c r="BE230" s="145"/>
      <c r="BF230" s="145"/>
      <c r="BG230" s="145"/>
    </row>
    <row r="231" spans="1:59" ht="33.75" outlineLevel="1" x14ac:dyDescent="0.2">
      <c r="A231" s="175">
        <v>104</v>
      </c>
      <c r="B231" s="176" t="s">
        <v>668</v>
      </c>
      <c r="C231" s="185" t="s">
        <v>669</v>
      </c>
      <c r="D231" s="177" t="s">
        <v>341</v>
      </c>
      <c r="E231" s="178">
        <v>1</v>
      </c>
      <c r="F231" s="179"/>
      <c r="G231" s="180">
        <f t="shared" si="7"/>
        <v>0</v>
      </c>
      <c r="H231" s="179"/>
      <c r="I231" s="180">
        <f t="shared" si="8"/>
        <v>0</v>
      </c>
      <c r="J231" s="179"/>
      <c r="K231" s="180">
        <f t="shared" si="9"/>
        <v>0</v>
      </c>
      <c r="L231" s="180">
        <v>21</v>
      </c>
      <c r="M231" s="180">
        <f t="shared" si="10"/>
        <v>0</v>
      </c>
      <c r="N231" s="178">
        <v>6.4509999999999998E-2</v>
      </c>
      <c r="O231" s="178">
        <f t="shared" si="11"/>
        <v>0.06</v>
      </c>
      <c r="P231" s="178">
        <v>0</v>
      </c>
      <c r="Q231" s="178">
        <f t="shared" si="12"/>
        <v>0</v>
      </c>
      <c r="R231" s="180"/>
      <c r="S231" s="174" t="s">
        <v>1899</v>
      </c>
      <c r="T231" s="156">
        <v>0</v>
      </c>
      <c r="U231" s="156">
        <f t="shared" si="13"/>
        <v>0</v>
      </c>
      <c r="V231" s="156"/>
      <c r="W231" s="156" t="s">
        <v>223</v>
      </c>
      <c r="X231" s="156" t="s">
        <v>224</v>
      </c>
      <c r="Y231" s="145"/>
      <c r="Z231" s="145"/>
      <c r="AA231" s="145"/>
      <c r="AB231" s="145"/>
      <c r="AC231" s="145"/>
      <c r="AD231" s="145"/>
      <c r="AE231" s="145"/>
      <c r="AF231" s="145" t="s">
        <v>352</v>
      </c>
      <c r="AG231" s="145"/>
      <c r="AH231" s="145"/>
      <c r="AI231" s="145"/>
      <c r="AJ231" s="145"/>
      <c r="AK231" s="145"/>
      <c r="AL231" s="145"/>
      <c r="AM231" s="145"/>
      <c r="AN231" s="145"/>
      <c r="AO231" s="145"/>
      <c r="AP231" s="145"/>
      <c r="AQ231" s="145"/>
      <c r="AR231" s="145"/>
      <c r="AS231" s="145"/>
      <c r="AT231" s="145"/>
      <c r="AU231" s="145"/>
      <c r="AV231" s="145"/>
      <c r="AW231" s="145"/>
      <c r="AX231" s="145"/>
      <c r="AY231" s="145"/>
      <c r="AZ231" s="145"/>
      <c r="BA231" s="145"/>
      <c r="BB231" s="145"/>
      <c r="BC231" s="145"/>
      <c r="BD231" s="145"/>
      <c r="BE231" s="145"/>
      <c r="BF231" s="145"/>
      <c r="BG231" s="145"/>
    </row>
    <row r="232" spans="1:59" ht="22.5" outlineLevel="1" x14ac:dyDescent="0.2">
      <c r="A232" s="175">
        <v>105</v>
      </c>
      <c r="B232" s="176" t="s">
        <v>670</v>
      </c>
      <c r="C232" s="185" t="s">
        <v>671</v>
      </c>
      <c r="D232" s="177" t="s">
        <v>341</v>
      </c>
      <c r="E232" s="178">
        <v>1</v>
      </c>
      <c r="F232" s="179"/>
      <c r="G232" s="180">
        <f t="shared" si="7"/>
        <v>0</v>
      </c>
      <c r="H232" s="179"/>
      <c r="I232" s="180">
        <f t="shared" si="8"/>
        <v>0</v>
      </c>
      <c r="J232" s="179"/>
      <c r="K232" s="180">
        <f t="shared" si="9"/>
        <v>0</v>
      </c>
      <c r="L232" s="180">
        <v>21</v>
      </c>
      <c r="M232" s="180">
        <f t="shared" si="10"/>
        <v>0</v>
      </c>
      <c r="N232" s="178">
        <v>7.4359999999999996E-2</v>
      </c>
      <c r="O232" s="178">
        <f t="shared" si="11"/>
        <v>7.0000000000000007E-2</v>
      </c>
      <c r="P232" s="178">
        <v>0</v>
      </c>
      <c r="Q232" s="178">
        <f t="shared" si="12"/>
        <v>0</v>
      </c>
      <c r="R232" s="180"/>
      <c r="S232" s="181" t="s">
        <v>296</v>
      </c>
      <c r="T232" s="156">
        <v>0</v>
      </c>
      <c r="U232" s="156">
        <f t="shared" si="13"/>
        <v>0</v>
      </c>
      <c r="V232" s="156"/>
      <c r="W232" s="156" t="s">
        <v>223</v>
      </c>
      <c r="X232" s="156" t="s">
        <v>224</v>
      </c>
      <c r="Y232" s="145"/>
      <c r="Z232" s="145"/>
      <c r="AA232" s="145"/>
      <c r="AB232" s="145"/>
      <c r="AC232" s="145"/>
      <c r="AD232" s="145"/>
      <c r="AE232" s="145"/>
      <c r="AF232" s="145" t="s">
        <v>352</v>
      </c>
      <c r="AG232" s="145"/>
      <c r="AH232" s="145"/>
      <c r="AI232" s="145"/>
      <c r="AJ232" s="145"/>
      <c r="AK232" s="145"/>
      <c r="AL232" s="145"/>
      <c r="AM232" s="145"/>
      <c r="AN232" s="145"/>
      <c r="AO232" s="145"/>
      <c r="AP232" s="145"/>
      <c r="AQ232" s="145"/>
      <c r="AR232" s="145"/>
      <c r="AS232" s="145"/>
      <c r="AT232" s="145"/>
      <c r="AU232" s="145"/>
      <c r="AV232" s="145"/>
      <c r="AW232" s="145"/>
      <c r="AX232" s="145"/>
      <c r="AY232" s="145"/>
      <c r="AZ232" s="145"/>
      <c r="BA232" s="145"/>
      <c r="BB232" s="145"/>
      <c r="BC232" s="145"/>
      <c r="BD232" s="145"/>
      <c r="BE232" s="145"/>
      <c r="BF232" s="145"/>
      <c r="BG232" s="145"/>
    </row>
    <row r="233" spans="1:59" ht="33.75" outlineLevel="1" x14ac:dyDescent="0.2">
      <c r="A233" s="175">
        <v>106</v>
      </c>
      <c r="B233" s="176" t="s">
        <v>672</v>
      </c>
      <c r="C233" s="185" t="s">
        <v>673</v>
      </c>
      <c r="D233" s="177" t="s">
        <v>341</v>
      </c>
      <c r="E233" s="178">
        <v>1</v>
      </c>
      <c r="F233" s="179"/>
      <c r="G233" s="180">
        <f t="shared" si="7"/>
        <v>0</v>
      </c>
      <c r="H233" s="179"/>
      <c r="I233" s="180">
        <f t="shared" si="8"/>
        <v>0</v>
      </c>
      <c r="J233" s="179"/>
      <c r="K233" s="180">
        <f t="shared" si="9"/>
        <v>0</v>
      </c>
      <c r="L233" s="180">
        <v>21</v>
      </c>
      <c r="M233" s="180">
        <f t="shared" si="10"/>
        <v>0</v>
      </c>
      <c r="N233" s="178">
        <v>8.4150000000000003E-2</v>
      </c>
      <c r="O233" s="178">
        <f t="shared" si="11"/>
        <v>0.08</v>
      </c>
      <c r="P233" s="178">
        <v>0</v>
      </c>
      <c r="Q233" s="178">
        <f t="shared" si="12"/>
        <v>0</v>
      </c>
      <c r="R233" s="180"/>
      <c r="S233" s="174" t="s">
        <v>1899</v>
      </c>
      <c r="T233" s="156">
        <v>0</v>
      </c>
      <c r="U233" s="156">
        <f t="shared" si="13"/>
        <v>0</v>
      </c>
      <c r="V233" s="156"/>
      <c r="W233" s="156" t="s">
        <v>223</v>
      </c>
      <c r="X233" s="156" t="s">
        <v>224</v>
      </c>
      <c r="Y233" s="145"/>
      <c r="Z233" s="145"/>
      <c r="AA233" s="145"/>
      <c r="AB233" s="145"/>
      <c r="AC233" s="145"/>
      <c r="AD233" s="145"/>
      <c r="AE233" s="145"/>
      <c r="AF233" s="145" t="s">
        <v>352</v>
      </c>
      <c r="AG233" s="145"/>
      <c r="AH233" s="145"/>
      <c r="AI233" s="145"/>
      <c r="AJ233" s="145"/>
      <c r="AK233" s="145"/>
      <c r="AL233" s="145"/>
      <c r="AM233" s="145"/>
      <c r="AN233" s="145"/>
      <c r="AO233" s="145"/>
      <c r="AP233" s="145"/>
      <c r="AQ233" s="145"/>
      <c r="AR233" s="145"/>
      <c r="AS233" s="145"/>
      <c r="AT233" s="145"/>
      <c r="AU233" s="145"/>
      <c r="AV233" s="145"/>
      <c r="AW233" s="145"/>
      <c r="AX233" s="145"/>
      <c r="AY233" s="145"/>
      <c r="AZ233" s="145"/>
      <c r="BA233" s="145"/>
      <c r="BB233" s="145"/>
      <c r="BC233" s="145"/>
      <c r="BD233" s="145"/>
      <c r="BE233" s="145"/>
      <c r="BF233" s="145"/>
      <c r="BG233" s="145"/>
    </row>
    <row r="234" spans="1:59" ht="33.75" outlineLevel="1" x14ac:dyDescent="0.2">
      <c r="A234" s="175">
        <v>107</v>
      </c>
      <c r="B234" s="176" t="s">
        <v>674</v>
      </c>
      <c r="C234" s="185" t="s">
        <v>675</v>
      </c>
      <c r="D234" s="177" t="s">
        <v>341</v>
      </c>
      <c r="E234" s="178">
        <v>4</v>
      </c>
      <c r="F234" s="179"/>
      <c r="G234" s="180">
        <f t="shared" si="7"/>
        <v>0</v>
      </c>
      <c r="H234" s="179"/>
      <c r="I234" s="180">
        <f t="shared" si="8"/>
        <v>0</v>
      </c>
      <c r="J234" s="179"/>
      <c r="K234" s="180">
        <f t="shared" si="9"/>
        <v>0</v>
      </c>
      <c r="L234" s="180">
        <v>21</v>
      </c>
      <c r="M234" s="180">
        <f t="shared" si="10"/>
        <v>0</v>
      </c>
      <c r="N234" s="178">
        <v>1.136E-2</v>
      </c>
      <c r="O234" s="178">
        <f t="shared" si="11"/>
        <v>0.05</v>
      </c>
      <c r="P234" s="178">
        <v>0</v>
      </c>
      <c r="Q234" s="178">
        <f t="shared" si="12"/>
        <v>0</v>
      </c>
      <c r="R234" s="180"/>
      <c r="S234" s="174" t="s">
        <v>1899</v>
      </c>
      <c r="T234" s="156">
        <v>0</v>
      </c>
      <c r="U234" s="156">
        <f t="shared" si="13"/>
        <v>0</v>
      </c>
      <c r="V234" s="156"/>
      <c r="W234" s="156" t="s">
        <v>223</v>
      </c>
      <c r="X234" s="156" t="s">
        <v>224</v>
      </c>
      <c r="Y234" s="145"/>
      <c r="Z234" s="145"/>
      <c r="AA234" s="145"/>
      <c r="AB234" s="145"/>
      <c r="AC234" s="145"/>
      <c r="AD234" s="145"/>
      <c r="AE234" s="145"/>
      <c r="AF234" s="145" t="s">
        <v>352</v>
      </c>
      <c r="AG234" s="145"/>
      <c r="AH234" s="145"/>
      <c r="AI234" s="145"/>
      <c r="AJ234" s="145"/>
      <c r="AK234" s="145"/>
      <c r="AL234" s="145"/>
      <c r="AM234" s="145"/>
      <c r="AN234" s="145"/>
      <c r="AO234" s="145"/>
      <c r="AP234" s="145"/>
      <c r="AQ234" s="145"/>
      <c r="AR234" s="145"/>
      <c r="AS234" s="145"/>
      <c r="AT234" s="145"/>
      <c r="AU234" s="145"/>
      <c r="AV234" s="145"/>
      <c r="AW234" s="145"/>
      <c r="AX234" s="145"/>
      <c r="AY234" s="145"/>
      <c r="AZ234" s="145"/>
      <c r="BA234" s="145"/>
      <c r="BB234" s="145"/>
      <c r="BC234" s="145"/>
      <c r="BD234" s="145"/>
      <c r="BE234" s="145"/>
      <c r="BF234" s="145"/>
      <c r="BG234" s="145"/>
    </row>
    <row r="235" spans="1:59" ht="45" outlineLevel="1" x14ac:dyDescent="0.2">
      <c r="A235" s="175">
        <v>108</v>
      </c>
      <c r="B235" s="176" t="s">
        <v>676</v>
      </c>
      <c r="C235" s="185" t="s">
        <v>677</v>
      </c>
      <c r="D235" s="177" t="s">
        <v>341</v>
      </c>
      <c r="E235" s="178">
        <v>4</v>
      </c>
      <c r="F235" s="179"/>
      <c r="G235" s="180">
        <f t="shared" si="7"/>
        <v>0</v>
      </c>
      <c r="H235" s="179"/>
      <c r="I235" s="180">
        <f t="shared" si="8"/>
        <v>0</v>
      </c>
      <c r="J235" s="179"/>
      <c r="K235" s="180">
        <f t="shared" si="9"/>
        <v>0</v>
      </c>
      <c r="L235" s="180">
        <v>21</v>
      </c>
      <c r="M235" s="180">
        <f t="shared" si="10"/>
        <v>0</v>
      </c>
      <c r="N235" s="178">
        <v>0</v>
      </c>
      <c r="O235" s="178">
        <f t="shared" si="11"/>
        <v>0</v>
      </c>
      <c r="P235" s="178">
        <v>0</v>
      </c>
      <c r="Q235" s="178">
        <f t="shared" si="12"/>
        <v>0</v>
      </c>
      <c r="R235" s="180"/>
      <c r="S235" s="174" t="s">
        <v>1899</v>
      </c>
      <c r="T235" s="156">
        <v>0</v>
      </c>
      <c r="U235" s="156">
        <f t="shared" si="13"/>
        <v>0</v>
      </c>
      <c r="V235" s="156"/>
      <c r="W235" s="156" t="s">
        <v>223</v>
      </c>
      <c r="X235" s="156" t="s">
        <v>224</v>
      </c>
      <c r="Y235" s="145"/>
      <c r="Z235" s="145"/>
      <c r="AA235" s="145"/>
      <c r="AB235" s="145"/>
      <c r="AC235" s="145"/>
      <c r="AD235" s="145"/>
      <c r="AE235" s="145"/>
      <c r="AF235" s="145" t="s">
        <v>352</v>
      </c>
      <c r="AG235" s="145"/>
      <c r="AH235" s="145"/>
      <c r="AI235" s="145"/>
      <c r="AJ235" s="145"/>
      <c r="AK235" s="145"/>
      <c r="AL235" s="145"/>
      <c r="AM235" s="145"/>
      <c r="AN235" s="145"/>
      <c r="AO235" s="145"/>
      <c r="AP235" s="145"/>
      <c r="AQ235" s="145"/>
      <c r="AR235" s="145"/>
      <c r="AS235" s="145"/>
      <c r="AT235" s="145"/>
      <c r="AU235" s="145"/>
      <c r="AV235" s="145"/>
      <c r="AW235" s="145"/>
      <c r="AX235" s="145"/>
      <c r="AY235" s="145"/>
      <c r="AZ235" s="145"/>
      <c r="BA235" s="145"/>
      <c r="BB235" s="145"/>
      <c r="BC235" s="145"/>
      <c r="BD235" s="145"/>
      <c r="BE235" s="145"/>
      <c r="BF235" s="145"/>
      <c r="BG235" s="145"/>
    </row>
    <row r="236" spans="1:59" ht="33.75" outlineLevel="1" x14ac:dyDescent="0.2">
      <c r="A236" s="175">
        <v>109</v>
      </c>
      <c r="B236" s="176" t="s">
        <v>678</v>
      </c>
      <c r="C236" s="185" t="s">
        <v>679</v>
      </c>
      <c r="D236" s="177" t="s">
        <v>341</v>
      </c>
      <c r="E236" s="178">
        <v>4</v>
      </c>
      <c r="F236" s="179"/>
      <c r="G236" s="180">
        <f t="shared" si="7"/>
        <v>0</v>
      </c>
      <c r="H236" s="179"/>
      <c r="I236" s="180">
        <f t="shared" si="8"/>
        <v>0</v>
      </c>
      <c r="J236" s="179"/>
      <c r="K236" s="180">
        <f t="shared" si="9"/>
        <v>0</v>
      </c>
      <c r="L236" s="180">
        <v>21</v>
      </c>
      <c r="M236" s="180">
        <f t="shared" si="10"/>
        <v>0</v>
      </c>
      <c r="N236" s="178">
        <v>3.6360000000000003E-2</v>
      </c>
      <c r="O236" s="178">
        <f t="shared" si="11"/>
        <v>0.15</v>
      </c>
      <c r="P236" s="178">
        <v>0</v>
      </c>
      <c r="Q236" s="178">
        <f t="shared" si="12"/>
        <v>0</v>
      </c>
      <c r="R236" s="180"/>
      <c r="S236" s="174" t="s">
        <v>1899</v>
      </c>
      <c r="T236" s="156">
        <v>0</v>
      </c>
      <c r="U236" s="156">
        <f t="shared" si="13"/>
        <v>0</v>
      </c>
      <c r="V236" s="156"/>
      <c r="W236" s="156" t="s">
        <v>223</v>
      </c>
      <c r="X236" s="156" t="s">
        <v>224</v>
      </c>
      <c r="Y236" s="145"/>
      <c r="Z236" s="145"/>
      <c r="AA236" s="145"/>
      <c r="AB236" s="145"/>
      <c r="AC236" s="145"/>
      <c r="AD236" s="145"/>
      <c r="AE236" s="145"/>
      <c r="AF236" s="145" t="s">
        <v>352</v>
      </c>
      <c r="AG236" s="145"/>
      <c r="AH236" s="145"/>
      <c r="AI236" s="145"/>
      <c r="AJ236" s="145"/>
      <c r="AK236" s="145"/>
      <c r="AL236" s="145"/>
      <c r="AM236" s="145"/>
      <c r="AN236" s="145"/>
      <c r="AO236" s="145"/>
      <c r="AP236" s="145"/>
      <c r="AQ236" s="145"/>
      <c r="AR236" s="145"/>
      <c r="AS236" s="145"/>
      <c r="AT236" s="145"/>
      <c r="AU236" s="145"/>
      <c r="AV236" s="145"/>
      <c r="AW236" s="145"/>
      <c r="AX236" s="145"/>
      <c r="AY236" s="145"/>
      <c r="AZ236" s="145"/>
      <c r="BA236" s="145"/>
      <c r="BB236" s="145"/>
      <c r="BC236" s="145"/>
      <c r="BD236" s="145"/>
      <c r="BE236" s="145"/>
      <c r="BF236" s="145"/>
      <c r="BG236" s="145"/>
    </row>
    <row r="237" spans="1:59" ht="33.75" outlineLevel="1" x14ac:dyDescent="0.2">
      <c r="A237" s="175">
        <v>110</v>
      </c>
      <c r="B237" s="176" t="s">
        <v>680</v>
      </c>
      <c r="C237" s="185" t="s">
        <v>681</v>
      </c>
      <c r="D237" s="177" t="s">
        <v>341</v>
      </c>
      <c r="E237" s="178">
        <v>2</v>
      </c>
      <c r="F237" s="179"/>
      <c r="G237" s="180">
        <f t="shared" si="7"/>
        <v>0</v>
      </c>
      <c r="H237" s="179"/>
      <c r="I237" s="180">
        <f t="shared" si="8"/>
        <v>0</v>
      </c>
      <c r="J237" s="179"/>
      <c r="K237" s="180">
        <f t="shared" si="9"/>
        <v>0</v>
      </c>
      <c r="L237" s="180">
        <v>21</v>
      </c>
      <c r="M237" s="180">
        <f t="shared" si="10"/>
        <v>0</v>
      </c>
      <c r="N237" s="178">
        <v>0.1056</v>
      </c>
      <c r="O237" s="178">
        <f t="shared" si="11"/>
        <v>0.21</v>
      </c>
      <c r="P237" s="178">
        <v>0</v>
      </c>
      <c r="Q237" s="178">
        <f t="shared" si="12"/>
        <v>0</v>
      </c>
      <c r="R237" s="180"/>
      <c r="S237" s="174" t="s">
        <v>1899</v>
      </c>
      <c r="T237" s="156">
        <v>0</v>
      </c>
      <c r="U237" s="156">
        <f t="shared" si="13"/>
        <v>0</v>
      </c>
      <c r="V237" s="156"/>
      <c r="W237" s="156" t="s">
        <v>223</v>
      </c>
      <c r="X237" s="156" t="s">
        <v>224</v>
      </c>
      <c r="Y237" s="145"/>
      <c r="Z237" s="145"/>
      <c r="AA237" s="145"/>
      <c r="AB237" s="145"/>
      <c r="AC237" s="145"/>
      <c r="AD237" s="145"/>
      <c r="AE237" s="145"/>
      <c r="AF237" s="145" t="s">
        <v>352</v>
      </c>
      <c r="AG237" s="145"/>
      <c r="AH237" s="145"/>
      <c r="AI237" s="145"/>
      <c r="AJ237" s="145"/>
      <c r="AK237" s="145"/>
      <c r="AL237" s="145"/>
      <c r="AM237" s="145"/>
      <c r="AN237" s="145"/>
      <c r="AO237" s="145"/>
      <c r="AP237" s="145"/>
      <c r="AQ237" s="145"/>
      <c r="AR237" s="145"/>
      <c r="AS237" s="145"/>
      <c r="AT237" s="145"/>
      <c r="AU237" s="145"/>
      <c r="AV237" s="145"/>
      <c r="AW237" s="145"/>
      <c r="AX237" s="145"/>
      <c r="AY237" s="145"/>
      <c r="AZ237" s="145"/>
      <c r="BA237" s="145"/>
      <c r="BB237" s="145"/>
      <c r="BC237" s="145"/>
      <c r="BD237" s="145"/>
      <c r="BE237" s="145"/>
      <c r="BF237" s="145"/>
      <c r="BG237" s="145"/>
    </row>
    <row r="238" spans="1:59" ht="33.75" outlineLevel="1" x14ac:dyDescent="0.2">
      <c r="A238" s="175">
        <v>111</v>
      </c>
      <c r="B238" s="176" t="s">
        <v>682</v>
      </c>
      <c r="C238" s="185" t="s">
        <v>683</v>
      </c>
      <c r="D238" s="177" t="s">
        <v>341</v>
      </c>
      <c r="E238" s="178">
        <v>2</v>
      </c>
      <c r="F238" s="179"/>
      <c r="G238" s="180">
        <f t="shared" si="7"/>
        <v>0</v>
      </c>
      <c r="H238" s="179"/>
      <c r="I238" s="180">
        <f t="shared" si="8"/>
        <v>0</v>
      </c>
      <c r="J238" s="179"/>
      <c r="K238" s="180">
        <f t="shared" si="9"/>
        <v>0</v>
      </c>
      <c r="L238" s="180">
        <v>21</v>
      </c>
      <c r="M238" s="180">
        <f t="shared" si="10"/>
        <v>0</v>
      </c>
      <c r="N238" s="178">
        <v>0.1056</v>
      </c>
      <c r="O238" s="178">
        <f t="shared" si="11"/>
        <v>0.21</v>
      </c>
      <c r="P238" s="178">
        <v>0</v>
      </c>
      <c r="Q238" s="178">
        <f t="shared" si="12"/>
        <v>0</v>
      </c>
      <c r="R238" s="180"/>
      <c r="S238" s="174" t="s">
        <v>1899</v>
      </c>
      <c r="T238" s="156">
        <v>0</v>
      </c>
      <c r="U238" s="156">
        <f t="shared" si="13"/>
        <v>0</v>
      </c>
      <c r="V238" s="156"/>
      <c r="W238" s="156" t="s">
        <v>223</v>
      </c>
      <c r="X238" s="156" t="s">
        <v>224</v>
      </c>
      <c r="Y238" s="145"/>
      <c r="Z238" s="145"/>
      <c r="AA238" s="145"/>
      <c r="AB238" s="145"/>
      <c r="AC238" s="145"/>
      <c r="AD238" s="145"/>
      <c r="AE238" s="145"/>
      <c r="AF238" s="145" t="s">
        <v>352</v>
      </c>
      <c r="AG238" s="145"/>
      <c r="AH238" s="145"/>
      <c r="AI238" s="145"/>
      <c r="AJ238" s="145"/>
      <c r="AK238" s="145"/>
      <c r="AL238" s="145"/>
      <c r="AM238" s="145"/>
      <c r="AN238" s="145"/>
      <c r="AO238" s="145"/>
      <c r="AP238" s="145"/>
      <c r="AQ238" s="145"/>
      <c r="AR238" s="145"/>
      <c r="AS238" s="145"/>
      <c r="AT238" s="145"/>
      <c r="AU238" s="145"/>
      <c r="AV238" s="145"/>
      <c r="AW238" s="145"/>
      <c r="AX238" s="145"/>
      <c r="AY238" s="145"/>
      <c r="AZ238" s="145"/>
      <c r="BA238" s="145"/>
      <c r="BB238" s="145"/>
      <c r="BC238" s="145"/>
      <c r="BD238" s="145"/>
      <c r="BE238" s="145"/>
      <c r="BF238" s="145"/>
      <c r="BG238" s="145"/>
    </row>
    <row r="239" spans="1:59" ht="33.75" outlineLevel="1" x14ac:dyDescent="0.2">
      <c r="A239" s="175">
        <v>112</v>
      </c>
      <c r="B239" s="176" t="s">
        <v>684</v>
      </c>
      <c r="C239" s="185" t="s">
        <v>685</v>
      </c>
      <c r="D239" s="177" t="s">
        <v>341</v>
      </c>
      <c r="E239" s="178">
        <v>1</v>
      </c>
      <c r="F239" s="179"/>
      <c r="G239" s="180">
        <f t="shared" ref="G239:G255" si="14">ROUND(E239*F239,2)</f>
        <v>0</v>
      </c>
      <c r="H239" s="179"/>
      <c r="I239" s="180">
        <f t="shared" ref="I239:I255" si="15">ROUND(E239*H239,2)</f>
        <v>0</v>
      </c>
      <c r="J239" s="179"/>
      <c r="K239" s="180">
        <f t="shared" ref="K239:K255" si="16">ROUND(E239*J239,2)</f>
        <v>0</v>
      </c>
      <c r="L239" s="180">
        <v>21</v>
      </c>
      <c r="M239" s="180">
        <f t="shared" ref="M239:M255" si="17">G239*(1+L239/100)</f>
        <v>0</v>
      </c>
      <c r="N239" s="178">
        <v>0.11631</v>
      </c>
      <c r="O239" s="178">
        <f t="shared" ref="O239:O255" si="18">ROUND(E239*N239,2)</f>
        <v>0.12</v>
      </c>
      <c r="P239" s="178">
        <v>0</v>
      </c>
      <c r="Q239" s="178">
        <f t="shared" ref="Q239:Q255" si="19">ROUND(E239*P239,2)</f>
        <v>0</v>
      </c>
      <c r="R239" s="180"/>
      <c r="S239" s="174" t="s">
        <v>1899</v>
      </c>
      <c r="T239" s="156">
        <v>0</v>
      </c>
      <c r="U239" s="156">
        <f t="shared" ref="U239:U255" si="20">ROUND(E239*T239,2)</f>
        <v>0</v>
      </c>
      <c r="V239" s="156"/>
      <c r="W239" s="156" t="s">
        <v>223</v>
      </c>
      <c r="X239" s="156" t="s">
        <v>224</v>
      </c>
      <c r="Y239" s="145"/>
      <c r="Z239" s="145"/>
      <c r="AA239" s="145"/>
      <c r="AB239" s="145"/>
      <c r="AC239" s="145"/>
      <c r="AD239" s="145"/>
      <c r="AE239" s="145"/>
      <c r="AF239" s="145" t="s">
        <v>352</v>
      </c>
      <c r="AG239" s="145"/>
      <c r="AH239" s="145"/>
      <c r="AI239" s="145"/>
      <c r="AJ239" s="145"/>
      <c r="AK239" s="145"/>
      <c r="AL239" s="145"/>
      <c r="AM239" s="145"/>
      <c r="AN239" s="145"/>
      <c r="AO239" s="145"/>
      <c r="AP239" s="145"/>
      <c r="AQ239" s="145"/>
      <c r="AR239" s="145"/>
      <c r="AS239" s="145"/>
      <c r="AT239" s="145"/>
      <c r="AU239" s="145"/>
      <c r="AV239" s="145"/>
      <c r="AW239" s="145"/>
      <c r="AX239" s="145"/>
      <c r="AY239" s="145"/>
      <c r="AZ239" s="145"/>
      <c r="BA239" s="145"/>
      <c r="BB239" s="145"/>
      <c r="BC239" s="145"/>
      <c r="BD239" s="145"/>
      <c r="BE239" s="145"/>
      <c r="BF239" s="145"/>
      <c r="BG239" s="145"/>
    </row>
    <row r="240" spans="1:59" ht="33.75" outlineLevel="1" x14ac:dyDescent="0.2">
      <c r="A240" s="175">
        <v>113</v>
      </c>
      <c r="B240" s="176" t="s">
        <v>686</v>
      </c>
      <c r="C240" s="185" t="s">
        <v>687</v>
      </c>
      <c r="D240" s="177" t="s">
        <v>341</v>
      </c>
      <c r="E240" s="178">
        <v>2</v>
      </c>
      <c r="F240" s="179"/>
      <c r="G240" s="180">
        <f t="shared" si="14"/>
        <v>0</v>
      </c>
      <c r="H240" s="179"/>
      <c r="I240" s="180">
        <f t="shared" si="15"/>
        <v>0</v>
      </c>
      <c r="J240" s="179"/>
      <c r="K240" s="180">
        <f t="shared" si="16"/>
        <v>0</v>
      </c>
      <c r="L240" s="180">
        <v>21</v>
      </c>
      <c r="M240" s="180">
        <f t="shared" si="17"/>
        <v>0</v>
      </c>
      <c r="N240" s="178">
        <v>1.2120000000000001E-2</v>
      </c>
      <c r="O240" s="178">
        <f t="shared" si="18"/>
        <v>0.02</v>
      </c>
      <c r="P240" s="178">
        <v>0</v>
      </c>
      <c r="Q240" s="178">
        <f t="shared" si="19"/>
        <v>0</v>
      </c>
      <c r="R240" s="180"/>
      <c r="S240" s="174" t="s">
        <v>1899</v>
      </c>
      <c r="T240" s="156">
        <v>0</v>
      </c>
      <c r="U240" s="156">
        <f t="shared" si="20"/>
        <v>0</v>
      </c>
      <c r="V240" s="156"/>
      <c r="W240" s="156" t="s">
        <v>223</v>
      </c>
      <c r="X240" s="156" t="s">
        <v>224</v>
      </c>
      <c r="Y240" s="145"/>
      <c r="Z240" s="145"/>
      <c r="AA240" s="145"/>
      <c r="AB240" s="145"/>
      <c r="AC240" s="145"/>
      <c r="AD240" s="145"/>
      <c r="AE240" s="145"/>
      <c r="AF240" s="145" t="s">
        <v>352</v>
      </c>
      <c r="AG240" s="145"/>
      <c r="AH240" s="145"/>
      <c r="AI240" s="145"/>
      <c r="AJ240" s="145"/>
      <c r="AK240" s="145"/>
      <c r="AL240" s="145"/>
      <c r="AM240" s="145"/>
      <c r="AN240" s="145"/>
      <c r="AO240" s="145"/>
      <c r="AP240" s="145"/>
      <c r="AQ240" s="145"/>
      <c r="AR240" s="145"/>
      <c r="AS240" s="145"/>
      <c r="AT240" s="145"/>
      <c r="AU240" s="145"/>
      <c r="AV240" s="145"/>
      <c r="AW240" s="145"/>
      <c r="AX240" s="145"/>
      <c r="AY240" s="145"/>
      <c r="AZ240" s="145"/>
      <c r="BA240" s="145"/>
      <c r="BB240" s="145"/>
      <c r="BC240" s="145"/>
      <c r="BD240" s="145"/>
      <c r="BE240" s="145"/>
      <c r="BF240" s="145"/>
      <c r="BG240" s="145"/>
    </row>
    <row r="241" spans="1:59" ht="33.75" outlineLevel="1" x14ac:dyDescent="0.2">
      <c r="A241" s="175">
        <v>114</v>
      </c>
      <c r="B241" s="176" t="s">
        <v>688</v>
      </c>
      <c r="C241" s="185" t="s">
        <v>689</v>
      </c>
      <c r="D241" s="177" t="s">
        <v>341</v>
      </c>
      <c r="E241" s="178">
        <v>3</v>
      </c>
      <c r="F241" s="179"/>
      <c r="G241" s="180">
        <f t="shared" si="14"/>
        <v>0</v>
      </c>
      <c r="H241" s="179"/>
      <c r="I241" s="180">
        <f t="shared" si="15"/>
        <v>0</v>
      </c>
      <c r="J241" s="179"/>
      <c r="K241" s="180">
        <f t="shared" si="16"/>
        <v>0</v>
      </c>
      <c r="L241" s="180">
        <v>21</v>
      </c>
      <c r="M241" s="180">
        <f t="shared" si="17"/>
        <v>0</v>
      </c>
      <c r="N241" s="178">
        <v>2.4240000000000001E-2</v>
      </c>
      <c r="O241" s="178">
        <f t="shared" si="18"/>
        <v>7.0000000000000007E-2</v>
      </c>
      <c r="P241" s="178">
        <v>0</v>
      </c>
      <c r="Q241" s="178">
        <f t="shared" si="19"/>
        <v>0</v>
      </c>
      <c r="R241" s="180"/>
      <c r="S241" s="174" t="s">
        <v>1899</v>
      </c>
      <c r="T241" s="156">
        <v>0</v>
      </c>
      <c r="U241" s="156">
        <f t="shared" si="20"/>
        <v>0</v>
      </c>
      <c r="V241" s="156"/>
      <c r="W241" s="156" t="s">
        <v>223</v>
      </c>
      <c r="X241" s="156" t="s">
        <v>224</v>
      </c>
      <c r="Y241" s="145"/>
      <c r="Z241" s="145"/>
      <c r="AA241" s="145"/>
      <c r="AB241" s="145"/>
      <c r="AC241" s="145"/>
      <c r="AD241" s="145"/>
      <c r="AE241" s="145"/>
      <c r="AF241" s="145" t="s">
        <v>352</v>
      </c>
      <c r="AG241" s="145"/>
      <c r="AH241" s="145"/>
      <c r="AI241" s="145"/>
      <c r="AJ241" s="145"/>
      <c r="AK241" s="145"/>
      <c r="AL241" s="145"/>
      <c r="AM241" s="145"/>
      <c r="AN241" s="145"/>
      <c r="AO241" s="145"/>
      <c r="AP241" s="145"/>
      <c r="AQ241" s="145"/>
      <c r="AR241" s="145"/>
      <c r="AS241" s="145"/>
      <c r="AT241" s="145"/>
      <c r="AU241" s="145"/>
      <c r="AV241" s="145"/>
      <c r="AW241" s="145"/>
      <c r="AX241" s="145"/>
      <c r="AY241" s="145"/>
      <c r="AZ241" s="145"/>
      <c r="BA241" s="145"/>
      <c r="BB241" s="145"/>
      <c r="BC241" s="145"/>
      <c r="BD241" s="145"/>
      <c r="BE241" s="145"/>
      <c r="BF241" s="145"/>
      <c r="BG241" s="145"/>
    </row>
    <row r="242" spans="1:59" ht="33.75" outlineLevel="1" x14ac:dyDescent="0.2">
      <c r="A242" s="175">
        <v>115</v>
      </c>
      <c r="B242" s="176" t="s">
        <v>690</v>
      </c>
      <c r="C242" s="185" t="s">
        <v>691</v>
      </c>
      <c r="D242" s="177" t="s">
        <v>341</v>
      </c>
      <c r="E242" s="178">
        <v>5</v>
      </c>
      <c r="F242" s="179"/>
      <c r="G242" s="180">
        <f t="shared" si="14"/>
        <v>0</v>
      </c>
      <c r="H242" s="179"/>
      <c r="I242" s="180">
        <f t="shared" si="15"/>
        <v>0</v>
      </c>
      <c r="J242" s="179"/>
      <c r="K242" s="180">
        <f t="shared" si="16"/>
        <v>0</v>
      </c>
      <c r="L242" s="180">
        <v>21</v>
      </c>
      <c r="M242" s="180">
        <f t="shared" si="17"/>
        <v>0</v>
      </c>
      <c r="N242" s="178">
        <v>0</v>
      </c>
      <c r="O242" s="178">
        <f t="shared" si="18"/>
        <v>0</v>
      </c>
      <c r="P242" s="178">
        <v>0</v>
      </c>
      <c r="Q242" s="178">
        <f t="shared" si="19"/>
        <v>0</v>
      </c>
      <c r="R242" s="180"/>
      <c r="S242" s="174" t="s">
        <v>1899</v>
      </c>
      <c r="T242" s="156">
        <v>0</v>
      </c>
      <c r="U242" s="156">
        <f t="shared" si="20"/>
        <v>0</v>
      </c>
      <c r="V242" s="156"/>
      <c r="W242" s="156" t="s">
        <v>223</v>
      </c>
      <c r="X242" s="156" t="s">
        <v>224</v>
      </c>
      <c r="Y242" s="145"/>
      <c r="Z242" s="145"/>
      <c r="AA242" s="145"/>
      <c r="AB242" s="145"/>
      <c r="AC242" s="145"/>
      <c r="AD242" s="145"/>
      <c r="AE242" s="145"/>
      <c r="AF242" s="145" t="s">
        <v>352</v>
      </c>
      <c r="AG242" s="145"/>
      <c r="AH242" s="145"/>
      <c r="AI242" s="145"/>
      <c r="AJ242" s="145"/>
      <c r="AK242" s="145"/>
      <c r="AL242" s="145"/>
      <c r="AM242" s="145"/>
      <c r="AN242" s="145"/>
      <c r="AO242" s="145"/>
      <c r="AP242" s="145"/>
      <c r="AQ242" s="145"/>
      <c r="AR242" s="145"/>
      <c r="AS242" s="145"/>
      <c r="AT242" s="145"/>
      <c r="AU242" s="145"/>
      <c r="AV242" s="145"/>
      <c r="AW242" s="145"/>
      <c r="AX242" s="145"/>
      <c r="AY242" s="145"/>
      <c r="AZ242" s="145"/>
      <c r="BA242" s="145"/>
      <c r="BB242" s="145"/>
      <c r="BC242" s="145"/>
      <c r="BD242" s="145"/>
      <c r="BE242" s="145"/>
      <c r="BF242" s="145"/>
      <c r="BG242" s="145"/>
    </row>
    <row r="243" spans="1:59" ht="33.75" outlineLevel="1" x14ac:dyDescent="0.2">
      <c r="A243" s="175">
        <v>116</v>
      </c>
      <c r="B243" s="176" t="s">
        <v>692</v>
      </c>
      <c r="C243" s="185" t="s">
        <v>693</v>
      </c>
      <c r="D243" s="177" t="s">
        <v>341</v>
      </c>
      <c r="E243" s="178">
        <v>5</v>
      </c>
      <c r="F243" s="179"/>
      <c r="G243" s="180">
        <f t="shared" si="14"/>
        <v>0</v>
      </c>
      <c r="H243" s="179"/>
      <c r="I243" s="180">
        <f t="shared" si="15"/>
        <v>0</v>
      </c>
      <c r="J243" s="179"/>
      <c r="K243" s="180">
        <f t="shared" si="16"/>
        <v>0</v>
      </c>
      <c r="L243" s="180">
        <v>21</v>
      </c>
      <c r="M243" s="180">
        <f t="shared" si="17"/>
        <v>0</v>
      </c>
      <c r="N243" s="178">
        <v>5.7570000000000003E-2</v>
      </c>
      <c r="O243" s="178">
        <f t="shared" si="18"/>
        <v>0.28999999999999998</v>
      </c>
      <c r="P243" s="178">
        <v>0</v>
      </c>
      <c r="Q243" s="178">
        <f t="shared" si="19"/>
        <v>0</v>
      </c>
      <c r="R243" s="180"/>
      <c r="S243" s="174" t="s">
        <v>1899</v>
      </c>
      <c r="T243" s="156">
        <v>0</v>
      </c>
      <c r="U243" s="156">
        <f t="shared" si="20"/>
        <v>0</v>
      </c>
      <c r="V243" s="156"/>
      <c r="W243" s="156" t="s">
        <v>223</v>
      </c>
      <c r="X243" s="156" t="s">
        <v>224</v>
      </c>
      <c r="Y243" s="145"/>
      <c r="Z243" s="145"/>
      <c r="AA243" s="145"/>
      <c r="AB243" s="145"/>
      <c r="AC243" s="145"/>
      <c r="AD243" s="145"/>
      <c r="AE243" s="145"/>
      <c r="AF243" s="145" t="s">
        <v>352</v>
      </c>
      <c r="AG243" s="145"/>
      <c r="AH243" s="145"/>
      <c r="AI243" s="145"/>
      <c r="AJ243" s="145"/>
      <c r="AK243" s="145"/>
      <c r="AL243" s="145"/>
      <c r="AM243" s="145"/>
      <c r="AN243" s="145"/>
      <c r="AO243" s="145"/>
      <c r="AP243" s="145"/>
      <c r="AQ243" s="145"/>
      <c r="AR243" s="145"/>
      <c r="AS243" s="145"/>
      <c r="AT243" s="145"/>
      <c r="AU243" s="145"/>
      <c r="AV243" s="145"/>
      <c r="AW243" s="145"/>
      <c r="AX243" s="145"/>
      <c r="AY243" s="145"/>
      <c r="AZ243" s="145"/>
      <c r="BA243" s="145"/>
      <c r="BB243" s="145"/>
      <c r="BC243" s="145"/>
      <c r="BD243" s="145"/>
      <c r="BE243" s="145"/>
      <c r="BF243" s="145"/>
      <c r="BG243" s="145"/>
    </row>
    <row r="244" spans="1:59" ht="22.5" outlineLevel="1" x14ac:dyDescent="0.2">
      <c r="A244" s="175">
        <v>117</v>
      </c>
      <c r="B244" s="176" t="s">
        <v>694</v>
      </c>
      <c r="C244" s="185" t="s">
        <v>695</v>
      </c>
      <c r="D244" s="177" t="s">
        <v>341</v>
      </c>
      <c r="E244" s="178">
        <v>11</v>
      </c>
      <c r="F244" s="179"/>
      <c r="G244" s="180">
        <f t="shared" si="14"/>
        <v>0</v>
      </c>
      <c r="H244" s="179"/>
      <c r="I244" s="180">
        <f t="shared" si="15"/>
        <v>0</v>
      </c>
      <c r="J244" s="179"/>
      <c r="K244" s="180">
        <f t="shared" si="16"/>
        <v>0</v>
      </c>
      <c r="L244" s="180">
        <v>21</v>
      </c>
      <c r="M244" s="180">
        <f t="shared" si="17"/>
        <v>0</v>
      </c>
      <c r="N244" s="178">
        <v>1.0109999999999999E-2</v>
      </c>
      <c r="O244" s="178">
        <f t="shared" si="18"/>
        <v>0.11</v>
      </c>
      <c r="P244" s="178">
        <v>0</v>
      </c>
      <c r="Q244" s="178">
        <f t="shared" si="19"/>
        <v>0</v>
      </c>
      <c r="R244" s="180"/>
      <c r="S244" s="174" t="s">
        <v>1899</v>
      </c>
      <c r="T244" s="156">
        <v>0</v>
      </c>
      <c r="U244" s="156">
        <f t="shared" si="20"/>
        <v>0</v>
      </c>
      <c r="V244" s="156"/>
      <c r="W244" s="156" t="s">
        <v>223</v>
      </c>
      <c r="X244" s="156" t="s">
        <v>224</v>
      </c>
      <c r="Y244" s="145"/>
      <c r="Z244" s="145"/>
      <c r="AA244" s="145"/>
      <c r="AB244" s="145"/>
      <c r="AC244" s="145"/>
      <c r="AD244" s="145"/>
      <c r="AE244" s="145"/>
      <c r="AF244" s="145" t="s">
        <v>352</v>
      </c>
      <c r="AG244" s="145"/>
      <c r="AH244" s="145"/>
      <c r="AI244" s="145"/>
      <c r="AJ244" s="145"/>
      <c r="AK244" s="145"/>
      <c r="AL244" s="145"/>
      <c r="AM244" s="145"/>
      <c r="AN244" s="145"/>
      <c r="AO244" s="145"/>
      <c r="AP244" s="145"/>
      <c r="AQ244" s="145"/>
      <c r="AR244" s="145"/>
      <c r="AS244" s="145"/>
      <c r="AT244" s="145"/>
      <c r="AU244" s="145"/>
      <c r="AV244" s="145"/>
      <c r="AW244" s="145"/>
      <c r="AX244" s="145"/>
      <c r="AY244" s="145"/>
      <c r="AZ244" s="145"/>
      <c r="BA244" s="145"/>
      <c r="BB244" s="145"/>
      <c r="BC244" s="145"/>
      <c r="BD244" s="145"/>
      <c r="BE244" s="145"/>
      <c r="BF244" s="145"/>
      <c r="BG244" s="145"/>
    </row>
    <row r="245" spans="1:59" ht="22.5" outlineLevel="1" x14ac:dyDescent="0.2">
      <c r="A245" s="175">
        <v>118</v>
      </c>
      <c r="B245" s="176" t="s">
        <v>696</v>
      </c>
      <c r="C245" s="185" t="s">
        <v>697</v>
      </c>
      <c r="D245" s="177" t="s">
        <v>341</v>
      </c>
      <c r="E245" s="178">
        <v>11</v>
      </c>
      <c r="F245" s="179"/>
      <c r="G245" s="180">
        <f t="shared" si="14"/>
        <v>0</v>
      </c>
      <c r="H245" s="179"/>
      <c r="I245" s="180">
        <f t="shared" si="15"/>
        <v>0</v>
      </c>
      <c r="J245" s="179"/>
      <c r="K245" s="180">
        <f t="shared" si="16"/>
        <v>0</v>
      </c>
      <c r="L245" s="180">
        <v>21</v>
      </c>
      <c r="M245" s="180">
        <f t="shared" si="17"/>
        <v>0</v>
      </c>
      <c r="N245" s="178">
        <v>1.01E-3</v>
      </c>
      <c r="O245" s="178">
        <f t="shared" si="18"/>
        <v>0.01</v>
      </c>
      <c r="P245" s="178">
        <v>0</v>
      </c>
      <c r="Q245" s="178">
        <f t="shared" si="19"/>
        <v>0</v>
      </c>
      <c r="R245" s="180"/>
      <c r="S245" s="174" t="s">
        <v>1899</v>
      </c>
      <c r="T245" s="156">
        <v>0</v>
      </c>
      <c r="U245" s="156">
        <f t="shared" si="20"/>
        <v>0</v>
      </c>
      <c r="V245" s="156"/>
      <c r="W245" s="156" t="s">
        <v>223</v>
      </c>
      <c r="X245" s="156" t="s">
        <v>224</v>
      </c>
      <c r="Y245" s="145"/>
      <c r="Z245" s="145"/>
      <c r="AA245" s="145"/>
      <c r="AB245" s="145"/>
      <c r="AC245" s="145"/>
      <c r="AD245" s="145"/>
      <c r="AE245" s="145"/>
      <c r="AF245" s="145" t="s">
        <v>352</v>
      </c>
      <c r="AG245" s="145"/>
      <c r="AH245" s="145"/>
      <c r="AI245" s="145"/>
      <c r="AJ245" s="145"/>
      <c r="AK245" s="145"/>
      <c r="AL245" s="145"/>
      <c r="AM245" s="145"/>
      <c r="AN245" s="145"/>
      <c r="AO245" s="145"/>
      <c r="AP245" s="145"/>
      <c r="AQ245" s="145"/>
      <c r="AR245" s="145"/>
      <c r="AS245" s="145"/>
      <c r="AT245" s="145"/>
      <c r="AU245" s="145"/>
      <c r="AV245" s="145"/>
      <c r="AW245" s="145"/>
      <c r="AX245" s="145"/>
      <c r="AY245" s="145"/>
      <c r="AZ245" s="145"/>
      <c r="BA245" s="145"/>
      <c r="BB245" s="145"/>
      <c r="BC245" s="145"/>
      <c r="BD245" s="145"/>
      <c r="BE245" s="145"/>
      <c r="BF245" s="145"/>
      <c r="BG245" s="145"/>
    </row>
    <row r="246" spans="1:59" ht="33.75" outlineLevel="1" x14ac:dyDescent="0.2">
      <c r="A246" s="175">
        <v>119</v>
      </c>
      <c r="B246" s="176" t="s">
        <v>698</v>
      </c>
      <c r="C246" s="185" t="s">
        <v>699</v>
      </c>
      <c r="D246" s="177" t="s">
        <v>341</v>
      </c>
      <c r="E246" s="178">
        <v>1</v>
      </c>
      <c r="F246" s="179"/>
      <c r="G246" s="180">
        <f t="shared" si="14"/>
        <v>0</v>
      </c>
      <c r="H246" s="179"/>
      <c r="I246" s="180">
        <f t="shared" si="15"/>
        <v>0</v>
      </c>
      <c r="J246" s="179"/>
      <c r="K246" s="180">
        <f t="shared" si="16"/>
        <v>0</v>
      </c>
      <c r="L246" s="180">
        <v>21</v>
      </c>
      <c r="M246" s="180">
        <f t="shared" si="17"/>
        <v>0</v>
      </c>
      <c r="N246" s="178">
        <v>1.9900000000000001E-2</v>
      </c>
      <c r="O246" s="178">
        <f t="shared" si="18"/>
        <v>0.02</v>
      </c>
      <c r="P246" s="178">
        <v>0</v>
      </c>
      <c r="Q246" s="178">
        <f t="shared" si="19"/>
        <v>0</v>
      </c>
      <c r="R246" s="180"/>
      <c r="S246" s="174" t="s">
        <v>1899</v>
      </c>
      <c r="T246" s="156">
        <v>0</v>
      </c>
      <c r="U246" s="156">
        <f t="shared" si="20"/>
        <v>0</v>
      </c>
      <c r="V246" s="156"/>
      <c r="W246" s="156" t="s">
        <v>223</v>
      </c>
      <c r="X246" s="156" t="s">
        <v>224</v>
      </c>
      <c r="Y246" s="145"/>
      <c r="Z246" s="145"/>
      <c r="AA246" s="145"/>
      <c r="AB246" s="145"/>
      <c r="AC246" s="145"/>
      <c r="AD246" s="145"/>
      <c r="AE246" s="145"/>
      <c r="AF246" s="145" t="s">
        <v>352</v>
      </c>
      <c r="AG246" s="145"/>
      <c r="AH246" s="145"/>
      <c r="AI246" s="145"/>
      <c r="AJ246" s="145"/>
      <c r="AK246" s="145"/>
      <c r="AL246" s="145"/>
      <c r="AM246" s="145"/>
      <c r="AN246" s="145"/>
      <c r="AO246" s="145"/>
      <c r="AP246" s="145"/>
      <c r="AQ246" s="145"/>
      <c r="AR246" s="145"/>
      <c r="AS246" s="145"/>
      <c r="AT246" s="145"/>
      <c r="AU246" s="145"/>
      <c r="AV246" s="145"/>
      <c r="AW246" s="145"/>
      <c r="AX246" s="145"/>
      <c r="AY246" s="145"/>
      <c r="AZ246" s="145"/>
      <c r="BA246" s="145"/>
      <c r="BB246" s="145"/>
      <c r="BC246" s="145"/>
      <c r="BD246" s="145"/>
      <c r="BE246" s="145"/>
      <c r="BF246" s="145"/>
      <c r="BG246" s="145"/>
    </row>
    <row r="247" spans="1:59" ht="33.75" outlineLevel="1" x14ac:dyDescent="0.2">
      <c r="A247" s="175">
        <v>120</v>
      </c>
      <c r="B247" s="176" t="s">
        <v>700</v>
      </c>
      <c r="C247" s="185" t="s">
        <v>701</v>
      </c>
      <c r="D247" s="177" t="s">
        <v>341</v>
      </c>
      <c r="E247" s="178">
        <v>6</v>
      </c>
      <c r="F247" s="179"/>
      <c r="G247" s="180">
        <f t="shared" si="14"/>
        <v>0</v>
      </c>
      <c r="H247" s="179"/>
      <c r="I247" s="180">
        <f t="shared" si="15"/>
        <v>0</v>
      </c>
      <c r="J247" s="179"/>
      <c r="K247" s="180">
        <f t="shared" si="16"/>
        <v>0</v>
      </c>
      <c r="L247" s="180">
        <v>21</v>
      </c>
      <c r="M247" s="180">
        <f t="shared" si="17"/>
        <v>0</v>
      </c>
      <c r="N247" s="178">
        <v>2.647E-2</v>
      </c>
      <c r="O247" s="178">
        <f t="shared" si="18"/>
        <v>0.16</v>
      </c>
      <c r="P247" s="178">
        <v>0</v>
      </c>
      <c r="Q247" s="178">
        <f t="shared" si="19"/>
        <v>0</v>
      </c>
      <c r="R247" s="180"/>
      <c r="S247" s="174" t="s">
        <v>1899</v>
      </c>
      <c r="T247" s="156">
        <v>0</v>
      </c>
      <c r="U247" s="156">
        <f t="shared" si="20"/>
        <v>0</v>
      </c>
      <c r="V247" s="156"/>
      <c r="W247" s="156" t="s">
        <v>223</v>
      </c>
      <c r="X247" s="156" t="s">
        <v>224</v>
      </c>
      <c r="Y247" s="145"/>
      <c r="Z247" s="145"/>
      <c r="AA247" s="145"/>
      <c r="AB247" s="145"/>
      <c r="AC247" s="145"/>
      <c r="AD247" s="145"/>
      <c r="AE247" s="145"/>
      <c r="AF247" s="145" t="s">
        <v>352</v>
      </c>
      <c r="AG247" s="145"/>
      <c r="AH247" s="145"/>
      <c r="AI247" s="145"/>
      <c r="AJ247" s="145"/>
      <c r="AK247" s="145"/>
      <c r="AL247" s="145"/>
      <c r="AM247" s="145"/>
      <c r="AN247" s="145"/>
      <c r="AO247" s="145"/>
      <c r="AP247" s="145"/>
      <c r="AQ247" s="145"/>
      <c r="AR247" s="145"/>
      <c r="AS247" s="145"/>
      <c r="AT247" s="145"/>
      <c r="AU247" s="145"/>
      <c r="AV247" s="145"/>
      <c r="AW247" s="145"/>
      <c r="AX247" s="145"/>
      <c r="AY247" s="145"/>
      <c r="AZ247" s="145"/>
      <c r="BA247" s="145"/>
      <c r="BB247" s="145"/>
      <c r="BC247" s="145"/>
      <c r="BD247" s="145"/>
      <c r="BE247" s="145"/>
      <c r="BF247" s="145"/>
      <c r="BG247" s="145"/>
    </row>
    <row r="248" spans="1:59" ht="33.75" outlineLevel="1" x14ac:dyDescent="0.2">
      <c r="A248" s="175">
        <v>121</v>
      </c>
      <c r="B248" s="176" t="s">
        <v>702</v>
      </c>
      <c r="C248" s="185" t="s">
        <v>703</v>
      </c>
      <c r="D248" s="177" t="s">
        <v>341</v>
      </c>
      <c r="E248" s="178">
        <v>4</v>
      </c>
      <c r="F248" s="179"/>
      <c r="G248" s="180">
        <f t="shared" si="14"/>
        <v>0</v>
      </c>
      <c r="H248" s="179"/>
      <c r="I248" s="180">
        <f t="shared" si="15"/>
        <v>0</v>
      </c>
      <c r="J248" s="179"/>
      <c r="K248" s="180">
        <f t="shared" si="16"/>
        <v>0</v>
      </c>
      <c r="L248" s="180">
        <v>21</v>
      </c>
      <c r="M248" s="180">
        <f t="shared" si="17"/>
        <v>0</v>
      </c>
      <c r="N248" s="178">
        <v>3.313E-2</v>
      </c>
      <c r="O248" s="178">
        <f t="shared" si="18"/>
        <v>0.13</v>
      </c>
      <c r="P248" s="178">
        <v>0</v>
      </c>
      <c r="Q248" s="178">
        <f t="shared" si="19"/>
        <v>0</v>
      </c>
      <c r="R248" s="180"/>
      <c r="S248" s="174" t="s">
        <v>1899</v>
      </c>
      <c r="T248" s="156">
        <v>0</v>
      </c>
      <c r="U248" s="156">
        <f t="shared" si="20"/>
        <v>0</v>
      </c>
      <c r="V248" s="156"/>
      <c r="W248" s="156" t="s">
        <v>223</v>
      </c>
      <c r="X248" s="156" t="s">
        <v>224</v>
      </c>
      <c r="Y248" s="145"/>
      <c r="Z248" s="145"/>
      <c r="AA248" s="145"/>
      <c r="AB248" s="145"/>
      <c r="AC248" s="145"/>
      <c r="AD248" s="145"/>
      <c r="AE248" s="145"/>
      <c r="AF248" s="145" t="s">
        <v>352</v>
      </c>
      <c r="AG248" s="145"/>
      <c r="AH248" s="145"/>
      <c r="AI248" s="145"/>
      <c r="AJ248" s="145"/>
      <c r="AK248" s="145"/>
      <c r="AL248" s="145"/>
      <c r="AM248" s="145"/>
      <c r="AN248" s="145"/>
      <c r="AO248" s="145"/>
      <c r="AP248" s="145"/>
      <c r="AQ248" s="145"/>
      <c r="AR248" s="145"/>
      <c r="AS248" s="145"/>
      <c r="AT248" s="145"/>
      <c r="AU248" s="145"/>
      <c r="AV248" s="145"/>
      <c r="AW248" s="145"/>
      <c r="AX248" s="145"/>
      <c r="AY248" s="145"/>
      <c r="AZ248" s="145"/>
      <c r="BA248" s="145"/>
      <c r="BB248" s="145"/>
      <c r="BC248" s="145"/>
      <c r="BD248" s="145"/>
      <c r="BE248" s="145"/>
      <c r="BF248" s="145"/>
      <c r="BG248" s="145"/>
    </row>
    <row r="249" spans="1:59" ht="33.75" outlineLevel="1" x14ac:dyDescent="0.2">
      <c r="A249" s="175">
        <v>122</v>
      </c>
      <c r="B249" s="176" t="s">
        <v>704</v>
      </c>
      <c r="C249" s="185" t="s">
        <v>705</v>
      </c>
      <c r="D249" s="177" t="s">
        <v>341</v>
      </c>
      <c r="E249" s="178">
        <v>11</v>
      </c>
      <c r="F249" s="179"/>
      <c r="G249" s="180">
        <f t="shared" si="14"/>
        <v>0</v>
      </c>
      <c r="H249" s="179"/>
      <c r="I249" s="180">
        <f t="shared" si="15"/>
        <v>0</v>
      </c>
      <c r="J249" s="179"/>
      <c r="K249" s="180">
        <f t="shared" si="16"/>
        <v>0</v>
      </c>
      <c r="L249" s="180">
        <v>21</v>
      </c>
      <c r="M249" s="180">
        <f t="shared" si="17"/>
        <v>0</v>
      </c>
      <c r="N249" s="178">
        <v>0</v>
      </c>
      <c r="O249" s="178">
        <f t="shared" si="18"/>
        <v>0</v>
      </c>
      <c r="P249" s="178">
        <v>0</v>
      </c>
      <c r="Q249" s="178">
        <f t="shared" si="19"/>
        <v>0</v>
      </c>
      <c r="R249" s="180"/>
      <c r="S249" s="174" t="s">
        <v>1899</v>
      </c>
      <c r="T249" s="156">
        <v>0</v>
      </c>
      <c r="U249" s="156">
        <f t="shared" si="20"/>
        <v>0</v>
      </c>
      <c r="V249" s="156"/>
      <c r="W249" s="156" t="s">
        <v>223</v>
      </c>
      <c r="X249" s="156" t="s">
        <v>224</v>
      </c>
      <c r="Y249" s="145"/>
      <c r="Z249" s="145"/>
      <c r="AA249" s="145"/>
      <c r="AB249" s="145"/>
      <c r="AC249" s="145"/>
      <c r="AD249" s="145"/>
      <c r="AE249" s="145"/>
      <c r="AF249" s="145" t="s">
        <v>352</v>
      </c>
      <c r="AG249" s="145"/>
      <c r="AH249" s="145"/>
      <c r="AI249" s="145"/>
      <c r="AJ249" s="145"/>
      <c r="AK249" s="145"/>
      <c r="AL249" s="145"/>
      <c r="AM249" s="145"/>
      <c r="AN249" s="145"/>
      <c r="AO249" s="145"/>
      <c r="AP249" s="145"/>
      <c r="AQ249" s="145"/>
      <c r="AR249" s="145"/>
      <c r="AS249" s="145"/>
      <c r="AT249" s="145"/>
      <c r="AU249" s="145"/>
      <c r="AV249" s="145"/>
      <c r="AW249" s="145"/>
      <c r="AX249" s="145"/>
      <c r="AY249" s="145"/>
      <c r="AZ249" s="145"/>
      <c r="BA249" s="145"/>
      <c r="BB249" s="145"/>
      <c r="BC249" s="145"/>
      <c r="BD249" s="145"/>
      <c r="BE249" s="145"/>
      <c r="BF249" s="145"/>
      <c r="BG249" s="145"/>
    </row>
    <row r="250" spans="1:59" ht="22.5" outlineLevel="1" x14ac:dyDescent="0.2">
      <c r="A250" s="175">
        <v>123</v>
      </c>
      <c r="B250" s="176" t="s">
        <v>706</v>
      </c>
      <c r="C250" s="185" t="s">
        <v>707</v>
      </c>
      <c r="D250" s="177" t="s">
        <v>341</v>
      </c>
      <c r="E250" s="178">
        <v>3</v>
      </c>
      <c r="F250" s="179"/>
      <c r="G250" s="180">
        <f t="shared" si="14"/>
        <v>0</v>
      </c>
      <c r="H250" s="179"/>
      <c r="I250" s="180">
        <f t="shared" si="15"/>
        <v>0</v>
      </c>
      <c r="J250" s="179"/>
      <c r="K250" s="180">
        <f t="shared" si="16"/>
        <v>0</v>
      </c>
      <c r="L250" s="180">
        <v>21</v>
      </c>
      <c r="M250" s="180">
        <f t="shared" si="17"/>
        <v>0</v>
      </c>
      <c r="N250" s="178">
        <v>0.21734000000000001</v>
      </c>
      <c r="O250" s="178">
        <f t="shared" si="18"/>
        <v>0.65</v>
      </c>
      <c r="P250" s="178">
        <v>0</v>
      </c>
      <c r="Q250" s="178">
        <f t="shared" si="19"/>
        <v>0</v>
      </c>
      <c r="R250" s="180"/>
      <c r="S250" s="174" t="s">
        <v>1899</v>
      </c>
      <c r="T250" s="156">
        <v>0</v>
      </c>
      <c r="U250" s="156">
        <f t="shared" si="20"/>
        <v>0</v>
      </c>
      <c r="V250" s="156"/>
      <c r="W250" s="156" t="s">
        <v>223</v>
      </c>
      <c r="X250" s="156" t="s">
        <v>224</v>
      </c>
      <c r="Y250" s="145"/>
      <c r="Z250" s="145"/>
      <c r="AA250" s="145"/>
      <c r="AB250" s="145"/>
      <c r="AC250" s="145"/>
      <c r="AD250" s="145"/>
      <c r="AE250" s="145"/>
      <c r="AF250" s="145" t="s">
        <v>352</v>
      </c>
      <c r="AG250" s="145"/>
      <c r="AH250" s="145"/>
      <c r="AI250" s="145"/>
      <c r="AJ250" s="145"/>
      <c r="AK250" s="145"/>
      <c r="AL250" s="145"/>
      <c r="AM250" s="145"/>
      <c r="AN250" s="145"/>
      <c r="AO250" s="145"/>
      <c r="AP250" s="145"/>
      <c r="AQ250" s="145"/>
      <c r="AR250" s="145"/>
      <c r="AS250" s="145"/>
      <c r="AT250" s="145"/>
      <c r="AU250" s="145"/>
      <c r="AV250" s="145"/>
      <c r="AW250" s="145"/>
      <c r="AX250" s="145"/>
      <c r="AY250" s="145"/>
      <c r="AZ250" s="145"/>
      <c r="BA250" s="145"/>
      <c r="BB250" s="145"/>
      <c r="BC250" s="145"/>
      <c r="BD250" s="145"/>
      <c r="BE250" s="145"/>
      <c r="BF250" s="145"/>
      <c r="BG250" s="145"/>
    </row>
    <row r="251" spans="1:59" ht="22.5" outlineLevel="1" x14ac:dyDescent="0.2">
      <c r="A251" s="175">
        <v>124</v>
      </c>
      <c r="B251" s="176" t="s">
        <v>708</v>
      </c>
      <c r="C251" s="185" t="s">
        <v>709</v>
      </c>
      <c r="D251" s="177" t="s">
        <v>341</v>
      </c>
      <c r="E251" s="178">
        <v>3</v>
      </c>
      <c r="F251" s="179"/>
      <c r="G251" s="180">
        <f t="shared" si="14"/>
        <v>0</v>
      </c>
      <c r="H251" s="179"/>
      <c r="I251" s="180">
        <f t="shared" si="15"/>
        <v>0</v>
      </c>
      <c r="J251" s="179"/>
      <c r="K251" s="180">
        <f t="shared" si="16"/>
        <v>0</v>
      </c>
      <c r="L251" s="180">
        <v>21</v>
      </c>
      <c r="M251" s="180">
        <f t="shared" si="17"/>
        <v>0</v>
      </c>
      <c r="N251" s="178">
        <v>0.10199999999999999</v>
      </c>
      <c r="O251" s="178">
        <f t="shared" si="18"/>
        <v>0.31</v>
      </c>
      <c r="P251" s="178">
        <v>0</v>
      </c>
      <c r="Q251" s="178">
        <f t="shared" si="19"/>
        <v>0</v>
      </c>
      <c r="R251" s="180"/>
      <c r="S251" s="174" t="s">
        <v>1899</v>
      </c>
      <c r="T251" s="156">
        <v>0</v>
      </c>
      <c r="U251" s="156">
        <f t="shared" si="20"/>
        <v>0</v>
      </c>
      <c r="V251" s="156"/>
      <c r="W251" s="156" t="s">
        <v>269</v>
      </c>
      <c r="X251" s="156" t="s">
        <v>224</v>
      </c>
      <c r="Y251" s="145"/>
      <c r="Z251" s="145"/>
      <c r="AA251" s="145"/>
      <c r="AB251" s="145"/>
      <c r="AC251" s="145"/>
      <c r="AD251" s="145"/>
      <c r="AE251" s="145"/>
      <c r="AF251" s="145" t="s">
        <v>480</v>
      </c>
      <c r="AG251" s="145"/>
      <c r="AH251" s="145"/>
      <c r="AI251" s="145"/>
      <c r="AJ251" s="145"/>
      <c r="AK251" s="145"/>
      <c r="AL251" s="145"/>
      <c r="AM251" s="145"/>
      <c r="AN251" s="145"/>
      <c r="AO251" s="145"/>
      <c r="AP251" s="145"/>
      <c r="AQ251" s="145"/>
      <c r="AR251" s="145"/>
      <c r="AS251" s="145"/>
      <c r="AT251" s="145"/>
      <c r="AU251" s="145"/>
      <c r="AV251" s="145"/>
      <c r="AW251" s="145"/>
      <c r="AX251" s="145"/>
      <c r="AY251" s="145"/>
      <c r="AZ251" s="145"/>
      <c r="BA251" s="145"/>
      <c r="BB251" s="145"/>
      <c r="BC251" s="145"/>
      <c r="BD251" s="145"/>
      <c r="BE251" s="145"/>
      <c r="BF251" s="145"/>
      <c r="BG251" s="145"/>
    </row>
    <row r="252" spans="1:59" outlineLevel="1" x14ac:dyDescent="0.2">
      <c r="A252" s="175">
        <v>125</v>
      </c>
      <c r="B252" s="176" t="s">
        <v>710</v>
      </c>
      <c r="C252" s="185" t="s">
        <v>711</v>
      </c>
      <c r="D252" s="177" t="s">
        <v>341</v>
      </c>
      <c r="E252" s="178">
        <v>2</v>
      </c>
      <c r="F252" s="179"/>
      <c r="G252" s="180">
        <f t="shared" si="14"/>
        <v>0</v>
      </c>
      <c r="H252" s="179"/>
      <c r="I252" s="180">
        <f t="shared" si="15"/>
        <v>0</v>
      </c>
      <c r="J252" s="179"/>
      <c r="K252" s="180">
        <f t="shared" si="16"/>
        <v>0</v>
      </c>
      <c r="L252" s="180">
        <v>21</v>
      </c>
      <c r="M252" s="180">
        <f t="shared" si="17"/>
        <v>0</v>
      </c>
      <c r="N252" s="178">
        <v>0.12303</v>
      </c>
      <c r="O252" s="178">
        <f t="shared" si="18"/>
        <v>0.25</v>
      </c>
      <c r="P252" s="178">
        <v>0</v>
      </c>
      <c r="Q252" s="178">
        <f t="shared" si="19"/>
        <v>0</v>
      </c>
      <c r="R252" s="180"/>
      <c r="S252" s="174" t="s">
        <v>1899</v>
      </c>
      <c r="T252" s="156">
        <v>0</v>
      </c>
      <c r="U252" s="156">
        <f t="shared" si="20"/>
        <v>0</v>
      </c>
      <c r="V252" s="156"/>
      <c r="W252" s="156" t="s">
        <v>223</v>
      </c>
      <c r="X252" s="156" t="s">
        <v>224</v>
      </c>
      <c r="Y252" s="145"/>
      <c r="Z252" s="145"/>
      <c r="AA252" s="145"/>
      <c r="AB252" s="145"/>
      <c r="AC252" s="145"/>
      <c r="AD252" s="145"/>
      <c r="AE252" s="145"/>
      <c r="AF252" s="145" t="s">
        <v>352</v>
      </c>
      <c r="AG252" s="145"/>
      <c r="AH252" s="145"/>
      <c r="AI252" s="145"/>
      <c r="AJ252" s="145"/>
      <c r="AK252" s="145"/>
      <c r="AL252" s="145"/>
      <c r="AM252" s="145"/>
      <c r="AN252" s="145"/>
      <c r="AO252" s="145"/>
      <c r="AP252" s="145"/>
      <c r="AQ252" s="145"/>
      <c r="AR252" s="145"/>
      <c r="AS252" s="145"/>
      <c r="AT252" s="145"/>
      <c r="AU252" s="145"/>
      <c r="AV252" s="145"/>
      <c r="AW252" s="145"/>
      <c r="AX252" s="145"/>
      <c r="AY252" s="145"/>
      <c r="AZ252" s="145"/>
      <c r="BA252" s="145"/>
      <c r="BB252" s="145"/>
      <c r="BC252" s="145"/>
      <c r="BD252" s="145"/>
      <c r="BE252" s="145"/>
      <c r="BF252" s="145"/>
      <c r="BG252" s="145"/>
    </row>
    <row r="253" spans="1:59" outlineLevel="1" x14ac:dyDescent="0.2">
      <c r="A253" s="175">
        <v>126</v>
      </c>
      <c r="B253" s="176" t="s">
        <v>712</v>
      </c>
      <c r="C253" s="185" t="s">
        <v>713</v>
      </c>
      <c r="D253" s="177" t="s">
        <v>341</v>
      </c>
      <c r="E253" s="178">
        <v>2</v>
      </c>
      <c r="F253" s="179"/>
      <c r="G253" s="180">
        <f t="shared" si="14"/>
        <v>0</v>
      </c>
      <c r="H253" s="179"/>
      <c r="I253" s="180">
        <f t="shared" si="15"/>
        <v>0</v>
      </c>
      <c r="J253" s="179"/>
      <c r="K253" s="180">
        <f t="shared" si="16"/>
        <v>0</v>
      </c>
      <c r="L253" s="180">
        <v>21</v>
      </c>
      <c r="M253" s="180">
        <f t="shared" si="17"/>
        <v>0</v>
      </c>
      <c r="N253" s="178">
        <v>7.4000000000000003E-3</v>
      </c>
      <c r="O253" s="178">
        <f t="shared" si="18"/>
        <v>0.01</v>
      </c>
      <c r="P253" s="178">
        <v>0</v>
      </c>
      <c r="Q253" s="178">
        <f t="shared" si="19"/>
        <v>0</v>
      </c>
      <c r="R253" s="180"/>
      <c r="S253" s="181" t="s">
        <v>296</v>
      </c>
      <c r="T253" s="156">
        <v>0</v>
      </c>
      <c r="U253" s="156">
        <f t="shared" si="20"/>
        <v>0</v>
      </c>
      <c r="V253" s="156"/>
      <c r="W253" s="156" t="s">
        <v>269</v>
      </c>
      <c r="X253" s="156" t="s">
        <v>224</v>
      </c>
      <c r="Y253" s="145"/>
      <c r="Z253" s="145"/>
      <c r="AA253" s="145"/>
      <c r="AB253" s="145"/>
      <c r="AC253" s="145"/>
      <c r="AD253" s="145"/>
      <c r="AE253" s="145"/>
      <c r="AF253" s="145" t="s">
        <v>480</v>
      </c>
      <c r="AG253" s="145"/>
      <c r="AH253" s="145"/>
      <c r="AI253" s="145"/>
      <c r="AJ253" s="145"/>
      <c r="AK253" s="145"/>
      <c r="AL253" s="145"/>
      <c r="AM253" s="145"/>
      <c r="AN253" s="145"/>
      <c r="AO253" s="145"/>
      <c r="AP253" s="145"/>
      <c r="AQ253" s="145"/>
      <c r="AR253" s="145"/>
      <c r="AS253" s="145"/>
      <c r="AT253" s="145"/>
      <c r="AU253" s="145"/>
      <c r="AV253" s="145"/>
      <c r="AW253" s="145"/>
      <c r="AX253" s="145"/>
      <c r="AY253" s="145"/>
      <c r="AZ253" s="145"/>
      <c r="BA253" s="145"/>
      <c r="BB253" s="145"/>
      <c r="BC253" s="145"/>
      <c r="BD253" s="145"/>
      <c r="BE253" s="145"/>
      <c r="BF253" s="145"/>
      <c r="BG253" s="145"/>
    </row>
    <row r="254" spans="1:59" outlineLevel="1" x14ac:dyDescent="0.2">
      <c r="A254" s="175">
        <v>127</v>
      </c>
      <c r="B254" s="176" t="s">
        <v>714</v>
      </c>
      <c r="C254" s="185" t="s">
        <v>715</v>
      </c>
      <c r="D254" s="177" t="s">
        <v>299</v>
      </c>
      <c r="E254" s="178">
        <v>129.19999999999999</v>
      </c>
      <c r="F254" s="179"/>
      <c r="G254" s="180">
        <f t="shared" si="14"/>
        <v>0</v>
      </c>
      <c r="H254" s="179"/>
      <c r="I254" s="180">
        <f t="shared" si="15"/>
        <v>0</v>
      </c>
      <c r="J254" s="179"/>
      <c r="K254" s="180">
        <f t="shared" si="16"/>
        <v>0</v>
      </c>
      <c r="L254" s="180">
        <v>21</v>
      </c>
      <c r="M254" s="180">
        <f t="shared" si="17"/>
        <v>0</v>
      </c>
      <c r="N254" s="178">
        <v>1.9000000000000001E-4</v>
      </c>
      <c r="O254" s="178">
        <f t="shared" si="18"/>
        <v>0.02</v>
      </c>
      <c r="P254" s="178">
        <v>0</v>
      </c>
      <c r="Q254" s="178">
        <f t="shared" si="19"/>
        <v>0</v>
      </c>
      <c r="R254" s="180"/>
      <c r="S254" s="174" t="s">
        <v>1899</v>
      </c>
      <c r="T254" s="156">
        <v>0</v>
      </c>
      <c r="U254" s="156">
        <f t="shared" si="20"/>
        <v>0</v>
      </c>
      <c r="V254" s="156"/>
      <c r="W254" s="156" t="s">
        <v>223</v>
      </c>
      <c r="X254" s="156" t="s">
        <v>224</v>
      </c>
      <c r="Y254" s="145"/>
      <c r="Z254" s="145"/>
      <c r="AA254" s="145"/>
      <c r="AB254" s="145"/>
      <c r="AC254" s="145"/>
      <c r="AD254" s="145"/>
      <c r="AE254" s="145"/>
      <c r="AF254" s="145" t="s">
        <v>352</v>
      </c>
      <c r="AG254" s="145"/>
      <c r="AH254" s="145"/>
      <c r="AI254" s="145"/>
      <c r="AJ254" s="145"/>
      <c r="AK254" s="145"/>
      <c r="AL254" s="145"/>
      <c r="AM254" s="145"/>
      <c r="AN254" s="145"/>
      <c r="AO254" s="145"/>
      <c r="AP254" s="145"/>
      <c r="AQ254" s="145"/>
      <c r="AR254" s="145"/>
      <c r="AS254" s="145"/>
      <c r="AT254" s="145"/>
      <c r="AU254" s="145"/>
      <c r="AV254" s="145"/>
      <c r="AW254" s="145"/>
      <c r="AX254" s="145"/>
      <c r="AY254" s="145"/>
      <c r="AZ254" s="145"/>
      <c r="BA254" s="145"/>
      <c r="BB254" s="145"/>
      <c r="BC254" s="145"/>
      <c r="BD254" s="145"/>
      <c r="BE254" s="145"/>
      <c r="BF254" s="145"/>
      <c r="BG254" s="145"/>
    </row>
    <row r="255" spans="1:59" ht="22.5" outlineLevel="1" x14ac:dyDescent="0.2">
      <c r="A255" s="175">
        <v>128</v>
      </c>
      <c r="B255" s="176" t="s">
        <v>716</v>
      </c>
      <c r="C255" s="185" t="s">
        <v>717</v>
      </c>
      <c r="D255" s="177" t="s">
        <v>299</v>
      </c>
      <c r="E255" s="178">
        <v>123.2</v>
      </c>
      <c r="F255" s="179"/>
      <c r="G255" s="180">
        <f t="shared" si="14"/>
        <v>0</v>
      </c>
      <c r="H255" s="179"/>
      <c r="I255" s="180">
        <f t="shared" si="15"/>
        <v>0</v>
      </c>
      <c r="J255" s="179"/>
      <c r="K255" s="180">
        <f t="shared" si="16"/>
        <v>0</v>
      </c>
      <c r="L255" s="180">
        <v>21</v>
      </c>
      <c r="M255" s="180">
        <f t="shared" si="17"/>
        <v>0</v>
      </c>
      <c r="N255" s="178">
        <v>9.0000000000000006E-5</v>
      </c>
      <c r="O255" s="178">
        <f t="shared" si="18"/>
        <v>0.01</v>
      </c>
      <c r="P255" s="178">
        <v>0</v>
      </c>
      <c r="Q255" s="178">
        <f t="shared" si="19"/>
        <v>0</v>
      </c>
      <c r="R255" s="180"/>
      <c r="S255" s="174" t="s">
        <v>1899</v>
      </c>
      <c r="T255" s="156">
        <v>0</v>
      </c>
      <c r="U255" s="156">
        <f t="shared" si="20"/>
        <v>0</v>
      </c>
      <c r="V255" s="156"/>
      <c r="W255" s="156" t="s">
        <v>223</v>
      </c>
      <c r="X255" s="156" t="s">
        <v>224</v>
      </c>
      <c r="Y255" s="145"/>
      <c r="Z255" s="145"/>
      <c r="AA255" s="145"/>
      <c r="AB255" s="145"/>
      <c r="AC255" s="145"/>
      <c r="AD255" s="145"/>
      <c r="AE255" s="145"/>
      <c r="AF255" s="145" t="s">
        <v>352</v>
      </c>
      <c r="AG255" s="145"/>
      <c r="AH255" s="145"/>
      <c r="AI255" s="145"/>
      <c r="AJ255" s="145"/>
      <c r="AK255" s="145"/>
      <c r="AL255" s="145"/>
      <c r="AM255" s="145"/>
      <c r="AN255" s="145"/>
      <c r="AO255" s="145"/>
      <c r="AP255" s="145"/>
      <c r="AQ255" s="145"/>
      <c r="AR255" s="145"/>
      <c r="AS255" s="145"/>
      <c r="AT255" s="145"/>
      <c r="AU255" s="145"/>
      <c r="AV255" s="145"/>
      <c r="AW255" s="145"/>
      <c r="AX255" s="145"/>
      <c r="AY255" s="145"/>
      <c r="AZ255" s="145"/>
      <c r="BA255" s="145"/>
      <c r="BB255" s="145"/>
      <c r="BC255" s="145"/>
      <c r="BD255" s="145"/>
      <c r="BE255" s="145"/>
      <c r="BF255" s="145"/>
      <c r="BG255" s="145"/>
    </row>
    <row r="256" spans="1:59" x14ac:dyDescent="0.2">
      <c r="A256" s="161" t="s">
        <v>217</v>
      </c>
      <c r="B256" s="162" t="s">
        <v>123</v>
      </c>
      <c r="C256" s="182" t="s">
        <v>124</v>
      </c>
      <c r="D256" s="163"/>
      <c r="E256" s="164"/>
      <c r="F256" s="165"/>
      <c r="G256" s="165">
        <f>SUMIF(AF257:AF257,"&lt;&gt;NOR",G257:G257)</f>
        <v>0</v>
      </c>
      <c r="H256" s="165"/>
      <c r="I256" s="165">
        <f>SUM(I257:I257)</f>
        <v>0</v>
      </c>
      <c r="J256" s="165"/>
      <c r="K256" s="165">
        <f>SUM(K257:K257)</f>
        <v>0</v>
      </c>
      <c r="L256" s="165"/>
      <c r="M256" s="165">
        <f>SUM(M257:M257)</f>
        <v>0</v>
      </c>
      <c r="N256" s="164"/>
      <c r="O256" s="164">
        <f>SUM(O257:O257)</f>
        <v>0</v>
      </c>
      <c r="P256" s="164"/>
      <c r="Q256" s="164">
        <f>SUM(Q257:Q257)</f>
        <v>0</v>
      </c>
      <c r="R256" s="165"/>
      <c r="S256" s="166"/>
      <c r="T256" s="160"/>
      <c r="U256" s="160">
        <f>SUM(U257:U257)</f>
        <v>0</v>
      </c>
      <c r="V256" s="160"/>
      <c r="W256" s="160"/>
      <c r="X256" s="160"/>
      <c r="AF256" t="s">
        <v>218</v>
      </c>
    </row>
    <row r="257" spans="1:59" ht="45" outlineLevel="1" x14ac:dyDescent="0.2">
      <c r="A257" s="175">
        <v>129</v>
      </c>
      <c r="B257" s="176" t="s">
        <v>718</v>
      </c>
      <c r="C257" s="185" t="s">
        <v>719</v>
      </c>
      <c r="D257" s="177" t="s">
        <v>267</v>
      </c>
      <c r="E257" s="178">
        <v>563.78</v>
      </c>
      <c r="F257" s="179"/>
      <c r="G257" s="180">
        <f>ROUND(E257*F257,2)</f>
        <v>0</v>
      </c>
      <c r="H257" s="179"/>
      <c r="I257" s="180">
        <f>ROUND(E257*H257,2)</f>
        <v>0</v>
      </c>
      <c r="J257" s="179"/>
      <c r="K257" s="180">
        <f>ROUND(E257*J257,2)</f>
        <v>0</v>
      </c>
      <c r="L257" s="180">
        <v>21</v>
      </c>
      <c r="M257" s="180">
        <f>G257*(1+L257/100)</f>
        <v>0</v>
      </c>
      <c r="N257" s="178">
        <v>0</v>
      </c>
      <c r="O257" s="178">
        <f>ROUND(E257*N257,2)</f>
        <v>0</v>
      </c>
      <c r="P257" s="178">
        <v>0</v>
      </c>
      <c r="Q257" s="178">
        <f>ROUND(E257*P257,2)</f>
        <v>0</v>
      </c>
      <c r="R257" s="180"/>
      <c r="S257" s="174" t="s">
        <v>1899</v>
      </c>
      <c r="T257" s="156">
        <v>0</v>
      </c>
      <c r="U257" s="156">
        <f>ROUND(E257*T257,2)</f>
        <v>0</v>
      </c>
      <c r="V257" s="156"/>
      <c r="W257" s="156" t="s">
        <v>223</v>
      </c>
      <c r="X257" s="156" t="s">
        <v>224</v>
      </c>
      <c r="Y257" s="145"/>
      <c r="Z257" s="145"/>
      <c r="AA257" s="145"/>
      <c r="AB257" s="145"/>
      <c r="AC257" s="145"/>
      <c r="AD257" s="145"/>
      <c r="AE257" s="145"/>
      <c r="AF257" s="145" t="s">
        <v>352</v>
      </c>
      <c r="AG257" s="145"/>
      <c r="AH257" s="145"/>
      <c r="AI257" s="145"/>
      <c r="AJ257" s="145"/>
      <c r="AK257" s="145"/>
      <c r="AL257" s="145"/>
      <c r="AM257" s="145"/>
      <c r="AN257" s="145"/>
      <c r="AO257" s="145"/>
      <c r="AP257" s="145"/>
      <c r="AQ257" s="145"/>
      <c r="AR257" s="145"/>
      <c r="AS257" s="145"/>
      <c r="AT257" s="145"/>
      <c r="AU257" s="145"/>
      <c r="AV257" s="145"/>
      <c r="AW257" s="145"/>
      <c r="AX257" s="145"/>
      <c r="AY257" s="145"/>
      <c r="AZ257" s="145"/>
      <c r="BA257" s="145"/>
      <c r="BB257" s="145"/>
      <c r="BC257" s="145"/>
      <c r="BD257" s="145"/>
      <c r="BE257" s="145"/>
      <c r="BF257" s="145"/>
      <c r="BG257" s="145"/>
    </row>
    <row r="258" spans="1:59" x14ac:dyDescent="0.2">
      <c r="A258" s="161" t="s">
        <v>217</v>
      </c>
      <c r="B258" s="162" t="s">
        <v>163</v>
      </c>
      <c r="C258" s="182" t="s">
        <v>164</v>
      </c>
      <c r="D258" s="163"/>
      <c r="E258" s="164"/>
      <c r="F258" s="165"/>
      <c r="G258" s="165">
        <f>SUMIF(AF259:AF287,"&lt;&gt;NOR",G259:G287)</f>
        <v>0</v>
      </c>
      <c r="H258" s="165"/>
      <c r="I258" s="165">
        <f>SUM(I259:I287)</f>
        <v>0</v>
      </c>
      <c r="J258" s="165"/>
      <c r="K258" s="165">
        <f>SUM(K259:K287)</f>
        <v>0</v>
      </c>
      <c r="L258" s="165"/>
      <c r="M258" s="165">
        <f>SUM(M259:M287)</f>
        <v>0</v>
      </c>
      <c r="N258" s="164"/>
      <c r="O258" s="164">
        <f>SUM(O259:O287)</f>
        <v>0.53</v>
      </c>
      <c r="P258" s="164"/>
      <c r="Q258" s="164">
        <f>SUM(Q259:Q287)</f>
        <v>0</v>
      </c>
      <c r="R258" s="165"/>
      <c r="S258" s="166"/>
      <c r="T258" s="160"/>
      <c r="U258" s="160">
        <f>SUM(U259:U287)</f>
        <v>0</v>
      </c>
      <c r="V258" s="160"/>
      <c r="W258" s="160"/>
      <c r="X258" s="160"/>
      <c r="AF258" t="s">
        <v>218</v>
      </c>
    </row>
    <row r="259" spans="1:59" ht="22.5" outlineLevel="1" x14ac:dyDescent="0.2">
      <c r="A259" s="168">
        <v>130</v>
      </c>
      <c r="B259" s="169" t="s">
        <v>720</v>
      </c>
      <c r="C259" s="183" t="s">
        <v>721</v>
      </c>
      <c r="D259" s="170" t="s">
        <v>299</v>
      </c>
      <c r="E259" s="171">
        <v>34.799999999999997</v>
      </c>
      <c r="F259" s="172"/>
      <c r="G259" s="173">
        <f>ROUND(E259*F259,2)</f>
        <v>0</v>
      </c>
      <c r="H259" s="172"/>
      <c r="I259" s="173">
        <f>ROUND(E259*H259,2)</f>
        <v>0</v>
      </c>
      <c r="J259" s="172"/>
      <c r="K259" s="173">
        <f>ROUND(E259*J259,2)</f>
        <v>0</v>
      </c>
      <c r="L259" s="173">
        <v>21</v>
      </c>
      <c r="M259" s="173">
        <f>G259*(1+L259/100)</f>
        <v>0</v>
      </c>
      <c r="N259" s="171">
        <v>2.0600000000000002E-3</v>
      </c>
      <c r="O259" s="171">
        <f>ROUND(E259*N259,2)</f>
        <v>7.0000000000000007E-2</v>
      </c>
      <c r="P259" s="171">
        <v>0</v>
      </c>
      <c r="Q259" s="171">
        <f>ROUND(E259*P259,2)</f>
        <v>0</v>
      </c>
      <c r="R259" s="173"/>
      <c r="S259" s="174" t="s">
        <v>1899</v>
      </c>
      <c r="T259" s="156">
        <v>0</v>
      </c>
      <c r="U259" s="156">
        <f>ROUND(E259*T259,2)</f>
        <v>0</v>
      </c>
      <c r="V259" s="156"/>
      <c r="W259" s="156" t="s">
        <v>223</v>
      </c>
      <c r="X259" s="156" t="s">
        <v>224</v>
      </c>
      <c r="Y259" s="145"/>
      <c r="Z259" s="145"/>
      <c r="AA259" s="145"/>
      <c r="AB259" s="145"/>
      <c r="AC259" s="145"/>
      <c r="AD259" s="145"/>
      <c r="AE259" s="145"/>
      <c r="AF259" s="145" t="s">
        <v>722</v>
      </c>
      <c r="AG259" s="145"/>
      <c r="AH259" s="145"/>
      <c r="AI259" s="145"/>
      <c r="AJ259" s="145"/>
      <c r="AK259" s="145"/>
      <c r="AL259" s="145"/>
      <c r="AM259" s="145"/>
      <c r="AN259" s="145"/>
      <c r="AO259" s="145"/>
      <c r="AP259" s="145"/>
      <c r="AQ259" s="145"/>
      <c r="AR259" s="145"/>
      <c r="AS259" s="145"/>
      <c r="AT259" s="145"/>
      <c r="AU259" s="145"/>
      <c r="AV259" s="145"/>
      <c r="AW259" s="145"/>
      <c r="AX259" s="145"/>
      <c r="AY259" s="145"/>
      <c r="AZ259" s="145"/>
      <c r="BA259" s="145"/>
      <c r="BB259" s="145"/>
      <c r="BC259" s="145"/>
      <c r="BD259" s="145"/>
      <c r="BE259" s="145"/>
      <c r="BF259" s="145"/>
      <c r="BG259" s="145"/>
    </row>
    <row r="260" spans="1:59" outlineLevel="2" x14ac:dyDescent="0.2">
      <c r="A260" s="152"/>
      <c r="B260" s="153"/>
      <c r="C260" s="184" t="s">
        <v>723</v>
      </c>
      <c r="D260" s="158"/>
      <c r="E260" s="159"/>
      <c r="F260" s="156"/>
      <c r="G260" s="156"/>
      <c r="H260" s="156"/>
      <c r="I260" s="156"/>
      <c r="J260" s="156"/>
      <c r="K260" s="156"/>
      <c r="L260" s="156"/>
      <c r="M260" s="156"/>
      <c r="N260" s="155"/>
      <c r="O260" s="155"/>
      <c r="P260" s="155"/>
      <c r="Q260" s="155"/>
      <c r="R260" s="156"/>
      <c r="S260" s="156"/>
      <c r="T260" s="156"/>
      <c r="U260" s="156"/>
      <c r="V260" s="156"/>
      <c r="W260" s="156"/>
      <c r="X260" s="156"/>
      <c r="Y260" s="145"/>
      <c r="Z260" s="145"/>
      <c r="AA260" s="145"/>
      <c r="AB260" s="145"/>
      <c r="AC260" s="145"/>
      <c r="AD260" s="145"/>
      <c r="AE260" s="145"/>
      <c r="AF260" s="145" t="s">
        <v>227</v>
      </c>
      <c r="AG260" s="145">
        <v>0</v>
      </c>
      <c r="AH260" s="145"/>
      <c r="AI260" s="145"/>
      <c r="AJ260" s="145"/>
      <c r="AK260" s="145"/>
      <c r="AL260" s="145"/>
      <c r="AM260" s="145"/>
      <c r="AN260" s="145"/>
      <c r="AO260" s="145"/>
      <c r="AP260" s="145"/>
      <c r="AQ260" s="145"/>
      <c r="AR260" s="145"/>
      <c r="AS260" s="145"/>
      <c r="AT260" s="145"/>
      <c r="AU260" s="145"/>
      <c r="AV260" s="145"/>
      <c r="AW260" s="145"/>
      <c r="AX260" s="145"/>
      <c r="AY260" s="145"/>
      <c r="AZ260" s="145"/>
      <c r="BA260" s="145"/>
      <c r="BB260" s="145"/>
      <c r="BC260" s="145"/>
      <c r="BD260" s="145"/>
      <c r="BE260" s="145"/>
      <c r="BF260" s="145"/>
      <c r="BG260" s="145"/>
    </row>
    <row r="261" spans="1:59" ht="33.75" outlineLevel="3" x14ac:dyDescent="0.2">
      <c r="A261" s="152"/>
      <c r="B261" s="153"/>
      <c r="C261" s="184" t="s">
        <v>557</v>
      </c>
      <c r="D261" s="158"/>
      <c r="E261" s="159"/>
      <c r="F261" s="156"/>
      <c r="G261" s="156"/>
      <c r="H261" s="156"/>
      <c r="I261" s="156"/>
      <c r="J261" s="156"/>
      <c r="K261" s="156"/>
      <c r="L261" s="156"/>
      <c r="M261" s="156"/>
      <c r="N261" s="155"/>
      <c r="O261" s="155"/>
      <c r="P261" s="155"/>
      <c r="Q261" s="155"/>
      <c r="R261" s="156"/>
      <c r="S261" s="156"/>
      <c r="T261" s="156"/>
      <c r="U261" s="156"/>
      <c r="V261" s="156"/>
      <c r="W261" s="156"/>
      <c r="X261" s="156"/>
      <c r="Y261" s="145"/>
      <c r="Z261" s="145"/>
      <c r="AA261" s="145"/>
      <c r="AB261" s="145"/>
      <c r="AC261" s="145"/>
      <c r="AD261" s="145"/>
      <c r="AE261" s="145"/>
      <c r="AF261" s="145" t="s">
        <v>227</v>
      </c>
      <c r="AG261" s="145">
        <v>0</v>
      </c>
      <c r="AH261" s="145"/>
      <c r="AI261" s="145"/>
      <c r="AJ261" s="145"/>
      <c r="AK261" s="145"/>
      <c r="AL261" s="145"/>
      <c r="AM261" s="145"/>
      <c r="AN261" s="145"/>
      <c r="AO261" s="145"/>
      <c r="AP261" s="145"/>
      <c r="AQ261" s="145"/>
      <c r="AR261" s="145"/>
      <c r="AS261" s="145"/>
      <c r="AT261" s="145"/>
      <c r="AU261" s="145"/>
      <c r="AV261" s="145"/>
      <c r="AW261" s="145"/>
      <c r="AX261" s="145"/>
      <c r="AY261" s="145"/>
      <c r="AZ261" s="145"/>
      <c r="BA261" s="145"/>
      <c r="BB261" s="145"/>
      <c r="BC261" s="145"/>
      <c r="BD261" s="145"/>
      <c r="BE261" s="145"/>
      <c r="BF261" s="145"/>
      <c r="BG261" s="145"/>
    </row>
    <row r="262" spans="1:59" outlineLevel="3" x14ac:dyDescent="0.2">
      <c r="A262" s="152"/>
      <c r="B262" s="153"/>
      <c r="C262" s="184" t="s">
        <v>558</v>
      </c>
      <c r="D262" s="158"/>
      <c r="E262" s="159"/>
      <c r="F262" s="156"/>
      <c r="G262" s="156"/>
      <c r="H262" s="156"/>
      <c r="I262" s="156"/>
      <c r="J262" s="156"/>
      <c r="K262" s="156"/>
      <c r="L262" s="156"/>
      <c r="M262" s="156"/>
      <c r="N262" s="155"/>
      <c r="O262" s="155"/>
      <c r="P262" s="155"/>
      <c r="Q262" s="155"/>
      <c r="R262" s="156"/>
      <c r="S262" s="156"/>
      <c r="T262" s="156"/>
      <c r="U262" s="156"/>
      <c r="V262" s="156"/>
      <c r="W262" s="156"/>
      <c r="X262" s="156"/>
      <c r="Y262" s="145"/>
      <c r="Z262" s="145"/>
      <c r="AA262" s="145"/>
      <c r="AB262" s="145"/>
      <c r="AC262" s="145"/>
      <c r="AD262" s="145"/>
      <c r="AE262" s="145"/>
      <c r="AF262" s="145" t="s">
        <v>227</v>
      </c>
      <c r="AG262" s="145">
        <v>0</v>
      </c>
      <c r="AH262" s="145"/>
      <c r="AI262" s="145"/>
      <c r="AJ262" s="145"/>
      <c r="AK262" s="145"/>
      <c r="AL262" s="145"/>
      <c r="AM262" s="145"/>
      <c r="AN262" s="145"/>
      <c r="AO262" s="145"/>
      <c r="AP262" s="145"/>
      <c r="AQ262" s="145"/>
      <c r="AR262" s="145"/>
      <c r="AS262" s="145"/>
      <c r="AT262" s="145"/>
      <c r="AU262" s="145"/>
      <c r="AV262" s="145"/>
      <c r="AW262" s="145"/>
      <c r="AX262" s="145"/>
      <c r="AY262" s="145"/>
      <c r="AZ262" s="145"/>
      <c r="BA262" s="145"/>
      <c r="BB262" s="145"/>
      <c r="BC262" s="145"/>
      <c r="BD262" s="145"/>
      <c r="BE262" s="145"/>
      <c r="BF262" s="145"/>
      <c r="BG262" s="145"/>
    </row>
    <row r="263" spans="1:59" outlineLevel="3" x14ac:dyDescent="0.2">
      <c r="A263" s="152"/>
      <c r="B263" s="153"/>
      <c r="C263" s="184" t="s">
        <v>724</v>
      </c>
      <c r="D263" s="158"/>
      <c r="E263" s="159">
        <v>34.799999999999997</v>
      </c>
      <c r="F263" s="156"/>
      <c r="G263" s="156"/>
      <c r="H263" s="156"/>
      <c r="I263" s="156"/>
      <c r="J263" s="156"/>
      <c r="K263" s="156"/>
      <c r="L263" s="156"/>
      <c r="M263" s="156"/>
      <c r="N263" s="155"/>
      <c r="O263" s="155"/>
      <c r="P263" s="155"/>
      <c r="Q263" s="155"/>
      <c r="R263" s="156"/>
      <c r="S263" s="156"/>
      <c r="T263" s="156"/>
      <c r="U263" s="156"/>
      <c r="V263" s="156"/>
      <c r="W263" s="156"/>
      <c r="X263" s="156"/>
      <c r="Y263" s="145"/>
      <c r="Z263" s="145"/>
      <c r="AA263" s="145"/>
      <c r="AB263" s="145"/>
      <c r="AC263" s="145"/>
      <c r="AD263" s="145"/>
      <c r="AE263" s="145"/>
      <c r="AF263" s="145" t="s">
        <v>227</v>
      </c>
      <c r="AG263" s="145">
        <v>0</v>
      </c>
      <c r="AH263" s="145"/>
      <c r="AI263" s="145"/>
      <c r="AJ263" s="145"/>
      <c r="AK263" s="145"/>
      <c r="AL263" s="145"/>
      <c r="AM263" s="145"/>
      <c r="AN263" s="145"/>
      <c r="AO263" s="145"/>
      <c r="AP263" s="145"/>
      <c r="AQ263" s="145"/>
      <c r="AR263" s="145"/>
      <c r="AS263" s="145"/>
      <c r="AT263" s="145"/>
      <c r="AU263" s="145"/>
      <c r="AV263" s="145"/>
      <c r="AW263" s="145"/>
      <c r="AX263" s="145"/>
      <c r="AY263" s="145"/>
      <c r="AZ263" s="145"/>
      <c r="BA263" s="145"/>
      <c r="BB263" s="145"/>
      <c r="BC263" s="145"/>
      <c r="BD263" s="145"/>
      <c r="BE263" s="145"/>
      <c r="BF263" s="145"/>
      <c r="BG263" s="145"/>
    </row>
    <row r="264" spans="1:59" outlineLevel="1" x14ac:dyDescent="0.2">
      <c r="A264" s="168">
        <v>131</v>
      </c>
      <c r="B264" s="169" t="s">
        <v>725</v>
      </c>
      <c r="C264" s="183" t="s">
        <v>726</v>
      </c>
      <c r="D264" s="170" t="s">
        <v>341</v>
      </c>
      <c r="E264" s="171">
        <v>29</v>
      </c>
      <c r="F264" s="172"/>
      <c r="G264" s="173">
        <f>ROUND(E264*F264,2)</f>
        <v>0</v>
      </c>
      <c r="H264" s="172"/>
      <c r="I264" s="173">
        <f>ROUND(E264*H264,2)</f>
        <v>0</v>
      </c>
      <c r="J264" s="172"/>
      <c r="K264" s="173">
        <f>ROUND(E264*J264,2)</f>
        <v>0</v>
      </c>
      <c r="L264" s="173">
        <v>21</v>
      </c>
      <c r="M264" s="173">
        <f>G264*(1+L264/100)</f>
        <v>0</v>
      </c>
      <c r="N264" s="171">
        <v>0</v>
      </c>
      <c r="O264" s="171">
        <f>ROUND(E264*N264,2)</f>
        <v>0</v>
      </c>
      <c r="P264" s="171">
        <v>0</v>
      </c>
      <c r="Q264" s="171">
        <f>ROUND(E264*P264,2)</f>
        <v>0</v>
      </c>
      <c r="R264" s="173"/>
      <c r="S264" s="181" t="s">
        <v>296</v>
      </c>
      <c r="T264" s="156">
        <v>0</v>
      </c>
      <c r="U264" s="156">
        <f>ROUND(E264*T264,2)</f>
        <v>0</v>
      </c>
      <c r="V264" s="156"/>
      <c r="W264" s="156" t="s">
        <v>269</v>
      </c>
      <c r="X264" s="156" t="s">
        <v>224</v>
      </c>
      <c r="Y264" s="145"/>
      <c r="Z264" s="145"/>
      <c r="AA264" s="145"/>
      <c r="AB264" s="145"/>
      <c r="AC264" s="145"/>
      <c r="AD264" s="145"/>
      <c r="AE264" s="145"/>
      <c r="AF264" s="145" t="s">
        <v>480</v>
      </c>
      <c r="AG264" s="145"/>
      <c r="AH264" s="145"/>
      <c r="AI264" s="145"/>
      <c r="AJ264" s="145"/>
      <c r="AK264" s="145"/>
      <c r="AL264" s="145"/>
      <c r="AM264" s="145"/>
      <c r="AN264" s="145"/>
      <c r="AO264" s="145"/>
      <c r="AP264" s="145"/>
      <c r="AQ264" s="145"/>
      <c r="AR264" s="145"/>
      <c r="AS264" s="145"/>
      <c r="AT264" s="145"/>
      <c r="AU264" s="145"/>
      <c r="AV264" s="145"/>
      <c r="AW264" s="145"/>
      <c r="AX264" s="145"/>
      <c r="AY264" s="145"/>
      <c r="AZ264" s="145"/>
      <c r="BA264" s="145"/>
      <c r="BB264" s="145"/>
      <c r="BC264" s="145"/>
      <c r="BD264" s="145"/>
      <c r="BE264" s="145"/>
      <c r="BF264" s="145"/>
      <c r="BG264" s="145"/>
    </row>
    <row r="265" spans="1:59" outlineLevel="2" x14ac:dyDescent="0.2">
      <c r="A265" s="152"/>
      <c r="B265" s="153"/>
      <c r="C265" s="184" t="s">
        <v>727</v>
      </c>
      <c r="D265" s="158"/>
      <c r="E265" s="159"/>
      <c r="F265" s="156"/>
      <c r="G265" s="156"/>
      <c r="H265" s="156"/>
      <c r="I265" s="156"/>
      <c r="J265" s="156"/>
      <c r="K265" s="156"/>
      <c r="L265" s="156"/>
      <c r="M265" s="156"/>
      <c r="N265" s="155"/>
      <c r="O265" s="155"/>
      <c r="P265" s="155"/>
      <c r="Q265" s="155"/>
      <c r="R265" s="156"/>
      <c r="S265" s="156"/>
      <c r="T265" s="156"/>
      <c r="U265" s="156"/>
      <c r="V265" s="156"/>
      <c r="W265" s="156"/>
      <c r="X265" s="156"/>
      <c r="Y265" s="145"/>
      <c r="Z265" s="145"/>
      <c r="AA265" s="145"/>
      <c r="AB265" s="145"/>
      <c r="AC265" s="145"/>
      <c r="AD265" s="145"/>
      <c r="AE265" s="145"/>
      <c r="AF265" s="145" t="s">
        <v>227</v>
      </c>
      <c r="AG265" s="145">
        <v>0</v>
      </c>
      <c r="AH265" s="145"/>
      <c r="AI265" s="145"/>
      <c r="AJ265" s="145"/>
      <c r="AK265" s="145"/>
      <c r="AL265" s="145"/>
      <c r="AM265" s="145"/>
      <c r="AN265" s="145"/>
      <c r="AO265" s="145"/>
      <c r="AP265" s="145"/>
      <c r="AQ265" s="145"/>
      <c r="AR265" s="145"/>
      <c r="AS265" s="145"/>
      <c r="AT265" s="145"/>
      <c r="AU265" s="145"/>
      <c r="AV265" s="145"/>
      <c r="AW265" s="145"/>
      <c r="AX265" s="145"/>
      <c r="AY265" s="145"/>
      <c r="AZ265" s="145"/>
      <c r="BA265" s="145"/>
      <c r="BB265" s="145"/>
      <c r="BC265" s="145"/>
      <c r="BD265" s="145"/>
      <c r="BE265" s="145"/>
      <c r="BF265" s="145"/>
      <c r="BG265" s="145"/>
    </row>
    <row r="266" spans="1:59" outlineLevel="3" x14ac:dyDescent="0.2">
      <c r="A266" s="152"/>
      <c r="B266" s="153"/>
      <c r="C266" s="184" t="s">
        <v>728</v>
      </c>
      <c r="D266" s="158"/>
      <c r="E266" s="159">
        <v>29</v>
      </c>
      <c r="F266" s="156"/>
      <c r="G266" s="156"/>
      <c r="H266" s="156"/>
      <c r="I266" s="156"/>
      <c r="J266" s="156"/>
      <c r="K266" s="156"/>
      <c r="L266" s="156"/>
      <c r="M266" s="156"/>
      <c r="N266" s="155"/>
      <c r="O266" s="155"/>
      <c r="P266" s="155"/>
      <c r="Q266" s="155"/>
      <c r="R266" s="156"/>
      <c r="S266" s="156"/>
      <c r="T266" s="156"/>
      <c r="U266" s="156"/>
      <c r="V266" s="156"/>
      <c r="W266" s="156"/>
      <c r="X266" s="156"/>
      <c r="Y266" s="145"/>
      <c r="Z266" s="145"/>
      <c r="AA266" s="145"/>
      <c r="AB266" s="145"/>
      <c r="AC266" s="145"/>
      <c r="AD266" s="145"/>
      <c r="AE266" s="145"/>
      <c r="AF266" s="145" t="s">
        <v>227</v>
      </c>
      <c r="AG266" s="145">
        <v>0</v>
      </c>
      <c r="AH266" s="145"/>
      <c r="AI266" s="145"/>
      <c r="AJ266" s="145"/>
      <c r="AK266" s="145"/>
      <c r="AL266" s="145"/>
      <c r="AM266" s="145"/>
      <c r="AN266" s="145"/>
      <c r="AO266" s="145"/>
      <c r="AP266" s="145"/>
      <c r="AQ266" s="145"/>
      <c r="AR266" s="145"/>
      <c r="AS266" s="145"/>
      <c r="AT266" s="145"/>
      <c r="AU266" s="145"/>
      <c r="AV266" s="145"/>
      <c r="AW266" s="145"/>
      <c r="AX266" s="145"/>
      <c r="AY266" s="145"/>
      <c r="AZ266" s="145"/>
      <c r="BA266" s="145"/>
      <c r="BB266" s="145"/>
      <c r="BC266" s="145"/>
      <c r="BD266" s="145"/>
      <c r="BE266" s="145"/>
      <c r="BF266" s="145"/>
      <c r="BG266" s="145"/>
    </row>
    <row r="267" spans="1:59" outlineLevel="1" x14ac:dyDescent="0.2">
      <c r="A267" s="175">
        <v>132</v>
      </c>
      <c r="B267" s="176" t="s">
        <v>729</v>
      </c>
      <c r="C267" s="185" t="s">
        <v>730</v>
      </c>
      <c r="D267" s="177" t="s">
        <v>341</v>
      </c>
      <c r="E267" s="178">
        <v>2</v>
      </c>
      <c r="F267" s="179"/>
      <c r="G267" s="180">
        <f>ROUND(E267*F267,2)</f>
        <v>0</v>
      </c>
      <c r="H267" s="179"/>
      <c r="I267" s="180">
        <f>ROUND(E267*H267,2)</f>
        <v>0</v>
      </c>
      <c r="J267" s="179"/>
      <c r="K267" s="180">
        <f>ROUND(E267*J267,2)</f>
        <v>0</v>
      </c>
      <c r="L267" s="180">
        <v>21</v>
      </c>
      <c r="M267" s="180">
        <f>G267*(1+L267/100)</f>
        <v>0</v>
      </c>
      <c r="N267" s="178">
        <v>0</v>
      </c>
      <c r="O267" s="178">
        <f>ROUND(E267*N267,2)</f>
        <v>0</v>
      </c>
      <c r="P267" s="178">
        <v>0</v>
      </c>
      <c r="Q267" s="178">
        <f>ROUND(E267*P267,2)</f>
        <v>0</v>
      </c>
      <c r="R267" s="180"/>
      <c r="S267" s="181" t="s">
        <v>296</v>
      </c>
      <c r="T267" s="156">
        <v>0</v>
      </c>
      <c r="U267" s="156">
        <f>ROUND(E267*T267,2)</f>
        <v>0</v>
      </c>
      <c r="V267" s="156"/>
      <c r="W267" s="156" t="s">
        <v>269</v>
      </c>
      <c r="X267" s="156" t="s">
        <v>224</v>
      </c>
      <c r="Y267" s="145"/>
      <c r="Z267" s="145"/>
      <c r="AA267" s="145"/>
      <c r="AB267" s="145"/>
      <c r="AC267" s="145"/>
      <c r="AD267" s="145"/>
      <c r="AE267" s="145"/>
      <c r="AF267" s="145" t="s">
        <v>480</v>
      </c>
      <c r="AG267" s="145"/>
      <c r="AH267" s="145"/>
      <c r="AI267" s="145"/>
      <c r="AJ267" s="145"/>
      <c r="AK267" s="145"/>
      <c r="AL267" s="145"/>
      <c r="AM267" s="145"/>
      <c r="AN267" s="145"/>
      <c r="AO267" s="145"/>
      <c r="AP267" s="145"/>
      <c r="AQ267" s="145"/>
      <c r="AR267" s="145"/>
      <c r="AS267" s="145"/>
      <c r="AT267" s="145"/>
      <c r="AU267" s="145"/>
      <c r="AV267" s="145"/>
      <c r="AW267" s="145"/>
      <c r="AX267" s="145"/>
      <c r="AY267" s="145"/>
      <c r="AZ267" s="145"/>
      <c r="BA267" s="145"/>
      <c r="BB267" s="145"/>
      <c r="BC267" s="145"/>
      <c r="BD267" s="145"/>
      <c r="BE267" s="145"/>
      <c r="BF267" s="145"/>
      <c r="BG267" s="145"/>
    </row>
    <row r="268" spans="1:59" ht="22.5" outlineLevel="1" x14ac:dyDescent="0.2">
      <c r="A268" s="175">
        <v>133</v>
      </c>
      <c r="B268" s="176" t="s">
        <v>731</v>
      </c>
      <c r="C268" s="185" t="s">
        <v>732</v>
      </c>
      <c r="D268" s="177" t="s">
        <v>341</v>
      </c>
      <c r="E268" s="178">
        <v>1</v>
      </c>
      <c r="F268" s="179"/>
      <c r="G268" s="180">
        <f>ROUND(E268*F268,2)</f>
        <v>0</v>
      </c>
      <c r="H268" s="179"/>
      <c r="I268" s="180">
        <f>ROUND(E268*H268,2)</f>
        <v>0</v>
      </c>
      <c r="J268" s="179"/>
      <c r="K268" s="180">
        <f>ROUND(E268*J268,2)</f>
        <v>0</v>
      </c>
      <c r="L268" s="180">
        <v>21</v>
      </c>
      <c r="M268" s="180">
        <f>G268*(1+L268/100)</f>
        <v>0</v>
      </c>
      <c r="N268" s="178">
        <v>5.5999999999999995E-4</v>
      </c>
      <c r="O268" s="178">
        <f>ROUND(E268*N268,2)</f>
        <v>0</v>
      </c>
      <c r="P268" s="178">
        <v>0</v>
      </c>
      <c r="Q268" s="178">
        <f>ROUND(E268*P268,2)</f>
        <v>0</v>
      </c>
      <c r="R268" s="180"/>
      <c r="S268" s="174" t="s">
        <v>1899</v>
      </c>
      <c r="T268" s="156">
        <v>0</v>
      </c>
      <c r="U268" s="156">
        <f>ROUND(E268*T268,2)</f>
        <v>0</v>
      </c>
      <c r="V268" s="156"/>
      <c r="W268" s="156" t="s">
        <v>269</v>
      </c>
      <c r="X268" s="156" t="s">
        <v>224</v>
      </c>
      <c r="Y268" s="145"/>
      <c r="Z268" s="145"/>
      <c r="AA268" s="145"/>
      <c r="AB268" s="145"/>
      <c r="AC268" s="145"/>
      <c r="AD268" s="145"/>
      <c r="AE268" s="145"/>
      <c r="AF268" s="145" t="s">
        <v>480</v>
      </c>
      <c r="AG268" s="145"/>
      <c r="AH268" s="145"/>
      <c r="AI268" s="145"/>
      <c r="AJ268" s="145"/>
      <c r="AK268" s="145"/>
      <c r="AL268" s="145"/>
      <c r="AM268" s="145"/>
      <c r="AN268" s="145"/>
      <c r="AO268" s="145"/>
      <c r="AP268" s="145"/>
      <c r="AQ268" s="145"/>
      <c r="AR268" s="145"/>
      <c r="AS268" s="145"/>
      <c r="AT268" s="145"/>
      <c r="AU268" s="145"/>
      <c r="AV268" s="145"/>
      <c r="AW268" s="145"/>
      <c r="AX268" s="145"/>
      <c r="AY268" s="145"/>
      <c r="AZ268" s="145"/>
      <c r="BA268" s="145"/>
      <c r="BB268" s="145"/>
      <c r="BC268" s="145"/>
      <c r="BD268" s="145"/>
      <c r="BE268" s="145"/>
      <c r="BF268" s="145"/>
      <c r="BG268" s="145"/>
    </row>
    <row r="269" spans="1:59" ht="22.5" outlineLevel="1" x14ac:dyDescent="0.2">
      <c r="A269" s="168">
        <v>134</v>
      </c>
      <c r="B269" s="169" t="s">
        <v>733</v>
      </c>
      <c r="C269" s="183" t="s">
        <v>734</v>
      </c>
      <c r="D269" s="170" t="s">
        <v>299</v>
      </c>
      <c r="E269" s="171">
        <v>91.427999999999997</v>
      </c>
      <c r="F269" s="172"/>
      <c r="G269" s="173">
        <f>ROUND(E269*F269,2)</f>
        <v>0</v>
      </c>
      <c r="H269" s="172"/>
      <c r="I269" s="173">
        <f>ROUND(E269*H269,2)</f>
        <v>0</v>
      </c>
      <c r="J269" s="172"/>
      <c r="K269" s="173">
        <f>ROUND(E269*J269,2)</f>
        <v>0</v>
      </c>
      <c r="L269" s="173">
        <v>21</v>
      </c>
      <c r="M269" s="173">
        <f>G269*(1+L269/100)</f>
        <v>0</v>
      </c>
      <c r="N269" s="171">
        <v>3.29E-3</v>
      </c>
      <c r="O269" s="171">
        <f>ROUND(E269*N269,2)</f>
        <v>0.3</v>
      </c>
      <c r="P269" s="171">
        <v>0</v>
      </c>
      <c r="Q269" s="171">
        <f>ROUND(E269*P269,2)</f>
        <v>0</v>
      </c>
      <c r="R269" s="173"/>
      <c r="S269" s="174" t="s">
        <v>1899</v>
      </c>
      <c r="T269" s="156">
        <v>0</v>
      </c>
      <c r="U269" s="156">
        <f>ROUND(E269*T269,2)</f>
        <v>0</v>
      </c>
      <c r="V269" s="156"/>
      <c r="W269" s="156" t="s">
        <v>223</v>
      </c>
      <c r="X269" s="156" t="s">
        <v>224</v>
      </c>
      <c r="Y269" s="145"/>
      <c r="Z269" s="145"/>
      <c r="AA269" s="145"/>
      <c r="AB269" s="145"/>
      <c r="AC269" s="145"/>
      <c r="AD269" s="145"/>
      <c r="AE269" s="145"/>
      <c r="AF269" s="145" t="s">
        <v>722</v>
      </c>
      <c r="AG269" s="145"/>
      <c r="AH269" s="145"/>
      <c r="AI269" s="145"/>
      <c r="AJ269" s="145"/>
      <c r="AK269" s="145"/>
      <c r="AL269" s="145"/>
      <c r="AM269" s="145"/>
      <c r="AN269" s="145"/>
      <c r="AO269" s="145"/>
      <c r="AP269" s="145"/>
      <c r="AQ269" s="145"/>
      <c r="AR269" s="145"/>
      <c r="AS269" s="145"/>
      <c r="AT269" s="145"/>
      <c r="AU269" s="145"/>
      <c r="AV269" s="145"/>
      <c r="AW269" s="145"/>
      <c r="AX269" s="145"/>
      <c r="AY269" s="145"/>
      <c r="AZ269" s="145"/>
      <c r="BA269" s="145"/>
      <c r="BB269" s="145"/>
      <c r="BC269" s="145"/>
      <c r="BD269" s="145"/>
      <c r="BE269" s="145"/>
      <c r="BF269" s="145"/>
      <c r="BG269" s="145"/>
    </row>
    <row r="270" spans="1:59" ht="22.5" outlineLevel="2" x14ac:dyDescent="0.2">
      <c r="A270" s="152"/>
      <c r="B270" s="153"/>
      <c r="C270" s="184" t="s">
        <v>735</v>
      </c>
      <c r="D270" s="158"/>
      <c r="E270" s="159"/>
      <c r="F270" s="156"/>
      <c r="G270" s="156"/>
      <c r="H270" s="156"/>
      <c r="I270" s="156"/>
      <c r="J270" s="156"/>
      <c r="K270" s="156"/>
      <c r="L270" s="156"/>
      <c r="M270" s="156"/>
      <c r="N270" s="155"/>
      <c r="O270" s="155"/>
      <c r="P270" s="155"/>
      <c r="Q270" s="155"/>
      <c r="R270" s="156"/>
      <c r="S270" s="156"/>
      <c r="T270" s="156"/>
      <c r="U270" s="156"/>
      <c r="V270" s="156"/>
      <c r="W270" s="156"/>
      <c r="X270" s="156"/>
      <c r="Y270" s="145"/>
      <c r="Z270" s="145"/>
      <c r="AA270" s="145"/>
      <c r="AB270" s="145"/>
      <c r="AC270" s="145"/>
      <c r="AD270" s="145"/>
      <c r="AE270" s="145"/>
      <c r="AF270" s="145" t="s">
        <v>227</v>
      </c>
      <c r="AG270" s="145">
        <v>0</v>
      </c>
      <c r="AH270" s="145"/>
      <c r="AI270" s="145"/>
      <c r="AJ270" s="145"/>
      <c r="AK270" s="145"/>
      <c r="AL270" s="145"/>
      <c r="AM270" s="145"/>
      <c r="AN270" s="145"/>
      <c r="AO270" s="145"/>
      <c r="AP270" s="145"/>
      <c r="AQ270" s="145"/>
      <c r="AR270" s="145"/>
      <c r="AS270" s="145"/>
      <c r="AT270" s="145"/>
      <c r="AU270" s="145"/>
      <c r="AV270" s="145"/>
      <c r="AW270" s="145"/>
      <c r="AX270" s="145"/>
      <c r="AY270" s="145"/>
      <c r="AZ270" s="145"/>
      <c r="BA270" s="145"/>
      <c r="BB270" s="145"/>
      <c r="BC270" s="145"/>
      <c r="BD270" s="145"/>
      <c r="BE270" s="145"/>
      <c r="BF270" s="145"/>
      <c r="BG270" s="145"/>
    </row>
    <row r="271" spans="1:59" outlineLevel="3" x14ac:dyDescent="0.2">
      <c r="A271" s="152"/>
      <c r="B271" s="153"/>
      <c r="C271" s="184" t="s">
        <v>736</v>
      </c>
      <c r="D271" s="158"/>
      <c r="E271" s="159"/>
      <c r="F271" s="156"/>
      <c r="G271" s="156"/>
      <c r="H271" s="156"/>
      <c r="I271" s="156"/>
      <c r="J271" s="156"/>
      <c r="K271" s="156"/>
      <c r="L271" s="156"/>
      <c r="M271" s="156"/>
      <c r="N271" s="155"/>
      <c r="O271" s="155"/>
      <c r="P271" s="155"/>
      <c r="Q271" s="155"/>
      <c r="R271" s="156"/>
      <c r="S271" s="156"/>
      <c r="T271" s="156"/>
      <c r="U271" s="156"/>
      <c r="V271" s="156"/>
      <c r="W271" s="156"/>
      <c r="X271" s="156"/>
      <c r="Y271" s="145"/>
      <c r="Z271" s="145"/>
      <c r="AA271" s="145"/>
      <c r="AB271" s="145"/>
      <c r="AC271" s="145"/>
      <c r="AD271" s="145"/>
      <c r="AE271" s="145"/>
      <c r="AF271" s="145" t="s">
        <v>227</v>
      </c>
      <c r="AG271" s="145">
        <v>0</v>
      </c>
      <c r="AH271" s="145"/>
      <c r="AI271" s="145"/>
      <c r="AJ271" s="145"/>
      <c r="AK271" s="145"/>
      <c r="AL271" s="145"/>
      <c r="AM271" s="145"/>
      <c r="AN271" s="145"/>
      <c r="AO271" s="145"/>
      <c r="AP271" s="145"/>
      <c r="AQ271" s="145"/>
      <c r="AR271" s="145"/>
      <c r="AS271" s="145"/>
      <c r="AT271" s="145"/>
      <c r="AU271" s="145"/>
      <c r="AV271" s="145"/>
      <c r="AW271" s="145"/>
      <c r="AX271" s="145"/>
      <c r="AY271" s="145"/>
      <c r="AZ271" s="145"/>
      <c r="BA271" s="145"/>
      <c r="BB271" s="145"/>
      <c r="BC271" s="145"/>
      <c r="BD271" s="145"/>
      <c r="BE271" s="145"/>
      <c r="BF271" s="145"/>
      <c r="BG271" s="145"/>
    </row>
    <row r="272" spans="1:59" outlineLevel="3" x14ac:dyDescent="0.2">
      <c r="A272" s="152"/>
      <c r="B272" s="153"/>
      <c r="C272" s="184" t="s">
        <v>737</v>
      </c>
      <c r="D272" s="158"/>
      <c r="E272" s="159"/>
      <c r="F272" s="156"/>
      <c r="G272" s="156"/>
      <c r="H272" s="156"/>
      <c r="I272" s="156"/>
      <c r="J272" s="156"/>
      <c r="K272" s="156"/>
      <c r="L272" s="156"/>
      <c r="M272" s="156"/>
      <c r="N272" s="155"/>
      <c r="O272" s="155"/>
      <c r="P272" s="155"/>
      <c r="Q272" s="155"/>
      <c r="R272" s="156"/>
      <c r="S272" s="156"/>
      <c r="T272" s="156"/>
      <c r="U272" s="156"/>
      <c r="V272" s="156"/>
      <c r="W272" s="156"/>
      <c r="X272" s="156"/>
      <c r="Y272" s="145"/>
      <c r="Z272" s="145"/>
      <c r="AA272" s="145"/>
      <c r="AB272" s="145"/>
      <c r="AC272" s="145"/>
      <c r="AD272" s="145"/>
      <c r="AE272" s="145"/>
      <c r="AF272" s="145" t="s">
        <v>227</v>
      </c>
      <c r="AG272" s="145">
        <v>0</v>
      </c>
      <c r="AH272" s="145"/>
      <c r="AI272" s="145"/>
      <c r="AJ272" s="145"/>
      <c r="AK272" s="145"/>
      <c r="AL272" s="145"/>
      <c r="AM272" s="145"/>
      <c r="AN272" s="145"/>
      <c r="AO272" s="145"/>
      <c r="AP272" s="145"/>
      <c r="AQ272" s="145"/>
      <c r="AR272" s="145"/>
      <c r="AS272" s="145"/>
      <c r="AT272" s="145"/>
      <c r="AU272" s="145"/>
      <c r="AV272" s="145"/>
      <c r="AW272" s="145"/>
      <c r="AX272" s="145"/>
      <c r="AY272" s="145"/>
      <c r="AZ272" s="145"/>
      <c r="BA272" s="145"/>
      <c r="BB272" s="145"/>
      <c r="BC272" s="145"/>
      <c r="BD272" s="145"/>
      <c r="BE272" s="145"/>
      <c r="BF272" s="145"/>
      <c r="BG272" s="145"/>
    </row>
    <row r="273" spans="1:59" ht="33.75" outlineLevel="3" x14ac:dyDescent="0.2">
      <c r="A273" s="152"/>
      <c r="B273" s="153"/>
      <c r="C273" s="184" t="s">
        <v>557</v>
      </c>
      <c r="D273" s="158"/>
      <c r="E273" s="159"/>
      <c r="F273" s="156"/>
      <c r="G273" s="156"/>
      <c r="H273" s="156"/>
      <c r="I273" s="156"/>
      <c r="J273" s="156"/>
      <c r="K273" s="156"/>
      <c r="L273" s="156"/>
      <c r="M273" s="156"/>
      <c r="N273" s="155"/>
      <c r="O273" s="155"/>
      <c r="P273" s="155"/>
      <c r="Q273" s="155"/>
      <c r="R273" s="156"/>
      <c r="S273" s="156"/>
      <c r="T273" s="156"/>
      <c r="U273" s="156"/>
      <c r="V273" s="156"/>
      <c r="W273" s="156"/>
      <c r="X273" s="156"/>
      <c r="Y273" s="145"/>
      <c r="Z273" s="145"/>
      <c r="AA273" s="145"/>
      <c r="AB273" s="145"/>
      <c r="AC273" s="145"/>
      <c r="AD273" s="145"/>
      <c r="AE273" s="145"/>
      <c r="AF273" s="145" t="s">
        <v>227</v>
      </c>
      <c r="AG273" s="145">
        <v>0</v>
      </c>
      <c r="AH273" s="145"/>
      <c r="AI273" s="145"/>
      <c r="AJ273" s="145"/>
      <c r="AK273" s="145"/>
      <c r="AL273" s="145"/>
      <c r="AM273" s="145"/>
      <c r="AN273" s="145"/>
      <c r="AO273" s="145"/>
      <c r="AP273" s="145"/>
      <c r="AQ273" s="145"/>
      <c r="AR273" s="145"/>
      <c r="AS273" s="145"/>
      <c r="AT273" s="145"/>
      <c r="AU273" s="145"/>
      <c r="AV273" s="145"/>
      <c r="AW273" s="145"/>
      <c r="AX273" s="145"/>
      <c r="AY273" s="145"/>
      <c r="AZ273" s="145"/>
      <c r="BA273" s="145"/>
      <c r="BB273" s="145"/>
      <c r="BC273" s="145"/>
      <c r="BD273" s="145"/>
      <c r="BE273" s="145"/>
      <c r="BF273" s="145"/>
      <c r="BG273" s="145"/>
    </row>
    <row r="274" spans="1:59" outlineLevel="3" x14ac:dyDescent="0.2">
      <c r="A274" s="152"/>
      <c r="B274" s="153"/>
      <c r="C274" s="184" t="s">
        <v>558</v>
      </c>
      <c r="D274" s="158"/>
      <c r="E274" s="159"/>
      <c r="F274" s="156"/>
      <c r="G274" s="156"/>
      <c r="H274" s="156"/>
      <c r="I274" s="156"/>
      <c r="J274" s="156"/>
      <c r="K274" s="156"/>
      <c r="L274" s="156"/>
      <c r="M274" s="156"/>
      <c r="N274" s="155"/>
      <c r="O274" s="155"/>
      <c r="P274" s="155"/>
      <c r="Q274" s="155"/>
      <c r="R274" s="156"/>
      <c r="S274" s="156"/>
      <c r="T274" s="156"/>
      <c r="U274" s="156"/>
      <c r="V274" s="156"/>
      <c r="W274" s="156"/>
      <c r="X274" s="156"/>
      <c r="Y274" s="145"/>
      <c r="Z274" s="145"/>
      <c r="AA274" s="145"/>
      <c r="AB274" s="145"/>
      <c r="AC274" s="145"/>
      <c r="AD274" s="145"/>
      <c r="AE274" s="145"/>
      <c r="AF274" s="145" t="s">
        <v>227</v>
      </c>
      <c r="AG274" s="145">
        <v>0</v>
      </c>
      <c r="AH274" s="145"/>
      <c r="AI274" s="145"/>
      <c r="AJ274" s="145"/>
      <c r="AK274" s="145"/>
      <c r="AL274" s="145"/>
      <c r="AM274" s="145"/>
      <c r="AN274" s="145"/>
      <c r="AO274" s="145"/>
      <c r="AP274" s="145"/>
      <c r="AQ274" s="145"/>
      <c r="AR274" s="145"/>
      <c r="AS274" s="145"/>
      <c r="AT274" s="145"/>
      <c r="AU274" s="145"/>
      <c r="AV274" s="145"/>
      <c r="AW274" s="145"/>
      <c r="AX274" s="145"/>
      <c r="AY274" s="145"/>
      <c r="AZ274" s="145"/>
      <c r="BA274" s="145"/>
      <c r="BB274" s="145"/>
      <c r="BC274" s="145"/>
      <c r="BD274" s="145"/>
      <c r="BE274" s="145"/>
      <c r="BF274" s="145"/>
      <c r="BG274" s="145"/>
    </row>
    <row r="275" spans="1:59" outlineLevel="3" x14ac:dyDescent="0.2">
      <c r="A275" s="152"/>
      <c r="B275" s="153"/>
      <c r="C275" s="184" t="s">
        <v>738</v>
      </c>
      <c r="D275" s="158"/>
      <c r="E275" s="159">
        <v>91.43</v>
      </c>
      <c r="F275" s="156"/>
      <c r="G275" s="156"/>
      <c r="H275" s="156"/>
      <c r="I275" s="156"/>
      <c r="J275" s="156"/>
      <c r="K275" s="156"/>
      <c r="L275" s="156"/>
      <c r="M275" s="156"/>
      <c r="N275" s="155"/>
      <c r="O275" s="155"/>
      <c r="P275" s="155"/>
      <c r="Q275" s="155"/>
      <c r="R275" s="156"/>
      <c r="S275" s="156"/>
      <c r="T275" s="156"/>
      <c r="U275" s="156"/>
      <c r="V275" s="156"/>
      <c r="W275" s="156"/>
      <c r="X275" s="156"/>
      <c r="Y275" s="145"/>
      <c r="Z275" s="145"/>
      <c r="AA275" s="145"/>
      <c r="AB275" s="145"/>
      <c r="AC275" s="145"/>
      <c r="AD275" s="145"/>
      <c r="AE275" s="145"/>
      <c r="AF275" s="145" t="s">
        <v>227</v>
      </c>
      <c r="AG275" s="145">
        <v>0</v>
      </c>
      <c r="AH275" s="145"/>
      <c r="AI275" s="145"/>
      <c r="AJ275" s="145"/>
      <c r="AK275" s="145"/>
      <c r="AL275" s="145"/>
      <c r="AM275" s="145"/>
      <c r="AN275" s="145"/>
      <c r="AO275" s="145"/>
      <c r="AP275" s="145"/>
      <c r="AQ275" s="145"/>
      <c r="AR275" s="145"/>
      <c r="AS275" s="145"/>
      <c r="AT275" s="145"/>
      <c r="AU275" s="145"/>
      <c r="AV275" s="145"/>
      <c r="AW275" s="145"/>
      <c r="AX275" s="145"/>
      <c r="AY275" s="145"/>
      <c r="AZ275" s="145"/>
      <c r="BA275" s="145"/>
      <c r="BB275" s="145"/>
      <c r="BC275" s="145"/>
      <c r="BD275" s="145"/>
      <c r="BE275" s="145"/>
      <c r="BF275" s="145"/>
      <c r="BG275" s="145"/>
    </row>
    <row r="276" spans="1:59" outlineLevel="1" x14ac:dyDescent="0.2">
      <c r="A276" s="168">
        <v>135</v>
      </c>
      <c r="B276" s="169" t="s">
        <v>739</v>
      </c>
      <c r="C276" s="183" t="s">
        <v>740</v>
      </c>
      <c r="D276" s="170" t="s">
        <v>341</v>
      </c>
      <c r="E276" s="171">
        <v>91</v>
      </c>
      <c r="F276" s="172"/>
      <c r="G276" s="173">
        <f>ROUND(E276*F276,2)</f>
        <v>0</v>
      </c>
      <c r="H276" s="172"/>
      <c r="I276" s="173">
        <f>ROUND(E276*H276,2)</f>
        <v>0</v>
      </c>
      <c r="J276" s="172"/>
      <c r="K276" s="173">
        <f>ROUND(E276*J276,2)</f>
        <v>0</v>
      </c>
      <c r="L276" s="173">
        <v>21</v>
      </c>
      <c r="M276" s="173">
        <f>G276*(1+L276/100)</f>
        <v>0</v>
      </c>
      <c r="N276" s="171">
        <v>0</v>
      </c>
      <c r="O276" s="171">
        <f>ROUND(E276*N276,2)</f>
        <v>0</v>
      </c>
      <c r="P276" s="171">
        <v>0</v>
      </c>
      <c r="Q276" s="171">
        <f>ROUND(E276*P276,2)</f>
        <v>0</v>
      </c>
      <c r="R276" s="173"/>
      <c r="S276" s="181" t="s">
        <v>296</v>
      </c>
      <c r="T276" s="156">
        <v>0</v>
      </c>
      <c r="U276" s="156">
        <f>ROUND(E276*T276,2)</f>
        <v>0</v>
      </c>
      <c r="V276" s="156"/>
      <c r="W276" s="156" t="s">
        <v>269</v>
      </c>
      <c r="X276" s="156" t="s">
        <v>224</v>
      </c>
      <c r="Y276" s="145"/>
      <c r="Z276" s="145"/>
      <c r="AA276" s="145"/>
      <c r="AB276" s="145"/>
      <c r="AC276" s="145"/>
      <c r="AD276" s="145"/>
      <c r="AE276" s="145"/>
      <c r="AF276" s="145" t="s">
        <v>480</v>
      </c>
      <c r="AG276" s="145"/>
      <c r="AH276" s="145"/>
      <c r="AI276" s="145"/>
      <c r="AJ276" s="145"/>
      <c r="AK276" s="145"/>
      <c r="AL276" s="145"/>
      <c r="AM276" s="145"/>
      <c r="AN276" s="145"/>
      <c r="AO276" s="145"/>
      <c r="AP276" s="145"/>
      <c r="AQ276" s="145"/>
      <c r="AR276" s="145"/>
      <c r="AS276" s="145"/>
      <c r="AT276" s="145"/>
      <c r="AU276" s="145"/>
      <c r="AV276" s="145"/>
      <c r="AW276" s="145"/>
      <c r="AX276" s="145"/>
      <c r="AY276" s="145"/>
      <c r="AZ276" s="145"/>
      <c r="BA276" s="145"/>
      <c r="BB276" s="145"/>
      <c r="BC276" s="145"/>
      <c r="BD276" s="145"/>
      <c r="BE276" s="145"/>
      <c r="BF276" s="145"/>
      <c r="BG276" s="145"/>
    </row>
    <row r="277" spans="1:59" outlineLevel="2" x14ac:dyDescent="0.2">
      <c r="A277" s="152"/>
      <c r="B277" s="153"/>
      <c r="C277" s="184" t="s">
        <v>741</v>
      </c>
      <c r="D277" s="158"/>
      <c r="E277" s="159"/>
      <c r="F277" s="156"/>
      <c r="G277" s="156"/>
      <c r="H277" s="156"/>
      <c r="I277" s="156"/>
      <c r="J277" s="156"/>
      <c r="K277" s="156"/>
      <c r="L277" s="156"/>
      <c r="M277" s="156"/>
      <c r="N277" s="155"/>
      <c r="O277" s="155"/>
      <c r="P277" s="155"/>
      <c r="Q277" s="155"/>
      <c r="R277" s="156"/>
      <c r="S277" s="156"/>
      <c r="T277" s="156"/>
      <c r="U277" s="156"/>
      <c r="V277" s="156"/>
      <c r="W277" s="156"/>
      <c r="X277" s="156"/>
      <c r="Y277" s="145"/>
      <c r="Z277" s="145"/>
      <c r="AA277" s="145"/>
      <c r="AB277" s="145"/>
      <c r="AC277" s="145"/>
      <c r="AD277" s="145"/>
      <c r="AE277" s="145"/>
      <c r="AF277" s="145" t="s">
        <v>227</v>
      </c>
      <c r="AG277" s="145">
        <v>0</v>
      </c>
      <c r="AH277" s="145"/>
      <c r="AI277" s="145"/>
      <c r="AJ277" s="145"/>
      <c r="AK277" s="145"/>
      <c r="AL277" s="145"/>
      <c r="AM277" s="145"/>
      <c r="AN277" s="145"/>
      <c r="AO277" s="145"/>
      <c r="AP277" s="145"/>
      <c r="AQ277" s="145"/>
      <c r="AR277" s="145"/>
      <c r="AS277" s="145"/>
      <c r="AT277" s="145"/>
      <c r="AU277" s="145"/>
      <c r="AV277" s="145"/>
      <c r="AW277" s="145"/>
      <c r="AX277" s="145"/>
      <c r="AY277" s="145"/>
      <c r="AZ277" s="145"/>
      <c r="BA277" s="145"/>
      <c r="BB277" s="145"/>
      <c r="BC277" s="145"/>
      <c r="BD277" s="145"/>
      <c r="BE277" s="145"/>
      <c r="BF277" s="145"/>
      <c r="BG277" s="145"/>
    </row>
    <row r="278" spans="1:59" outlineLevel="3" x14ac:dyDescent="0.2">
      <c r="A278" s="152"/>
      <c r="B278" s="153"/>
      <c r="C278" s="184" t="s">
        <v>742</v>
      </c>
      <c r="D278" s="158"/>
      <c r="E278" s="159"/>
      <c r="F278" s="156"/>
      <c r="G278" s="156"/>
      <c r="H278" s="156"/>
      <c r="I278" s="156"/>
      <c r="J278" s="156"/>
      <c r="K278" s="156"/>
      <c r="L278" s="156"/>
      <c r="M278" s="156"/>
      <c r="N278" s="155"/>
      <c r="O278" s="155"/>
      <c r="P278" s="155"/>
      <c r="Q278" s="155"/>
      <c r="R278" s="156"/>
      <c r="S278" s="156"/>
      <c r="T278" s="156"/>
      <c r="U278" s="156"/>
      <c r="V278" s="156"/>
      <c r="W278" s="156"/>
      <c r="X278" s="156"/>
      <c r="Y278" s="145"/>
      <c r="Z278" s="145"/>
      <c r="AA278" s="145"/>
      <c r="AB278" s="145"/>
      <c r="AC278" s="145"/>
      <c r="AD278" s="145"/>
      <c r="AE278" s="145"/>
      <c r="AF278" s="145" t="s">
        <v>227</v>
      </c>
      <c r="AG278" s="145">
        <v>0</v>
      </c>
      <c r="AH278" s="145"/>
      <c r="AI278" s="145"/>
      <c r="AJ278" s="145"/>
      <c r="AK278" s="145"/>
      <c r="AL278" s="145"/>
      <c r="AM278" s="145"/>
      <c r="AN278" s="145"/>
      <c r="AO278" s="145"/>
      <c r="AP278" s="145"/>
      <c r="AQ278" s="145"/>
      <c r="AR278" s="145"/>
      <c r="AS278" s="145"/>
      <c r="AT278" s="145"/>
      <c r="AU278" s="145"/>
      <c r="AV278" s="145"/>
      <c r="AW278" s="145"/>
      <c r="AX278" s="145"/>
      <c r="AY278" s="145"/>
      <c r="AZ278" s="145"/>
      <c r="BA278" s="145"/>
      <c r="BB278" s="145"/>
      <c r="BC278" s="145"/>
      <c r="BD278" s="145"/>
      <c r="BE278" s="145"/>
      <c r="BF278" s="145"/>
      <c r="BG278" s="145"/>
    </row>
    <row r="279" spans="1:59" outlineLevel="3" x14ac:dyDescent="0.2">
      <c r="A279" s="152"/>
      <c r="B279" s="153"/>
      <c r="C279" s="184" t="s">
        <v>743</v>
      </c>
      <c r="D279" s="158"/>
      <c r="E279" s="159">
        <v>91</v>
      </c>
      <c r="F279" s="156"/>
      <c r="G279" s="156"/>
      <c r="H279" s="156"/>
      <c r="I279" s="156"/>
      <c r="J279" s="156"/>
      <c r="K279" s="156"/>
      <c r="L279" s="156"/>
      <c r="M279" s="156"/>
      <c r="N279" s="155"/>
      <c r="O279" s="155"/>
      <c r="P279" s="155"/>
      <c r="Q279" s="155"/>
      <c r="R279" s="156"/>
      <c r="S279" s="156"/>
      <c r="T279" s="156"/>
      <c r="U279" s="156"/>
      <c r="V279" s="156"/>
      <c r="W279" s="156"/>
      <c r="X279" s="156"/>
      <c r="Y279" s="145"/>
      <c r="Z279" s="145"/>
      <c r="AA279" s="145"/>
      <c r="AB279" s="145"/>
      <c r="AC279" s="145"/>
      <c r="AD279" s="145"/>
      <c r="AE279" s="145"/>
      <c r="AF279" s="145" t="s">
        <v>227</v>
      </c>
      <c r="AG279" s="145">
        <v>0</v>
      </c>
      <c r="AH279" s="145"/>
      <c r="AI279" s="145"/>
      <c r="AJ279" s="145"/>
      <c r="AK279" s="145"/>
      <c r="AL279" s="145"/>
      <c r="AM279" s="145"/>
      <c r="AN279" s="145"/>
      <c r="AO279" s="145"/>
      <c r="AP279" s="145"/>
      <c r="AQ279" s="145"/>
      <c r="AR279" s="145"/>
      <c r="AS279" s="145"/>
      <c r="AT279" s="145"/>
      <c r="AU279" s="145"/>
      <c r="AV279" s="145"/>
      <c r="AW279" s="145"/>
      <c r="AX279" s="145"/>
      <c r="AY279" s="145"/>
      <c r="AZ279" s="145"/>
      <c r="BA279" s="145"/>
      <c r="BB279" s="145"/>
      <c r="BC279" s="145"/>
      <c r="BD279" s="145"/>
      <c r="BE279" s="145"/>
      <c r="BF279" s="145"/>
      <c r="BG279" s="145"/>
    </row>
    <row r="280" spans="1:59" outlineLevel="1" x14ac:dyDescent="0.2">
      <c r="A280" s="175">
        <v>136</v>
      </c>
      <c r="B280" s="176" t="s">
        <v>744</v>
      </c>
      <c r="C280" s="185" t="s">
        <v>745</v>
      </c>
      <c r="D280" s="177" t="s">
        <v>341</v>
      </c>
      <c r="E280" s="178">
        <v>1</v>
      </c>
      <c r="F280" s="179"/>
      <c r="G280" s="180">
        <f>ROUND(E280*F280,2)</f>
        <v>0</v>
      </c>
      <c r="H280" s="179"/>
      <c r="I280" s="180">
        <f>ROUND(E280*H280,2)</f>
        <v>0</v>
      </c>
      <c r="J280" s="179"/>
      <c r="K280" s="180">
        <f>ROUND(E280*J280,2)</f>
        <v>0</v>
      </c>
      <c r="L280" s="180">
        <v>21</v>
      </c>
      <c r="M280" s="180">
        <f>G280*(1+L280/100)</f>
        <v>0</v>
      </c>
      <c r="N280" s="178">
        <v>0</v>
      </c>
      <c r="O280" s="178">
        <f>ROUND(E280*N280,2)</f>
        <v>0</v>
      </c>
      <c r="P280" s="178">
        <v>0</v>
      </c>
      <c r="Q280" s="178">
        <f>ROUND(E280*P280,2)</f>
        <v>0</v>
      </c>
      <c r="R280" s="180"/>
      <c r="S280" s="174" t="s">
        <v>1899</v>
      </c>
      <c r="T280" s="156">
        <v>0</v>
      </c>
      <c r="U280" s="156">
        <f>ROUND(E280*T280,2)</f>
        <v>0</v>
      </c>
      <c r="V280" s="156"/>
      <c r="W280" s="156" t="s">
        <v>269</v>
      </c>
      <c r="X280" s="156" t="s">
        <v>224</v>
      </c>
      <c r="Y280" s="145"/>
      <c r="Z280" s="145"/>
      <c r="AA280" s="145"/>
      <c r="AB280" s="145"/>
      <c r="AC280" s="145"/>
      <c r="AD280" s="145"/>
      <c r="AE280" s="145"/>
      <c r="AF280" s="145" t="s">
        <v>480</v>
      </c>
      <c r="AG280" s="145"/>
      <c r="AH280" s="145"/>
      <c r="AI280" s="145"/>
      <c r="AJ280" s="145"/>
      <c r="AK280" s="145"/>
      <c r="AL280" s="145"/>
      <c r="AM280" s="145"/>
      <c r="AN280" s="145"/>
      <c r="AO280" s="145"/>
      <c r="AP280" s="145"/>
      <c r="AQ280" s="145"/>
      <c r="AR280" s="145"/>
      <c r="AS280" s="145"/>
      <c r="AT280" s="145"/>
      <c r="AU280" s="145"/>
      <c r="AV280" s="145"/>
      <c r="AW280" s="145"/>
      <c r="AX280" s="145"/>
      <c r="AY280" s="145"/>
      <c r="AZ280" s="145"/>
      <c r="BA280" s="145"/>
      <c r="BB280" s="145"/>
      <c r="BC280" s="145"/>
      <c r="BD280" s="145"/>
      <c r="BE280" s="145"/>
      <c r="BF280" s="145"/>
      <c r="BG280" s="145"/>
    </row>
    <row r="281" spans="1:59" outlineLevel="1" x14ac:dyDescent="0.2">
      <c r="A281" s="175">
        <v>137</v>
      </c>
      <c r="B281" s="176" t="s">
        <v>746</v>
      </c>
      <c r="C281" s="185" t="s">
        <v>747</v>
      </c>
      <c r="D281" s="177" t="s">
        <v>341</v>
      </c>
      <c r="E281" s="178">
        <v>5</v>
      </c>
      <c r="F281" s="179"/>
      <c r="G281" s="180">
        <f>ROUND(E281*F281,2)</f>
        <v>0</v>
      </c>
      <c r="H281" s="179"/>
      <c r="I281" s="180">
        <f>ROUND(E281*H281,2)</f>
        <v>0</v>
      </c>
      <c r="J281" s="179"/>
      <c r="K281" s="180">
        <f>ROUND(E281*J281,2)</f>
        <v>0</v>
      </c>
      <c r="L281" s="180">
        <v>21</v>
      </c>
      <c r="M281" s="180">
        <f>G281*(1+L281/100)</f>
        <v>0</v>
      </c>
      <c r="N281" s="178">
        <v>3.09E-2</v>
      </c>
      <c r="O281" s="178">
        <f>ROUND(E281*N281,2)</f>
        <v>0.15</v>
      </c>
      <c r="P281" s="178">
        <v>0</v>
      </c>
      <c r="Q281" s="178">
        <f>ROUND(E281*P281,2)</f>
        <v>0</v>
      </c>
      <c r="R281" s="180"/>
      <c r="S281" s="174" t="s">
        <v>1899</v>
      </c>
      <c r="T281" s="156">
        <v>0</v>
      </c>
      <c r="U281" s="156">
        <f>ROUND(E281*T281,2)</f>
        <v>0</v>
      </c>
      <c r="V281" s="156"/>
      <c r="W281" s="156" t="s">
        <v>223</v>
      </c>
      <c r="X281" s="156" t="s">
        <v>224</v>
      </c>
      <c r="Y281" s="145"/>
      <c r="Z281" s="145"/>
      <c r="AA281" s="145"/>
      <c r="AB281" s="145"/>
      <c r="AC281" s="145"/>
      <c r="AD281" s="145"/>
      <c r="AE281" s="145"/>
      <c r="AF281" s="145" t="s">
        <v>722</v>
      </c>
      <c r="AG281" s="145"/>
      <c r="AH281" s="145"/>
      <c r="AI281" s="145"/>
      <c r="AJ281" s="145"/>
      <c r="AK281" s="145"/>
      <c r="AL281" s="145"/>
      <c r="AM281" s="145"/>
      <c r="AN281" s="145"/>
      <c r="AO281" s="145"/>
      <c r="AP281" s="145"/>
      <c r="AQ281" s="145"/>
      <c r="AR281" s="145"/>
      <c r="AS281" s="145"/>
      <c r="AT281" s="145"/>
      <c r="AU281" s="145"/>
      <c r="AV281" s="145"/>
      <c r="AW281" s="145"/>
      <c r="AX281" s="145"/>
      <c r="AY281" s="145"/>
      <c r="AZ281" s="145"/>
      <c r="BA281" s="145"/>
      <c r="BB281" s="145"/>
      <c r="BC281" s="145"/>
      <c r="BD281" s="145"/>
      <c r="BE281" s="145"/>
      <c r="BF281" s="145"/>
      <c r="BG281" s="145"/>
    </row>
    <row r="282" spans="1:59" ht="22.5" outlineLevel="1" x14ac:dyDescent="0.2">
      <c r="A282" s="175">
        <v>138</v>
      </c>
      <c r="B282" s="176" t="s">
        <v>748</v>
      </c>
      <c r="C282" s="185" t="s">
        <v>749</v>
      </c>
      <c r="D282" s="177" t="s">
        <v>341</v>
      </c>
      <c r="E282" s="178">
        <v>7</v>
      </c>
      <c r="F282" s="179"/>
      <c r="G282" s="180">
        <f>ROUND(E282*F282,2)</f>
        <v>0</v>
      </c>
      <c r="H282" s="179"/>
      <c r="I282" s="180">
        <f>ROUND(E282*H282,2)</f>
        <v>0</v>
      </c>
      <c r="J282" s="179"/>
      <c r="K282" s="180">
        <f>ROUND(E282*J282,2)</f>
        <v>0</v>
      </c>
      <c r="L282" s="180">
        <v>21</v>
      </c>
      <c r="M282" s="180">
        <f>G282*(1+L282/100)</f>
        <v>0</v>
      </c>
      <c r="N282" s="178">
        <v>1.5E-3</v>
      </c>
      <c r="O282" s="178">
        <f>ROUND(E282*N282,2)</f>
        <v>0.01</v>
      </c>
      <c r="P282" s="178">
        <v>0</v>
      </c>
      <c r="Q282" s="178">
        <f>ROUND(E282*P282,2)</f>
        <v>0</v>
      </c>
      <c r="R282" s="180"/>
      <c r="S282" s="174" t="s">
        <v>1899</v>
      </c>
      <c r="T282" s="156">
        <v>0</v>
      </c>
      <c r="U282" s="156">
        <f>ROUND(E282*T282,2)</f>
        <v>0</v>
      </c>
      <c r="V282" s="156"/>
      <c r="W282" s="156" t="s">
        <v>223</v>
      </c>
      <c r="X282" s="156" t="s">
        <v>224</v>
      </c>
      <c r="Y282" s="145"/>
      <c r="Z282" s="145"/>
      <c r="AA282" s="145"/>
      <c r="AB282" s="145"/>
      <c r="AC282" s="145"/>
      <c r="AD282" s="145"/>
      <c r="AE282" s="145"/>
      <c r="AF282" s="145" t="s">
        <v>722</v>
      </c>
      <c r="AG282" s="145"/>
      <c r="AH282" s="145"/>
      <c r="AI282" s="145"/>
      <c r="AJ282" s="145"/>
      <c r="AK282" s="145"/>
      <c r="AL282" s="145"/>
      <c r="AM282" s="145"/>
      <c r="AN282" s="145"/>
      <c r="AO282" s="145"/>
      <c r="AP282" s="145"/>
      <c r="AQ282" s="145"/>
      <c r="AR282" s="145"/>
      <c r="AS282" s="145"/>
      <c r="AT282" s="145"/>
      <c r="AU282" s="145"/>
      <c r="AV282" s="145"/>
      <c r="AW282" s="145"/>
      <c r="AX282" s="145"/>
      <c r="AY282" s="145"/>
      <c r="AZ282" s="145"/>
      <c r="BA282" s="145"/>
      <c r="BB282" s="145"/>
      <c r="BC282" s="145"/>
      <c r="BD282" s="145"/>
      <c r="BE282" s="145"/>
      <c r="BF282" s="145"/>
      <c r="BG282" s="145"/>
    </row>
    <row r="283" spans="1:59" ht="22.5" outlineLevel="1" x14ac:dyDescent="0.2">
      <c r="A283" s="168">
        <v>139</v>
      </c>
      <c r="B283" s="169" t="s">
        <v>750</v>
      </c>
      <c r="C283" s="183" t="s">
        <v>751</v>
      </c>
      <c r="D283" s="170" t="s">
        <v>299</v>
      </c>
      <c r="E283" s="171">
        <v>126.22799999999999</v>
      </c>
      <c r="F283" s="172"/>
      <c r="G283" s="173">
        <f>ROUND(E283*F283,2)</f>
        <v>0</v>
      </c>
      <c r="H283" s="172"/>
      <c r="I283" s="173">
        <f>ROUND(E283*H283,2)</f>
        <v>0</v>
      </c>
      <c r="J283" s="172"/>
      <c r="K283" s="173">
        <f>ROUND(E283*J283,2)</f>
        <v>0</v>
      </c>
      <c r="L283" s="173">
        <v>21</v>
      </c>
      <c r="M283" s="173">
        <f>G283*(1+L283/100)</f>
        <v>0</v>
      </c>
      <c r="N283" s="171">
        <v>0</v>
      </c>
      <c r="O283" s="171">
        <f>ROUND(E283*N283,2)</f>
        <v>0</v>
      </c>
      <c r="P283" s="171">
        <v>0</v>
      </c>
      <c r="Q283" s="171">
        <f>ROUND(E283*P283,2)</f>
        <v>0</v>
      </c>
      <c r="R283" s="173"/>
      <c r="S283" s="174" t="s">
        <v>1899</v>
      </c>
      <c r="T283" s="156">
        <v>0</v>
      </c>
      <c r="U283" s="156">
        <f>ROUND(E283*T283,2)</f>
        <v>0</v>
      </c>
      <c r="V283" s="156"/>
      <c r="W283" s="156" t="s">
        <v>223</v>
      </c>
      <c r="X283" s="156" t="s">
        <v>224</v>
      </c>
      <c r="Y283" s="145"/>
      <c r="Z283" s="145"/>
      <c r="AA283" s="145"/>
      <c r="AB283" s="145"/>
      <c r="AC283" s="145"/>
      <c r="AD283" s="145"/>
      <c r="AE283" s="145"/>
      <c r="AF283" s="145" t="s">
        <v>722</v>
      </c>
      <c r="AG283" s="145"/>
      <c r="AH283" s="145"/>
      <c r="AI283" s="145"/>
      <c r="AJ283" s="145"/>
      <c r="AK283" s="145"/>
      <c r="AL283" s="145"/>
      <c r="AM283" s="145"/>
      <c r="AN283" s="145"/>
      <c r="AO283" s="145"/>
      <c r="AP283" s="145"/>
      <c r="AQ283" s="145"/>
      <c r="AR283" s="145"/>
      <c r="AS283" s="145"/>
      <c r="AT283" s="145"/>
      <c r="AU283" s="145"/>
      <c r="AV283" s="145"/>
      <c r="AW283" s="145"/>
      <c r="AX283" s="145"/>
      <c r="AY283" s="145"/>
      <c r="AZ283" s="145"/>
      <c r="BA283" s="145"/>
      <c r="BB283" s="145"/>
      <c r="BC283" s="145"/>
      <c r="BD283" s="145"/>
      <c r="BE283" s="145"/>
      <c r="BF283" s="145"/>
      <c r="BG283" s="145"/>
    </row>
    <row r="284" spans="1:59" outlineLevel="2" x14ac:dyDescent="0.2">
      <c r="A284" s="152"/>
      <c r="B284" s="153"/>
      <c r="C284" s="184" t="s">
        <v>752</v>
      </c>
      <c r="D284" s="158"/>
      <c r="E284" s="159"/>
      <c r="F284" s="156"/>
      <c r="G284" s="156"/>
      <c r="H284" s="156"/>
      <c r="I284" s="156"/>
      <c r="J284" s="156"/>
      <c r="K284" s="156"/>
      <c r="L284" s="156"/>
      <c r="M284" s="156"/>
      <c r="N284" s="155"/>
      <c r="O284" s="155"/>
      <c r="P284" s="155"/>
      <c r="Q284" s="155"/>
      <c r="R284" s="156"/>
      <c r="S284" s="156"/>
      <c r="T284" s="156"/>
      <c r="U284" s="156"/>
      <c r="V284" s="156"/>
      <c r="W284" s="156"/>
      <c r="X284" s="156"/>
      <c r="Y284" s="145"/>
      <c r="Z284" s="145"/>
      <c r="AA284" s="145"/>
      <c r="AB284" s="145"/>
      <c r="AC284" s="145"/>
      <c r="AD284" s="145"/>
      <c r="AE284" s="145"/>
      <c r="AF284" s="145" t="s">
        <v>227</v>
      </c>
      <c r="AG284" s="145">
        <v>0</v>
      </c>
      <c r="AH284" s="145"/>
      <c r="AI284" s="145"/>
      <c r="AJ284" s="145"/>
      <c r="AK284" s="145"/>
      <c r="AL284" s="145"/>
      <c r="AM284" s="145"/>
      <c r="AN284" s="145"/>
      <c r="AO284" s="145"/>
      <c r="AP284" s="145"/>
      <c r="AQ284" s="145"/>
      <c r="AR284" s="145"/>
      <c r="AS284" s="145"/>
      <c r="AT284" s="145"/>
      <c r="AU284" s="145"/>
      <c r="AV284" s="145"/>
      <c r="AW284" s="145"/>
      <c r="AX284" s="145"/>
      <c r="AY284" s="145"/>
      <c r="AZ284" s="145"/>
      <c r="BA284" s="145"/>
      <c r="BB284" s="145"/>
      <c r="BC284" s="145"/>
      <c r="BD284" s="145"/>
      <c r="BE284" s="145"/>
      <c r="BF284" s="145"/>
      <c r="BG284" s="145"/>
    </row>
    <row r="285" spans="1:59" outlineLevel="3" x14ac:dyDescent="0.2">
      <c r="A285" s="152"/>
      <c r="B285" s="153"/>
      <c r="C285" s="184" t="s">
        <v>753</v>
      </c>
      <c r="D285" s="158"/>
      <c r="E285" s="159">
        <v>126.23</v>
      </c>
      <c r="F285" s="156"/>
      <c r="G285" s="156"/>
      <c r="H285" s="156"/>
      <c r="I285" s="156"/>
      <c r="J285" s="156"/>
      <c r="K285" s="156"/>
      <c r="L285" s="156"/>
      <c r="M285" s="156"/>
      <c r="N285" s="155"/>
      <c r="O285" s="155"/>
      <c r="P285" s="155"/>
      <c r="Q285" s="155"/>
      <c r="R285" s="156"/>
      <c r="S285" s="156"/>
      <c r="T285" s="156"/>
      <c r="U285" s="156"/>
      <c r="V285" s="156"/>
      <c r="W285" s="156"/>
      <c r="X285" s="156"/>
      <c r="Y285" s="145"/>
      <c r="Z285" s="145"/>
      <c r="AA285" s="145"/>
      <c r="AB285" s="145"/>
      <c r="AC285" s="145"/>
      <c r="AD285" s="145"/>
      <c r="AE285" s="145"/>
      <c r="AF285" s="145" t="s">
        <v>227</v>
      </c>
      <c r="AG285" s="145">
        <v>0</v>
      </c>
      <c r="AH285" s="145"/>
      <c r="AI285" s="145"/>
      <c r="AJ285" s="145"/>
      <c r="AK285" s="145"/>
      <c r="AL285" s="145"/>
      <c r="AM285" s="145"/>
      <c r="AN285" s="145"/>
      <c r="AO285" s="145"/>
      <c r="AP285" s="145"/>
      <c r="AQ285" s="145"/>
      <c r="AR285" s="145"/>
      <c r="AS285" s="145"/>
      <c r="AT285" s="145"/>
      <c r="AU285" s="145"/>
      <c r="AV285" s="145"/>
      <c r="AW285" s="145"/>
      <c r="AX285" s="145"/>
      <c r="AY285" s="145"/>
      <c r="AZ285" s="145"/>
      <c r="BA285" s="145"/>
      <c r="BB285" s="145"/>
      <c r="BC285" s="145"/>
      <c r="BD285" s="145"/>
      <c r="BE285" s="145"/>
      <c r="BF285" s="145"/>
      <c r="BG285" s="145"/>
    </row>
    <row r="286" spans="1:59" ht="45" outlineLevel="1" x14ac:dyDescent="0.2">
      <c r="A286" s="175">
        <v>140</v>
      </c>
      <c r="B286" s="176" t="s">
        <v>754</v>
      </c>
      <c r="C286" s="185" t="s">
        <v>755</v>
      </c>
      <c r="D286" s="177" t="s">
        <v>267</v>
      </c>
      <c r="E286" s="178">
        <v>0.81200000000000006</v>
      </c>
      <c r="F286" s="179"/>
      <c r="G286" s="180">
        <f>ROUND(E286*F286,2)</f>
        <v>0</v>
      </c>
      <c r="H286" s="179"/>
      <c r="I286" s="180">
        <f>ROUND(E286*H286,2)</f>
        <v>0</v>
      </c>
      <c r="J286" s="179"/>
      <c r="K286" s="180">
        <f>ROUND(E286*J286,2)</f>
        <v>0</v>
      </c>
      <c r="L286" s="180">
        <v>21</v>
      </c>
      <c r="M286" s="180">
        <f>G286*(1+L286/100)</f>
        <v>0</v>
      </c>
      <c r="N286" s="178">
        <v>0</v>
      </c>
      <c r="O286" s="178">
        <f>ROUND(E286*N286,2)</f>
        <v>0</v>
      </c>
      <c r="P286" s="178">
        <v>0</v>
      </c>
      <c r="Q286" s="178">
        <f>ROUND(E286*P286,2)</f>
        <v>0</v>
      </c>
      <c r="R286" s="180"/>
      <c r="S286" s="174" t="s">
        <v>1899</v>
      </c>
      <c r="T286" s="156">
        <v>0</v>
      </c>
      <c r="U286" s="156">
        <f>ROUND(E286*T286,2)</f>
        <v>0</v>
      </c>
      <c r="V286" s="156"/>
      <c r="W286" s="156" t="s">
        <v>223</v>
      </c>
      <c r="X286" s="156" t="s">
        <v>224</v>
      </c>
      <c r="Y286" s="145"/>
      <c r="Z286" s="145"/>
      <c r="AA286" s="145"/>
      <c r="AB286" s="145"/>
      <c r="AC286" s="145"/>
      <c r="AD286" s="145"/>
      <c r="AE286" s="145"/>
      <c r="AF286" s="145" t="s">
        <v>722</v>
      </c>
      <c r="AG286" s="145"/>
      <c r="AH286" s="145"/>
      <c r="AI286" s="145"/>
      <c r="AJ286" s="145"/>
      <c r="AK286" s="145"/>
      <c r="AL286" s="145"/>
      <c r="AM286" s="145"/>
      <c r="AN286" s="145"/>
      <c r="AO286" s="145"/>
      <c r="AP286" s="145"/>
      <c r="AQ286" s="145"/>
      <c r="AR286" s="145"/>
      <c r="AS286" s="145"/>
      <c r="AT286" s="145"/>
      <c r="AU286" s="145"/>
      <c r="AV286" s="145"/>
      <c r="AW286" s="145"/>
      <c r="AX286" s="145"/>
      <c r="AY286" s="145"/>
      <c r="AZ286" s="145"/>
      <c r="BA286" s="145"/>
      <c r="BB286" s="145"/>
      <c r="BC286" s="145"/>
      <c r="BD286" s="145"/>
      <c r="BE286" s="145"/>
      <c r="BF286" s="145"/>
      <c r="BG286" s="145"/>
    </row>
    <row r="287" spans="1:59" ht="45" outlineLevel="1" x14ac:dyDescent="0.2">
      <c r="A287" s="175">
        <v>141</v>
      </c>
      <c r="B287" s="176" t="s">
        <v>756</v>
      </c>
      <c r="C287" s="185" t="s">
        <v>757</v>
      </c>
      <c r="D287" s="177" t="s">
        <v>267</v>
      </c>
      <c r="E287" s="178">
        <v>0.81200000000000006</v>
      </c>
      <c r="F287" s="179"/>
      <c r="G287" s="180">
        <f>ROUND(E287*F287,2)</f>
        <v>0</v>
      </c>
      <c r="H287" s="179"/>
      <c r="I287" s="180">
        <f>ROUND(E287*H287,2)</f>
        <v>0</v>
      </c>
      <c r="J287" s="179"/>
      <c r="K287" s="180">
        <f>ROUND(E287*J287,2)</f>
        <v>0</v>
      </c>
      <c r="L287" s="180">
        <v>21</v>
      </c>
      <c r="M287" s="180">
        <f>G287*(1+L287/100)</f>
        <v>0</v>
      </c>
      <c r="N287" s="178">
        <v>0</v>
      </c>
      <c r="O287" s="178">
        <f>ROUND(E287*N287,2)</f>
        <v>0</v>
      </c>
      <c r="P287" s="178">
        <v>0</v>
      </c>
      <c r="Q287" s="178">
        <f>ROUND(E287*P287,2)</f>
        <v>0</v>
      </c>
      <c r="R287" s="180"/>
      <c r="S287" s="174" t="s">
        <v>1899</v>
      </c>
      <c r="T287" s="156">
        <v>0</v>
      </c>
      <c r="U287" s="156">
        <f>ROUND(E287*T287,2)</f>
        <v>0</v>
      </c>
      <c r="V287" s="156"/>
      <c r="W287" s="156" t="s">
        <v>223</v>
      </c>
      <c r="X287" s="156" t="s">
        <v>224</v>
      </c>
      <c r="Y287" s="145"/>
      <c r="Z287" s="145"/>
      <c r="AA287" s="145"/>
      <c r="AB287" s="145"/>
      <c r="AC287" s="145"/>
      <c r="AD287" s="145"/>
      <c r="AE287" s="145"/>
      <c r="AF287" s="145" t="s">
        <v>722</v>
      </c>
      <c r="AG287" s="145"/>
      <c r="AH287" s="145"/>
      <c r="AI287" s="145"/>
      <c r="AJ287" s="145"/>
      <c r="AK287" s="145"/>
      <c r="AL287" s="145"/>
      <c r="AM287" s="145"/>
      <c r="AN287" s="145"/>
      <c r="AO287" s="145"/>
      <c r="AP287" s="145"/>
      <c r="AQ287" s="145"/>
      <c r="AR287" s="145"/>
      <c r="AS287" s="145"/>
      <c r="AT287" s="145"/>
      <c r="AU287" s="145"/>
      <c r="AV287" s="145"/>
      <c r="AW287" s="145"/>
      <c r="AX287" s="145"/>
      <c r="AY287" s="145"/>
      <c r="AZ287" s="145"/>
      <c r="BA287" s="145"/>
      <c r="BB287" s="145"/>
      <c r="BC287" s="145"/>
      <c r="BD287" s="145"/>
      <c r="BE287" s="145"/>
      <c r="BF287" s="145"/>
      <c r="BG287" s="145"/>
    </row>
    <row r="288" spans="1:59" x14ac:dyDescent="0.2">
      <c r="A288" s="161" t="s">
        <v>217</v>
      </c>
      <c r="B288" s="162" t="s">
        <v>167</v>
      </c>
      <c r="C288" s="182" t="s">
        <v>168</v>
      </c>
      <c r="D288" s="163"/>
      <c r="E288" s="164"/>
      <c r="F288" s="165"/>
      <c r="G288" s="165">
        <f>SUMIF(AF289:AF293,"&lt;&gt;NOR",G289:G293)</f>
        <v>0</v>
      </c>
      <c r="H288" s="165"/>
      <c r="I288" s="165">
        <f>SUM(I289:I293)</f>
        <v>0</v>
      </c>
      <c r="J288" s="165"/>
      <c r="K288" s="165">
        <f>SUM(K289:K293)</f>
        <v>0</v>
      </c>
      <c r="L288" s="165"/>
      <c r="M288" s="165">
        <f>SUM(M289:M293)</f>
        <v>0</v>
      </c>
      <c r="N288" s="164"/>
      <c r="O288" s="164">
        <f>SUM(O289:O293)</f>
        <v>0.01</v>
      </c>
      <c r="P288" s="164"/>
      <c r="Q288" s="164">
        <f>SUM(Q289:Q293)</f>
        <v>0</v>
      </c>
      <c r="R288" s="165"/>
      <c r="S288" s="166"/>
      <c r="T288" s="160"/>
      <c r="U288" s="160">
        <f>SUM(U289:U293)</f>
        <v>0</v>
      </c>
      <c r="V288" s="160"/>
      <c r="W288" s="160"/>
      <c r="X288" s="160"/>
      <c r="AF288" t="s">
        <v>218</v>
      </c>
    </row>
    <row r="289" spans="1:59" outlineLevel="1" x14ac:dyDescent="0.2">
      <c r="A289" s="175">
        <v>142</v>
      </c>
      <c r="B289" s="176" t="s">
        <v>758</v>
      </c>
      <c r="C289" s="185" t="s">
        <v>759</v>
      </c>
      <c r="D289" s="177" t="s">
        <v>341</v>
      </c>
      <c r="E289" s="178">
        <v>2</v>
      </c>
      <c r="F289" s="179"/>
      <c r="G289" s="180">
        <f>ROUND(E289*F289,2)</f>
        <v>0</v>
      </c>
      <c r="H289" s="179"/>
      <c r="I289" s="180">
        <f>ROUND(E289*H289,2)</f>
        <v>0</v>
      </c>
      <c r="J289" s="179"/>
      <c r="K289" s="180">
        <f>ROUND(E289*J289,2)</f>
        <v>0</v>
      </c>
      <c r="L289" s="180">
        <v>21</v>
      </c>
      <c r="M289" s="180">
        <f>G289*(1+L289/100)</f>
        <v>0</v>
      </c>
      <c r="N289" s="178">
        <v>0</v>
      </c>
      <c r="O289" s="178">
        <f>ROUND(E289*N289,2)</f>
        <v>0</v>
      </c>
      <c r="P289" s="178">
        <v>0</v>
      </c>
      <c r="Q289" s="178">
        <f>ROUND(E289*P289,2)</f>
        <v>0</v>
      </c>
      <c r="R289" s="180"/>
      <c r="S289" s="174" t="s">
        <v>1899</v>
      </c>
      <c r="T289" s="156">
        <v>0</v>
      </c>
      <c r="U289" s="156">
        <f>ROUND(E289*T289,2)</f>
        <v>0</v>
      </c>
      <c r="V289" s="156"/>
      <c r="W289" s="156" t="s">
        <v>223</v>
      </c>
      <c r="X289" s="156" t="s">
        <v>224</v>
      </c>
      <c r="Y289" s="145"/>
      <c r="Z289" s="145"/>
      <c r="AA289" s="145"/>
      <c r="AB289" s="145"/>
      <c r="AC289" s="145"/>
      <c r="AD289" s="145"/>
      <c r="AE289" s="145"/>
      <c r="AF289" s="145" t="s">
        <v>722</v>
      </c>
      <c r="AG289" s="145"/>
      <c r="AH289" s="145"/>
      <c r="AI289" s="145"/>
      <c r="AJ289" s="145"/>
      <c r="AK289" s="145"/>
      <c r="AL289" s="145"/>
      <c r="AM289" s="145"/>
      <c r="AN289" s="145"/>
      <c r="AO289" s="145"/>
      <c r="AP289" s="145"/>
      <c r="AQ289" s="145"/>
      <c r="AR289" s="145"/>
      <c r="AS289" s="145"/>
      <c r="AT289" s="145"/>
      <c r="AU289" s="145"/>
      <c r="AV289" s="145"/>
      <c r="AW289" s="145"/>
      <c r="AX289" s="145"/>
      <c r="AY289" s="145"/>
      <c r="AZ289" s="145"/>
      <c r="BA289" s="145"/>
      <c r="BB289" s="145"/>
      <c r="BC289" s="145"/>
      <c r="BD289" s="145"/>
      <c r="BE289" s="145"/>
      <c r="BF289" s="145"/>
      <c r="BG289" s="145"/>
    </row>
    <row r="290" spans="1:59" ht="22.5" outlineLevel="1" x14ac:dyDescent="0.2">
      <c r="A290" s="175">
        <v>143</v>
      </c>
      <c r="B290" s="176" t="s">
        <v>760</v>
      </c>
      <c r="C290" s="185" t="s">
        <v>761</v>
      </c>
      <c r="D290" s="177" t="s">
        <v>762</v>
      </c>
      <c r="E290" s="178">
        <v>1</v>
      </c>
      <c r="F290" s="179"/>
      <c r="G290" s="180">
        <f>ROUND(E290*F290,2)</f>
        <v>0</v>
      </c>
      <c r="H290" s="179"/>
      <c r="I290" s="180">
        <f>ROUND(E290*H290,2)</f>
        <v>0</v>
      </c>
      <c r="J290" s="179"/>
      <c r="K290" s="180">
        <f>ROUND(E290*J290,2)</f>
        <v>0</v>
      </c>
      <c r="L290" s="180">
        <v>21</v>
      </c>
      <c r="M290" s="180">
        <f>G290*(1+L290/100)</f>
        <v>0</v>
      </c>
      <c r="N290" s="178">
        <v>8.9999999999999993E-3</v>
      </c>
      <c r="O290" s="178">
        <f>ROUND(E290*N290,2)</f>
        <v>0.01</v>
      </c>
      <c r="P290" s="178">
        <v>0</v>
      </c>
      <c r="Q290" s="178">
        <f>ROUND(E290*P290,2)</f>
        <v>0</v>
      </c>
      <c r="R290" s="180"/>
      <c r="S290" s="174" t="s">
        <v>1899</v>
      </c>
      <c r="T290" s="156">
        <v>0</v>
      </c>
      <c r="U290" s="156">
        <f>ROUND(E290*T290,2)</f>
        <v>0</v>
      </c>
      <c r="V290" s="156"/>
      <c r="W290" s="156" t="s">
        <v>269</v>
      </c>
      <c r="X290" s="156" t="s">
        <v>224</v>
      </c>
      <c r="Y290" s="145"/>
      <c r="Z290" s="145"/>
      <c r="AA290" s="145"/>
      <c r="AB290" s="145"/>
      <c r="AC290" s="145"/>
      <c r="AD290" s="145"/>
      <c r="AE290" s="145"/>
      <c r="AF290" s="145" t="s">
        <v>480</v>
      </c>
      <c r="AG290" s="145"/>
      <c r="AH290" s="145"/>
      <c r="AI290" s="145"/>
      <c r="AJ290" s="145"/>
      <c r="AK290" s="145"/>
      <c r="AL290" s="145"/>
      <c r="AM290" s="145"/>
      <c r="AN290" s="145"/>
      <c r="AO290" s="145"/>
      <c r="AP290" s="145"/>
      <c r="AQ290" s="145"/>
      <c r="AR290" s="145"/>
      <c r="AS290" s="145"/>
      <c r="AT290" s="145"/>
      <c r="AU290" s="145"/>
      <c r="AV290" s="145"/>
      <c r="AW290" s="145"/>
      <c r="AX290" s="145"/>
      <c r="AY290" s="145"/>
      <c r="AZ290" s="145"/>
      <c r="BA290" s="145"/>
      <c r="BB290" s="145"/>
      <c r="BC290" s="145"/>
      <c r="BD290" s="145"/>
      <c r="BE290" s="145"/>
      <c r="BF290" s="145"/>
      <c r="BG290" s="145"/>
    </row>
    <row r="291" spans="1:59" ht="22.5" outlineLevel="1" x14ac:dyDescent="0.2">
      <c r="A291" s="175">
        <v>144</v>
      </c>
      <c r="B291" s="176" t="s">
        <v>763</v>
      </c>
      <c r="C291" s="185" t="s">
        <v>764</v>
      </c>
      <c r="D291" s="177" t="s">
        <v>765</v>
      </c>
      <c r="E291" s="178">
        <v>1</v>
      </c>
      <c r="F291" s="179"/>
      <c r="G291" s="180">
        <f>ROUND(E291*F291,2)</f>
        <v>0</v>
      </c>
      <c r="H291" s="179"/>
      <c r="I291" s="180">
        <f>ROUND(E291*H291,2)</f>
        <v>0</v>
      </c>
      <c r="J291" s="179"/>
      <c r="K291" s="180">
        <f>ROUND(E291*J291,2)</f>
        <v>0</v>
      </c>
      <c r="L291" s="180">
        <v>21</v>
      </c>
      <c r="M291" s="180">
        <f>G291*(1+L291/100)</f>
        <v>0</v>
      </c>
      <c r="N291" s="178">
        <v>2.7899999999999999E-3</v>
      </c>
      <c r="O291" s="178">
        <f>ROUND(E291*N291,2)</f>
        <v>0</v>
      </c>
      <c r="P291" s="178">
        <v>0</v>
      </c>
      <c r="Q291" s="178">
        <f>ROUND(E291*P291,2)</f>
        <v>0</v>
      </c>
      <c r="R291" s="180"/>
      <c r="S291" s="174" t="s">
        <v>1899</v>
      </c>
      <c r="T291" s="156">
        <v>0</v>
      </c>
      <c r="U291" s="156">
        <f>ROUND(E291*T291,2)</f>
        <v>0</v>
      </c>
      <c r="V291" s="156"/>
      <c r="W291" s="156" t="s">
        <v>223</v>
      </c>
      <c r="X291" s="156" t="s">
        <v>224</v>
      </c>
      <c r="Y291" s="145"/>
      <c r="Z291" s="145"/>
      <c r="AA291" s="145"/>
      <c r="AB291" s="145"/>
      <c r="AC291" s="145"/>
      <c r="AD291" s="145"/>
      <c r="AE291" s="145"/>
      <c r="AF291" s="145" t="s">
        <v>722</v>
      </c>
      <c r="AG291" s="145"/>
      <c r="AH291" s="145"/>
      <c r="AI291" s="145"/>
      <c r="AJ291" s="145"/>
      <c r="AK291" s="145"/>
      <c r="AL291" s="145"/>
      <c r="AM291" s="145"/>
      <c r="AN291" s="145"/>
      <c r="AO291" s="145"/>
      <c r="AP291" s="145"/>
      <c r="AQ291" s="145"/>
      <c r="AR291" s="145"/>
      <c r="AS291" s="145"/>
      <c r="AT291" s="145"/>
      <c r="AU291" s="145"/>
      <c r="AV291" s="145"/>
      <c r="AW291" s="145"/>
      <c r="AX291" s="145"/>
      <c r="AY291" s="145"/>
      <c r="AZ291" s="145"/>
      <c r="BA291" s="145"/>
      <c r="BB291" s="145"/>
      <c r="BC291" s="145"/>
      <c r="BD291" s="145"/>
      <c r="BE291" s="145"/>
      <c r="BF291" s="145"/>
      <c r="BG291" s="145"/>
    </row>
    <row r="292" spans="1:59" ht="45" outlineLevel="1" x14ac:dyDescent="0.2">
      <c r="A292" s="175">
        <v>145</v>
      </c>
      <c r="B292" s="176" t="s">
        <v>766</v>
      </c>
      <c r="C292" s="185" t="s">
        <v>767</v>
      </c>
      <c r="D292" s="177" t="s">
        <v>267</v>
      </c>
      <c r="E292" s="178">
        <v>1.2E-2</v>
      </c>
      <c r="F292" s="179"/>
      <c r="G292" s="180">
        <f>ROUND(E292*F292,2)</f>
        <v>0</v>
      </c>
      <c r="H292" s="179"/>
      <c r="I292" s="180">
        <f>ROUND(E292*H292,2)</f>
        <v>0</v>
      </c>
      <c r="J292" s="179"/>
      <c r="K292" s="180">
        <f>ROUND(E292*J292,2)</f>
        <v>0</v>
      </c>
      <c r="L292" s="180">
        <v>21</v>
      </c>
      <c r="M292" s="180">
        <f>G292*(1+L292/100)</f>
        <v>0</v>
      </c>
      <c r="N292" s="178">
        <v>0</v>
      </c>
      <c r="O292" s="178">
        <f>ROUND(E292*N292,2)</f>
        <v>0</v>
      </c>
      <c r="P292" s="178">
        <v>0</v>
      </c>
      <c r="Q292" s="178">
        <f>ROUND(E292*P292,2)</f>
        <v>0</v>
      </c>
      <c r="R292" s="180"/>
      <c r="S292" s="174" t="s">
        <v>1899</v>
      </c>
      <c r="T292" s="156">
        <v>0</v>
      </c>
      <c r="U292" s="156">
        <f>ROUND(E292*T292,2)</f>
        <v>0</v>
      </c>
      <c r="V292" s="156"/>
      <c r="W292" s="156" t="s">
        <v>223</v>
      </c>
      <c r="X292" s="156" t="s">
        <v>224</v>
      </c>
      <c r="Y292" s="145"/>
      <c r="Z292" s="145"/>
      <c r="AA292" s="145"/>
      <c r="AB292" s="145"/>
      <c r="AC292" s="145"/>
      <c r="AD292" s="145"/>
      <c r="AE292" s="145"/>
      <c r="AF292" s="145" t="s">
        <v>722</v>
      </c>
      <c r="AG292" s="145"/>
      <c r="AH292" s="145"/>
      <c r="AI292" s="145"/>
      <c r="AJ292" s="145"/>
      <c r="AK292" s="145"/>
      <c r="AL292" s="145"/>
      <c r="AM292" s="145"/>
      <c r="AN292" s="145"/>
      <c r="AO292" s="145"/>
      <c r="AP292" s="145"/>
      <c r="AQ292" s="145"/>
      <c r="AR292" s="145"/>
      <c r="AS292" s="145"/>
      <c r="AT292" s="145"/>
      <c r="AU292" s="145"/>
      <c r="AV292" s="145"/>
      <c r="AW292" s="145"/>
      <c r="AX292" s="145"/>
      <c r="AY292" s="145"/>
      <c r="AZ292" s="145"/>
      <c r="BA292" s="145"/>
      <c r="BB292" s="145"/>
      <c r="BC292" s="145"/>
      <c r="BD292" s="145"/>
      <c r="BE292" s="145"/>
      <c r="BF292" s="145"/>
      <c r="BG292" s="145"/>
    </row>
    <row r="293" spans="1:59" ht="45" outlineLevel="1" x14ac:dyDescent="0.2">
      <c r="A293" s="175">
        <v>146</v>
      </c>
      <c r="B293" s="176" t="s">
        <v>768</v>
      </c>
      <c r="C293" s="185" t="s">
        <v>769</v>
      </c>
      <c r="D293" s="177" t="s">
        <v>267</v>
      </c>
      <c r="E293" s="178">
        <v>1.2E-2</v>
      </c>
      <c r="F293" s="179"/>
      <c r="G293" s="180">
        <f>ROUND(E293*F293,2)</f>
        <v>0</v>
      </c>
      <c r="H293" s="179"/>
      <c r="I293" s="180">
        <f>ROUND(E293*H293,2)</f>
        <v>0</v>
      </c>
      <c r="J293" s="179"/>
      <c r="K293" s="180">
        <f>ROUND(E293*J293,2)</f>
        <v>0</v>
      </c>
      <c r="L293" s="180">
        <v>21</v>
      </c>
      <c r="M293" s="180">
        <f>G293*(1+L293/100)</f>
        <v>0</v>
      </c>
      <c r="N293" s="178">
        <v>0</v>
      </c>
      <c r="O293" s="178">
        <f>ROUND(E293*N293,2)</f>
        <v>0</v>
      </c>
      <c r="P293" s="178">
        <v>0</v>
      </c>
      <c r="Q293" s="178">
        <f>ROUND(E293*P293,2)</f>
        <v>0</v>
      </c>
      <c r="R293" s="180"/>
      <c r="S293" s="174" t="s">
        <v>1899</v>
      </c>
      <c r="T293" s="156">
        <v>0</v>
      </c>
      <c r="U293" s="156">
        <f>ROUND(E293*T293,2)</f>
        <v>0</v>
      </c>
      <c r="V293" s="156"/>
      <c r="W293" s="156" t="s">
        <v>223</v>
      </c>
      <c r="X293" s="156" t="s">
        <v>224</v>
      </c>
      <c r="Y293" s="145"/>
      <c r="Z293" s="145"/>
      <c r="AA293" s="145"/>
      <c r="AB293" s="145"/>
      <c r="AC293" s="145"/>
      <c r="AD293" s="145"/>
      <c r="AE293" s="145"/>
      <c r="AF293" s="145" t="s">
        <v>722</v>
      </c>
      <c r="AG293" s="145"/>
      <c r="AH293" s="145"/>
      <c r="AI293" s="145"/>
      <c r="AJ293" s="145"/>
      <c r="AK293" s="145"/>
      <c r="AL293" s="145"/>
      <c r="AM293" s="145"/>
      <c r="AN293" s="145"/>
      <c r="AO293" s="145"/>
      <c r="AP293" s="145"/>
      <c r="AQ293" s="145"/>
      <c r="AR293" s="145"/>
      <c r="AS293" s="145"/>
      <c r="AT293" s="145"/>
      <c r="AU293" s="145"/>
      <c r="AV293" s="145"/>
      <c r="AW293" s="145"/>
      <c r="AX293" s="145"/>
      <c r="AY293" s="145"/>
      <c r="AZ293" s="145"/>
      <c r="BA293" s="145"/>
      <c r="BB293" s="145"/>
      <c r="BC293" s="145"/>
      <c r="BD293" s="145"/>
      <c r="BE293" s="145"/>
      <c r="BF293" s="145"/>
      <c r="BG293" s="145"/>
    </row>
    <row r="294" spans="1:59" x14ac:dyDescent="0.2">
      <c r="A294" s="161" t="s">
        <v>217</v>
      </c>
      <c r="B294" s="162" t="s">
        <v>73</v>
      </c>
      <c r="C294" s="182" t="s">
        <v>87</v>
      </c>
      <c r="D294" s="163"/>
      <c r="E294" s="164"/>
      <c r="F294" s="165"/>
      <c r="G294" s="165">
        <f>SUMIF(AF295:AF296,"&lt;&gt;NOR",G295:G296)</f>
        <v>0</v>
      </c>
      <c r="H294" s="165"/>
      <c r="I294" s="165">
        <f>SUM(I295:I296)</f>
        <v>0</v>
      </c>
      <c r="J294" s="165"/>
      <c r="K294" s="165">
        <f>SUM(K295:K296)</f>
        <v>0</v>
      </c>
      <c r="L294" s="165"/>
      <c r="M294" s="165">
        <f>SUM(M295:M296)</f>
        <v>0</v>
      </c>
      <c r="N294" s="164"/>
      <c r="O294" s="164">
        <f>SUM(O295:O296)</f>
        <v>0</v>
      </c>
      <c r="P294" s="164"/>
      <c r="Q294" s="164">
        <f>SUM(Q295:Q296)</f>
        <v>0</v>
      </c>
      <c r="R294" s="165"/>
      <c r="S294" s="166"/>
      <c r="T294" s="160"/>
      <c r="U294" s="160">
        <f>SUM(U295:U296)</f>
        <v>0</v>
      </c>
      <c r="V294" s="160"/>
      <c r="W294" s="160"/>
      <c r="X294" s="160"/>
      <c r="AF294" t="s">
        <v>218</v>
      </c>
    </row>
    <row r="295" spans="1:59" outlineLevel="1" x14ac:dyDescent="0.2">
      <c r="A295" s="175">
        <v>147</v>
      </c>
      <c r="B295" s="176" t="s">
        <v>770</v>
      </c>
      <c r="C295" s="185" t="s">
        <v>771</v>
      </c>
      <c r="D295" s="177" t="s">
        <v>503</v>
      </c>
      <c r="E295" s="178">
        <v>1</v>
      </c>
      <c r="F295" s="179"/>
      <c r="G295" s="180">
        <f>ROUND(E295*F295,2)</f>
        <v>0</v>
      </c>
      <c r="H295" s="179"/>
      <c r="I295" s="180">
        <f>ROUND(E295*H295,2)</f>
        <v>0</v>
      </c>
      <c r="J295" s="179"/>
      <c r="K295" s="180">
        <f>ROUND(E295*J295,2)</f>
        <v>0</v>
      </c>
      <c r="L295" s="180">
        <v>21</v>
      </c>
      <c r="M295" s="180">
        <f>G295*(1+L295/100)</f>
        <v>0</v>
      </c>
      <c r="N295" s="178">
        <v>0</v>
      </c>
      <c r="O295" s="178">
        <f>ROUND(E295*N295,2)</f>
        <v>0</v>
      </c>
      <c r="P295" s="178">
        <v>0</v>
      </c>
      <c r="Q295" s="178">
        <f>ROUND(E295*P295,2)</f>
        <v>0</v>
      </c>
      <c r="R295" s="180"/>
      <c r="S295" s="181" t="s">
        <v>296</v>
      </c>
      <c r="T295" s="156">
        <v>0</v>
      </c>
      <c r="U295" s="156">
        <f>ROUND(E295*T295,2)</f>
        <v>0</v>
      </c>
      <c r="V295" s="156"/>
      <c r="W295" s="156" t="s">
        <v>223</v>
      </c>
      <c r="X295" s="156" t="s">
        <v>224</v>
      </c>
      <c r="Y295" s="145"/>
      <c r="Z295" s="145"/>
      <c r="AA295" s="145"/>
      <c r="AB295" s="145"/>
      <c r="AC295" s="145"/>
      <c r="AD295" s="145"/>
      <c r="AE295" s="145"/>
      <c r="AF295" s="145" t="s">
        <v>352</v>
      </c>
      <c r="AG295" s="145"/>
      <c r="AH295" s="145"/>
      <c r="AI295" s="145"/>
      <c r="AJ295" s="145"/>
      <c r="AK295" s="145"/>
      <c r="AL295" s="145"/>
      <c r="AM295" s="145"/>
      <c r="AN295" s="145"/>
      <c r="AO295" s="145"/>
      <c r="AP295" s="145"/>
      <c r="AQ295" s="145"/>
      <c r="AR295" s="145"/>
      <c r="AS295" s="145"/>
      <c r="AT295" s="145"/>
      <c r="AU295" s="145"/>
      <c r="AV295" s="145"/>
      <c r="AW295" s="145"/>
      <c r="AX295" s="145"/>
      <c r="AY295" s="145"/>
      <c r="AZ295" s="145"/>
      <c r="BA295" s="145"/>
      <c r="BB295" s="145"/>
      <c r="BC295" s="145"/>
      <c r="BD295" s="145"/>
      <c r="BE295" s="145"/>
      <c r="BF295" s="145"/>
      <c r="BG295" s="145"/>
    </row>
    <row r="296" spans="1:59" outlineLevel="1" x14ac:dyDescent="0.2">
      <c r="A296" s="168">
        <v>148</v>
      </c>
      <c r="B296" s="169" t="s">
        <v>772</v>
      </c>
      <c r="C296" s="183" t="s">
        <v>773</v>
      </c>
      <c r="D296" s="170" t="s">
        <v>774</v>
      </c>
      <c r="E296" s="171">
        <v>1</v>
      </c>
      <c r="F296" s="172"/>
      <c r="G296" s="173">
        <f>ROUND(E296*F296,2)</f>
        <v>0</v>
      </c>
      <c r="H296" s="172"/>
      <c r="I296" s="173">
        <f>ROUND(E296*H296,2)</f>
        <v>0</v>
      </c>
      <c r="J296" s="172"/>
      <c r="K296" s="173">
        <f>ROUND(E296*J296,2)</f>
        <v>0</v>
      </c>
      <c r="L296" s="173">
        <v>21</v>
      </c>
      <c r="M296" s="173">
        <f>G296*(1+L296/100)</f>
        <v>0</v>
      </c>
      <c r="N296" s="171">
        <v>0</v>
      </c>
      <c r="O296" s="171">
        <f>ROUND(E296*N296,2)</f>
        <v>0</v>
      </c>
      <c r="P296" s="171">
        <v>0</v>
      </c>
      <c r="Q296" s="171">
        <f>ROUND(E296*P296,2)</f>
        <v>0</v>
      </c>
      <c r="R296" s="173"/>
      <c r="S296" s="174" t="s">
        <v>296</v>
      </c>
      <c r="T296" s="156">
        <v>0</v>
      </c>
      <c r="U296" s="156">
        <f>ROUND(E296*T296,2)</f>
        <v>0</v>
      </c>
      <c r="V296" s="156"/>
      <c r="W296" s="156" t="s">
        <v>223</v>
      </c>
      <c r="X296" s="156" t="s">
        <v>224</v>
      </c>
      <c r="Y296" s="145"/>
      <c r="Z296" s="145"/>
      <c r="AA296" s="145"/>
      <c r="AB296" s="145"/>
      <c r="AC296" s="145"/>
      <c r="AD296" s="145"/>
      <c r="AE296" s="145"/>
      <c r="AF296" s="145" t="s">
        <v>352</v>
      </c>
      <c r="AG296" s="145"/>
      <c r="AH296" s="145"/>
      <c r="AI296" s="145"/>
      <c r="AJ296" s="145"/>
      <c r="AK296" s="145"/>
      <c r="AL296" s="145"/>
      <c r="AM296" s="145"/>
      <c r="AN296" s="145"/>
      <c r="AO296" s="145"/>
      <c r="AP296" s="145"/>
      <c r="AQ296" s="145"/>
      <c r="AR296" s="145"/>
      <c r="AS296" s="145"/>
      <c r="AT296" s="145"/>
      <c r="AU296" s="145"/>
      <c r="AV296" s="145"/>
      <c r="AW296" s="145"/>
      <c r="AX296" s="145"/>
      <c r="AY296" s="145"/>
      <c r="AZ296" s="145"/>
      <c r="BA296" s="145"/>
      <c r="BB296" s="145"/>
      <c r="BC296" s="145"/>
      <c r="BD296" s="145"/>
      <c r="BE296" s="145"/>
      <c r="BF296" s="145"/>
      <c r="BG296" s="145"/>
    </row>
    <row r="297" spans="1:59" x14ac:dyDescent="0.2">
      <c r="A297" s="3"/>
      <c r="B297" s="4"/>
      <c r="C297" s="186"/>
      <c r="D297" s="6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AD297">
        <v>12</v>
      </c>
      <c r="AE297">
        <v>21</v>
      </c>
      <c r="AF297" t="s">
        <v>204</v>
      </c>
    </row>
    <row r="298" spans="1:59" x14ac:dyDescent="0.2">
      <c r="A298" s="148"/>
      <c r="B298" s="149" t="s">
        <v>31</v>
      </c>
      <c r="C298" s="187"/>
      <c r="D298" s="150"/>
      <c r="E298" s="151"/>
      <c r="F298" s="151"/>
      <c r="G298" s="167">
        <f>G8+G117+G122+G131+G154+G256+G258+G288+G294</f>
        <v>0</v>
      </c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AD298">
        <f>SUMIF(L7:L296,AD297,G7:G296)</f>
        <v>0</v>
      </c>
      <c r="AE298">
        <f>SUMIF(L7:L296,AE297,G7:G296)</f>
        <v>0</v>
      </c>
      <c r="AF298" t="s">
        <v>346</v>
      </c>
    </row>
    <row r="299" spans="1:59" x14ac:dyDescent="0.2">
      <c r="A299" s="3"/>
      <c r="B299" s="4"/>
      <c r="C299" s="186"/>
      <c r="D299" s="6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59" x14ac:dyDescent="0.2">
      <c r="A300" s="3"/>
      <c r="B300" s="4"/>
      <c r="C300" s="186"/>
      <c r="D300" s="6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59" x14ac:dyDescent="0.2">
      <c r="A301" s="269" t="s">
        <v>347</v>
      </c>
      <c r="B301" s="269"/>
      <c r="C301" s="270"/>
      <c r="D301" s="6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59" x14ac:dyDescent="0.2">
      <c r="A302" s="250"/>
      <c r="B302" s="251"/>
      <c r="C302" s="252"/>
      <c r="D302" s="251"/>
      <c r="E302" s="251"/>
      <c r="F302" s="251"/>
      <c r="G302" s="25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AF302" t="s">
        <v>348</v>
      </c>
    </row>
    <row r="303" spans="1:59" x14ac:dyDescent="0.2">
      <c r="A303" s="254"/>
      <c r="B303" s="255"/>
      <c r="C303" s="256"/>
      <c r="D303" s="255"/>
      <c r="E303" s="255"/>
      <c r="F303" s="255"/>
      <c r="G303" s="257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59" x14ac:dyDescent="0.2">
      <c r="A304" s="254"/>
      <c r="B304" s="255"/>
      <c r="C304" s="256"/>
      <c r="D304" s="255"/>
      <c r="E304" s="255"/>
      <c r="F304" s="255"/>
      <c r="G304" s="257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32" x14ac:dyDescent="0.2">
      <c r="A305" s="254"/>
      <c r="B305" s="255"/>
      <c r="C305" s="256"/>
      <c r="D305" s="255"/>
      <c r="E305" s="255"/>
      <c r="F305" s="255"/>
      <c r="G305" s="257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32" x14ac:dyDescent="0.2">
      <c r="A306" s="258"/>
      <c r="B306" s="259"/>
      <c r="C306" s="260"/>
      <c r="D306" s="259"/>
      <c r="E306" s="259"/>
      <c r="F306" s="259"/>
      <c r="G306" s="261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32" x14ac:dyDescent="0.2">
      <c r="A307" s="3"/>
      <c r="B307" s="4"/>
      <c r="C307" s="186"/>
      <c r="D307" s="6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32" x14ac:dyDescent="0.2">
      <c r="C308" s="188"/>
      <c r="D308" s="10"/>
      <c r="AF308" t="s">
        <v>349</v>
      </c>
    </row>
    <row r="309" spans="1:32" x14ac:dyDescent="0.2">
      <c r="D309" s="10"/>
    </row>
    <row r="310" spans="1:32" x14ac:dyDescent="0.2">
      <c r="D310" s="10"/>
    </row>
    <row r="311" spans="1:32" x14ac:dyDescent="0.2">
      <c r="D311" s="10"/>
    </row>
    <row r="312" spans="1:32" x14ac:dyDescent="0.2">
      <c r="D312" s="10"/>
    </row>
    <row r="313" spans="1:32" x14ac:dyDescent="0.2">
      <c r="D313" s="10"/>
    </row>
    <row r="314" spans="1:32" x14ac:dyDescent="0.2">
      <c r="D314" s="10"/>
    </row>
    <row r="315" spans="1:32" x14ac:dyDescent="0.2">
      <c r="D315" s="10"/>
    </row>
    <row r="316" spans="1:32" x14ac:dyDescent="0.2">
      <c r="D316" s="10"/>
    </row>
    <row r="317" spans="1:32" x14ac:dyDescent="0.2">
      <c r="D317" s="10"/>
    </row>
    <row r="318" spans="1:32" x14ac:dyDescent="0.2">
      <c r="D318" s="10"/>
    </row>
    <row r="319" spans="1:32" x14ac:dyDescent="0.2">
      <c r="D319" s="10"/>
    </row>
    <row r="320" spans="1:32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XRWA+wJz/FQDlEDF/mQEJfV1SQU2A3QwUTdZ1O5l8fEgBD5YPaateyoQkvFZGnEqtkh0xaAqDXL8QlwoU6jkA==" saltValue="Mh7TIF6bros2stGna3dj7A==" spinCount="100000" sheet="1" formatRows="0"/>
  <mergeCells count="6">
    <mergeCell ref="A302:G306"/>
    <mergeCell ref="A1:G1"/>
    <mergeCell ref="C2:G2"/>
    <mergeCell ref="C3:G3"/>
    <mergeCell ref="C4:G4"/>
    <mergeCell ref="A301:C301"/>
  </mergeCells>
  <pageMargins left="0.59055118110236204" right="0.196850393700787" top="0.78740157499999996" bottom="0.78740157499999996" header="0.3" footer="0.3"/>
  <pageSetup paperSize="9" scale="96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DB85A-9BA4-400A-8418-8A71DCFAFB9F}">
  <sheetPr>
    <outlinePr summaryBelow="0"/>
    <pageSetUpPr fitToPage="1"/>
  </sheetPr>
  <dimension ref="A1:BG5000"/>
  <sheetViews>
    <sheetView view="pageBreakPreview" zoomScaleNormal="100" zoomScaleSheetLayoutView="100"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44</v>
      </c>
      <c r="C3" s="263" t="s">
        <v>45</v>
      </c>
      <c r="D3" s="264"/>
      <c r="E3" s="264"/>
      <c r="F3" s="264"/>
      <c r="G3" s="265"/>
      <c r="AB3" s="119" t="s">
        <v>193</v>
      </c>
      <c r="AF3" t="s">
        <v>194</v>
      </c>
    </row>
    <row r="4" spans="1:59" ht="24.95" customHeight="1" x14ac:dyDescent="0.2">
      <c r="A4" s="138" t="s">
        <v>10</v>
      </c>
      <c r="B4" s="139" t="s">
        <v>50</v>
      </c>
      <c r="C4" s="266" t="s">
        <v>51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x14ac:dyDescent="0.2">
      <c r="A8" s="161" t="s">
        <v>217</v>
      </c>
      <c r="B8" s="162" t="s">
        <v>80</v>
      </c>
      <c r="C8" s="182" t="s">
        <v>81</v>
      </c>
      <c r="D8" s="163"/>
      <c r="E8" s="164"/>
      <c r="F8" s="165"/>
      <c r="G8" s="165">
        <f>SUMIF(AF9:AF18,"&lt;&gt;NOR",G9:G18)</f>
        <v>0</v>
      </c>
      <c r="H8" s="165"/>
      <c r="I8" s="165">
        <f>SUM(I9:I18)</f>
        <v>0</v>
      </c>
      <c r="J8" s="165"/>
      <c r="K8" s="165">
        <f>SUM(K9:K18)</f>
        <v>0</v>
      </c>
      <c r="L8" s="165"/>
      <c r="M8" s="165">
        <f>SUM(M9:M18)</f>
        <v>0</v>
      </c>
      <c r="N8" s="164"/>
      <c r="O8" s="164">
        <f>SUM(O9:O18)</f>
        <v>0</v>
      </c>
      <c r="P8" s="164"/>
      <c r="Q8" s="164">
        <f>SUM(Q9:Q18)</f>
        <v>0</v>
      </c>
      <c r="R8" s="165"/>
      <c r="S8" s="165"/>
      <c r="T8" s="160"/>
      <c r="U8" s="160">
        <f>SUM(U9:U18)</f>
        <v>0</v>
      </c>
      <c r="V8" s="160"/>
      <c r="W8" s="160"/>
      <c r="X8" s="160"/>
      <c r="AF8" t="s">
        <v>218</v>
      </c>
    </row>
    <row r="9" spans="1:59" ht="22.5" outlineLevel="1" x14ac:dyDescent="0.2">
      <c r="A9" s="175">
        <v>1</v>
      </c>
      <c r="B9" s="176" t="s">
        <v>775</v>
      </c>
      <c r="C9" s="185" t="s">
        <v>776</v>
      </c>
      <c r="D9" s="177" t="s">
        <v>774</v>
      </c>
      <c r="E9" s="178">
        <v>1</v>
      </c>
      <c r="F9" s="179"/>
      <c r="G9" s="180">
        <f t="shared" ref="G9:G18" si="0">ROUND(E9*F9,2)</f>
        <v>0</v>
      </c>
      <c r="H9" s="179"/>
      <c r="I9" s="180">
        <f t="shared" ref="I9:I18" si="1">ROUND(E9*H9,2)</f>
        <v>0</v>
      </c>
      <c r="J9" s="179"/>
      <c r="K9" s="180">
        <f t="shared" ref="K9:K18" si="2">ROUND(E9*J9,2)</f>
        <v>0</v>
      </c>
      <c r="L9" s="180">
        <v>21</v>
      </c>
      <c r="M9" s="180">
        <f t="shared" ref="M9:M18" si="3">G9*(1+L9/100)</f>
        <v>0</v>
      </c>
      <c r="N9" s="178">
        <v>0</v>
      </c>
      <c r="O9" s="178">
        <f t="shared" ref="O9:O18" si="4">ROUND(E9*N9,2)</f>
        <v>0</v>
      </c>
      <c r="P9" s="178">
        <v>0</v>
      </c>
      <c r="Q9" s="178">
        <f t="shared" ref="Q9:Q18" si="5">ROUND(E9*P9,2)</f>
        <v>0</v>
      </c>
      <c r="R9" s="180"/>
      <c r="S9" s="180" t="s">
        <v>296</v>
      </c>
      <c r="T9" s="156">
        <v>0</v>
      </c>
      <c r="U9" s="156">
        <f t="shared" ref="U9:U18" si="6">ROUND(E9*T9,2)</f>
        <v>0</v>
      </c>
      <c r="V9" s="156"/>
      <c r="W9" s="156" t="s">
        <v>223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352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ht="22.5" outlineLevel="1" x14ac:dyDescent="0.2">
      <c r="A10" s="175">
        <v>2</v>
      </c>
      <c r="B10" s="176" t="s">
        <v>777</v>
      </c>
      <c r="C10" s="185" t="s">
        <v>778</v>
      </c>
      <c r="D10" s="177" t="s">
        <v>299</v>
      </c>
      <c r="E10" s="178">
        <v>46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78">
        <v>0</v>
      </c>
      <c r="O10" s="178">
        <f t="shared" si="4"/>
        <v>0</v>
      </c>
      <c r="P10" s="178">
        <v>0</v>
      </c>
      <c r="Q10" s="178">
        <f t="shared" si="5"/>
        <v>0</v>
      </c>
      <c r="R10" s="180"/>
      <c r="S10" s="180" t="s">
        <v>296</v>
      </c>
      <c r="T10" s="156">
        <v>0</v>
      </c>
      <c r="U10" s="156">
        <f t="shared" si="6"/>
        <v>0</v>
      </c>
      <c r="V10" s="156"/>
      <c r="W10" s="156" t="s">
        <v>223</v>
      </c>
      <c r="X10" s="156" t="s">
        <v>224</v>
      </c>
      <c r="Y10" s="145"/>
      <c r="Z10" s="145"/>
      <c r="AA10" s="145"/>
      <c r="AB10" s="145"/>
      <c r="AC10" s="145"/>
      <c r="AD10" s="145"/>
      <c r="AE10" s="145"/>
      <c r="AF10" s="145" t="s">
        <v>352</v>
      </c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outlineLevel="1" x14ac:dyDescent="0.2">
      <c r="A11" s="175">
        <v>3</v>
      </c>
      <c r="B11" s="176" t="s">
        <v>779</v>
      </c>
      <c r="C11" s="185" t="s">
        <v>780</v>
      </c>
      <c r="D11" s="177" t="s">
        <v>299</v>
      </c>
      <c r="E11" s="178">
        <v>12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78">
        <v>0</v>
      </c>
      <c r="O11" s="178">
        <f t="shared" si="4"/>
        <v>0</v>
      </c>
      <c r="P11" s="178">
        <v>0</v>
      </c>
      <c r="Q11" s="178">
        <f t="shared" si="5"/>
        <v>0</v>
      </c>
      <c r="R11" s="180"/>
      <c r="S11" s="180" t="s">
        <v>296</v>
      </c>
      <c r="T11" s="156">
        <v>0</v>
      </c>
      <c r="U11" s="156">
        <f t="shared" si="6"/>
        <v>0</v>
      </c>
      <c r="V11" s="156"/>
      <c r="W11" s="156" t="s">
        <v>223</v>
      </c>
      <c r="X11" s="156" t="s">
        <v>224</v>
      </c>
      <c r="Y11" s="145"/>
      <c r="Z11" s="145"/>
      <c r="AA11" s="145"/>
      <c r="AB11" s="145"/>
      <c r="AC11" s="145"/>
      <c r="AD11" s="145"/>
      <c r="AE11" s="145"/>
      <c r="AF11" s="145" t="s">
        <v>352</v>
      </c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</row>
    <row r="12" spans="1:59" ht="22.5" outlineLevel="1" x14ac:dyDescent="0.2">
      <c r="A12" s="175">
        <v>4</v>
      </c>
      <c r="B12" s="176" t="s">
        <v>781</v>
      </c>
      <c r="C12" s="185" t="s">
        <v>782</v>
      </c>
      <c r="D12" s="177" t="s">
        <v>299</v>
      </c>
      <c r="E12" s="178">
        <v>12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78">
        <v>0</v>
      </c>
      <c r="O12" s="178">
        <f t="shared" si="4"/>
        <v>0</v>
      </c>
      <c r="P12" s="178">
        <v>0</v>
      </c>
      <c r="Q12" s="178">
        <f t="shared" si="5"/>
        <v>0</v>
      </c>
      <c r="R12" s="180"/>
      <c r="S12" s="180" t="s">
        <v>296</v>
      </c>
      <c r="T12" s="156">
        <v>0</v>
      </c>
      <c r="U12" s="156">
        <f t="shared" si="6"/>
        <v>0</v>
      </c>
      <c r="V12" s="156"/>
      <c r="W12" s="156" t="s">
        <v>223</v>
      </c>
      <c r="X12" s="156" t="s">
        <v>224</v>
      </c>
      <c r="Y12" s="145"/>
      <c r="Z12" s="145"/>
      <c r="AA12" s="145"/>
      <c r="AB12" s="145"/>
      <c r="AC12" s="145"/>
      <c r="AD12" s="145"/>
      <c r="AE12" s="145"/>
      <c r="AF12" s="145" t="s">
        <v>352</v>
      </c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outlineLevel="1" x14ac:dyDescent="0.2">
      <c r="A13" s="175">
        <v>5</v>
      </c>
      <c r="B13" s="176" t="s">
        <v>783</v>
      </c>
      <c r="C13" s="185" t="s">
        <v>784</v>
      </c>
      <c r="D13" s="177" t="s">
        <v>299</v>
      </c>
      <c r="E13" s="178">
        <v>12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78">
        <v>0</v>
      </c>
      <c r="O13" s="178">
        <f t="shared" si="4"/>
        <v>0</v>
      </c>
      <c r="P13" s="178">
        <v>0</v>
      </c>
      <c r="Q13" s="178">
        <f t="shared" si="5"/>
        <v>0</v>
      </c>
      <c r="R13" s="180"/>
      <c r="S13" s="180" t="s">
        <v>296</v>
      </c>
      <c r="T13" s="156">
        <v>0</v>
      </c>
      <c r="U13" s="156">
        <f t="shared" si="6"/>
        <v>0</v>
      </c>
      <c r="V13" s="156"/>
      <c r="W13" s="156" t="s">
        <v>223</v>
      </c>
      <c r="X13" s="156" t="s">
        <v>224</v>
      </c>
      <c r="Y13" s="145"/>
      <c r="Z13" s="145"/>
      <c r="AA13" s="145"/>
      <c r="AB13" s="145"/>
      <c r="AC13" s="145"/>
      <c r="AD13" s="145"/>
      <c r="AE13" s="145"/>
      <c r="AF13" s="145" t="s">
        <v>352</v>
      </c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</row>
    <row r="14" spans="1:59" ht="22.5" outlineLevel="1" x14ac:dyDescent="0.2">
      <c r="A14" s="175">
        <v>6</v>
      </c>
      <c r="B14" s="176" t="s">
        <v>785</v>
      </c>
      <c r="C14" s="185" t="s">
        <v>786</v>
      </c>
      <c r="D14" s="177" t="s">
        <v>299</v>
      </c>
      <c r="E14" s="178">
        <v>46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80"/>
      <c r="S14" s="180" t="s">
        <v>296</v>
      </c>
      <c r="T14" s="156">
        <v>0</v>
      </c>
      <c r="U14" s="156">
        <f t="shared" si="6"/>
        <v>0</v>
      </c>
      <c r="V14" s="156"/>
      <c r="W14" s="156" t="s">
        <v>223</v>
      </c>
      <c r="X14" s="156" t="s">
        <v>224</v>
      </c>
      <c r="Y14" s="145"/>
      <c r="Z14" s="145"/>
      <c r="AA14" s="145"/>
      <c r="AB14" s="145"/>
      <c r="AC14" s="145"/>
      <c r="AD14" s="145"/>
      <c r="AE14" s="145"/>
      <c r="AF14" s="145" t="s">
        <v>352</v>
      </c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outlineLevel="1" x14ac:dyDescent="0.2">
      <c r="A15" s="175">
        <v>7</v>
      </c>
      <c r="B15" s="176" t="s">
        <v>787</v>
      </c>
      <c r="C15" s="185" t="s">
        <v>788</v>
      </c>
      <c r="D15" s="177" t="s">
        <v>299</v>
      </c>
      <c r="E15" s="178">
        <v>45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80"/>
      <c r="S15" s="180" t="s">
        <v>296</v>
      </c>
      <c r="T15" s="156">
        <v>0</v>
      </c>
      <c r="U15" s="156">
        <f t="shared" si="6"/>
        <v>0</v>
      </c>
      <c r="V15" s="156"/>
      <c r="W15" s="156" t="s">
        <v>223</v>
      </c>
      <c r="X15" s="156" t="s">
        <v>224</v>
      </c>
      <c r="Y15" s="145"/>
      <c r="Z15" s="145"/>
      <c r="AA15" s="145"/>
      <c r="AB15" s="145"/>
      <c r="AC15" s="145"/>
      <c r="AD15" s="145"/>
      <c r="AE15" s="145"/>
      <c r="AF15" s="145" t="s">
        <v>352</v>
      </c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outlineLevel="1" x14ac:dyDescent="0.2">
      <c r="A16" s="175">
        <v>8</v>
      </c>
      <c r="B16" s="176" t="s">
        <v>789</v>
      </c>
      <c r="C16" s="185" t="s">
        <v>790</v>
      </c>
      <c r="D16" s="177" t="s">
        <v>221</v>
      </c>
      <c r="E16" s="178">
        <v>1.5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80"/>
      <c r="S16" s="180" t="s">
        <v>296</v>
      </c>
      <c r="T16" s="156">
        <v>0</v>
      </c>
      <c r="U16" s="156">
        <f t="shared" si="6"/>
        <v>0</v>
      </c>
      <c r="V16" s="156"/>
      <c r="W16" s="156" t="s">
        <v>223</v>
      </c>
      <c r="X16" s="156" t="s">
        <v>224</v>
      </c>
      <c r="Y16" s="145"/>
      <c r="Z16" s="145"/>
      <c r="AA16" s="145"/>
      <c r="AB16" s="145"/>
      <c r="AC16" s="145"/>
      <c r="AD16" s="145"/>
      <c r="AE16" s="145"/>
      <c r="AF16" s="145" t="s">
        <v>352</v>
      </c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</row>
    <row r="17" spans="1:59" outlineLevel="1" x14ac:dyDescent="0.2">
      <c r="A17" s="175">
        <v>9</v>
      </c>
      <c r="B17" s="176" t="s">
        <v>791</v>
      </c>
      <c r="C17" s="185" t="s">
        <v>792</v>
      </c>
      <c r="D17" s="177" t="s">
        <v>299</v>
      </c>
      <c r="E17" s="178">
        <v>65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78">
        <v>0</v>
      </c>
      <c r="O17" s="178">
        <f t="shared" si="4"/>
        <v>0</v>
      </c>
      <c r="P17" s="178">
        <v>0</v>
      </c>
      <c r="Q17" s="178">
        <f t="shared" si="5"/>
        <v>0</v>
      </c>
      <c r="R17" s="180"/>
      <c r="S17" s="180" t="s">
        <v>296</v>
      </c>
      <c r="T17" s="156">
        <v>0</v>
      </c>
      <c r="U17" s="156">
        <f t="shared" si="6"/>
        <v>0</v>
      </c>
      <c r="V17" s="156"/>
      <c r="W17" s="156" t="s">
        <v>223</v>
      </c>
      <c r="X17" s="156" t="s">
        <v>224</v>
      </c>
      <c r="Y17" s="145"/>
      <c r="Z17" s="145"/>
      <c r="AA17" s="145"/>
      <c r="AB17" s="145"/>
      <c r="AC17" s="145"/>
      <c r="AD17" s="145"/>
      <c r="AE17" s="145"/>
      <c r="AF17" s="145" t="s">
        <v>352</v>
      </c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outlineLevel="1" x14ac:dyDescent="0.2">
      <c r="A18" s="175">
        <v>10</v>
      </c>
      <c r="B18" s="176" t="s">
        <v>793</v>
      </c>
      <c r="C18" s="185" t="s">
        <v>794</v>
      </c>
      <c r="D18" s="177" t="s">
        <v>795</v>
      </c>
      <c r="E18" s="178">
        <v>2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78">
        <v>0</v>
      </c>
      <c r="O18" s="178">
        <f t="shared" si="4"/>
        <v>0</v>
      </c>
      <c r="P18" s="178">
        <v>0</v>
      </c>
      <c r="Q18" s="178">
        <f t="shared" si="5"/>
        <v>0</v>
      </c>
      <c r="R18" s="180"/>
      <c r="S18" s="180" t="s">
        <v>296</v>
      </c>
      <c r="T18" s="156">
        <v>0</v>
      </c>
      <c r="U18" s="156">
        <f t="shared" si="6"/>
        <v>0</v>
      </c>
      <c r="V18" s="156"/>
      <c r="W18" s="156" t="s">
        <v>223</v>
      </c>
      <c r="X18" s="156" t="s">
        <v>224</v>
      </c>
      <c r="Y18" s="145"/>
      <c r="Z18" s="145"/>
      <c r="AA18" s="145"/>
      <c r="AB18" s="145"/>
      <c r="AC18" s="145"/>
      <c r="AD18" s="145"/>
      <c r="AE18" s="145"/>
      <c r="AF18" s="145" t="s">
        <v>352</v>
      </c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x14ac:dyDescent="0.2">
      <c r="A19" s="161" t="s">
        <v>217</v>
      </c>
      <c r="B19" s="162" t="s">
        <v>82</v>
      </c>
      <c r="C19" s="182" t="s">
        <v>83</v>
      </c>
      <c r="D19" s="163"/>
      <c r="E19" s="164"/>
      <c r="F19" s="165"/>
      <c r="G19" s="165">
        <f>SUMIF(AF20:AF27,"&lt;&gt;NOR",G20:G27)</f>
        <v>0</v>
      </c>
      <c r="H19" s="165"/>
      <c r="I19" s="165">
        <f>SUM(I20:I27)</f>
        <v>0</v>
      </c>
      <c r="J19" s="165"/>
      <c r="K19" s="165">
        <f>SUM(K20:K27)</f>
        <v>0</v>
      </c>
      <c r="L19" s="165"/>
      <c r="M19" s="165">
        <f>SUM(M20:M27)</f>
        <v>0</v>
      </c>
      <c r="N19" s="164"/>
      <c r="O19" s="164">
        <f>SUM(O20:O27)</f>
        <v>0</v>
      </c>
      <c r="P19" s="164"/>
      <c r="Q19" s="164">
        <f>SUM(Q20:Q27)</f>
        <v>0</v>
      </c>
      <c r="R19" s="165"/>
      <c r="S19" s="165"/>
      <c r="T19" s="160"/>
      <c r="U19" s="160">
        <f>SUM(U20:U27)</f>
        <v>0</v>
      </c>
      <c r="V19" s="160"/>
      <c r="W19" s="160"/>
      <c r="X19" s="160"/>
      <c r="AF19" t="s">
        <v>218</v>
      </c>
    </row>
    <row r="20" spans="1:59" outlineLevel="1" x14ac:dyDescent="0.2">
      <c r="A20" s="175">
        <v>11</v>
      </c>
      <c r="B20" s="176" t="s">
        <v>796</v>
      </c>
      <c r="C20" s="185" t="s">
        <v>797</v>
      </c>
      <c r="D20" s="177" t="s">
        <v>798</v>
      </c>
      <c r="E20" s="178">
        <v>600</v>
      </c>
      <c r="F20" s="179"/>
      <c r="G20" s="180">
        <f t="shared" ref="G20:G27" si="7">ROUND(E20*F20,2)</f>
        <v>0</v>
      </c>
      <c r="H20" s="179"/>
      <c r="I20" s="180">
        <f t="shared" ref="I20:I27" si="8">ROUND(E20*H20,2)</f>
        <v>0</v>
      </c>
      <c r="J20" s="179"/>
      <c r="K20" s="180">
        <f t="shared" ref="K20:K27" si="9">ROUND(E20*J20,2)</f>
        <v>0</v>
      </c>
      <c r="L20" s="180">
        <v>21</v>
      </c>
      <c r="M20" s="180">
        <f t="shared" ref="M20:M27" si="10">G20*(1+L20/100)</f>
        <v>0</v>
      </c>
      <c r="N20" s="178">
        <v>0</v>
      </c>
      <c r="O20" s="178">
        <f t="shared" ref="O20:O27" si="11">ROUND(E20*N20,2)</f>
        <v>0</v>
      </c>
      <c r="P20" s="178">
        <v>0</v>
      </c>
      <c r="Q20" s="178">
        <f t="shared" ref="Q20:Q27" si="12">ROUND(E20*P20,2)</f>
        <v>0</v>
      </c>
      <c r="R20" s="180"/>
      <c r="S20" s="180" t="s">
        <v>296</v>
      </c>
      <c r="T20" s="156">
        <v>0</v>
      </c>
      <c r="U20" s="156">
        <f t="shared" ref="U20:U27" si="13">ROUND(E20*T20,2)</f>
        <v>0</v>
      </c>
      <c r="V20" s="156"/>
      <c r="W20" s="156" t="s">
        <v>223</v>
      </c>
      <c r="X20" s="156" t="s">
        <v>224</v>
      </c>
      <c r="Y20" s="145"/>
      <c r="Z20" s="145"/>
      <c r="AA20" s="145"/>
      <c r="AB20" s="145"/>
      <c r="AC20" s="145"/>
      <c r="AD20" s="145"/>
      <c r="AE20" s="145"/>
      <c r="AF20" s="145" t="s">
        <v>352</v>
      </c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outlineLevel="1" x14ac:dyDescent="0.2">
      <c r="A21" s="175">
        <v>12</v>
      </c>
      <c r="B21" s="176" t="s">
        <v>799</v>
      </c>
      <c r="C21" s="185" t="s">
        <v>800</v>
      </c>
      <c r="D21" s="177" t="s">
        <v>798</v>
      </c>
      <c r="E21" s="178">
        <v>60</v>
      </c>
      <c r="F21" s="179"/>
      <c r="G21" s="180">
        <f t="shared" si="7"/>
        <v>0</v>
      </c>
      <c r="H21" s="179"/>
      <c r="I21" s="180">
        <f t="shared" si="8"/>
        <v>0</v>
      </c>
      <c r="J21" s="179"/>
      <c r="K21" s="180">
        <f t="shared" si="9"/>
        <v>0</v>
      </c>
      <c r="L21" s="180">
        <v>21</v>
      </c>
      <c r="M21" s="180">
        <f t="shared" si="10"/>
        <v>0</v>
      </c>
      <c r="N21" s="178">
        <v>0</v>
      </c>
      <c r="O21" s="178">
        <f t="shared" si="11"/>
        <v>0</v>
      </c>
      <c r="P21" s="178">
        <v>0</v>
      </c>
      <c r="Q21" s="178">
        <f t="shared" si="12"/>
        <v>0</v>
      </c>
      <c r="R21" s="180"/>
      <c r="S21" s="180" t="s">
        <v>296</v>
      </c>
      <c r="T21" s="156">
        <v>0</v>
      </c>
      <c r="U21" s="156">
        <f t="shared" si="13"/>
        <v>0</v>
      </c>
      <c r="V21" s="156"/>
      <c r="W21" s="156" t="s">
        <v>223</v>
      </c>
      <c r="X21" s="156" t="s">
        <v>224</v>
      </c>
      <c r="Y21" s="145"/>
      <c r="Z21" s="145"/>
      <c r="AA21" s="145"/>
      <c r="AB21" s="145"/>
      <c r="AC21" s="145"/>
      <c r="AD21" s="145"/>
      <c r="AE21" s="145"/>
      <c r="AF21" s="145" t="s">
        <v>352</v>
      </c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outlineLevel="1" x14ac:dyDescent="0.2">
      <c r="A22" s="175">
        <v>13</v>
      </c>
      <c r="B22" s="176" t="s">
        <v>801</v>
      </c>
      <c r="C22" s="185" t="s">
        <v>802</v>
      </c>
      <c r="D22" s="177" t="s">
        <v>795</v>
      </c>
      <c r="E22" s="178">
        <v>50</v>
      </c>
      <c r="F22" s="179"/>
      <c r="G22" s="180">
        <f t="shared" si="7"/>
        <v>0</v>
      </c>
      <c r="H22" s="179"/>
      <c r="I22" s="180">
        <f t="shared" si="8"/>
        <v>0</v>
      </c>
      <c r="J22" s="179"/>
      <c r="K22" s="180">
        <f t="shared" si="9"/>
        <v>0</v>
      </c>
      <c r="L22" s="180">
        <v>21</v>
      </c>
      <c r="M22" s="180">
        <f t="shared" si="10"/>
        <v>0</v>
      </c>
      <c r="N22" s="178">
        <v>0</v>
      </c>
      <c r="O22" s="178">
        <f t="shared" si="11"/>
        <v>0</v>
      </c>
      <c r="P22" s="178">
        <v>0</v>
      </c>
      <c r="Q22" s="178">
        <f t="shared" si="12"/>
        <v>0</v>
      </c>
      <c r="R22" s="180"/>
      <c r="S22" s="180" t="s">
        <v>296</v>
      </c>
      <c r="T22" s="156">
        <v>0</v>
      </c>
      <c r="U22" s="156">
        <f t="shared" si="13"/>
        <v>0</v>
      </c>
      <c r="V22" s="156"/>
      <c r="W22" s="156" t="s">
        <v>223</v>
      </c>
      <c r="X22" s="156" t="s">
        <v>224</v>
      </c>
      <c r="Y22" s="145"/>
      <c r="Z22" s="145"/>
      <c r="AA22" s="145"/>
      <c r="AB22" s="145"/>
      <c r="AC22" s="145"/>
      <c r="AD22" s="145"/>
      <c r="AE22" s="145"/>
      <c r="AF22" s="145" t="s">
        <v>352</v>
      </c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</row>
    <row r="23" spans="1:59" outlineLevel="1" x14ac:dyDescent="0.2">
      <c r="A23" s="175">
        <v>14</v>
      </c>
      <c r="B23" s="176" t="s">
        <v>803</v>
      </c>
      <c r="C23" s="185" t="s">
        <v>804</v>
      </c>
      <c r="D23" s="177" t="s">
        <v>795</v>
      </c>
      <c r="E23" s="178">
        <v>30</v>
      </c>
      <c r="F23" s="179"/>
      <c r="G23" s="180">
        <f t="shared" si="7"/>
        <v>0</v>
      </c>
      <c r="H23" s="179"/>
      <c r="I23" s="180">
        <f t="shared" si="8"/>
        <v>0</v>
      </c>
      <c r="J23" s="179"/>
      <c r="K23" s="180">
        <f t="shared" si="9"/>
        <v>0</v>
      </c>
      <c r="L23" s="180">
        <v>21</v>
      </c>
      <c r="M23" s="180">
        <f t="shared" si="10"/>
        <v>0</v>
      </c>
      <c r="N23" s="178">
        <v>0</v>
      </c>
      <c r="O23" s="178">
        <f t="shared" si="11"/>
        <v>0</v>
      </c>
      <c r="P23" s="178">
        <v>0</v>
      </c>
      <c r="Q23" s="178">
        <f t="shared" si="12"/>
        <v>0</v>
      </c>
      <c r="R23" s="180"/>
      <c r="S23" s="180" t="s">
        <v>296</v>
      </c>
      <c r="T23" s="156">
        <v>0</v>
      </c>
      <c r="U23" s="156">
        <f t="shared" si="13"/>
        <v>0</v>
      </c>
      <c r="V23" s="156"/>
      <c r="W23" s="156" t="s">
        <v>223</v>
      </c>
      <c r="X23" s="156" t="s">
        <v>224</v>
      </c>
      <c r="Y23" s="145"/>
      <c r="Z23" s="145"/>
      <c r="AA23" s="145"/>
      <c r="AB23" s="145"/>
      <c r="AC23" s="145"/>
      <c r="AD23" s="145"/>
      <c r="AE23" s="145"/>
      <c r="AF23" s="145" t="s">
        <v>352</v>
      </c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</row>
    <row r="24" spans="1:59" outlineLevel="1" x14ac:dyDescent="0.2">
      <c r="A24" s="175">
        <v>15</v>
      </c>
      <c r="B24" s="176" t="s">
        <v>805</v>
      </c>
      <c r="C24" s="185" t="s">
        <v>806</v>
      </c>
      <c r="D24" s="177" t="s">
        <v>795</v>
      </c>
      <c r="E24" s="178">
        <v>70</v>
      </c>
      <c r="F24" s="179"/>
      <c r="G24" s="180">
        <f t="shared" si="7"/>
        <v>0</v>
      </c>
      <c r="H24" s="179"/>
      <c r="I24" s="180">
        <f t="shared" si="8"/>
        <v>0</v>
      </c>
      <c r="J24" s="179"/>
      <c r="K24" s="180">
        <f t="shared" si="9"/>
        <v>0</v>
      </c>
      <c r="L24" s="180">
        <v>21</v>
      </c>
      <c r="M24" s="180">
        <f t="shared" si="10"/>
        <v>0</v>
      </c>
      <c r="N24" s="178">
        <v>0</v>
      </c>
      <c r="O24" s="178">
        <f t="shared" si="11"/>
        <v>0</v>
      </c>
      <c r="P24" s="178">
        <v>0</v>
      </c>
      <c r="Q24" s="178">
        <f t="shared" si="12"/>
        <v>0</v>
      </c>
      <c r="R24" s="180"/>
      <c r="S24" s="180" t="s">
        <v>296</v>
      </c>
      <c r="T24" s="156">
        <v>0</v>
      </c>
      <c r="U24" s="156">
        <f t="shared" si="13"/>
        <v>0</v>
      </c>
      <c r="V24" s="156"/>
      <c r="W24" s="156" t="s">
        <v>223</v>
      </c>
      <c r="X24" s="156" t="s">
        <v>224</v>
      </c>
      <c r="Y24" s="145"/>
      <c r="Z24" s="145"/>
      <c r="AA24" s="145"/>
      <c r="AB24" s="145"/>
      <c r="AC24" s="145"/>
      <c r="AD24" s="145"/>
      <c r="AE24" s="145"/>
      <c r="AF24" s="145" t="s">
        <v>352</v>
      </c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</row>
    <row r="25" spans="1:59" outlineLevel="1" x14ac:dyDescent="0.2">
      <c r="A25" s="175">
        <v>16</v>
      </c>
      <c r="B25" s="176" t="s">
        <v>807</v>
      </c>
      <c r="C25" s="185" t="s">
        <v>808</v>
      </c>
      <c r="D25" s="177" t="s">
        <v>795</v>
      </c>
      <c r="E25" s="178">
        <v>80</v>
      </c>
      <c r="F25" s="179"/>
      <c r="G25" s="180">
        <f t="shared" si="7"/>
        <v>0</v>
      </c>
      <c r="H25" s="179"/>
      <c r="I25" s="180">
        <f t="shared" si="8"/>
        <v>0</v>
      </c>
      <c r="J25" s="179"/>
      <c r="K25" s="180">
        <f t="shared" si="9"/>
        <v>0</v>
      </c>
      <c r="L25" s="180">
        <v>21</v>
      </c>
      <c r="M25" s="180">
        <f t="shared" si="10"/>
        <v>0</v>
      </c>
      <c r="N25" s="178">
        <v>0</v>
      </c>
      <c r="O25" s="178">
        <f t="shared" si="11"/>
        <v>0</v>
      </c>
      <c r="P25" s="178">
        <v>0</v>
      </c>
      <c r="Q25" s="178">
        <f t="shared" si="12"/>
        <v>0</v>
      </c>
      <c r="R25" s="180"/>
      <c r="S25" s="180" t="s">
        <v>296</v>
      </c>
      <c r="T25" s="156">
        <v>0</v>
      </c>
      <c r="U25" s="156">
        <f t="shared" si="13"/>
        <v>0</v>
      </c>
      <c r="V25" s="156"/>
      <c r="W25" s="156" t="s">
        <v>223</v>
      </c>
      <c r="X25" s="156" t="s">
        <v>224</v>
      </c>
      <c r="Y25" s="145"/>
      <c r="Z25" s="145"/>
      <c r="AA25" s="145"/>
      <c r="AB25" s="145"/>
      <c r="AC25" s="145"/>
      <c r="AD25" s="145"/>
      <c r="AE25" s="145"/>
      <c r="AF25" s="145" t="s">
        <v>352</v>
      </c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</row>
    <row r="26" spans="1:59" outlineLevel="1" x14ac:dyDescent="0.2">
      <c r="A26" s="175">
        <v>17</v>
      </c>
      <c r="B26" s="176" t="s">
        <v>809</v>
      </c>
      <c r="C26" s="185" t="s">
        <v>810</v>
      </c>
      <c r="D26" s="177" t="s">
        <v>299</v>
      </c>
      <c r="E26" s="178">
        <v>10</v>
      </c>
      <c r="F26" s="179"/>
      <c r="G26" s="180">
        <f t="shared" si="7"/>
        <v>0</v>
      </c>
      <c r="H26" s="179"/>
      <c r="I26" s="180">
        <f t="shared" si="8"/>
        <v>0</v>
      </c>
      <c r="J26" s="179"/>
      <c r="K26" s="180">
        <f t="shared" si="9"/>
        <v>0</v>
      </c>
      <c r="L26" s="180">
        <v>21</v>
      </c>
      <c r="M26" s="180">
        <f t="shared" si="10"/>
        <v>0</v>
      </c>
      <c r="N26" s="178">
        <v>0</v>
      </c>
      <c r="O26" s="178">
        <f t="shared" si="11"/>
        <v>0</v>
      </c>
      <c r="P26" s="178">
        <v>0</v>
      </c>
      <c r="Q26" s="178">
        <f t="shared" si="12"/>
        <v>0</v>
      </c>
      <c r="R26" s="180"/>
      <c r="S26" s="180" t="s">
        <v>296</v>
      </c>
      <c r="T26" s="156">
        <v>0</v>
      </c>
      <c r="U26" s="156">
        <f t="shared" si="13"/>
        <v>0</v>
      </c>
      <c r="V26" s="156"/>
      <c r="W26" s="156" t="s">
        <v>223</v>
      </c>
      <c r="X26" s="156" t="s">
        <v>224</v>
      </c>
      <c r="Y26" s="145"/>
      <c r="Z26" s="145"/>
      <c r="AA26" s="145"/>
      <c r="AB26" s="145"/>
      <c r="AC26" s="145"/>
      <c r="AD26" s="145"/>
      <c r="AE26" s="145"/>
      <c r="AF26" s="145" t="s">
        <v>352</v>
      </c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</row>
    <row r="27" spans="1:59" outlineLevel="1" x14ac:dyDescent="0.2">
      <c r="A27" s="175">
        <v>18</v>
      </c>
      <c r="B27" s="176" t="s">
        <v>811</v>
      </c>
      <c r="C27" s="185" t="s">
        <v>812</v>
      </c>
      <c r="D27" s="177" t="s">
        <v>299</v>
      </c>
      <c r="E27" s="178">
        <v>10</v>
      </c>
      <c r="F27" s="179"/>
      <c r="G27" s="180">
        <f t="shared" si="7"/>
        <v>0</v>
      </c>
      <c r="H27" s="179"/>
      <c r="I27" s="180">
        <f t="shared" si="8"/>
        <v>0</v>
      </c>
      <c r="J27" s="179"/>
      <c r="K27" s="180">
        <f t="shared" si="9"/>
        <v>0</v>
      </c>
      <c r="L27" s="180">
        <v>21</v>
      </c>
      <c r="M27" s="180">
        <f t="shared" si="10"/>
        <v>0</v>
      </c>
      <c r="N27" s="178">
        <v>0</v>
      </c>
      <c r="O27" s="178">
        <f t="shared" si="11"/>
        <v>0</v>
      </c>
      <c r="P27" s="178">
        <v>0</v>
      </c>
      <c r="Q27" s="178">
        <f t="shared" si="12"/>
        <v>0</v>
      </c>
      <c r="R27" s="180"/>
      <c r="S27" s="180" t="s">
        <v>296</v>
      </c>
      <c r="T27" s="156">
        <v>0</v>
      </c>
      <c r="U27" s="156">
        <f t="shared" si="13"/>
        <v>0</v>
      </c>
      <c r="V27" s="156"/>
      <c r="W27" s="156" t="s">
        <v>223</v>
      </c>
      <c r="X27" s="156" t="s">
        <v>224</v>
      </c>
      <c r="Y27" s="145"/>
      <c r="Z27" s="145"/>
      <c r="AA27" s="145"/>
      <c r="AB27" s="145"/>
      <c r="AC27" s="145"/>
      <c r="AD27" s="145"/>
      <c r="AE27" s="145"/>
      <c r="AF27" s="145" t="s">
        <v>352</v>
      </c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</row>
    <row r="28" spans="1:59" x14ac:dyDescent="0.2">
      <c r="A28" s="161" t="s">
        <v>217</v>
      </c>
      <c r="B28" s="162" t="s">
        <v>84</v>
      </c>
      <c r="C28" s="182" t="s">
        <v>85</v>
      </c>
      <c r="D28" s="163"/>
      <c r="E28" s="164"/>
      <c r="F28" s="165"/>
      <c r="G28" s="165">
        <f>SUMIF(AF29:AF30,"&lt;&gt;NOR",G29:G30)</f>
        <v>0</v>
      </c>
      <c r="H28" s="165"/>
      <c r="I28" s="165">
        <f>SUM(I29:I30)</f>
        <v>0</v>
      </c>
      <c r="J28" s="165"/>
      <c r="K28" s="165">
        <f>SUM(K29:K30)</f>
        <v>0</v>
      </c>
      <c r="L28" s="165"/>
      <c r="M28" s="165">
        <f>SUM(M29:M30)</f>
        <v>0</v>
      </c>
      <c r="N28" s="164"/>
      <c r="O28" s="164">
        <f>SUM(O29:O30)</f>
        <v>0</v>
      </c>
      <c r="P28" s="164"/>
      <c r="Q28" s="164">
        <f>SUM(Q29:Q30)</f>
        <v>0</v>
      </c>
      <c r="R28" s="165"/>
      <c r="S28" s="165"/>
      <c r="T28" s="160"/>
      <c r="U28" s="160">
        <f>SUM(U29:U30)</f>
        <v>0</v>
      </c>
      <c r="V28" s="160"/>
      <c r="W28" s="160"/>
      <c r="X28" s="160"/>
      <c r="AF28" t="s">
        <v>218</v>
      </c>
    </row>
    <row r="29" spans="1:59" outlineLevel="1" x14ac:dyDescent="0.2">
      <c r="A29" s="175">
        <v>19</v>
      </c>
      <c r="B29" s="176" t="s">
        <v>813</v>
      </c>
      <c r="C29" s="185" t="s">
        <v>814</v>
      </c>
      <c r="D29" s="177" t="s">
        <v>815</v>
      </c>
      <c r="E29" s="178">
        <v>5000</v>
      </c>
      <c r="F29" s="179"/>
      <c r="G29" s="180">
        <f>ROUND(E29*F29,2)</f>
        <v>0</v>
      </c>
      <c r="H29" s="179"/>
      <c r="I29" s="180">
        <f>ROUND(E29*H29,2)</f>
        <v>0</v>
      </c>
      <c r="J29" s="179"/>
      <c r="K29" s="180">
        <f>ROUND(E29*J29,2)</f>
        <v>0</v>
      </c>
      <c r="L29" s="180">
        <v>21</v>
      </c>
      <c r="M29" s="180">
        <f>G29*(1+L29/100)</f>
        <v>0</v>
      </c>
      <c r="N29" s="178">
        <v>0</v>
      </c>
      <c r="O29" s="178">
        <f>ROUND(E29*N29,2)</f>
        <v>0</v>
      </c>
      <c r="P29" s="178">
        <v>0</v>
      </c>
      <c r="Q29" s="178">
        <f>ROUND(E29*P29,2)</f>
        <v>0</v>
      </c>
      <c r="R29" s="180"/>
      <c r="S29" s="180" t="s">
        <v>296</v>
      </c>
      <c r="T29" s="156">
        <v>0</v>
      </c>
      <c r="U29" s="156">
        <f>ROUND(E29*T29,2)</f>
        <v>0</v>
      </c>
      <c r="V29" s="156"/>
      <c r="W29" s="156" t="s">
        <v>223</v>
      </c>
      <c r="X29" s="156" t="s">
        <v>224</v>
      </c>
      <c r="Y29" s="145"/>
      <c r="Z29" s="145"/>
      <c r="AA29" s="145"/>
      <c r="AB29" s="145"/>
      <c r="AC29" s="145"/>
      <c r="AD29" s="145"/>
      <c r="AE29" s="145"/>
      <c r="AF29" s="145" t="s">
        <v>722</v>
      </c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</row>
    <row r="30" spans="1:59" ht="22.5" outlineLevel="1" x14ac:dyDescent="0.2">
      <c r="A30" s="175">
        <v>20</v>
      </c>
      <c r="B30" s="176" t="s">
        <v>816</v>
      </c>
      <c r="C30" s="185" t="s">
        <v>817</v>
      </c>
      <c r="D30" s="177" t="s">
        <v>774</v>
      </c>
      <c r="E30" s="178">
        <v>1</v>
      </c>
      <c r="F30" s="179"/>
      <c r="G30" s="180">
        <f>ROUND(E30*F30,2)</f>
        <v>0</v>
      </c>
      <c r="H30" s="179"/>
      <c r="I30" s="180">
        <f>ROUND(E30*H30,2)</f>
        <v>0</v>
      </c>
      <c r="J30" s="179"/>
      <c r="K30" s="180">
        <f>ROUND(E30*J30,2)</f>
        <v>0</v>
      </c>
      <c r="L30" s="180">
        <v>21</v>
      </c>
      <c r="M30" s="180">
        <f>G30*(1+L30/100)</f>
        <v>0</v>
      </c>
      <c r="N30" s="178">
        <v>0</v>
      </c>
      <c r="O30" s="178">
        <f>ROUND(E30*N30,2)</f>
        <v>0</v>
      </c>
      <c r="P30" s="178">
        <v>0</v>
      </c>
      <c r="Q30" s="178">
        <f>ROUND(E30*P30,2)</f>
        <v>0</v>
      </c>
      <c r="R30" s="180"/>
      <c r="S30" s="180" t="s">
        <v>296</v>
      </c>
      <c r="T30" s="156">
        <v>0</v>
      </c>
      <c r="U30" s="156">
        <f>ROUND(E30*T30,2)</f>
        <v>0</v>
      </c>
      <c r="V30" s="156"/>
      <c r="W30" s="156" t="s">
        <v>223</v>
      </c>
      <c r="X30" s="156" t="s">
        <v>224</v>
      </c>
      <c r="Y30" s="145"/>
      <c r="Z30" s="145"/>
      <c r="AA30" s="145"/>
      <c r="AB30" s="145"/>
      <c r="AC30" s="145"/>
      <c r="AD30" s="145"/>
      <c r="AE30" s="145"/>
      <c r="AF30" s="145" t="s">
        <v>722</v>
      </c>
      <c r="AG30" s="14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</row>
    <row r="31" spans="1:59" x14ac:dyDescent="0.2">
      <c r="A31" s="161" t="s">
        <v>217</v>
      </c>
      <c r="B31" s="162" t="s">
        <v>86</v>
      </c>
      <c r="C31" s="182" t="s">
        <v>87</v>
      </c>
      <c r="D31" s="163"/>
      <c r="E31" s="164"/>
      <c r="F31" s="165"/>
      <c r="G31" s="165">
        <f>SUMIF(AF32:AF33,"&lt;&gt;NOR",G32:G33)</f>
        <v>0</v>
      </c>
      <c r="H31" s="165"/>
      <c r="I31" s="165">
        <f>SUM(I32:I33)</f>
        <v>0</v>
      </c>
      <c r="J31" s="165"/>
      <c r="K31" s="165">
        <f>SUM(K32:K33)</f>
        <v>0</v>
      </c>
      <c r="L31" s="165"/>
      <c r="M31" s="165">
        <f>SUM(M32:M33)</f>
        <v>0</v>
      </c>
      <c r="N31" s="164"/>
      <c r="O31" s="164">
        <f>SUM(O32:O33)</f>
        <v>0</v>
      </c>
      <c r="P31" s="164"/>
      <c r="Q31" s="164">
        <f>SUM(Q32:Q33)</f>
        <v>0</v>
      </c>
      <c r="R31" s="165"/>
      <c r="S31" s="165"/>
      <c r="T31" s="160"/>
      <c r="U31" s="160">
        <f>SUM(U32:U33)</f>
        <v>0</v>
      </c>
      <c r="V31" s="160"/>
      <c r="W31" s="160"/>
      <c r="X31" s="160"/>
      <c r="AF31" t="s">
        <v>218</v>
      </c>
    </row>
    <row r="32" spans="1:59" outlineLevel="1" x14ac:dyDescent="0.2">
      <c r="A32" s="175">
        <v>21</v>
      </c>
      <c r="B32" s="176" t="s">
        <v>818</v>
      </c>
      <c r="C32" s="185" t="s">
        <v>819</v>
      </c>
      <c r="D32" s="177" t="s">
        <v>774</v>
      </c>
      <c r="E32" s="178">
        <v>1</v>
      </c>
      <c r="F32" s="179"/>
      <c r="G32" s="180">
        <f>ROUND(E32*F32,2)</f>
        <v>0</v>
      </c>
      <c r="H32" s="179"/>
      <c r="I32" s="180">
        <f>ROUND(E32*H32,2)</f>
        <v>0</v>
      </c>
      <c r="J32" s="179"/>
      <c r="K32" s="180">
        <f>ROUND(E32*J32,2)</f>
        <v>0</v>
      </c>
      <c r="L32" s="180">
        <v>21</v>
      </c>
      <c r="M32" s="180">
        <f>G32*(1+L32/100)</f>
        <v>0</v>
      </c>
      <c r="N32" s="178">
        <v>0</v>
      </c>
      <c r="O32" s="178">
        <f>ROUND(E32*N32,2)</f>
        <v>0</v>
      </c>
      <c r="P32" s="178">
        <v>0</v>
      </c>
      <c r="Q32" s="178">
        <f>ROUND(E32*P32,2)</f>
        <v>0</v>
      </c>
      <c r="R32" s="180"/>
      <c r="S32" s="180" t="s">
        <v>296</v>
      </c>
      <c r="T32" s="156">
        <v>0</v>
      </c>
      <c r="U32" s="156">
        <f>ROUND(E32*T32,2)</f>
        <v>0</v>
      </c>
      <c r="V32" s="156"/>
      <c r="W32" s="156" t="s">
        <v>223</v>
      </c>
      <c r="X32" s="156" t="s">
        <v>224</v>
      </c>
      <c r="Y32" s="145"/>
      <c r="Z32" s="145"/>
      <c r="AA32" s="145"/>
      <c r="AB32" s="145"/>
      <c r="AC32" s="145"/>
      <c r="AD32" s="145"/>
      <c r="AE32" s="145"/>
      <c r="AF32" s="145" t="s">
        <v>352</v>
      </c>
      <c r="AG32" s="145"/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</row>
    <row r="33" spans="1:59" outlineLevel="1" x14ac:dyDescent="0.2">
      <c r="A33" s="168">
        <v>22</v>
      </c>
      <c r="B33" s="169" t="s">
        <v>820</v>
      </c>
      <c r="C33" s="183" t="s">
        <v>821</v>
      </c>
      <c r="D33" s="170" t="s">
        <v>774</v>
      </c>
      <c r="E33" s="171">
        <v>1</v>
      </c>
      <c r="F33" s="172"/>
      <c r="G33" s="173">
        <f>ROUND(E33*F33,2)</f>
        <v>0</v>
      </c>
      <c r="H33" s="172"/>
      <c r="I33" s="173">
        <f>ROUND(E33*H33,2)</f>
        <v>0</v>
      </c>
      <c r="J33" s="172"/>
      <c r="K33" s="173">
        <f>ROUND(E33*J33,2)</f>
        <v>0</v>
      </c>
      <c r="L33" s="173">
        <v>21</v>
      </c>
      <c r="M33" s="173">
        <f>G33*(1+L33/100)</f>
        <v>0</v>
      </c>
      <c r="N33" s="171">
        <v>0</v>
      </c>
      <c r="O33" s="171">
        <f>ROUND(E33*N33,2)</f>
        <v>0</v>
      </c>
      <c r="P33" s="171">
        <v>0</v>
      </c>
      <c r="Q33" s="171">
        <f>ROUND(E33*P33,2)</f>
        <v>0</v>
      </c>
      <c r="R33" s="173"/>
      <c r="S33" s="180" t="s">
        <v>296</v>
      </c>
      <c r="T33" s="156">
        <v>0</v>
      </c>
      <c r="U33" s="156">
        <f>ROUND(E33*T33,2)</f>
        <v>0</v>
      </c>
      <c r="V33" s="156"/>
      <c r="W33" s="156" t="s">
        <v>223</v>
      </c>
      <c r="X33" s="156" t="s">
        <v>224</v>
      </c>
      <c r="Y33" s="145"/>
      <c r="Z33" s="145"/>
      <c r="AA33" s="145"/>
      <c r="AB33" s="145"/>
      <c r="AC33" s="145"/>
      <c r="AD33" s="145"/>
      <c r="AE33" s="145"/>
      <c r="AF33" s="145" t="s">
        <v>352</v>
      </c>
      <c r="AG33" s="145"/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</row>
    <row r="34" spans="1:59" x14ac:dyDescent="0.2">
      <c r="A34" s="3"/>
      <c r="B34" s="4"/>
      <c r="C34" s="186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D34">
        <v>12</v>
      </c>
      <c r="AE34">
        <v>21</v>
      </c>
      <c r="AF34" t="s">
        <v>204</v>
      </c>
    </row>
    <row r="35" spans="1:59" x14ac:dyDescent="0.2">
      <c r="A35" s="148"/>
      <c r="B35" s="149" t="s">
        <v>31</v>
      </c>
      <c r="C35" s="187"/>
      <c r="D35" s="150"/>
      <c r="E35" s="151"/>
      <c r="F35" s="151"/>
      <c r="G35" s="167">
        <f>G8+G19+G28+G31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AD35">
        <f>SUMIF(L7:L33,AD34,G7:G33)</f>
        <v>0</v>
      </c>
      <c r="AE35">
        <f>SUMIF(L7:L33,AE34,G7:G33)</f>
        <v>0</v>
      </c>
      <c r="AF35" t="s">
        <v>346</v>
      </c>
    </row>
    <row r="36" spans="1:59" x14ac:dyDescent="0.2">
      <c r="A36" s="3"/>
      <c r="B36" s="4"/>
      <c r="C36" s="186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59" x14ac:dyDescent="0.2">
      <c r="A37" s="3"/>
      <c r="B37" s="4"/>
      <c r="C37" s="186"/>
      <c r="D37" s="6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59" x14ac:dyDescent="0.2">
      <c r="A38" s="269" t="s">
        <v>347</v>
      </c>
      <c r="B38" s="269"/>
      <c r="C38" s="270"/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59" x14ac:dyDescent="0.2">
      <c r="A39" s="250"/>
      <c r="B39" s="251"/>
      <c r="C39" s="252"/>
      <c r="D39" s="251"/>
      <c r="E39" s="251"/>
      <c r="F39" s="251"/>
      <c r="G39" s="25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AF39" t="s">
        <v>348</v>
      </c>
    </row>
    <row r="40" spans="1:59" x14ac:dyDescent="0.2">
      <c r="A40" s="254"/>
      <c r="B40" s="255"/>
      <c r="C40" s="256"/>
      <c r="D40" s="255"/>
      <c r="E40" s="255"/>
      <c r="F40" s="255"/>
      <c r="G40" s="257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59" x14ac:dyDescent="0.2">
      <c r="A41" s="254"/>
      <c r="B41" s="255"/>
      <c r="C41" s="256"/>
      <c r="D41" s="255"/>
      <c r="E41" s="255"/>
      <c r="F41" s="255"/>
      <c r="G41" s="257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59" x14ac:dyDescent="0.2">
      <c r="A42" s="254"/>
      <c r="B42" s="255"/>
      <c r="C42" s="256"/>
      <c r="D42" s="255"/>
      <c r="E42" s="255"/>
      <c r="F42" s="255"/>
      <c r="G42" s="257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59" x14ac:dyDescent="0.2">
      <c r="A43" s="258"/>
      <c r="B43" s="259"/>
      <c r="C43" s="260"/>
      <c r="D43" s="259"/>
      <c r="E43" s="259"/>
      <c r="F43" s="259"/>
      <c r="G43" s="261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59" x14ac:dyDescent="0.2">
      <c r="A44" s="3"/>
      <c r="B44" s="4"/>
      <c r="C44" s="186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59" x14ac:dyDescent="0.2">
      <c r="C45" s="188"/>
      <c r="D45" s="10"/>
      <c r="AF45" t="s">
        <v>349</v>
      </c>
    </row>
    <row r="46" spans="1:59" x14ac:dyDescent="0.2">
      <c r="D46" s="10"/>
    </row>
    <row r="47" spans="1:59" x14ac:dyDescent="0.2">
      <c r="D47" s="10"/>
    </row>
    <row r="48" spans="1:59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3tyvjog5i34whJgvMlVFhh75u1KR93cv7lWNQEsSlwU7S6w18X2yK2gfMacTSyVFFMFdSpjPaSM0XJ7awRa3g==" saltValue="lOwuvaSa93SXtrushRmXGA==" spinCount="100000" sheet="1" formatRows="0"/>
  <mergeCells count="6">
    <mergeCell ref="A39:G43"/>
    <mergeCell ref="A1:G1"/>
    <mergeCell ref="C2:G2"/>
    <mergeCell ref="C3:G3"/>
    <mergeCell ref="C4:G4"/>
    <mergeCell ref="A38:C38"/>
  </mergeCells>
  <pageMargins left="0.59055118110236204" right="0.19" top="0.78740157499999996" bottom="0.78740157499999996" header="0.3" footer="0.3"/>
  <pageSetup paperSize="9" scale="96" fitToHeight="0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9A42E-6945-42ED-BE89-F49A9D76C087}">
  <sheetPr>
    <tabColor theme="0" tint="-4.9989318521683403E-2"/>
    <outlinePr summaryBelow="0"/>
  </sheetPr>
  <dimension ref="A1:BG5000"/>
  <sheetViews>
    <sheetView view="pageBreakPreview" zoomScaleNormal="100" zoomScaleSheetLayoutView="100" workbookViewId="0">
      <pane ySplit="7" topLeftCell="A8" activePane="bottomLeft" state="frozen"/>
      <selection pane="bottomLeft" activeCell="C2" sqref="C2:G2"/>
    </sheetView>
  </sheetViews>
  <sheetFormatPr defaultRowHeight="12.75" outlineLevelRow="3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52</v>
      </c>
      <c r="C3" s="263" t="s">
        <v>53</v>
      </c>
      <c r="D3" s="264"/>
      <c r="E3" s="264"/>
      <c r="F3" s="264"/>
      <c r="G3" s="265"/>
      <c r="AB3" s="119" t="s">
        <v>193</v>
      </c>
      <c r="AF3" t="s">
        <v>194</v>
      </c>
    </row>
    <row r="4" spans="1:59" ht="24.95" customHeight="1" x14ac:dyDescent="0.2">
      <c r="A4" s="138" t="s">
        <v>10</v>
      </c>
      <c r="B4" s="139" t="s">
        <v>54</v>
      </c>
      <c r="C4" s="266" t="s">
        <v>55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x14ac:dyDescent="0.2">
      <c r="A8" s="161" t="s">
        <v>217</v>
      </c>
      <c r="B8" s="162" t="s">
        <v>88</v>
      </c>
      <c r="C8" s="182" t="s">
        <v>89</v>
      </c>
      <c r="D8" s="163"/>
      <c r="E8" s="164"/>
      <c r="F8" s="165"/>
      <c r="G8" s="165">
        <f>SUMIF(AF9:AF40,"&lt;&gt;NOR",G9:G40)</f>
        <v>0</v>
      </c>
      <c r="H8" s="165"/>
      <c r="I8" s="165">
        <f>SUM(I9:I40)</f>
        <v>0</v>
      </c>
      <c r="J8" s="165"/>
      <c r="K8" s="165">
        <f>SUM(K9:K40)</f>
        <v>0</v>
      </c>
      <c r="L8" s="165"/>
      <c r="M8" s="165">
        <f>SUM(M9:M40)</f>
        <v>0</v>
      </c>
      <c r="N8" s="164"/>
      <c r="O8" s="164">
        <f>SUM(O9:O40)</f>
        <v>11.89</v>
      </c>
      <c r="P8" s="164"/>
      <c r="Q8" s="164">
        <f>SUM(Q9:Q40)</f>
        <v>1.74</v>
      </c>
      <c r="R8" s="165"/>
      <c r="S8" s="166"/>
      <c r="T8" s="160"/>
      <c r="U8" s="160">
        <f>SUM(U9:U40)</f>
        <v>130.74</v>
      </c>
      <c r="V8" s="160"/>
      <c r="W8" s="160"/>
      <c r="X8" s="160"/>
      <c r="AF8" t="s">
        <v>218</v>
      </c>
    </row>
    <row r="9" spans="1:59" outlineLevel="1" x14ac:dyDescent="0.2">
      <c r="A9" s="168">
        <v>1</v>
      </c>
      <c r="B9" s="169" t="s">
        <v>822</v>
      </c>
      <c r="C9" s="183" t="s">
        <v>823</v>
      </c>
      <c r="D9" s="170" t="s">
        <v>261</v>
      </c>
      <c r="E9" s="171">
        <v>5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0.24</v>
      </c>
      <c r="Q9" s="171">
        <f>ROUND(E9*P9,2)</f>
        <v>1.2</v>
      </c>
      <c r="R9" s="173"/>
      <c r="S9" s="174" t="s">
        <v>222</v>
      </c>
      <c r="T9" s="156">
        <v>0.80647999999999997</v>
      </c>
      <c r="U9" s="156">
        <f>ROUND(E9*T9,2)</f>
        <v>4.03</v>
      </c>
      <c r="V9" s="156"/>
      <c r="W9" s="156" t="s">
        <v>223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352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outlineLevel="2" x14ac:dyDescent="0.2">
      <c r="A10" s="152"/>
      <c r="B10" s="153"/>
      <c r="C10" s="184" t="s">
        <v>824</v>
      </c>
      <c r="D10" s="158"/>
      <c r="E10" s="159">
        <v>5</v>
      </c>
      <c r="F10" s="156"/>
      <c r="G10" s="156"/>
      <c r="H10" s="156"/>
      <c r="I10" s="156"/>
      <c r="J10" s="156"/>
      <c r="K10" s="156"/>
      <c r="L10" s="156"/>
      <c r="M10" s="156"/>
      <c r="N10" s="155"/>
      <c r="O10" s="155"/>
      <c r="P10" s="155"/>
      <c r="Q10" s="155"/>
      <c r="R10" s="156"/>
      <c r="S10" s="156"/>
      <c r="T10" s="156"/>
      <c r="U10" s="156"/>
      <c r="V10" s="156"/>
      <c r="W10" s="156"/>
      <c r="X10" s="156"/>
      <c r="Y10" s="145"/>
      <c r="Z10" s="145"/>
      <c r="AA10" s="145"/>
      <c r="AB10" s="145"/>
      <c r="AC10" s="145"/>
      <c r="AD10" s="145"/>
      <c r="AE10" s="145"/>
      <c r="AF10" s="145" t="s">
        <v>227</v>
      </c>
      <c r="AG10" s="145">
        <v>0</v>
      </c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outlineLevel="1" x14ac:dyDescent="0.2">
      <c r="A11" s="175">
        <v>2</v>
      </c>
      <c r="B11" s="176" t="s">
        <v>825</v>
      </c>
      <c r="C11" s="185" t="s">
        <v>826</v>
      </c>
      <c r="D11" s="177" t="s">
        <v>299</v>
      </c>
      <c r="E11" s="178">
        <v>3.7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21</v>
      </c>
      <c r="M11" s="180">
        <f>G11*(1+L11/100)</f>
        <v>0</v>
      </c>
      <c r="N11" s="178">
        <v>0</v>
      </c>
      <c r="O11" s="178">
        <f>ROUND(E11*N11,2)</f>
        <v>0</v>
      </c>
      <c r="P11" s="178">
        <v>0.14499999999999999</v>
      </c>
      <c r="Q11" s="178">
        <f>ROUND(E11*P11,2)</f>
        <v>0.54</v>
      </c>
      <c r="R11" s="180"/>
      <c r="S11" s="181" t="s">
        <v>222</v>
      </c>
      <c r="T11" s="156">
        <v>0.13300000000000001</v>
      </c>
      <c r="U11" s="156">
        <f>ROUND(E11*T11,2)</f>
        <v>0.49</v>
      </c>
      <c r="V11" s="156"/>
      <c r="W11" s="156" t="s">
        <v>223</v>
      </c>
      <c r="X11" s="156" t="s">
        <v>224</v>
      </c>
      <c r="Y11" s="145"/>
      <c r="Z11" s="145"/>
      <c r="AA11" s="145"/>
      <c r="AB11" s="145"/>
      <c r="AC11" s="145"/>
      <c r="AD11" s="145"/>
      <c r="AE11" s="145"/>
      <c r="AF11" s="145" t="s">
        <v>352</v>
      </c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</row>
    <row r="12" spans="1:59" ht="22.5" outlineLevel="1" x14ac:dyDescent="0.2">
      <c r="A12" s="175">
        <v>3</v>
      </c>
      <c r="B12" s="176" t="s">
        <v>827</v>
      </c>
      <c r="C12" s="185" t="s">
        <v>828</v>
      </c>
      <c r="D12" s="177" t="s">
        <v>774</v>
      </c>
      <c r="E12" s="178">
        <v>1</v>
      </c>
      <c r="F12" s="179"/>
      <c r="G12" s="180">
        <f>ROUND(E12*F12,2)</f>
        <v>0</v>
      </c>
      <c r="H12" s="179"/>
      <c r="I12" s="180">
        <f>ROUND(E12*H12,2)</f>
        <v>0</v>
      </c>
      <c r="J12" s="179"/>
      <c r="K12" s="180">
        <f>ROUND(E12*J12,2)</f>
        <v>0</v>
      </c>
      <c r="L12" s="180">
        <v>21</v>
      </c>
      <c r="M12" s="180">
        <f>G12*(1+L12/100)</f>
        <v>0</v>
      </c>
      <c r="N12" s="178">
        <v>0</v>
      </c>
      <c r="O12" s="178">
        <f>ROUND(E12*N12,2)</f>
        <v>0</v>
      </c>
      <c r="P12" s="178">
        <v>0</v>
      </c>
      <c r="Q12" s="178">
        <f>ROUND(E12*P12,2)</f>
        <v>0</v>
      </c>
      <c r="R12" s="180"/>
      <c r="S12" s="181" t="s">
        <v>296</v>
      </c>
      <c r="T12" s="156">
        <v>0</v>
      </c>
      <c r="U12" s="156">
        <f>ROUND(E12*T12,2)</f>
        <v>0</v>
      </c>
      <c r="V12" s="156"/>
      <c r="W12" s="156" t="s">
        <v>223</v>
      </c>
      <c r="X12" s="156" t="s">
        <v>224</v>
      </c>
      <c r="Y12" s="145"/>
      <c r="Z12" s="145"/>
      <c r="AA12" s="145"/>
      <c r="AB12" s="145"/>
      <c r="AC12" s="145"/>
      <c r="AD12" s="145"/>
      <c r="AE12" s="145"/>
      <c r="AF12" s="145" t="s">
        <v>352</v>
      </c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outlineLevel="1" x14ac:dyDescent="0.2">
      <c r="A13" s="168">
        <v>4</v>
      </c>
      <c r="B13" s="169" t="s">
        <v>829</v>
      </c>
      <c r="C13" s="183" t="s">
        <v>830</v>
      </c>
      <c r="D13" s="170" t="s">
        <v>221</v>
      </c>
      <c r="E13" s="171">
        <v>38.423999999999999</v>
      </c>
      <c r="F13" s="172"/>
      <c r="G13" s="173">
        <f>ROUND(E13*F13,2)</f>
        <v>0</v>
      </c>
      <c r="H13" s="172"/>
      <c r="I13" s="173">
        <f>ROUND(E13*H13,2)</f>
        <v>0</v>
      </c>
      <c r="J13" s="172"/>
      <c r="K13" s="173">
        <f>ROUND(E13*J13,2)</f>
        <v>0</v>
      </c>
      <c r="L13" s="173">
        <v>21</v>
      </c>
      <c r="M13" s="173">
        <f>G13*(1+L13/100)</f>
        <v>0</v>
      </c>
      <c r="N13" s="171">
        <v>0</v>
      </c>
      <c r="O13" s="171">
        <f>ROUND(E13*N13,2)</f>
        <v>0</v>
      </c>
      <c r="P13" s="171">
        <v>0</v>
      </c>
      <c r="Q13" s="171">
        <f>ROUND(E13*P13,2)</f>
        <v>0</v>
      </c>
      <c r="R13" s="173"/>
      <c r="S13" s="174" t="s">
        <v>222</v>
      </c>
      <c r="T13" s="156">
        <v>0.42199999999999999</v>
      </c>
      <c r="U13" s="156">
        <f>ROUND(E13*T13,2)</f>
        <v>16.21</v>
      </c>
      <c r="V13" s="156"/>
      <c r="W13" s="156" t="s">
        <v>223</v>
      </c>
      <c r="X13" s="156" t="s">
        <v>224</v>
      </c>
      <c r="Y13" s="145"/>
      <c r="Z13" s="145"/>
      <c r="AA13" s="145"/>
      <c r="AB13" s="145"/>
      <c r="AC13" s="145"/>
      <c r="AD13" s="145"/>
      <c r="AE13" s="145"/>
      <c r="AF13" s="145" t="s">
        <v>352</v>
      </c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</row>
    <row r="14" spans="1:59" outlineLevel="2" x14ac:dyDescent="0.2">
      <c r="A14" s="152"/>
      <c r="B14" s="153"/>
      <c r="C14" s="184" t="s">
        <v>831</v>
      </c>
      <c r="D14" s="158"/>
      <c r="E14" s="159">
        <v>6.85</v>
      </c>
      <c r="F14" s="156"/>
      <c r="G14" s="156"/>
      <c r="H14" s="156"/>
      <c r="I14" s="156"/>
      <c r="J14" s="156"/>
      <c r="K14" s="156"/>
      <c r="L14" s="156"/>
      <c r="M14" s="156"/>
      <c r="N14" s="155"/>
      <c r="O14" s="155"/>
      <c r="P14" s="155"/>
      <c r="Q14" s="155"/>
      <c r="R14" s="156"/>
      <c r="S14" s="156"/>
      <c r="T14" s="156"/>
      <c r="U14" s="156"/>
      <c r="V14" s="156"/>
      <c r="W14" s="156"/>
      <c r="X14" s="156"/>
      <c r="Y14" s="145"/>
      <c r="Z14" s="145"/>
      <c r="AA14" s="145"/>
      <c r="AB14" s="145"/>
      <c r="AC14" s="145"/>
      <c r="AD14" s="145"/>
      <c r="AE14" s="145"/>
      <c r="AF14" s="145" t="s">
        <v>227</v>
      </c>
      <c r="AG14" s="145">
        <v>0</v>
      </c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ht="22.5" outlineLevel="3" x14ac:dyDescent="0.2">
      <c r="A15" s="152"/>
      <c r="B15" s="153"/>
      <c r="C15" s="184" t="s">
        <v>832</v>
      </c>
      <c r="D15" s="158"/>
      <c r="E15" s="159">
        <v>31.57</v>
      </c>
      <c r="F15" s="156"/>
      <c r="G15" s="156"/>
      <c r="H15" s="156"/>
      <c r="I15" s="156"/>
      <c r="J15" s="156"/>
      <c r="K15" s="156"/>
      <c r="L15" s="156"/>
      <c r="M15" s="156"/>
      <c r="N15" s="155"/>
      <c r="O15" s="155"/>
      <c r="P15" s="155"/>
      <c r="Q15" s="155"/>
      <c r="R15" s="156"/>
      <c r="S15" s="156"/>
      <c r="T15" s="156"/>
      <c r="U15" s="156"/>
      <c r="V15" s="156"/>
      <c r="W15" s="156"/>
      <c r="X15" s="156"/>
      <c r="Y15" s="145"/>
      <c r="Z15" s="145"/>
      <c r="AA15" s="145"/>
      <c r="AB15" s="145"/>
      <c r="AC15" s="145"/>
      <c r="AD15" s="145"/>
      <c r="AE15" s="145"/>
      <c r="AF15" s="145" t="s">
        <v>227</v>
      </c>
      <c r="AG15" s="145">
        <v>0</v>
      </c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outlineLevel="1" x14ac:dyDescent="0.2">
      <c r="A16" s="175">
        <v>5</v>
      </c>
      <c r="B16" s="176" t="s">
        <v>833</v>
      </c>
      <c r="C16" s="185" t="s">
        <v>834</v>
      </c>
      <c r="D16" s="177" t="s">
        <v>221</v>
      </c>
      <c r="E16" s="178">
        <v>38.423999999999999</v>
      </c>
      <c r="F16" s="179"/>
      <c r="G16" s="180">
        <f>ROUND(E16*F16,2)</f>
        <v>0</v>
      </c>
      <c r="H16" s="179"/>
      <c r="I16" s="180">
        <f>ROUND(E16*H16,2)</f>
        <v>0</v>
      </c>
      <c r="J16" s="179"/>
      <c r="K16" s="180">
        <f>ROUND(E16*J16,2)</f>
        <v>0</v>
      </c>
      <c r="L16" s="180">
        <v>21</v>
      </c>
      <c r="M16" s="180">
        <f>G16*(1+L16/100)</f>
        <v>0</v>
      </c>
      <c r="N16" s="178">
        <v>0</v>
      </c>
      <c r="O16" s="178">
        <f>ROUND(E16*N16,2)</f>
        <v>0</v>
      </c>
      <c r="P16" s="178">
        <v>0</v>
      </c>
      <c r="Q16" s="178">
        <f>ROUND(E16*P16,2)</f>
        <v>0</v>
      </c>
      <c r="R16" s="180"/>
      <c r="S16" s="181" t="s">
        <v>222</v>
      </c>
      <c r="T16" s="156">
        <v>8.7999999999999995E-2</v>
      </c>
      <c r="U16" s="156">
        <f>ROUND(E16*T16,2)</f>
        <v>3.38</v>
      </c>
      <c r="V16" s="156"/>
      <c r="W16" s="156" t="s">
        <v>223</v>
      </c>
      <c r="X16" s="156" t="s">
        <v>224</v>
      </c>
      <c r="Y16" s="145"/>
      <c r="Z16" s="145"/>
      <c r="AA16" s="145"/>
      <c r="AB16" s="145"/>
      <c r="AC16" s="145"/>
      <c r="AD16" s="145"/>
      <c r="AE16" s="145"/>
      <c r="AF16" s="145" t="s">
        <v>352</v>
      </c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</row>
    <row r="17" spans="1:59" ht="22.5" outlineLevel="1" x14ac:dyDescent="0.2">
      <c r="A17" s="168">
        <v>6</v>
      </c>
      <c r="B17" s="169" t="s">
        <v>835</v>
      </c>
      <c r="C17" s="183" t="s">
        <v>836</v>
      </c>
      <c r="D17" s="170" t="s">
        <v>221</v>
      </c>
      <c r="E17" s="171">
        <v>102.38500000000001</v>
      </c>
      <c r="F17" s="172"/>
      <c r="G17" s="173">
        <f>ROUND(E17*F17,2)</f>
        <v>0</v>
      </c>
      <c r="H17" s="172"/>
      <c r="I17" s="173">
        <f>ROUND(E17*H17,2)</f>
        <v>0</v>
      </c>
      <c r="J17" s="172"/>
      <c r="K17" s="173">
        <f>ROUND(E17*J17,2)</f>
        <v>0</v>
      </c>
      <c r="L17" s="173">
        <v>21</v>
      </c>
      <c r="M17" s="173">
        <f>G17*(1+L17/100)</f>
        <v>0</v>
      </c>
      <c r="N17" s="171">
        <v>0</v>
      </c>
      <c r="O17" s="171">
        <f>ROUND(E17*N17,2)</f>
        <v>0</v>
      </c>
      <c r="P17" s="171">
        <v>0</v>
      </c>
      <c r="Q17" s="171">
        <f>ROUND(E17*P17,2)</f>
        <v>0</v>
      </c>
      <c r="R17" s="173"/>
      <c r="S17" s="174" t="s">
        <v>222</v>
      </c>
      <c r="T17" s="156">
        <v>0</v>
      </c>
      <c r="U17" s="156">
        <f>ROUND(E17*T17,2)</f>
        <v>0</v>
      </c>
      <c r="V17" s="156"/>
      <c r="W17" s="156" t="s">
        <v>223</v>
      </c>
      <c r="X17" s="156" t="s">
        <v>224</v>
      </c>
      <c r="Y17" s="145"/>
      <c r="Z17" s="145"/>
      <c r="AA17" s="145"/>
      <c r="AB17" s="145"/>
      <c r="AC17" s="145"/>
      <c r="AD17" s="145"/>
      <c r="AE17" s="145"/>
      <c r="AF17" s="145" t="s">
        <v>352</v>
      </c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ht="22.5" outlineLevel="2" x14ac:dyDescent="0.2">
      <c r="A18" s="152"/>
      <c r="B18" s="153"/>
      <c r="C18" s="184" t="s">
        <v>837</v>
      </c>
      <c r="D18" s="158"/>
      <c r="E18" s="159">
        <v>88.39</v>
      </c>
      <c r="F18" s="156"/>
      <c r="G18" s="156"/>
      <c r="H18" s="156"/>
      <c r="I18" s="156"/>
      <c r="J18" s="156"/>
      <c r="K18" s="156"/>
      <c r="L18" s="156"/>
      <c r="M18" s="156"/>
      <c r="N18" s="155"/>
      <c r="O18" s="155"/>
      <c r="P18" s="155"/>
      <c r="Q18" s="155"/>
      <c r="R18" s="156"/>
      <c r="S18" s="156"/>
      <c r="T18" s="156"/>
      <c r="U18" s="156"/>
      <c r="V18" s="156"/>
      <c r="W18" s="156"/>
      <c r="X18" s="156"/>
      <c r="Y18" s="145"/>
      <c r="Z18" s="145"/>
      <c r="AA18" s="145"/>
      <c r="AB18" s="145"/>
      <c r="AC18" s="145"/>
      <c r="AD18" s="145"/>
      <c r="AE18" s="145"/>
      <c r="AF18" s="145" t="s">
        <v>227</v>
      </c>
      <c r="AG18" s="145">
        <v>0</v>
      </c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outlineLevel="3" x14ac:dyDescent="0.2">
      <c r="A19" s="152"/>
      <c r="B19" s="153"/>
      <c r="C19" s="184" t="s">
        <v>838</v>
      </c>
      <c r="D19" s="158"/>
      <c r="E19" s="159">
        <v>10.5</v>
      </c>
      <c r="F19" s="156"/>
      <c r="G19" s="156"/>
      <c r="H19" s="156"/>
      <c r="I19" s="156"/>
      <c r="J19" s="156"/>
      <c r="K19" s="156"/>
      <c r="L19" s="156"/>
      <c r="M19" s="156"/>
      <c r="N19" s="155"/>
      <c r="O19" s="155"/>
      <c r="P19" s="155"/>
      <c r="Q19" s="155"/>
      <c r="R19" s="156"/>
      <c r="S19" s="156"/>
      <c r="T19" s="156"/>
      <c r="U19" s="156"/>
      <c r="V19" s="156"/>
      <c r="W19" s="156"/>
      <c r="X19" s="156"/>
      <c r="Y19" s="145"/>
      <c r="Z19" s="145"/>
      <c r="AA19" s="145"/>
      <c r="AB19" s="145"/>
      <c r="AC19" s="145"/>
      <c r="AD19" s="145"/>
      <c r="AE19" s="145"/>
      <c r="AF19" s="145" t="s">
        <v>227</v>
      </c>
      <c r="AG19" s="145">
        <v>0</v>
      </c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</row>
    <row r="20" spans="1:59" outlineLevel="3" x14ac:dyDescent="0.2">
      <c r="A20" s="152"/>
      <c r="B20" s="153"/>
      <c r="C20" s="184" t="s">
        <v>839</v>
      </c>
      <c r="D20" s="158"/>
      <c r="E20" s="159">
        <v>3.5</v>
      </c>
      <c r="F20" s="156"/>
      <c r="G20" s="156"/>
      <c r="H20" s="156"/>
      <c r="I20" s="156"/>
      <c r="J20" s="156"/>
      <c r="K20" s="156"/>
      <c r="L20" s="156"/>
      <c r="M20" s="156"/>
      <c r="N20" s="155"/>
      <c r="O20" s="155"/>
      <c r="P20" s="155"/>
      <c r="Q20" s="155"/>
      <c r="R20" s="156"/>
      <c r="S20" s="156"/>
      <c r="T20" s="156"/>
      <c r="U20" s="156"/>
      <c r="V20" s="156"/>
      <c r="W20" s="156"/>
      <c r="X20" s="156"/>
      <c r="Y20" s="145"/>
      <c r="Z20" s="145"/>
      <c r="AA20" s="145"/>
      <c r="AB20" s="145"/>
      <c r="AC20" s="145"/>
      <c r="AD20" s="145"/>
      <c r="AE20" s="145"/>
      <c r="AF20" s="145" t="s">
        <v>227</v>
      </c>
      <c r="AG20" s="145">
        <v>0</v>
      </c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outlineLevel="1" x14ac:dyDescent="0.2">
      <c r="A21" s="175">
        <v>7</v>
      </c>
      <c r="B21" s="176" t="s">
        <v>840</v>
      </c>
      <c r="C21" s="185" t="s">
        <v>841</v>
      </c>
      <c r="D21" s="177" t="s">
        <v>221</v>
      </c>
      <c r="E21" s="178">
        <v>102.38500000000001</v>
      </c>
      <c r="F21" s="179"/>
      <c r="G21" s="180">
        <f>ROUND(E21*F21,2)</f>
        <v>0</v>
      </c>
      <c r="H21" s="179"/>
      <c r="I21" s="180">
        <f>ROUND(E21*H21,2)</f>
        <v>0</v>
      </c>
      <c r="J21" s="179"/>
      <c r="K21" s="180">
        <f>ROUND(E21*J21,2)</f>
        <v>0</v>
      </c>
      <c r="L21" s="180">
        <v>21</v>
      </c>
      <c r="M21" s="180">
        <f>G21*(1+L21/100)</f>
        <v>0</v>
      </c>
      <c r="N21" s="178">
        <v>0</v>
      </c>
      <c r="O21" s="178">
        <f>ROUND(E21*N21,2)</f>
        <v>0</v>
      </c>
      <c r="P21" s="178">
        <v>0</v>
      </c>
      <c r="Q21" s="178">
        <f>ROUND(E21*P21,2)</f>
        <v>0</v>
      </c>
      <c r="R21" s="180"/>
      <c r="S21" s="181" t="s">
        <v>222</v>
      </c>
      <c r="T21" s="156">
        <v>0</v>
      </c>
      <c r="U21" s="156">
        <f>ROUND(E21*T21,2)</f>
        <v>0</v>
      </c>
      <c r="V21" s="156"/>
      <c r="W21" s="156" t="s">
        <v>223</v>
      </c>
      <c r="X21" s="156" t="s">
        <v>224</v>
      </c>
      <c r="Y21" s="145"/>
      <c r="Z21" s="145"/>
      <c r="AA21" s="145"/>
      <c r="AB21" s="145"/>
      <c r="AC21" s="145"/>
      <c r="AD21" s="145"/>
      <c r="AE21" s="145"/>
      <c r="AF21" s="145" t="s">
        <v>352</v>
      </c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outlineLevel="1" x14ac:dyDescent="0.2">
      <c r="A22" s="175">
        <v>8</v>
      </c>
      <c r="B22" s="176" t="s">
        <v>239</v>
      </c>
      <c r="C22" s="185" t="s">
        <v>240</v>
      </c>
      <c r="D22" s="177" t="s">
        <v>221</v>
      </c>
      <c r="E22" s="178">
        <v>102.38500000000001</v>
      </c>
      <c r="F22" s="179"/>
      <c r="G22" s="180">
        <f>ROUND(E22*F22,2)</f>
        <v>0</v>
      </c>
      <c r="H22" s="179"/>
      <c r="I22" s="180">
        <f>ROUND(E22*H22,2)</f>
        <v>0</v>
      </c>
      <c r="J22" s="179"/>
      <c r="K22" s="180">
        <f>ROUND(E22*J22,2)</f>
        <v>0</v>
      </c>
      <c r="L22" s="180">
        <v>21</v>
      </c>
      <c r="M22" s="180">
        <f>G22*(1+L22/100)</f>
        <v>0</v>
      </c>
      <c r="N22" s="178">
        <v>0</v>
      </c>
      <c r="O22" s="178">
        <f>ROUND(E22*N22,2)</f>
        <v>0</v>
      </c>
      <c r="P22" s="178">
        <v>0</v>
      </c>
      <c r="Q22" s="178">
        <f>ROUND(E22*P22,2)</f>
        <v>0</v>
      </c>
      <c r="R22" s="180"/>
      <c r="S22" s="181" t="s">
        <v>222</v>
      </c>
      <c r="T22" s="156">
        <v>0</v>
      </c>
      <c r="U22" s="156">
        <f>ROUND(E22*T22,2)</f>
        <v>0</v>
      </c>
      <c r="V22" s="156"/>
      <c r="W22" s="156" t="s">
        <v>223</v>
      </c>
      <c r="X22" s="156" t="s">
        <v>224</v>
      </c>
      <c r="Y22" s="145"/>
      <c r="Z22" s="145"/>
      <c r="AA22" s="145"/>
      <c r="AB22" s="145"/>
      <c r="AC22" s="145"/>
      <c r="AD22" s="145"/>
      <c r="AE22" s="145"/>
      <c r="AF22" s="145" t="s">
        <v>842</v>
      </c>
      <c r="AG22" s="145"/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</row>
    <row r="23" spans="1:59" ht="22.5" outlineLevel="1" x14ac:dyDescent="0.2">
      <c r="A23" s="168">
        <v>9</v>
      </c>
      <c r="B23" s="169" t="s">
        <v>245</v>
      </c>
      <c r="C23" s="183" t="s">
        <v>246</v>
      </c>
      <c r="D23" s="170" t="s">
        <v>221</v>
      </c>
      <c r="E23" s="171">
        <v>140.809</v>
      </c>
      <c r="F23" s="172"/>
      <c r="G23" s="173">
        <f>ROUND(E23*F23,2)</f>
        <v>0</v>
      </c>
      <c r="H23" s="172"/>
      <c r="I23" s="173">
        <f>ROUND(E23*H23,2)</f>
        <v>0</v>
      </c>
      <c r="J23" s="172"/>
      <c r="K23" s="173">
        <f>ROUND(E23*J23,2)</f>
        <v>0</v>
      </c>
      <c r="L23" s="173">
        <v>21</v>
      </c>
      <c r="M23" s="173">
        <f>G23*(1+L23/100)</f>
        <v>0</v>
      </c>
      <c r="N23" s="171">
        <v>0</v>
      </c>
      <c r="O23" s="171">
        <f>ROUND(E23*N23,2)</f>
        <v>0</v>
      </c>
      <c r="P23" s="171">
        <v>0</v>
      </c>
      <c r="Q23" s="171">
        <f>ROUND(E23*P23,2)</f>
        <v>0</v>
      </c>
      <c r="R23" s="173"/>
      <c r="S23" s="174" t="s">
        <v>222</v>
      </c>
      <c r="T23" s="156">
        <v>0</v>
      </c>
      <c r="U23" s="156">
        <f>ROUND(E23*T23,2)</f>
        <v>0</v>
      </c>
      <c r="V23" s="156"/>
      <c r="W23" s="156" t="s">
        <v>223</v>
      </c>
      <c r="X23" s="156" t="s">
        <v>224</v>
      </c>
      <c r="Y23" s="145"/>
      <c r="Z23" s="145"/>
      <c r="AA23" s="145"/>
      <c r="AB23" s="145"/>
      <c r="AC23" s="145"/>
      <c r="AD23" s="145"/>
      <c r="AE23" s="145"/>
      <c r="AF23" s="145" t="s">
        <v>352</v>
      </c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</row>
    <row r="24" spans="1:59" outlineLevel="2" x14ac:dyDescent="0.2">
      <c r="A24" s="152"/>
      <c r="B24" s="153"/>
      <c r="C24" s="184" t="s">
        <v>843</v>
      </c>
      <c r="D24" s="158"/>
      <c r="E24" s="159">
        <v>140.81</v>
      </c>
      <c r="F24" s="156"/>
      <c r="G24" s="156"/>
      <c r="H24" s="156"/>
      <c r="I24" s="156"/>
      <c r="J24" s="156"/>
      <c r="K24" s="156"/>
      <c r="L24" s="156"/>
      <c r="M24" s="156"/>
      <c r="N24" s="155"/>
      <c r="O24" s="155"/>
      <c r="P24" s="155"/>
      <c r="Q24" s="155"/>
      <c r="R24" s="156"/>
      <c r="S24" s="156"/>
      <c r="T24" s="156"/>
      <c r="U24" s="156"/>
      <c r="V24" s="156"/>
      <c r="W24" s="156"/>
      <c r="X24" s="156"/>
      <c r="Y24" s="145"/>
      <c r="Z24" s="145"/>
      <c r="AA24" s="145"/>
      <c r="AB24" s="145"/>
      <c r="AC24" s="145"/>
      <c r="AD24" s="145"/>
      <c r="AE24" s="145"/>
      <c r="AF24" s="145" t="s">
        <v>227</v>
      </c>
      <c r="AG24" s="145">
        <v>0</v>
      </c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</row>
    <row r="25" spans="1:59" ht="22.5" outlineLevel="1" x14ac:dyDescent="0.2">
      <c r="A25" s="168">
        <v>10</v>
      </c>
      <c r="B25" s="169" t="s">
        <v>844</v>
      </c>
      <c r="C25" s="183" t="s">
        <v>845</v>
      </c>
      <c r="D25" s="170" t="s">
        <v>221</v>
      </c>
      <c r="E25" s="171">
        <v>6.3525</v>
      </c>
      <c r="F25" s="172"/>
      <c r="G25" s="173">
        <f>ROUND(E25*F25,2)</f>
        <v>0</v>
      </c>
      <c r="H25" s="172"/>
      <c r="I25" s="173">
        <f>ROUND(E25*H25,2)</f>
        <v>0</v>
      </c>
      <c r="J25" s="172"/>
      <c r="K25" s="173">
        <f>ROUND(E25*J25,2)</f>
        <v>0</v>
      </c>
      <c r="L25" s="173">
        <v>21</v>
      </c>
      <c r="M25" s="173">
        <f>G25*(1+L25/100)</f>
        <v>0</v>
      </c>
      <c r="N25" s="171">
        <v>0</v>
      </c>
      <c r="O25" s="171">
        <f>ROUND(E25*N25,2)</f>
        <v>0</v>
      </c>
      <c r="P25" s="171">
        <v>0</v>
      </c>
      <c r="Q25" s="171">
        <f>ROUND(E25*P25,2)</f>
        <v>0</v>
      </c>
      <c r="R25" s="173"/>
      <c r="S25" s="174" t="s">
        <v>222</v>
      </c>
      <c r="T25" s="156">
        <v>6.8000000000000005E-2</v>
      </c>
      <c r="U25" s="156">
        <f>ROUND(E25*T25,2)</f>
        <v>0.43</v>
      </c>
      <c r="V25" s="156"/>
      <c r="W25" s="156" t="s">
        <v>223</v>
      </c>
      <c r="X25" s="156" t="s">
        <v>224</v>
      </c>
      <c r="Y25" s="145"/>
      <c r="Z25" s="145"/>
      <c r="AA25" s="145"/>
      <c r="AB25" s="145"/>
      <c r="AC25" s="145"/>
      <c r="AD25" s="145"/>
      <c r="AE25" s="145"/>
      <c r="AF25" s="145" t="s">
        <v>352</v>
      </c>
      <c r="AG25" s="145"/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</row>
    <row r="26" spans="1:59" ht="22.5" outlineLevel="2" x14ac:dyDescent="0.2">
      <c r="A26" s="152"/>
      <c r="B26" s="153"/>
      <c r="C26" s="184" t="s">
        <v>846</v>
      </c>
      <c r="D26" s="158"/>
      <c r="E26" s="159">
        <v>6.35</v>
      </c>
      <c r="F26" s="156"/>
      <c r="G26" s="156"/>
      <c r="H26" s="156"/>
      <c r="I26" s="156"/>
      <c r="J26" s="156"/>
      <c r="K26" s="156"/>
      <c r="L26" s="156"/>
      <c r="M26" s="156"/>
      <c r="N26" s="155"/>
      <c r="O26" s="155"/>
      <c r="P26" s="155"/>
      <c r="Q26" s="155"/>
      <c r="R26" s="156"/>
      <c r="S26" s="156"/>
      <c r="T26" s="156"/>
      <c r="U26" s="156"/>
      <c r="V26" s="156"/>
      <c r="W26" s="156"/>
      <c r="X26" s="156"/>
      <c r="Y26" s="145"/>
      <c r="Z26" s="145"/>
      <c r="AA26" s="145"/>
      <c r="AB26" s="145"/>
      <c r="AC26" s="145"/>
      <c r="AD26" s="145"/>
      <c r="AE26" s="145"/>
      <c r="AF26" s="145" t="s">
        <v>227</v>
      </c>
      <c r="AG26" s="145">
        <v>0</v>
      </c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</row>
    <row r="27" spans="1:59" outlineLevel="1" x14ac:dyDescent="0.2">
      <c r="A27" s="175">
        <v>11</v>
      </c>
      <c r="B27" s="176" t="s">
        <v>255</v>
      </c>
      <c r="C27" s="185" t="s">
        <v>256</v>
      </c>
      <c r="D27" s="177" t="s">
        <v>221</v>
      </c>
      <c r="E27" s="178">
        <v>140.809</v>
      </c>
      <c r="F27" s="179"/>
      <c r="G27" s="180">
        <f>ROUND(E27*F27,2)</f>
        <v>0</v>
      </c>
      <c r="H27" s="179"/>
      <c r="I27" s="180">
        <f>ROUND(E27*H27,2)</f>
        <v>0</v>
      </c>
      <c r="J27" s="179"/>
      <c r="K27" s="180">
        <f>ROUND(E27*J27,2)</f>
        <v>0</v>
      </c>
      <c r="L27" s="180">
        <v>21</v>
      </c>
      <c r="M27" s="180">
        <f>G27*(1+L27/100)</f>
        <v>0</v>
      </c>
      <c r="N27" s="178">
        <v>0</v>
      </c>
      <c r="O27" s="178">
        <f>ROUND(E27*N27,2)</f>
        <v>0</v>
      </c>
      <c r="P27" s="178">
        <v>0</v>
      </c>
      <c r="Q27" s="178">
        <f>ROUND(E27*P27,2)</f>
        <v>0</v>
      </c>
      <c r="R27" s="180"/>
      <c r="S27" s="181" t="s">
        <v>222</v>
      </c>
      <c r="T27" s="156">
        <v>0</v>
      </c>
      <c r="U27" s="156">
        <f>ROUND(E27*T27,2)</f>
        <v>0</v>
      </c>
      <c r="V27" s="156"/>
      <c r="W27" s="156" t="s">
        <v>223</v>
      </c>
      <c r="X27" s="156" t="s">
        <v>224</v>
      </c>
      <c r="Y27" s="145"/>
      <c r="Z27" s="145"/>
      <c r="AA27" s="145"/>
      <c r="AB27" s="145"/>
      <c r="AC27" s="145"/>
      <c r="AD27" s="145"/>
      <c r="AE27" s="145"/>
      <c r="AF27" s="145" t="s">
        <v>352</v>
      </c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</row>
    <row r="28" spans="1:59" outlineLevel="1" x14ac:dyDescent="0.2">
      <c r="A28" s="175">
        <v>12</v>
      </c>
      <c r="B28" s="176" t="s">
        <v>847</v>
      </c>
      <c r="C28" s="185" t="s">
        <v>848</v>
      </c>
      <c r="D28" s="177" t="s">
        <v>261</v>
      </c>
      <c r="E28" s="178">
        <v>200</v>
      </c>
      <c r="F28" s="179"/>
      <c r="G28" s="180">
        <f>ROUND(E28*F28,2)</f>
        <v>0</v>
      </c>
      <c r="H28" s="179"/>
      <c r="I28" s="180">
        <f>ROUND(E28*H28,2)</f>
        <v>0</v>
      </c>
      <c r="J28" s="179"/>
      <c r="K28" s="180">
        <f>ROUND(E28*J28,2)</f>
        <v>0</v>
      </c>
      <c r="L28" s="180">
        <v>21</v>
      </c>
      <c r="M28" s="180">
        <f>G28*(1+L28/100)</f>
        <v>0</v>
      </c>
      <c r="N28" s="178">
        <v>0</v>
      </c>
      <c r="O28" s="178">
        <f>ROUND(E28*N28,2)</f>
        <v>0</v>
      </c>
      <c r="P28" s="178">
        <v>0</v>
      </c>
      <c r="Q28" s="178">
        <f>ROUND(E28*P28,2)</f>
        <v>0</v>
      </c>
      <c r="R28" s="180"/>
      <c r="S28" s="181" t="s">
        <v>222</v>
      </c>
      <c r="T28" s="156">
        <v>9.7000000000000003E-2</v>
      </c>
      <c r="U28" s="156">
        <f>ROUND(E28*T28,2)</f>
        <v>19.399999999999999</v>
      </c>
      <c r="V28" s="156"/>
      <c r="W28" s="156" t="s">
        <v>223</v>
      </c>
      <c r="X28" s="156" t="s">
        <v>224</v>
      </c>
      <c r="Y28" s="145"/>
      <c r="Z28" s="145"/>
      <c r="AA28" s="145"/>
      <c r="AB28" s="145"/>
      <c r="AC28" s="145"/>
      <c r="AD28" s="145"/>
      <c r="AE28" s="145"/>
      <c r="AF28" s="145" t="s">
        <v>352</v>
      </c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</row>
    <row r="29" spans="1:59" outlineLevel="1" x14ac:dyDescent="0.2">
      <c r="A29" s="168">
        <v>13</v>
      </c>
      <c r="B29" s="169" t="s">
        <v>849</v>
      </c>
      <c r="C29" s="183" t="s">
        <v>850</v>
      </c>
      <c r="D29" s="170" t="s">
        <v>261</v>
      </c>
      <c r="E29" s="171">
        <v>112.49299999999999</v>
      </c>
      <c r="F29" s="172"/>
      <c r="G29" s="173">
        <f>ROUND(E29*F29,2)</f>
        <v>0</v>
      </c>
      <c r="H29" s="172"/>
      <c r="I29" s="173">
        <f>ROUND(E29*H29,2)</f>
        <v>0</v>
      </c>
      <c r="J29" s="172"/>
      <c r="K29" s="173">
        <f>ROUND(E29*J29,2)</f>
        <v>0</v>
      </c>
      <c r="L29" s="173">
        <v>21</v>
      </c>
      <c r="M29" s="173">
        <f>G29*(1+L29/100)</f>
        <v>0</v>
      </c>
      <c r="N29" s="171">
        <v>0</v>
      </c>
      <c r="O29" s="171">
        <f>ROUND(E29*N29,2)</f>
        <v>0</v>
      </c>
      <c r="P29" s="171">
        <v>0</v>
      </c>
      <c r="Q29" s="171">
        <f>ROUND(E29*P29,2)</f>
        <v>0</v>
      </c>
      <c r="R29" s="173"/>
      <c r="S29" s="174" t="s">
        <v>222</v>
      </c>
      <c r="T29" s="156">
        <v>0.128</v>
      </c>
      <c r="U29" s="156">
        <f>ROUND(E29*T29,2)</f>
        <v>14.4</v>
      </c>
      <c r="V29" s="156"/>
      <c r="W29" s="156" t="s">
        <v>223</v>
      </c>
      <c r="X29" s="156" t="s">
        <v>224</v>
      </c>
      <c r="Y29" s="145"/>
      <c r="Z29" s="145"/>
      <c r="AA29" s="145"/>
      <c r="AB29" s="145"/>
      <c r="AC29" s="145"/>
      <c r="AD29" s="145"/>
      <c r="AE29" s="145"/>
      <c r="AF29" s="145" t="s">
        <v>352</v>
      </c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</row>
    <row r="30" spans="1:59" outlineLevel="2" x14ac:dyDescent="0.2">
      <c r="A30" s="152"/>
      <c r="B30" s="153"/>
      <c r="C30" s="184" t="s">
        <v>851</v>
      </c>
      <c r="D30" s="158"/>
      <c r="E30" s="159">
        <v>34.340000000000003</v>
      </c>
      <c r="F30" s="156"/>
      <c r="G30" s="156"/>
      <c r="H30" s="156"/>
      <c r="I30" s="156"/>
      <c r="J30" s="156"/>
      <c r="K30" s="156"/>
      <c r="L30" s="156"/>
      <c r="M30" s="156"/>
      <c r="N30" s="155"/>
      <c r="O30" s="155"/>
      <c r="P30" s="155"/>
      <c r="Q30" s="155"/>
      <c r="R30" s="156"/>
      <c r="S30" s="156"/>
      <c r="T30" s="156"/>
      <c r="U30" s="156"/>
      <c r="V30" s="156"/>
      <c r="W30" s="156"/>
      <c r="X30" s="156"/>
      <c r="Y30" s="145"/>
      <c r="Z30" s="145"/>
      <c r="AA30" s="145"/>
      <c r="AB30" s="145"/>
      <c r="AC30" s="145"/>
      <c r="AD30" s="145"/>
      <c r="AE30" s="145"/>
      <c r="AF30" s="145" t="s">
        <v>227</v>
      </c>
      <c r="AG30" s="145">
        <v>0</v>
      </c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</row>
    <row r="31" spans="1:59" outlineLevel="3" x14ac:dyDescent="0.2">
      <c r="A31" s="152"/>
      <c r="B31" s="153"/>
      <c r="C31" s="184" t="s">
        <v>852</v>
      </c>
      <c r="D31" s="158"/>
      <c r="E31" s="159">
        <v>16.16</v>
      </c>
      <c r="F31" s="156"/>
      <c r="G31" s="156"/>
      <c r="H31" s="156"/>
      <c r="I31" s="156"/>
      <c r="J31" s="156"/>
      <c r="K31" s="156"/>
      <c r="L31" s="156"/>
      <c r="M31" s="156"/>
      <c r="N31" s="155"/>
      <c r="O31" s="155"/>
      <c r="P31" s="155"/>
      <c r="Q31" s="155"/>
      <c r="R31" s="156"/>
      <c r="S31" s="156"/>
      <c r="T31" s="156"/>
      <c r="U31" s="156"/>
      <c r="V31" s="156"/>
      <c r="W31" s="156"/>
      <c r="X31" s="156"/>
      <c r="Y31" s="145"/>
      <c r="Z31" s="145"/>
      <c r="AA31" s="145"/>
      <c r="AB31" s="145"/>
      <c r="AC31" s="145"/>
      <c r="AD31" s="145"/>
      <c r="AE31" s="145"/>
      <c r="AF31" s="145" t="s">
        <v>227</v>
      </c>
      <c r="AG31" s="145">
        <v>0</v>
      </c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</row>
    <row r="32" spans="1:59" outlineLevel="3" x14ac:dyDescent="0.2">
      <c r="A32" s="152"/>
      <c r="B32" s="153"/>
      <c r="C32" s="184" t="s">
        <v>853</v>
      </c>
      <c r="D32" s="158"/>
      <c r="E32" s="159">
        <v>62</v>
      </c>
      <c r="F32" s="156"/>
      <c r="G32" s="156"/>
      <c r="H32" s="156"/>
      <c r="I32" s="156"/>
      <c r="J32" s="156"/>
      <c r="K32" s="156"/>
      <c r="L32" s="156"/>
      <c r="M32" s="156"/>
      <c r="N32" s="155"/>
      <c r="O32" s="155"/>
      <c r="P32" s="155"/>
      <c r="Q32" s="155"/>
      <c r="R32" s="156"/>
      <c r="S32" s="156"/>
      <c r="T32" s="156"/>
      <c r="U32" s="156"/>
      <c r="V32" s="156"/>
      <c r="W32" s="156"/>
      <c r="X32" s="156"/>
      <c r="Y32" s="145"/>
      <c r="Z32" s="145"/>
      <c r="AA32" s="145"/>
      <c r="AB32" s="145"/>
      <c r="AC32" s="145"/>
      <c r="AD32" s="145"/>
      <c r="AE32" s="145"/>
      <c r="AF32" s="145" t="s">
        <v>227</v>
      </c>
      <c r="AG32" s="145">
        <v>0</v>
      </c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</row>
    <row r="33" spans="1:59" outlineLevel="1" x14ac:dyDescent="0.2">
      <c r="A33" s="168">
        <v>14</v>
      </c>
      <c r="B33" s="169" t="s">
        <v>854</v>
      </c>
      <c r="C33" s="183" t="s">
        <v>855</v>
      </c>
      <c r="D33" s="170" t="s">
        <v>261</v>
      </c>
      <c r="E33" s="171">
        <v>200</v>
      </c>
      <c r="F33" s="172"/>
      <c r="G33" s="173">
        <f>ROUND(E33*F33,2)</f>
        <v>0</v>
      </c>
      <c r="H33" s="172"/>
      <c r="I33" s="173">
        <f>ROUND(E33*H33,2)</f>
        <v>0</v>
      </c>
      <c r="J33" s="172"/>
      <c r="K33" s="173">
        <f>ROUND(E33*J33,2)</f>
        <v>0</v>
      </c>
      <c r="L33" s="173">
        <v>21</v>
      </c>
      <c r="M33" s="173">
        <f>G33*(1+L33/100)</f>
        <v>0</v>
      </c>
      <c r="N33" s="171">
        <v>0</v>
      </c>
      <c r="O33" s="171">
        <f>ROUND(E33*N33,2)</f>
        <v>0</v>
      </c>
      <c r="P33" s="171">
        <v>0</v>
      </c>
      <c r="Q33" s="171">
        <f>ROUND(E33*P33,2)</f>
        <v>0</v>
      </c>
      <c r="R33" s="173"/>
      <c r="S33" s="174" t="s">
        <v>222</v>
      </c>
      <c r="T33" s="156">
        <v>0.34200000000000003</v>
      </c>
      <c r="U33" s="156">
        <f>ROUND(E33*T33,2)</f>
        <v>68.400000000000006</v>
      </c>
      <c r="V33" s="156"/>
      <c r="W33" s="156" t="s">
        <v>223</v>
      </c>
      <c r="X33" s="156" t="s">
        <v>224</v>
      </c>
      <c r="Y33" s="145"/>
      <c r="Z33" s="145"/>
      <c r="AA33" s="145"/>
      <c r="AB33" s="145"/>
      <c r="AC33" s="145"/>
      <c r="AD33" s="145"/>
      <c r="AE33" s="145"/>
      <c r="AF33" s="145" t="s">
        <v>352</v>
      </c>
      <c r="AG33" s="145"/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</row>
    <row r="34" spans="1:59" outlineLevel="2" x14ac:dyDescent="0.2">
      <c r="A34" s="152"/>
      <c r="B34" s="153"/>
      <c r="C34" s="184" t="s">
        <v>856</v>
      </c>
      <c r="D34" s="158"/>
      <c r="E34" s="159">
        <v>200</v>
      </c>
      <c r="F34" s="156"/>
      <c r="G34" s="156"/>
      <c r="H34" s="156"/>
      <c r="I34" s="156"/>
      <c r="J34" s="156"/>
      <c r="K34" s="156"/>
      <c r="L34" s="156"/>
      <c r="M34" s="156"/>
      <c r="N34" s="155"/>
      <c r="O34" s="155"/>
      <c r="P34" s="155"/>
      <c r="Q34" s="155"/>
      <c r="R34" s="156"/>
      <c r="S34" s="156"/>
      <c r="T34" s="156"/>
      <c r="U34" s="156"/>
      <c r="V34" s="156"/>
      <c r="W34" s="156"/>
      <c r="X34" s="156"/>
      <c r="Y34" s="145"/>
      <c r="Z34" s="145"/>
      <c r="AA34" s="145"/>
      <c r="AB34" s="145"/>
      <c r="AC34" s="145"/>
      <c r="AD34" s="145"/>
      <c r="AE34" s="145"/>
      <c r="AF34" s="145" t="s">
        <v>227</v>
      </c>
      <c r="AG34" s="145">
        <v>0</v>
      </c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</row>
    <row r="35" spans="1:59" outlineLevel="1" x14ac:dyDescent="0.2">
      <c r="A35" s="175">
        <v>15</v>
      </c>
      <c r="B35" s="176" t="s">
        <v>857</v>
      </c>
      <c r="C35" s="185" t="s">
        <v>858</v>
      </c>
      <c r="D35" s="177" t="s">
        <v>261</v>
      </c>
      <c r="E35" s="178">
        <v>200</v>
      </c>
      <c r="F35" s="179"/>
      <c r="G35" s="180">
        <f>ROUND(E35*F35,2)</f>
        <v>0</v>
      </c>
      <c r="H35" s="179"/>
      <c r="I35" s="180">
        <f>ROUND(E35*H35,2)</f>
        <v>0</v>
      </c>
      <c r="J35" s="179"/>
      <c r="K35" s="180">
        <f>ROUND(E35*J35,2)</f>
        <v>0</v>
      </c>
      <c r="L35" s="180">
        <v>21</v>
      </c>
      <c r="M35" s="180">
        <f>G35*(1+L35/100)</f>
        <v>0</v>
      </c>
      <c r="N35" s="178">
        <v>0</v>
      </c>
      <c r="O35" s="178">
        <f>ROUND(E35*N35,2)</f>
        <v>0</v>
      </c>
      <c r="P35" s="178">
        <v>0</v>
      </c>
      <c r="Q35" s="178">
        <f>ROUND(E35*P35,2)</f>
        <v>0</v>
      </c>
      <c r="R35" s="180"/>
      <c r="S35" s="181" t="s">
        <v>222</v>
      </c>
      <c r="T35" s="156">
        <v>0.02</v>
      </c>
      <c r="U35" s="156">
        <f>ROUND(E35*T35,2)</f>
        <v>4</v>
      </c>
      <c r="V35" s="156"/>
      <c r="W35" s="156" t="s">
        <v>223</v>
      </c>
      <c r="X35" s="156" t="s">
        <v>224</v>
      </c>
      <c r="Y35" s="145"/>
      <c r="Z35" s="145"/>
      <c r="AA35" s="145"/>
      <c r="AB35" s="145"/>
      <c r="AC35" s="145"/>
      <c r="AD35" s="145"/>
      <c r="AE35" s="145"/>
      <c r="AF35" s="145" t="s">
        <v>352</v>
      </c>
      <c r="AG35" s="145"/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</row>
    <row r="36" spans="1:59" outlineLevel="1" x14ac:dyDescent="0.2">
      <c r="A36" s="175">
        <v>16</v>
      </c>
      <c r="B36" s="176" t="s">
        <v>263</v>
      </c>
      <c r="C36" s="185" t="s">
        <v>859</v>
      </c>
      <c r="D36" s="177" t="s">
        <v>221</v>
      </c>
      <c r="E36" s="178">
        <v>140.809</v>
      </c>
      <c r="F36" s="179"/>
      <c r="G36" s="180">
        <f>ROUND(E36*F36,2)</f>
        <v>0</v>
      </c>
      <c r="H36" s="179"/>
      <c r="I36" s="180">
        <f>ROUND(E36*H36,2)</f>
        <v>0</v>
      </c>
      <c r="J36" s="179"/>
      <c r="K36" s="180">
        <f>ROUND(E36*J36,2)</f>
        <v>0</v>
      </c>
      <c r="L36" s="180">
        <v>21</v>
      </c>
      <c r="M36" s="180">
        <f>G36*(1+L36/100)</f>
        <v>0</v>
      </c>
      <c r="N36" s="178">
        <v>0</v>
      </c>
      <c r="O36" s="178">
        <f>ROUND(E36*N36,2)</f>
        <v>0</v>
      </c>
      <c r="P36" s="178">
        <v>0</v>
      </c>
      <c r="Q36" s="178">
        <f>ROUND(E36*P36,2)</f>
        <v>0</v>
      </c>
      <c r="R36" s="180"/>
      <c r="S36" s="181" t="s">
        <v>222</v>
      </c>
      <c r="T36" s="156">
        <v>0</v>
      </c>
      <c r="U36" s="156">
        <f>ROUND(E36*T36,2)</f>
        <v>0</v>
      </c>
      <c r="V36" s="156"/>
      <c r="W36" s="156" t="s">
        <v>223</v>
      </c>
      <c r="X36" s="156" t="s">
        <v>224</v>
      </c>
      <c r="Y36" s="145"/>
      <c r="Z36" s="145"/>
      <c r="AA36" s="145"/>
      <c r="AB36" s="145"/>
      <c r="AC36" s="145"/>
      <c r="AD36" s="145"/>
      <c r="AE36" s="145"/>
      <c r="AF36" s="145" t="s">
        <v>352</v>
      </c>
      <c r="AG36" s="145"/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</row>
    <row r="37" spans="1:59" outlineLevel="1" x14ac:dyDescent="0.2">
      <c r="A37" s="168">
        <v>17</v>
      </c>
      <c r="B37" s="169" t="s">
        <v>860</v>
      </c>
      <c r="C37" s="183" t="s">
        <v>861</v>
      </c>
      <c r="D37" s="170" t="s">
        <v>798</v>
      </c>
      <c r="E37" s="171">
        <v>10</v>
      </c>
      <c r="F37" s="172"/>
      <c r="G37" s="173">
        <f>ROUND(E37*F37,2)</f>
        <v>0</v>
      </c>
      <c r="H37" s="172"/>
      <c r="I37" s="173">
        <f>ROUND(E37*H37,2)</f>
        <v>0</v>
      </c>
      <c r="J37" s="172"/>
      <c r="K37" s="173">
        <f>ROUND(E37*J37,2)</f>
        <v>0</v>
      </c>
      <c r="L37" s="173">
        <v>21</v>
      </c>
      <c r="M37" s="173">
        <f>G37*(1+L37/100)</f>
        <v>0</v>
      </c>
      <c r="N37" s="171">
        <v>1E-3</v>
      </c>
      <c r="O37" s="171">
        <f>ROUND(E37*N37,2)</f>
        <v>0.01</v>
      </c>
      <c r="P37" s="171">
        <v>0</v>
      </c>
      <c r="Q37" s="171">
        <f>ROUND(E37*P37,2)</f>
        <v>0</v>
      </c>
      <c r="R37" s="173" t="s">
        <v>268</v>
      </c>
      <c r="S37" s="174" t="s">
        <v>222</v>
      </c>
      <c r="T37" s="156">
        <v>0</v>
      </c>
      <c r="U37" s="156">
        <f>ROUND(E37*T37,2)</f>
        <v>0</v>
      </c>
      <c r="V37" s="156"/>
      <c r="W37" s="156" t="s">
        <v>269</v>
      </c>
      <c r="X37" s="156" t="s">
        <v>224</v>
      </c>
      <c r="Y37" s="145"/>
      <c r="Z37" s="145"/>
      <c r="AA37" s="145"/>
      <c r="AB37" s="145"/>
      <c r="AC37" s="145"/>
      <c r="AD37" s="145"/>
      <c r="AE37" s="145"/>
      <c r="AF37" s="145" t="s">
        <v>862</v>
      </c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</row>
    <row r="38" spans="1:59" outlineLevel="2" x14ac:dyDescent="0.2">
      <c r="A38" s="152"/>
      <c r="B38" s="153"/>
      <c r="C38" s="184" t="s">
        <v>863</v>
      </c>
      <c r="D38" s="158"/>
      <c r="E38" s="159">
        <v>10</v>
      </c>
      <c r="F38" s="156"/>
      <c r="G38" s="156"/>
      <c r="H38" s="156"/>
      <c r="I38" s="156"/>
      <c r="J38" s="156"/>
      <c r="K38" s="156"/>
      <c r="L38" s="156"/>
      <c r="M38" s="156"/>
      <c r="N38" s="155"/>
      <c r="O38" s="155"/>
      <c r="P38" s="155"/>
      <c r="Q38" s="155"/>
      <c r="R38" s="156"/>
      <c r="S38" s="156"/>
      <c r="T38" s="156"/>
      <c r="U38" s="156"/>
      <c r="V38" s="156"/>
      <c r="W38" s="156"/>
      <c r="X38" s="156"/>
      <c r="Y38" s="145"/>
      <c r="Z38" s="145"/>
      <c r="AA38" s="145"/>
      <c r="AB38" s="145"/>
      <c r="AC38" s="145"/>
      <c r="AD38" s="145"/>
      <c r="AE38" s="145"/>
      <c r="AF38" s="145" t="s">
        <v>227</v>
      </c>
      <c r="AG38" s="145">
        <v>0</v>
      </c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</row>
    <row r="39" spans="1:59" outlineLevel="1" x14ac:dyDescent="0.2">
      <c r="A39" s="168">
        <v>18</v>
      </c>
      <c r="B39" s="169" t="s">
        <v>864</v>
      </c>
      <c r="C39" s="183" t="s">
        <v>865</v>
      </c>
      <c r="D39" s="170" t="s">
        <v>267</v>
      </c>
      <c r="E39" s="171">
        <v>11.879200000000001</v>
      </c>
      <c r="F39" s="172"/>
      <c r="G39" s="173">
        <f>ROUND(E39*F39,2)</f>
        <v>0</v>
      </c>
      <c r="H39" s="172"/>
      <c r="I39" s="173">
        <f>ROUND(E39*H39,2)</f>
        <v>0</v>
      </c>
      <c r="J39" s="172"/>
      <c r="K39" s="173">
        <f>ROUND(E39*J39,2)</f>
        <v>0</v>
      </c>
      <c r="L39" s="173">
        <v>21</v>
      </c>
      <c r="M39" s="173">
        <f>G39*(1+L39/100)</f>
        <v>0</v>
      </c>
      <c r="N39" s="171">
        <v>1</v>
      </c>
      <c r="O39" s="171">
        <f>ROUND(E39*N39,2)</f>
        <v>11.88</v>
      </c>
      <c r="P39" s="171">
        <v>0</v>
      </c>
      <c r="Q39" s="171">
        <f>ROUND(E39*P39,2)</f>
        <v>0</v>
      </c>
      <c r="R39" s="173" t="s">
        <v>268</v>
      </c>
      <c r="S39" s="174" t="s">
        <v>222</v>
      </c>
      <c r="T39" s="156">
        <v>0</v>
      </c>
      <c r="U39" s="156">
        <f>ROUND(E39*T39,2)</f>
        <v>0</v>
      </c>
      <c r="V39" s="156"/>
      <c r="W39" s="156" t="s">
        <v>269</v>
      </c>
      <c r="X39" s="156" t="s">
        <v>224</v>
      </c>
      <c r="Y39" s="145"/>
      <c r="Z39" s="145"/>
      <c r="AA39" s="145"/>
      <c r="AB39" s="145"/>
      <c r="AC39" s="145"/>
      <c r="AD39" s="145"/>
      <c r="AE39" s="145"/>
      <c r="AF39" s="145" t="s">
        <v>862</v>
      </c>
      <c r="AG39" s="145"/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</row>
    <row r="40" spans="1:59" ht="22.5" outlineLevel="2" x14ac:dyDescent="0.2">
      <c r="A40" s="152"/>
      <c r="B40" s="153"/>
      <c r="C40" s="184" t="s">
        <v>866</v>
      </c>
      <c r="D40" s="158"/>
      <c r="E40" s="159">
        <v>11.87918</v>
      </c>
      <c r="F40" s="156"/>
      <c r="G40" s="156"/>
      <c r="H40" s="156"/>
      <c r="I40" s="156"/>
      <c r="J40" s="156"/>
      <c r="K40" s="156"/>
      <c r="L40" s="156"/>
      <c r="M40" s="156"/>
      <c r="N40" s="155"/>
      <c r="O40" s="155"/>
      <c r="P40" s="155"/>
      <c r="Q40" s="155"/>
      <c r="R40" s="156"/>
      <c r="S40" s="156"/>
      <c r="T40" s="156"/>
      <c r="U40" s="156"/>
      <c r="V40" s="156"/>
      <c r="W40" s="156"/>
      <c r="X40" s="156"/>
      <c r="Y40" s="145"/>
      <c r="Z40" s="145"/>
      <c r="AA40" s="145"/>
      <c r="AB40" s="145"/>
      <c r="AC40" s="145"/>
      <c r="AD40" s="145"/>
      <c r="AE40" s="145"/>
      <c r="AF40" s="145" t="s">
        <v>227</v>
      </c>
      <c r="AG40" s="145">
        <v>0</v>
      </c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</row>
    <row r="41" spans="1:59" x14ac:dyDescent="0.2">
      <c r="A41" s="161" t="s">
        <v>217</v>
      </c>
      <c r="B41" s="162" t="s">
        <v>94</v>
      </c>
      <c r="C41" s="182" t="s">
        <v>95</v>
      </c>
      <c r="D41" s="163"/>
      <c r="E41" s="164"/>
      <c r="F41" s="165"/>
      <c r="G41" s="165">
        <f>SUMIF(AF42:AF63,"&lt;&gt;NOR",G42:G63)</f>
        <v>0</v>
      </c>
      <c r="H41" s="165"/>
      <c r="I41" s="165">
        <f>SUM(I42:I63)</f>
        <v>0</v>
      </c>
      <c r="J41" s="165"/>
      <c r="K41" s="165">
        <f>SUM(K42:K63)</f>
        <v>0</v>
      </c>
      <c r="L41" s="165"/>
      <c r="M41" s="165">
        <f>SUM(M42:M63)</f>
        <v>0</v>
      </c>
      <c r="N41" s="164"/>
      <c r="O41" s="164">
        <f>SUM(O42:O63)</f>
        <v>158.67000000000004</v>
      </c>
      <c r="P41" s="164"/>
      <c r="Q41" s="164">
        <f>SUM(Q42:Q63)</f>
        <v>0</v>
      </c>
      <c r="R41" s="165"/>
      <c r="S41" s="166"/>
      <c r="T41" s="160"/>
      <c r="U41" s="160">
        <f>SUM(U42:U63)</f>
        <v>6.76</v>
      </c>
      <c r="V41" s="160"/>
      <c r="W41" s="160"/>
      <c r="X41" s="160"/>
      <c r="AF41" t="s">
        <v>218</v>
      </c>
    </row>
    <row r="42" spans="1:59" ht="22.5" outlineLevel="1" x14ac:dyDescent="0.2">
      <c r="A42" s="168">
        <v>19</v>
      </c>
      <c r="B42" s="169" t="s">
        <v>867</v>
      </c>
      <c r="C42" s="183" t="s">
        <v>868</v>
      </c>
      <c r="D42" s="170" t="s">
        <v>221</v>
      </c>
      <c r="E42" s="171">
        <v>91.885000000000005</v>
      </c>
      <c r="F42" s="172"/>
      <c r="G42" s="173">
        <f>ROUND(E42*F42,2)</f>
        <v>0</v>
      </c>
      <c r="H42" s="172"/>
      <c r="I42" s="173">
        <f>ROUND(E42*H42,2)</f>
        <v>0</v>
      </c>
      <c r="J42" s="172"/>
      <c r="K42" s="173">
        <f>ROUND(E42*J42,2)</f>
        <v>0</v>
      </c>
      <c r="L42" s="173">
        <v>21</v>
      </c>
      <c r="M42" s="173">
        <f>G42*(1+L42/100)</f>
        <v>0</v>
      </c>
      <c r="N42" s="171">
        <v>1.665</v>
      </c>
      <c r="O42" s="171">
        <f>ROUND(E42*N42,2)</f>
        <v>152.99</v>
      </c>
      <c r="P42" s="171">
        <v>0</v>
      </c>
      <c r="Q42" s="171">
        <f>ROUND(E42*P42,2)</f>
        <v>0</v>
      </c>
      <c r="R42" s="173"/>
      <c r="S42" s="174" t="s">
        <v>222</v>
      </c>
      <c r="T42" s="156">
        <v>0</v>
      </c>
      <c r="U42" s="156">
        <f>ROUND(E42*T42,2)</f>
        <v>0</v>
      </c>
      <c r="V42" s="156"/>
      <c r="W42" s="156" t="s">
        <v>223</v>
      </c>
      <c r="X42" s="156" t="s">
        <v>224</v>
      </c>
      <c r="Y42" s="145"/>
      <c r="Z42" s="145"/>
      <c r="AA42" s="145"/>
      <c r="AB42" s="145"/>
      <c r="AC42" s="145"/>
      <c r="AD42" s="145"/>
      <c r="AE42" s="145"/>
      <c r="AF42" s="145" t="s">
        <v>352</v>
      </c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</row>
    <row r="43" spans="1:59" ht="22.5" outlineLevel="2" x14ac:dyDescent="0.2">
      <c r="A43" s="152"/>
      <c r="B43" s="153"/>
      <c r="C43" s="184" t="s">
        <v>837</v>
      </c>
      <c r="D43" s="158"/>
      <c r="E43" s="159">
        <v>88.39</v>
      </c>
      <c r="F43" s="156"/>
      <c r="G43" s="156"/>
      <c r="H43" s="156"/>
      <c r="I43" s="156"/>
      <c r="J43" s="156"/>
      <c r="K43" s="156"/>
      <c r="L43" s="156"/>
      <c r="M43" s="156"/>
      <c r="N43" s="155"/>
      <c r="O43" s="155"/>
      <c r="P43" s="155"/>
      <c r="Q43" s="155"/>
      <c r="R43" s="156"/>
      <c r="S43" s="156"/>
      <c r="T43" s="156"/>
      <c r="U43" s="156"/>
      <c r="V43" s="156"/>
      <c r="W43" s="156"/>
      <c r="X43" s="156"/>
      <c r="Y43" s="145"/>
      <c r="Z43" s="145"/>
      <c r="AA43" s="145"/>
      <c r="AB43" s="145"/>
      <c r="AC43" s="145"/>
      <c r="AD43" s="145"/>
      <c r="AE43" s="145"/>
      <c r="AF43" s="145" t="s">
        <v>227</v>
      </c>
      <c r="AG43" s="145">
        <v>0</v>
      </c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</row>
    <row r="44" spans="1:59" outlineLevel="3" x14ac:dyDescent="0.2">
      <c r="A44" s="152"/>
      <c r="B44" s="153"/>
      <c r="C44" s="184" t="s">
        <v>869</v>
      </c>
      <c r="D44" s="158"/>
      <c r="E44" s="159">
        <v>3.5</v>
      </c>
      <c r="F44" s="156"/>
      <c r="G44" s="156"/>
      <c r="H44" s="156"/>
      <c r="I44" s="156"/>
      <c r="J44" s="156"/>
      <c r="K44" s="156"/>
      <c r="L44" s="156"/>
      <c r="M44" s="156"/>
      <c r="N44" s="155"/>
      <c r="O44" s="155"/>
      <c r="P44" s="155"/>
      <c r="Q44" s="155"/>
      <c r="R44" s="156"/>
      <c r="S44" s="156"/>
      <c r="T44" s="156"/>
      <c r="U44" s="156"/>
      <c r="V44" s="156"/>
      <c r="W44" s="156"/>
      <c r="X44" s="156"/>
      <c r="Y44" s="145"/>
      <c r="Z44" s="145"/>
      <c r="AA44" s="145"/>
      <c r="AB44" s="145"/>
      <c r="AC44" s="145"/>
      <c r="AD44" s="145"/>
      <c r="AE44" s="145"/>
      <c r="AF44" s="145" t="s">
        <v>227</v>
      </c>
      <c r="AG44" s="145">
        <v>0</v>
      </c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</row>
    <row r="45" spans="1:59" outlineLevel="1" x14ac:dyDescent="0.2">
      <c r="A45" s="168">
        <v>20</v>
      </c>
      <c r="B45" s="169" t="s">
        <v>870</v>
      </c>
      <c r="C45" s="183" t="s">
        <v>871</v>
      </c>
      <c r="D45" s="170" t="s">
        <v>261</v>
      </c>
      <c r="E45" s="171">
        <v>420.68</v>
      </c>
      <c r="F45" s="172"/>
      <c r="G45" s="173">
        <f>ROUND(E45*F45,2)</f>
        <v>0</v>
      </c>
      <c r="H45" s="172"/>
      <c r="I45" s="173">
        <f>ROUND(E45*H45,2)</f>
        <v>0</v>
      </c>
      <c r="J45" s="172"/>
      <c r="K45" s="173">
        <f>ROUND(E45*J45,2)</f>
        <v>0</v>
      </c>
      <c r="L45" s="173">
        <v>21</v>
      </c>
      <c r="M45" s="173">
        <f>G45*(1+L45/100)</f>
        <v>0</v>
      </c>
      <c r="N45" s="171">
        <v>1.8000000000000001E-4</v>
      </c>
      <c r="O45" s="171">
        <f>ROUND(E45*N45,2)</f>
        <v>0.08</v>
      </c>
      <c r="P45" s="171">
        <v>0</v>
      </c>
      <c r="Q45" s="171">
        <f>ROUND(E45*P45,2)</f>
        <v>0</v>
      </c>
      <c r="R45" s="173"/>
      <c r="S45" s="174" t="s">
        <v>222</v>
      </c>
      <c r="T45" s="156">
        <v>0</v>
      </c>
      <c r="U45" s="156">
        <f>ROUND(E45*T45,2)</f>
        <v>0</v>
      </c>
      <c r="V45" s="156"/>
      <c r="W45" s="156" t="s">
        <v>223</v>
      </c>
      <c r="X45" s="156" t="s">
        <v>224</v>
      </c>
      <c r="Y45" s="145"/>
      <c r="Z45" s="145"/>
      <c r="AA45" s="145"/>
      <c r="AB45" s="145"/>
      <c r="AC45" s="145"/>
      <c r="AD45" s="145"/>
      <c r="AE45" s="145"/>
      <c r="AF45" s="145" t="s">
        <v>352</v>
      </c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</row>
    <row r="46" spans="1:59" ht="22.5" outlineLevel="2" x14ac:dyDescent="0.2">
      <c r="A46" s="152"/>
      <c r="B46" s="153"/>
      <c r="C46" s="184" t="s">
        <v>872</v>
      </c>
      <c r="D46" s="158"/>
      <c r="E46" s="159">
        <v>385.68</v>
      </c>
      <c r="F46" s="156"/>
      <c r="G46" s="156"/>
      <c r="H46" s="156"/>
      <c r="I46" s="156"/>
      <c r="J46" s="156"/>
      <c r="K46" s="156"/>
      <c r="L46" s="156"/>
      <c r="M46" s="156"/>
      <c r="N46" s="155"/>
      <c r="O46" s="155"/>
      <c r="P46" s="155"/>
      <c r="Q46" s="155"/>
      <c r="R46" s="156"/>
      <c r="S46" s="156"/>
      <c r="T46" s="156"/>
      <c r="U46" s="156"/>
      <c r="V46" s="156"/>
      <c r="W46" s="156"/>
      <c r="X46" s="156"/>
      <c r="Y46" s="145"/>
      <c r="Z46" s="145"/>
      <c r="AA46" s="145"/>
      <c r="AB46" s="145"/>
      <c r="AC46" s="145"/>
      <c r="AD46" s="145"/>
      <c r="AE46" s="145"/>
      <c r="AF46" s="145" t="s">
        <v>227</v>
      </c>
      <c r="AG46" s="145">
        <v>0</v>
      </c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</row>
    <row r="47" spans="1:59" outlineLevel="3" x14ac:dyDescent="0.2">
      <c r="A47" s="152"/>
      <c r="B47" s="153"/>
      <c r="C47" s="184" t="s">
        <v>873</v>
      </c>
      <c r="D47" s="158"/>
      <c r="E47" s="159">
        <v>35</v>
      </c>
      <c r="F47" s="156"/>
      <c r="G47" s="156"/>
      <c r="H47" s="156"/>
      <c r="I47" s="156"/>
      <c r="J47" s="156"/>
      <c r="K47" s="156"/>
      <c r="L47" s="156"/>
      <c r="M47" s="156"/>
      <c r="N47" s="155"/>
      <c r="O47" s="155"/>
      <c r="P47" s="155"/>
      <c r="Q47" s="155"/>
      <c r="R47" s="156"/>
      <c r="S47" s="156"/>
      <c r="T47" s="156"/>
      <c r="U47" s="156"/>
      <c r="V47" s="156"/>
      <c r="W47" s="156"/>
      <c r="X47" s="156"/>
      <c r="Y47" s="145"/>
      <c r="Z47" s="145"/>
      <c r="AA47" s="145"/>
      <c r="AB47" s="145"/>
      <c r="AC47" s="145"/>
      <c r="AD47" s="145"/>
      <c r="AE47" s="145"/>
      <c r="AF47" s="145" t="s">
        <v>227</v>
      </c>
      <c r="AG47" s="145">
        <v>0</v>
      </c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</row>
    <row r="48" spans="1:59" ht="22.5" outlineLevel="1" x14ac:dyDescent="0.2">
      <c r="A48" s="168">
        <v>21</v>
      </c>
      <c r="B48" s="169" t="s">
        <v>874</v>
      </c>
      <c r="C48" s="183" t="s">
        <v>875</v>
      </c>
      <c r="D48" s="170" t="s">
        <v>299</v>
      </c>
      <c r="E48" s="171">
        <v>17.5</v>
      </c>
      <c r="F48" s="172"/>
      <c r="G48" s="173">
        <f>ROUND(E48*F48,2)</f>
        <v>0</v>
      </c>
      <c r="H48" s="172"/>
      <c r="I48" s="173">
        <f>ROUND(E48*H48,2)</f>
        <v>0</v>
      </c>
      <c r="J48" s="172"/>
      <c r="K48" s="173">
        <f>ROUND(E48*J48,2)</f>
        <v>0</v>
      </c>
      <c r="L48" s="173">
        <v>21</v>
      </c>
      <c r="M48" s="173">
        <f>G48*(1+L48/100)</f>
        <v>0</v>
      </c>
      <c r="N48" s="171">
        <v>4.8999999999999998E-4</v>
      </c>
      <c r="O48" s="171">
        <f>ROUND(E48*N48,2)</f>
        <v>0.01</v>
      </c>
      <c r="P48" s="171">
        <v>0</v>
      </c>
      <c r="Q48" s="171">
        <f>ROUND(E48*P48,2)</f>
        <v>0</v>
      </c>
      <c r="R48" s="173"/>
      <c r="S48" s="174" t="s">
        <v>296</v>
      </c>
      <c r="T48" s="156">
        <v>0</v>
      </c>
      <c r="U48" s="156">
        <f>ROUND(E48*T48,2)</f>
        <v>0</v>
      </c>
      <c r="V48" s="156"/>
      <c r="W48" s="156" t="s">
        <v>223</v>
      </c>
      <c r="X48" s="156" t="s">
        <v>224</v>
      </c>
      <c r="Y48" s="145"/>
      <c r="Z48" s="145"/>
      <c r="AA48" s="145"/>
      <c r="AB48" s="145"/>
      <c r="AC48" s="145"/>
      <c r="AD48" s="145"/>
      <c r="AE48" s="145"/>
      <c r="AF48" s="145" t="s">
        <v>352</v>
      </c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</row>
    <row r="49" spans="1:59" outlineLevel="2" x14ac:dyDescent="0.2">
      <c r="A49" s="152"/>
      <c r="B49" s="153"/>
      <c r="C49" s="184" t="s">
        <v>876</v>
      </c>
      <c r="D49" s="158"/>
      <c r="E49" s="159">
        <v>17.5</v>
      </c>
      <c r="F49" s="156"/>
      <c r="G49" s="156"/>
      <c r="H49" s="156"/>
      <c r="I49" s="156"/>
      <c r="J49" s="156"/>
      <c r="K49" s="156"/>
      <c r="L49" s="156"/>
      <c r="M49" s="156"/>
      <c r="N49" s="155"/>
      <c r="O49" s="155"/>
      <c r="P49" s="155"/>
      <c r="Q49" s="155"/>
      <c r="R49" s="156"/>
      <c r="S49" s="156"/>
      <c r="T49" s="156"/>
      <c r="U49" s="156"/>
      <c r="V49" s="156"/>
      <c r="W49" s="156"/>
      <c r="X49" s="156"/>
      <c r="Y49" s="145"/>
      <c r="Z49" s="145"/>
      <c r="AA49" s="145"/>
      <c r="AB49" s="145"/>
      <c r="AC49" s="145"/>
      <c r="AD49" s="145"/>
      <c r="AE49" s="145"/>
      <c r="AF49" s="145" t="s">
        <v>227</v>
      </c>
      <c r="AG49" s="145">
        <v>0</v>
      </c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</row>
    <row r="50" spans="1:59" outlineLevel="1" x14ac:dyDescent="0.2">
      <c r="A50" s="168">
        <v>22</v>
      </c>
      <c r="B50" s="169" t="s">
        <v>877</v>
      </c>
      <c r="C50" s="183" t="s">
        <v>878</v>
      </c>
      <c r="D50" s="170" t="s">
        <v>221</v>
      </c>
      <c r="E50" s="171">
        <v>2.1421000000000001</v>
      </c>
      <c r="F50" s="172"/>
      <c r="G50" s="173">
        <f>ROUND(E50*F50,2)</f>
        <v>0</v>
      </c>
      <c r="H50" s="172"/>
      <c r="I50" s="173">
        <f>ROUND(E50*H50,2)</f>
        <v>0</v>
      </c>
      <c r="J50" s="172"/>
      <c r="K50" s="173">
        <f>ROUND(E50*J50,2)</f>
        <v>0</v>
      </c>
      <c r="L50" s="173">
        <v>21</v>
      </c>
      <c r="M50" s="173">
        <f>G50*(1+L50/100)</f>
        <v>0</v>
      </c>
      <c r="N50" s="171">
        <v>2.5</v>
      </c>
      <c r="O50" s="171">
        <f>ROUND(E50*N50,2)</f>
        <v>5.36</v>
      </c>
      <c r="P50" s="171">
        <v>0</v>
      </c>
      <c r="Q50" s="171">
        <f>ROUND(E50*P50,2)</f>
        <v>0</v>
      </c>
      <c r="R50" s="173"/>
      <c r="S50" s="174" t="s">
        <v>296</v>
      </c>
      <c r="T50" s="156">
        <v>1.4490000000000001</v>
      </c>
      <c r="U50" s="156">
        <f>ROUND(E50*T50,2)</f>
        <v>3.1</v>
      </c>
      <c r="V50" s="156"/>
      <c r="W50" s="156" t="s">
        <v>223</v>
      </c>
      <c r="X50" s="156" t="s">
        <v>224</v>
      </c>
      <c r="Y50" s="145"/>
      <c r="Z50" s="145"/>
      <c r="AA50" s="145"/>
      <c r="AB50" s="145"/>
      <c r="AC50" s="145"/>
      <c r="AD50" s="145"/>
      <c r="AE50" s="145"/>
      <c r="AF50" s="145" t="s">
        <v>352</v>
      </c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</row>
    <row r="51" spans="1:59" outlineLevel="2" x14ac:dyDescent="0.2">
      <c r="A51" s="152"/>
      <c r="B51" s="153"/>
      <c r="C51" s="184" t="s">
        <v>879</v>
      </c>
      <c r="D51" s="158"/>
      <c r="E51" s="159">
        <v>1</v>
      </c>
      <c r="F51" s="156"/>
      <c r="G51" s="156"/>
      <c r="H51" s="156"/>
      <c r="I51" s="156"/>
      <c r="J51" s="156"/>
      <c r="K51" s="156"/>
      <c r="L51" s="156"/>
      <c r="M51" s="156"/>
      <c r="N51" s="155"/>
      <c r="O51" s="155"/>
      <c r="P51" s="155"/>
      <c r="Q51" s="155"/>
      <c r="R51" s="156"/>
      <c r="S51" s="156"/>
      <c r="T51" s="156"/>
      <c r="U51" s="156"/>
      <c r="V51" s="156"/>
      <c r="W51" s="156"/>
      <c r="X51" s="156"/>
      <c r="Y51" s="145"/>
      <c r="Z51" s="145"/>
      <c r="AA51" s="145"/>
      <c r="AB51" s="145"/>
      <c r="AC51" s="145"/>
      <c r="AD51" s="145"/>
      <c r="AE51" s="145"/>
      <c r="AF51" s="145" t="s">
        <v>227</v>
      </c>
      <c r="AG51" s="145">
        <v>0</v>
      </c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</row>
    <row r="52" spans="1:59" outlineLevel="3" x14ac:dyDescent="0.2">
      <c r="A52" s="152"/>
      <c r="B52" s="153"/>
      <c r="C52" s="184" t="s">
        <v>880</v>
      </c>
      <c r="D52" s="158"/>
      <c r="E52" s="159">
        <v>1.1399999999999999</v>
      </c>
      <c r="F52" s="156"/>
      <c r="G52" s="156"/>
      <c r="H52" s="156"/>
      <c r="I52" s="156"/>
      <c r="J52" s="156"/>
      <c r="K52" s="156"/>
      <c r="L52" s="156"/>
      <c r="M52" s="156"/>
      <c r="N52" s="155"/>
      <c r="O52" s="155"/>
      <c r="P52" s="155"/>
      <c r="Q52" s="155"/>
      <c r="R52" s="156"/>
      <c r="S52" s="156"/>
      <c r="T52" s="156"/>
      <c r="U52" s="156"/>
      <c r="V52" s="156"/>
      <c r="W52" s="156"/>
      <c r="X52" s="156"/>
      <c r="Y52" s="145"/>
      <c r="Z52" s="145"/>
      <c r="AA52" s="145"/>
      <c r="AB52" s="145"/>
      <c r="AC52" s="145"/>
      <c r="AD52" s="145"/>
      <c r="AE52" s="145"/>
      <c r="AF52" s="145" t="s">
        <v>227</v>
      </c>
      <c r="AG52" s="145">
        <v>0</v>
      </c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</row>
    <row r="53" spans="1:59" ht="22.5" outlineLevel="1" x14ac:dyDescent="0.2">
      <c r="A53" s="168">
        <v>23</v>
      </c>
      <c r="B53" s="169" t="s">
        <v>283</v>
      </c>
      <c r="C53" s="183" t="s">
        <v>881</v>
      </c>
      <c r="D53" s="170" t="s">
        <v>261</v>
      </c>
      <c r="E53" s="171">
        <v>160.69999999999999</v>
      </c>
      <c r="F53" s="172"/>
      <c r="G53" s="173">
        <f>ROUND(E53*F53,2)</f>
        <v>0</v>
      </c>
      <c r="H53" s="172"/>
      <c r="I53" s="173">
        <f>ROUND(E53*H53,2)</f>
        <v>0</v>
      </c>
      <c r="J53" s="172"/>
      <c r="K53" s="173">
        <f>ROUND(E53*J53,2)</f>
        <v>0</v>
      </c>
      <c r="L53" s="173">
        <v>21</v>
      </c>
      <c r="M53" s="173">
        <f>G53*(1+L53/100)</f>
        <v>0</v>
      </c>
      <c r="N53" s="171">
        <v>0</v>
      </c>
      <c r="O53" s="171">
        <f>ROUND(E53*N53,2)</f>
        <v>0</v>
      </c>
      <c r="P53" s="171">
        <v>0</v>
      </c>
      <c r="Q53" s="171">
        <f>ROUND(E53*P53,2)</f>
        <v>0</v>
      </c>
      <c r="R53" s="173"/>
      <c r="S53" s="174" t="s">
        <v>222</v>
      </c>
      <c r="T53" s="156">
        <v>0</v>
      </c>
      <c r="U53" s="156">
        <f>ROUND(E53*T53,2)</f>
        <v>0</v>
      </c>
      <c r="V53" s="156"/>
      <c r="W53" s="156" t="s">
        <v>223</v>
      </c>
      <c r="X53" s="156" t="s">
        <v>224</v>
      </c>
      <c r="Y53" s="145"/>
      <c r="Z53" s="145"/>
      <c r="AA53" s="145"/>
      <c r="AB53" s="145"/>
      <c r="AC53" s="145"/>
      <c r="AD53" s="145"/>
      <c r="AE53" s="145"/>
      <c r="AF53" s="145" t="s">
        <v>352</v>
      </c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</row>
    <row r="54" spans="1:59" ht="22.5" outlineLevel="2" x14ac:dyDescent="0.2">
      <c r="A54" s="152"/>
      <c r="B54" s="153"/>
      <c r="C54" s="184" t="s">
        <v>882</v>
      </c>
      <c r="D54" s="158"/>
      <c r="E54" s="159">
        <v>160.69999999999999</v>
      </c>
      <c r="F54" s="156"/>
      <c r="G54" s="156"/>
      <c r="H54" s="156"/>
      <c r="I54" s="156"/>
      <c r="J54" s="156"/>
      <c r="K54" s="156"/>
      <c r="L54" s="156"/>
      <c r="M54" s="156"/>
      <c r="N54" s="155"/>
      <c r="O54" s="155"/>
      <c r="P54" s="155"/>
      <c r="Q54" s="155"/>
      <c r="R54" s="156"/>
      <c r="S54" s="156"/>
      <c r="T54" s="156"/>
      <c r="U54" s="156"/>
      <c r="V54" s="156"/>
      <c r="W54" s="156"/>
      <c r="X54" s="156"/>
      <c r="Y54" s="145"/>
      <c r="Z54" s="145"/>
      <c r="AA54" s="145"/>
      <c r="AB54" s="145"/>
      <c r="AC54" s="145"/>
      <c r="AD54" s="145"/>
      <c r="AE54" s="145"/>
      <c r="AF54" s="145" t="s">
        <v>227</v>
      </c>
      <c r="AG54" s="145">
        <v>0</v>
      </c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</row>
    <row r="55" spans="1:59" ht="22.5" outlineLevel="1" x14ac:dyDescent="0.2">
      <c r="A55" s="168">
        <v>24</v>
      </c>
      <c r="B55" s="169" t="s">
        <v>288</v>
      </c>
      <c r="C55" s="183" t="s">
        <v>289</v>
      </c>
      <c r="D55" s="170" t="s">
        <v>261</v>
      </c>
      <c r="E55" s="171">
        <v>192.84</v>
      </c>
      <c r="F55" s="172"/>
      <c r="G55" s="173">
        <f>ROUND(E55*F55,2)</f>
        <v>0</v>
      </c>
      <c r="H55" s="172"/>
      <c r="I55" s="173">
        <f>ROUND(E55*H55,2)</f>
        <v>0</v>
      </c>
      <c r="J55" s="172"/>
      <c r="K55" s="173">
        <f>ROUND(E55*J55,2)</f>
        <v>0</v>
      </c>
      <c r="L55" s="173">
        <v>21</v>
      </c>
      <c r="M55" s="173">
        <f>G55*(1+L55/100)</f>
        <v>0</v>
      </c>
      <c r="N55" s="171">
        <v>0</v>
      </c>
      <c r="O55" s="171">
        <f>ROUND(E55*N55,2)</f>
        <v>0</v>
      </c>
      <c r="P55" s="171">
        <v>0</v>
      </c>
      <c r="Q55" s="171">
        <f>ROUND(E55*P55,2)</f>
        <v>0</v>
      </c>
      <c r="R55" s="173"/>
      <c r="S55" s="174" t="s">
        <v>222</v>
      </c>
      <c r="T55" s="156">
        <v>0</v>
      </c>
      <c r="U55" s="156">
        <f>ROUND(E55*T55,2)</f>
        <v>0</v>
      </c>
      <c r="V55" s="156"/>
      <c r="W55" s="156" t="s">
        <v>223</v>
      </c>
      <c r="X55" s="156" t="s">
        <v>224</v>
      </c>
      <c r="Y55" s="145"/>
      <c r="Z55" s="145"/>
      <c r="AA55" s="145"/>
      <c r="AB55" s="145"/>
      <c r="AC55" s="145"/>
      <c r="AD55" s="145"/>
      <c r="AE55" s="145"/>
      <c r="AF55" s="145" t="s">
        <v>352</v>
      </c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</row>
    <row r="56" spans="1:59" ht="22.5" outlineLevel="2" x14ac:dyDescent="0.2">
      <c r="A56" s="152"/>
      <c r="B56" s="153"/>
      <c r="C56" s="184" t="s">
        <v>883</v>
      </c>
      <c r="D56" s="158"/>
      <c r="E56" s="159">
        <v>192.84</v>
      </c>
      <c r="F56" s="156"/>
      <c r="G56" s="156"/>
      <c r="H56" s="156"/>
      <c r="I56" s="156"/>
      <c r="J56" s="156"/>
      <c r="K56" s="156"/>
      <c r="L56" s="156"/>
      <c r="M56" s="156"/>
      <c r="N56" s="155"/>
      <c r="O56" s="155"/>
      <c r="P56" s="155"/>
      <c r="Q56" s="155"/>
      <c r="R56" s="156"/>
      <c r="S56" s="156"/>
      <c r="T56" s="156"/>
      <c r="U56" s="156"/>
      <c r="V56" s="156"/>
      <c r="W56" s="156"/>
      <c r="X56" s="156"/>
      <c r="Y56" s="145"/>
      <c r="Z56" s="145"/>
      <c r="AA56" s="145"/>
      <c r="AB56" s="145"/>
      <c r="AC56" s="145"/>
      <c r="AD56" s="145"/>
      <c r="AE56" s="145"/>
      <c r="AF56" s="145" t="s">
        <v>227</v>
      </c>
      <c r="AG56" s="145">
        <v>0</v>
      </c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</row>
    <row r="57" spans="1:59" ht="22.5" outlineLevel="1" x14ac:dyDescent="0.2">
      <c r="A57" s="168">
        <v>25</v>
      </c>
      <c r="B57" s="169" t="s">
        <v>291</v>
      </c>
      <c r="C57" s="183" t="s">
        <v>292</v>
      </c>
      <c r="D57" s="170" t="s">
        <v>261</v>
      </c>
      <c r="E57" s="171">
        <v>224.98</v>
      </c>
      <c r="F57" s="172"/>
      <c r="G57" s="173">
        <f>ROUND(E57*F57,2)</f>
        <v>0</v>
      </c>
      <c r="H57" s="172"/>
      <c r="I57" s="173">
        <f>ROUND(E57*H57,2)</f>
        <v>0</v>
      </c>
      <c r="J57" s="172"/>
      <c r="K57" s="173">
        <f>ROUND(E57*J57,2)</f>
        <v>0</v>
      </c>
      <c r="L57" s="173">
        <v>21</v>
      </c>
      <c r="M57" s="173">
        <f>G57*(1+L57/100)</f>
        <v>0</v>
      </c>
      <c r="N57" s="171">
        <v>0</v>
      </c>
      <c r="O57" s="171">
        <f>ROUND(E57*N57,2)</f>
        <v>0</v>
      </c>
      <c r="P57" s="171">
        <v>0</v>
      </c>
      <c r="Q57" s="171">
        <f>ROUND(E57*P57,2)</f>
        <v>0</v>
      </c>
      <c r="R57" s="173"/>
      <c r="S57" s="174" t="s">
        <v>222</v>
      </c>
      <c r="T57" s="156">
        <v>0</v>
      </c>
      <c r="U57" s="156">
        <f>ROUND(E57*T57,2)</f>
        <v>0</v>
      </c>
      <c r="V57" s="156"/>
      <c r="W57" s="156" t="s">
        <v>223</v>
      </c>
      <c r="X57" s="156" t="s">
        <v>224</v>
      </c>
      <c r="Y57" s="145"/>
      <c r="Z57" s="145"/>
      <c r="AA57" s="145"/>
      <c r="AB57" s="145"/>
      <c r="AC57" s="145"/>
      <c r="AD57" s="145"/>
      <c r="AE57" s="145"/>
      <c r="AF57" s="145" t="s">
        <v>352</v>
      </c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</row>
    <row r="58" spans="1:59" ht="22.5" outlineLevel="2" x14ac:dyDescent="0.2">
      <c r="A58" s="152"/>
      <c r="B58" s="153"/>
      <c r="C58" s="184" t="s">
        <v>884</v>
      </c>
      <c r="D58" s="158"/>
      <c r="E58" s="159">
        <v>224.98</v>
      </c>
      <c r="F58" s="156"/>
      <c r="G58" s="156"/>
      <c r="H58" s="156"/>
      <c r="I58" s="156"/>
      <c r="J58" s="156"/>
      <c r="K58" s="156"/>
      <c r="L58" s="156"/>
      <c r="M58" s="156"/>
      <c r="N58" s="155"/>
      <c r="O58" s="155"/>
      <c r="P58" s="155"/>
      <c r="Q58" s="155"/>
      <c r="R58" s="156"/>
      <c r="S58" s="156"/>
      <c r="T58" s="156"/>
      <c r="U58" s="156"/>
      <c r="V58" s="156"/>
      <c r="W58" s="156"/>
      <c r="X58" s="156"/>
      <c r="Y58" s="145"/>
      <c r="Z58" s="145"/>
      <c r="AA58" s="145"/>
      <c r="AB58" s="145"/>
      <c r="AC58" s="145"/>
      <c r="AD58" s="145"/>
      <c r="AE58" s="145"/>
      <c r="AF58" s="145" t="s">
        <v>227</v>
      </c>
      <c r="AG58" s="145">
        <v>0</v>
      </c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</row>
    <row r="59" spans="1:59" outlineLevel="1" x14ac:dyDescent="0.2">
      <c r="A59" s="168">
        <v>26</v>
      </c>
      <c r="B59" s="169" t="s">
        <v>885</v>
      </c>
      <c r="C59" s="183" t="s">
        <v>886</v>
      </c>
      <c r="D59" s="170" t="s">
        <v>341</v>
      </c>
      <c r="E59" s="171">
        <v>2</v>
      </c>
      <c r="F59" s="172"/>
      <c r="G59" s="173">
        <f>ROUND(E59*F59,2)</f>
        <v>0</v>
      </c>
      <c r="H59" s="172"/>
      <c r="I59" s="173">
        <f>ROUND(E59*H59,2)</f>
        <v>0</v>
      </c>
      <c r="J59" s="172"/>
      <c r="K59" s="173">
        <f>ROUND(E59*J59,2)</f>
        <v>0</v>
      </c>
      <c r="L59" s="173">
        <v>21</v>
      </c>
      <c r="M59" s="173">
        <f>G59*(1+L59/100)</f>
        <v>0</v>
      </c>
      <c r="N59" s="171">
        <v>3.9949999999999999E-2</v>
      </c>
      <c r="O59" s="171">
        <f>ROUND(E59*N59,2)</f>
        <v>0.08</v>
      </c>
      <c r="P59" s="171">
        <v>0</v>
      </c>
      <c r="Q59" s="171">
        <f>ROUND(E59*P59,2)</f>
        <v>0</v>
      </c>
      <c r="R59" s="173"/>
      <c r="S59" s="174" t="s">
        <v>222</v>
      </c>
      <c r="T59" s="156">
        <v>1.8284499999999999</v>
      </c>
      <c r="U59" s="156">
        <f>ROUND(E59*T59,2)</f>
        <v>3.66</v>
      </c>
      <c r="V59" s="156"/>
      <c r="W59" s="156" t="s">
        <v>275</v>
      </c>
      <c r="X59" s="156" t="s">
        <v>224</v>
      </c>
      <c r="Y59" s="145"/>
      <c r="Z59" s="145"/>
      <c r="AA59" s="145"/>
      <c r="AB59" s="145"/>
      <c r="AC59" s="145"/>
      <c r="AD59" s="145"/>
      <c r="AE59" s="145"/>
      <c r="AF59" s="145" t="s">
        <v>887</v>
      </c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</row>
    <row r="60" spans="1:59" outlineLevel="2" x14ac:dyDescent="0.2">
      <c r="A60" s="152"/>
      <c r="B60" s="153"/>
      <c r="C60" s="184" t="s">
        <v>888</v>
      </c>
      <c r="D60" s="158"/>
      <c r="E60" s="159">
        <v>2</v>
      </c>
      <c r="F60" s="156"/>
      <c r="G60" s="156"/>
      <c r="H60" s="156"/>
      <c r="I60" s="156"/>
      <c r="J60" s="156"/>
      <c r="K60" s="156"/>
      <c r="L60" s="156"/>
      <c r="M60" s="156"/>
      <c r="N60" s="155"/>
      <c r="O60" s="155"/>
      <c r="P60" s="155"/>
      <c r="Q60" s="155"/>
      <c r="R60" s="156"/>
      <c r="S60" s="156"/>
      <c r="T60" s="156"/>
      <c r="U60" s="156"/>
      <c r="V60" s="156"/>
      <c r="W60" s="156"/>
      <c r="X60" s="156"/>
      <c r="Y60" s="145"/>
      <c r="Z60" s="145"/>
      <c r="AA60" s="145"/>
      <c r="AB60" s="145"/>
      <c r="AC60" s="145"/>
      <c r="AD60" s="145"/>
      <c r="AE60" s="145"/>
      <c r="AF60" s="145" t="s">
        <v>227</v>
      </c>
      <c r="AG60" s="145">
        <v>0</v>
      </c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</row>
    <row r="61" spans="1:59" outlineLevel="1" x14ac:dyDescent="0.2">
      <c r="A61" s="168">
        <v>27</v>
      </c>
      <c r="B61" s="169" t="s">
        <v>889</v>
      </c>
      <c r="C61" s="183" t="s">
        <v>890</v>
      </c>
      <c r="D61" s="170" t="s">
        <v>261</v>
      </c>
      <c r="E61" s="171">
        <v>483.78199999999998</v>
      </c>
      <c r="F61" s="172"/>
      <c r="G61" s="173">
        <f>ROUND(E61*F61,2)</f>
        <v>0</v>
      </c>
      <c r="H61" s="172"/>
      <c r="I61" s="173">
        <f>ROUND(E61*H61,2)</f>
        <v>0</v>
      </c>
      <c r="J61" s="172"/>
      <c r="K61" s="173">
        <f>ROUND(E61*J61,2)</f>
        <v>0</v>
      </c>
      <c r="L61" s="173">
        <v>21</v>
      </c>
      <c r="M61" s="173">
        <f>G61*(1+L61/100)</f>
        <v>0</v>
      </c>
      <c r="N61" s="171">
        <v>2.9999999999999997E-4</v>
      </c>
      <c r="O61" s="171">
        <f>ROUND(E61*N61,2)</f>
        <v>0.15</v>
      </c>
      <c r="P61" s="171">
        <v>0</v>
      </c>
      <c r="Q61" s="171">
        <f>ROUND(E61*P61,2)</f>
        <v>0</v>
      </c>
      <c r="R61" s="173" t="s">
        <v>268</v>
      </c>
      <c r="S61" s="174" t="s">
        <v>222</v>
      </c>
      <c r="T61" s="156">
        <v>0</v>
      </c>
      <c r="U61" s="156">
        <f>ROUND(E61*T61,2)</f>
        <v>0</v>
      </c>
      <c r="V61" s="156"/>
      <c r="W61" s="156" t="s">
        <v>269</v>
      </c>
      <c r="X61" s="156" t="s">
        <v>224</v>
      </c>
      <c r="Y61" s="145"/>
      <c r="Z61" s="145"/>
      <c r="AA61" s="145"/>
      <c r="AB61" s="145"/>
      <c r="AC61" s="145"/>
      <c r="AD61" s="145"/>
      <c r="AE61" s="145"/>
      <c r="AF61" s="145" t="s">
        <v>862</v>
      </c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</row>
    <row r="62" spans="1:59" outlineLevel="2" x14ac:dyDescent="0.2">
      <c r="A62" s="152"/>
      <c r="B62" s="153"/>
      <c r="C62" s="184" t="s">
        <v>891</v>
      </c>
      <c r="D62" s="158"/>
      <c r="E62" s="159">
        <v>443.53</v>
      </c>
      <c r="F62" s="156"/>
      <c r="G62" s="156"/>
      <c r="H62" s="156"/>
      <c r="I62" s="156"/>
      <c r="J62" s="156"/>
      <c r="K62" s="156"/>
      <c r="L62" s="156"/>
      <c r="M62" s="156"/>
      <c r="N62" s="155"/>
      <c r="O62" s="155"/>
      <c r="P62" s="155"/>
      <c r="Q62" s="155"/>
      <c r="R62" s="156"/>
      <c r="S62" s="156"/>
      <c r="T62" s="156"/>
      <c r="U62" s="156"/>
      <c r="V62" s="156"/>
      <c r="W62" s="156"/>
      <c r="X62" s="156"/>
      <c r="Y62" s="145"/>
      <c r="Z62" s="145"/>
      <c r="AA62" s="145"/>
      <c r="AB62" s="145"/>
      <c r="AC62" s="145"/>
      <c r="AD62" s="145"/>
      <c r="AE62" s="145"/>
      <c r="AF62" s="145" t="s">
        <v>227</v>
      </c>
      <c r="AG62" s="145">
        <v>0</v>
      </c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</row>
    <row r="63" spans="1:59" outlineLevel="3" x14ac:dyDescent="0.2">
      <c r="A63" s="152"/>
      <c r="B63" s="153"/>
      <c r="C63" s="184" t="s">
        <v>892</v>
      </c>
      <c r="D63" s="158"/>
      <c r="E63" s="159">
        <v>40.25</v>
      </c>
      <c r="F63" s="156"/>
      <c r="G63" s="156"/>
      <c r="H63" s="156"/>
      <c r="I63" s="156"/>
      <c r="J63" s="156"/>
      <c r="K63" s="156"/>
      <c r="L63" s="156"/>
      <c r="M63" s="156"/>
      <c r="N63" s="155"/>
      <c r="O63" s="155"/>
      <c r="P63" s="155"/>
      <c r="Q63" s="155"/>
      <c r="R63" s="156"/>
      <c r="S63" s="156"/>
      <c r="T63" s="156"/>
      <c r="U63" s="156"/>
      <c r="V63" s="156"/>
      <c r="W63" s="156"/>
      <c r="X63" s="156"/>
      <c r="Y63" s="145"/>
      <c r="Z63" s="145"/>
      <c r="AA63" s="145"/>
      <c r="AB63" s="145"/>
      <c r="AC63" s="145"/>
      <c r="AD63" s="145"/>
      <c r="AE63" s="145"/>
      <c r="AF63" s="145" t="s">
        <v>227</v>
      </c>
      <c r="AG63" s="145">
        <v>0</v>
      </c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</row>
    <row r="64" spans="1:59" x14ac:dyDescent="0.2">
      <c r="A64" s="161" t="s">
        <v>217</v>
      </c>
      <c r="B64" s="162" t="s">
        <v>100</v>
      </c>
      <c r="C64" s="182" t="s">
        <v>101</v>
      </c>
      <c r="D64" s="163"/>
      <c r="E64" s="164"/>
      <c r="F64" s="165"/>
      <c r="G64" s="165">
        <f>SUMIF(AF65:AF92,"&lt;&gt;NOR",G65:G92)</f>
        <v>0</v>
      </c>
      <c r="H64" s="165"/>
      <c r="I64" s="165">
        <f>SUM(I65:I92)</f>
        <v>0</v>
      </c>
      <c r="J64" s="165"/>
      <c r="K64" s="165">
        <f>SUM(K65:K92)</f>
        <v>0</v>
      </c>
      <c r="L64" s="165"/>
      <c r="M64" s="165">
        <f>SUM(M65:M92)</f>
        <v>0</v>
      </c>
      <c r="N64" s="164"/>
      <c r="O64" s="164">
        <f>SUM(O65:O92)</f>
        <v>651.13999999999987</v>
      </c>
      <c r="P64" s="164"/>
      <c r="Q64" s="164">
        <f>SUM(Q65:Q92)</f>
        <v>0</v>
      </c>
      <c r="R64" s="165"/>
      <c r="S64" s="166"/>
      <c r="T64" s="160"/>
      <c r="U64" s="160">
        <f>SUM(U65:U92)</f>
        <v>480.99999999999994</v>
      </c>
      <c r="V64" s="160"/>
      <c r="W64" s="160"/>
      <c r="X64" s="160"/>
      <c r="AF64" t="s">
        <v>218</v>
      </c>
    </row>
    <row r="65" spans="1:59" outlineLevel="1" x14ac:dyDescent="0.2">
      <c r="A65" s="168">
        <v>28</v>
      </c>
      <c r="B65" s="169" t="s">
        <v>893</v>
      </c>
      <c r="C65" s="183" t="s">
        <v>894</v>
      </c>
      <c r="D65" s="170" t="s">
        <v>221</v>
      </c>
      <c r="E65" s="171">
        <v>0.32400000000000001</v>
      </c>
      <c r="F65" s="172"/>
      <c r="G65" s="173">
        <f>ROUND(E65*F65,2)</f>
        <v>0</v>
      </c>
      <c r="H65" s="172"/>
      <c r="I65" s="173">
        <f>ROUND(E65*H65,2)</f>
        <v>0</v>
      </c>
      <c r="J65" s="172"/>
      <c r="K65" s="173">
        <f>ROUND(E65*J65,2)</f>
        <v>0</v>
      </c>
      <c r="L65" s="173">
        <v>21</v>
      </c>
      <c r="M65" s="173">
        <f>G65*(1+L65/100)</f>
        <v>0</v>
      </c>
      <c r="N65" s="171">
        <v>0</v>
      </c>
      <c r="O65" s="171">
        <f>ROUND(E65*N65,2)</f>
        <v>0</v>
      </c>
      <c r="P65" s="171">
        <v>0</v>
      </c>
      <c r="Q65" s="171">
        <f>ROUND(E65*P65,2)</f>
        <v>0</v>
      </c>
      <c r="R65" s="173"/>
      <c r="S65" s="174" t="s">
        <v>222</v>
      </c>
      <c r="T65" s="156">
        <v>0</v>
      </c>
      <c r="U65" s="156">
        <f>ROUND(E65*T65,2)</f>
        <v>0</v>
      </c>
      <c r="V65" s="156"/>
      <c r="W65" s="156" t="s">
        <v>223</v>
      </c>
      <c r="X65" s="156" t="s">
        <v>224</v>
      </c>
      <c r="Y65" s="145"/>
      <c r="Z65" s="145"/>
      <c r="AA65" s="145"/>
      <c r="AB65" s="145"/>
      <c r="AC65" s="145"/>
      <c r="AD65" s="145"/>
      <c r="AE65" s="145"/>
      <c r="AF65" s="145" t="s">
        <v>352</v>
      </c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</row>
    <row r="66" spans="1:59" outlineLevel="2" x14ac:dyDescent="0.2">
      <c r="A66" s="152"/>
      <c r="B66" s="153"/>
      <c r="C66" s="184" t="s">
        <v>895</v>
      </c>
      <c r="D66" s="158"/>
      <c r="E66" s="159">
        <v>0.32</v>
      </c>
      <c r="F66" s="156"/>
      <c r="G66" s="156"/>
      <c r="H66" s="156"/>
      <c r="I66" s="156"/>
      <c r="J66" s="156"/>
      <c r="K66" s="156"/>
      <c r="L66" s="156"/>
      <c r="M66" s="156"/>
      <c r="N66" s="155"/>
      <c r="O66" s="155"/>
      <c r="P66" s="155"/>
      <c r="Q66" s="155"/>
      <c r="R66" s="156"/>
      <c r="S66" s="156"/>
      <c r="T66" s="156"/>
      <c r="U66" s="156"/>
      <c r="V66" s="156"/>
      <c r="W66" s="156"/>
      <c r="X66" s="156"/>
      <c r="Y66" s="145"/>
      <c r="Z66" s="145"/>
      <c r="AA66" s="145"/>
      <c r="AB66" s="145"/>
      <c r="AC66" s="145"/>
      <c r="AD66" s="145"/>
      <c r="AE66" s="145"/>
      <c r="AF66" s="145" t="s">
        <v>227</v>
      </c>
      <c r="AG66" s="145">
        <v>0</v>
      </c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</row>
    <row r="67" spans="1:59" outlineLevel="1" x14ac:dyDescent="0.2">
      <c r="A67" s="168">
        <v>29</v>
      </c>
      <c r="B67" s="169" t="s">
        <v>896</v>
      </c>
      <c r="C67" s="183" t="s">
        <v>897</v>
      </c>
      <c r="D67" s="170" t="s">
        <v>221</v>
      </c>
      <c r="E67" s="171">
        <v>352.27050000000003</v>
      </c>
      <c r="F67" s="172"/>
      <c r="G67" s="173">
        <f>ROUND(E67*F67,2)</f>
        <v>0</v>
      </c>
      <c r="H67" s="172"/>
      <c r="I67" s="173">
        <f>ROUND(E67*H67,2)</f>
        <v>0</v>
      </c>
      <c r="J67" s="172"/>
      <c r="K67" s="173">
        <f>ROUND(E67*J67,2)</f>
        <v>0</v>
      </c>
      <c r="L67" s="173">
        <v>21</v>
      </c>
      <c r="M67" s="173">
        <f>G67*(1+L67/100)</f>
        <v>0</v>
      </c>
      <c r="N67" s="171">
        <v>1.7816399999999999</v>
      </c>
      <c r="O67" s="171">
        <f>ROUND(E67*N67,2)</f>
        <v>627.62</v>
      </c>
      <c r="P67" s="171">
        <v>0</v>
      </c>
      <c r="Q67" s="171">
        <f>ROUND(E67*P67,2)</f>
        <v>0</v>
      </c>
      <c r="R67" s="173"/>
      <c r="S67" s="174" t="s">
        <v>222</v>
      </c>
      <c r="T67" s="156">
        <v>1.085</v>
      </c>
      <c r="U67" s="156">
        <f>ROUND(E67*T67,2)</f>
        <v>382.21</v>
      </c>
      <c r="V67" s="156"/>
      <c r="W67" s="156" t="s">
        <v>223</v>
      </c>
      <c r="X67" s="156" t="s">
        <v>224</v>
      </c>
      <c r="Y67" s="145"/>
      <c r="Z67" s="145"/>
      <c r="AA67" s="145"/>
      <c r="AB67" s="145"/>
      <c r="AC67" s="145"/>
      <c r="AD67" s="145"/>
      <c r="AE67" s="145"/>
      <c r="AF67" s="145" t="s">
        <v>352</v>
      </c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</row>
    <row r="68" spans="1:59" ht="22.5" outlineLevel="2" x14ac:dyDescent="0.2">
      <c r="A68" s="152"/>
      <c r="B68" s="153"/>
      <c r="C68" s="184" t="s">
        <v>898</v>
      </c>
      <c r="D68" s="158"/>
      <c r="E68" s="159">
        <v>352.27</v>
      </c>
      <c r="F68" s="156"/>
      <c r="G68" s="156"/>
      <c r="H68" s="156"/>
      <c r="I68" s="156"/>
      <c r="J68" s="156"/>
      <c r="K68" s="156"/>
      <c r="L68" s="156"/>
      <c r="M68" s="156"/>
      <c r="N68" s="155"/>
      <c r="O68" s="155"/>
      <c r="P68" s="155"/>
      <c r="Q68" s="155"/>
      <c r="R68" s="156"/>
      <c r="S68" s="156"/>
      <c r="T68" s="156"/>
      <c r="U68" s="156"/>
      <c r="V68" s="156"/>
      <c r="W68" s="156"/>
      <c r="X68" s="156"/>
      <c r="Y68" s="145"/>
      <c r="Z68" s="145"/>
      <c r="AA68" s="145"/>
      <c r="AB68" s="145"/>
      <c r="AC68" s="145"/>
      <c r="AD68" s="145"/>
      <c r="AE68" s="145"/>
      <c r="AF68" s="145" t="s">
        <v>227</v>
      </c>
      <c r="AG68" s="145">
        <v>0</v>
      </c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</row>
    <row r="69" spans="1:59" outlineLevel="1" x14ac:dyDescent="0.2">
      <c r="A69" s="168">
        <v>30</v>
      </c>
      <c r="B69" s="169" t="s">
        <v>899</v>
      </c>
      <c r="C69" s="183" t="s">
        <v>900</v>
      </c>
      <c r="D69" s="170" t="s">
        <v>221</v>
      </c>
      <c r="E69" s="171">
        <v>0.65780000000000005</v>
      </c>
      <c r="F69" s="172"/>
      <c r="G69" s="173">
        <f>ROUND(E69*F69,2)</f>
        <v>0</v>
      </c>
      <c r="H69" s="172"/>
      <c r="I69" s="173">
        <f>ROUND(E69*H69,2)</f>
        <v>0</v>
      </c>
      <c r="J69" s="172"/>
      <c r="K69" s="173">
        <f>ROUND(E69*J69,2)</f>
        <v>0</v>
      </c>
      <c r="L69" s="173">
        <v>21</v>
      </c>
      <c r="M69" s="173">
        <f>G69*(1+L69/100)</f>
        <v>0</v>
      </c>
      <c r="N69" s="171">
        <v>2.5249999999999999</v>
      </c>
      <c r="O69" s="171">
        <f>ROUND(E69*N69,2)</f>
        <v>1.66</v>
      </c>
      <c r="P69" s="171">
        <v>0</v>
      </c>
      <c r="Q69" s="171">
        <f>ROUND(E69*P69,2)</f>
        <v>0</v>
      </c>
      <c r="R69" s="173"/>
      <c r="S69" s="174" t="s">
        <v>222</v>
      </c>
      <c r="T69" s="156">
        <v>0.48</v>
      </c>
      <c r="U69" s="156">
        <f>ROUND(E69*T69,2)</f>
        <v>0.32</v>
      </c>
      <c r="V69" s="156"/>
      <c r="W69" s="156" t="s">
        <v>223</v>
      </c>
      <c r="X69" s="156" t="s">
        <v>224</v>
      </c>
      <c r="Y69" s="145"/>
      <c r="Z69" s="145"/>
      <c r="AA69" s="145"/>
      <c r="AB69" s="145"/>
      <c r="AC69" s="145"/>
      <c r="AD69" s="145"/>
      <c r="AE69" s="145"/>
      <c r="AF69" s="145" t="s">
        <v>352</v>
      </c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</row>
    <row r="70" spans="1:59" outlineLevel="2" x14ac:dyDescent="0.2">
      <c r="A70" s="152"/>
      <c r="B70" s="153"/>
      <c r="C70" s="184" t="s">
        <v>901</v>
      </c>
      <c r="D70" s="158"/>
      <c r="E70" s="159">
        <v>0.66</v>
      </c>
      <c r="F70" s="156"/>
      <c r="G70" s="156"/>
      <c r="H70" s="156"/>
      <c r="I70" s="156"/>
      <c r="J70" s="156"/>
      <c r="K70" s="156"/>
      <c r="L70" s="156"/>
      <c r="M70" s="156"/>
      <c r="N70" s="155"/>
      <c r="O70" s="155"/>
      <c r="P70" s="155"/>
      <c r="Q70" s="155"/>
      <c r="R70" s="156"/>
      <c r="S70" s="156"/>
      <c r="T70" s="156"/>
      <c r="U70" s="156"/>
      <c r="V70" s="156"/>
      <c r="W70" s="156"/>
      <c r="X70" s="156"/>
      <c r="Y70" s="145"/>
      <c r="Z70" s="145"/>
      <c r="AA70" s="145"/>
      <c r="AB70" s="145"/>
      <c r="AC70" s="145"/>
      <c r="AD70" s="145"/>
      <c r="AE70" s="145"/>
      <c r="AF70" s="145" t="s">
        <v>227</v>
      </c>
      <c r="AG70" s="145">
        <v>0</v>
      </c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</row>
    <row r="71" spans="1:59" outlineLevel="1" x14ac:dyDescent="0.2">
      <c r="A71" s="168">
        <v>31</v>
      </c>
      <c r="B71" s="169" t="s">
        <v>902</v>
      </c>
      <c r="C71" s="183" t="s">
        <v>903</v>
      </c>
      <c r="D71" s="170" t="s">
        <v>261</v>
      </c>
      <c r="E71" s="171">
        <v>4.7149999999999999</v>
      </c>
      <c r="F71" s="172"/>
      <c r="G71" s="173">
        <f>ROUND(E71*F71,2)</f>
        <v>0</v>
      </c>
      <c r="H71" s="172"/>
      <c r="I71" s="173">
        <f>ROUND(E71*H71,2)</f>
        <v>0</v>
      </c>
      <c r="J71" s="172"/>
      <c r="K71" s="173">
        <f>ROUND(E71*J71,2)</f>
        <v>0</v>
      </c>
      <c r="L71" s="173">
        <v>21</v>
      </c>
      <c r="M71" s="173">
        <f>G71*(1+L71/100)</f>
        <v>0</v>
      </c>
      <c r="N71" s="171">
        <v>3.9199999999999999E-2</v>
      </c>
      <c r="O71" s="171">
        <f>ROUND(E71*N71,2)</f>
        <v>0.18</v>
      </c>
      <c r="P71" s="171">
        <v>0</v>
      </c>
      <c r="Q71" s="171">
        <f>ROUND(E71*P71,2)</f>
        <v>0</v>
      </c>
      <c r="R71" s="173"/>
      <c r="S71" s="174" t="s">
        <v>222</v>
      </c>
      <c r="T71" s="156">
        <v>1.6</v>
      </c>
      <c r="U71" s="156">
        <f>ROUND(E71*T71,2)</f>
        <v>7.54</v>
      </c>
      <c r="V71" s="156"/>
      <c r="W71" s="156" t="s">
        <v>223</v>
      </c>
      <c r="X71" s="156" t="s">
        <v>224</v>
      </c>
      <c r="Y71" s="145"/>
      <c r="Z71" s="145"/>
      <c r="AA71" s="145"/>
      <c r="AB71" s="145"/>
      <c r="AC71" s="145"/>
      <c r="AD71" s="145"/>
      <c r="AE71" s="145"/>
      <c r="AF71" s="145" t="s">
        <v>352</v>
      </c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</row>
    <row r="72" spans="1:59" ht="22.5" outlineLevel="2" x14ac:dyDescent="0.2">
      <c r="A72" s="152"/>
      <c r="B72" s="153"/>
      <c r="C72" s="184" t="s">
        <v>904</v>
      </c>
      <c r="D72" s="158"/>
      <c r="E72" s="159">
        <v>4.71</v>
      </c>
      <c r="F72" s="156"/>
      <c r="G72" s="156"/>
      <c r="H72" s="156"/>
      <c r="I72" s="156"/>
      <c r="J72" s="156"/>
      <c r="K72" s="156"/>
      <c r="L72" s="156"/>
      <c r="M72" s="156"/>
      <c r="N72" s="155"/>
      <c r="O72" s="155"/>
      <c r="P72" s="155"/>
      <c r="Q72" s="155"/>
      <c r="R72" s="156"/>
      <c r="S72" s="156"/>
      <c r="T72" s="156"/>
      <c r="U72" s="156"/>
      <c r="V72" s="156"/>
      <c r="W72" s="156"/>
      <c r="X72" s="156"/>
      <c r="Y72" s="145"/>
      <c r="Z72" s="145"/>
      <c r="AA72" s="145"/>
      <c r="AB72" s="145"/>
      <c r="AC72" s="145"/>
      <c r="AD72" s="145"/>
      <c r="AE72" s="145"/>
      <c r="AF72" s="145" t="s">
        <v>227</v>
      </c>
      <c r="AG72" s="145">
        <v>0</v>
      </c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</row>
    <row r="73" spans="1:59" outlineLevel="1" x14ac:dyDescent="0.2">
      <c r="A73" s="175">
        <v>32</v>
      </c>
      <c r="B73" s="176" t="s">
        <v>905</v>
      </c>
      <c r="C73" s="185" t="s">
        <v>906</v>
      </c>
      <c r="D73" s="177" t="s">
        <v>261</v>
      </c>
      <c r="E73" s="178">
        <v>4.7149999999999999</v>
      </c>
      <c r="F73" s="179"/>
      <c r="G73" s="180">
        <f>ROUND(E73*F73,2)</f>
        <v>0</v>
      </c>
      <c r="H73" s="179"/>
      <c r="I73" s="180">
        <f>ROUND(E73*H73,2)</f>
        <v>0</v>
      </c>
      <c r="J73" s="179"/>
      <c r="K73" s="180">
        <f>ROUND(E73*J73,2)</f>
        <v>0</v>
      </c>
      <c r="L73" s="180">
        <v>21</v>
      </c>
      <c r="M73" s="180">
        <f>G73*(1+L73/100)</f>
        <v>0</v>
      </c>
      <c r="N73" s="178">
        <v>0</v>
      </c>
      <c r="O73" s="178">
        <f>ROUND(E73*N73,2)</f>
        <v>0</v>
      </c>
      <c r="P73" s="178">
        <v>0</v>
      </c>
      <c r="Q73" s="178">
        <f>ROUND(E73*P73,2)</f>
        <v>0</v>
      </c>
      <c r="R73" s="180"/>
      <c r="S73" s="181" t="s">
        <v>222</v>
      </c>
      <c r="T73" s="156">
        <v>0.32</v>
      </c>
      <c r="U73" s="156">
        <f>ROUND(E73*T73,2)</f>
        <v>1.51</v>
      </c>
      <c r="V73" s="156"/>
      <c r="W73" s="156" t="s">
        <v>223</v>
      </c>
      <c r="X73" s="156" t="s">
        <v>224</v>
      </c>
      <c r="Y73" s="145"/>
      <c r="Z73" s="145"/>
      <c r="AA73" s="145"/>
      <c r="AB73" s="145"/>
      <c r="AC73" s="145"/>
      <c r="AD73" s="145"/>
      <c r="AE73" s="145"/>
      <c r="AF73" s="145" t="s">
        <v>352</v>
      </c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</row>
    <row r="74" spans="1:59" outlineLevel="1" x14ac:dyDescent="0.2">
      <c r="A74" s="168">
        <v>33</v>
      </c>
      <c r="B74" s="169" t="s">
        <v>907</v>
      </c>
      <c r="C74" s="183" t="s">
        <v>908</v>
      </c>
      <c r="D74" s="170" t="s">
        <v>267</v>
      </c>
      <c r="E74" s="171">
        <v>5.4800000000000001E-2</v>
      </c>
      <c r="F74" s="172"/>
      <c r="G74" s="173">
        <f>ROUND(E74*F74,2)</f>
        <v>0</v>
      </c>
      <c r="H74" s="172"/>
      <c r="I74" s="173">
        <f>ROUND(E74*H74,2)</f>
        <v>0</v>
      </c>
      <c r="J74" s="172"/>
      <c r="K74" s="173">
        <f>ROUND(E74*J74,2)</f>
        <v>0</v>
      </c>
      <c r="L74" s="173">
        <v>21</v>
      </c>
      <c r="M74" s="173">
        <f>G74*(1+L74/100)</f>
        <v>0</v>
      </c>
      <c r="N74" s="171">
        <v>1.00349</v>
      </c>
      <c r="O74" s="171">
        <f>ROUND(E74*N74,2)</f>
        <v>0.05</v>
      </c>
      <c r="P74" s="171">
        <v>0</v>
      </c>
      <c r="Q74" s="171">
        <f>ROUND(E74*P74,2)</f>
        <v>0</v>
      </c>
      <c r="R74" s="173"/>
      <c r="S74" s="174" t="s">
        <v>222</v>
      </c>
      <c r="T74" s="156">
        <v>41.496000000000002</v>
      </c>
      <c r="U74" s="156">
        <f>ROUND(E74*T74,2)</f>
        <v>2.27</v>
      </c>
      <c r="V74" s="156"/>
      <c r="W74" s="156" t="s">
        <v>223</v>
      </c>
      <c r="X74" s="156" t="s">
        <v>224</v>
      </c>
      <c r="Y74" s="145"/>
      <c r="Z74" s="145"/>
      <c r="AA74" s="145"/>
      <c r="AB74" s="145"/>
      <c r="AC74" s="145"/>
      <c r="AD74" s="145"/>
      <c r="AE74" s="145"/>
      <c r="AF74" s="145" t="s">
        <v>352</v>
      </c>
      <c r="AG74" s="145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</row>
    <row r="75" spans="1:59" outlineLevel="2" x14ac:dyDescent="0.2">
      <c r="A75" s="152"/>
      <c r="B75" s="153"/>
      <c r="C75" s="184" t="s">
        <v>909</v>
      </c>
      <c r="D75" s="158"/>
      <c r="E75" s="159">
        <v>0.05</v>
      </c>
      <c r="F75" s="156"/>
      <c r="G75" s="156"/>
      <c r="H75" s="156"/>
      <c r="I75" s="156"/>
      <c r="J75" s="156"/>
      <c r="K75" s="156"/>
      <c r="L75" s="156"/>
      <c r="M75" s="156"/>
      <c r="N75" s="155"/>
      <c r="O75" s="155"/>
      <c r="P75" s="155"/>
      <c r="Q75" s="155"/>
      <c r="R75" s="156"/>
      <c r="S75" s="156"/>
      <c r="T75" s="156"/>
      <c r="U75" s="156"/>
      <c r="V75" s="156"/>
      <c r="W75" s="156"/>
      <c r="X75" s="156"/>
      <c r="Y75" s="145"/>
      <c r="Z75" s="145"/>
      <c r="AA75" s="145"/>
      <c r="AB75" s="145"/>
      <c r="AC75" s="145"/>
      <c r="AD75" s="145"/>
      <c r="AE75" s="145"/>
      <c r="AF75" s="145" t="s">
        <v>227</v>
      </c>
      <c r="AG75" s="145">
        <v>0</v>
      </c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</row>
    <row r="76" spans="1:59" outlineLevel="1" x14ac:dyDescent="0.2">
      <c r="A76" s="168">
        <v>34</v>
      </c>
      <c r="B76" s="169" t="s">
        <v>910</v>
      </c>
      <c r="C76" s="183" t="s">
        <v>911</v>
      </c>
      <c r="D76" s="170" t="s">
        <v>221</v>
      </c>
      <c r="E76" s="171">
        <v>7.62</v>
      </c>
      <c r="F76" s="172"/>
      <c r="G76" s="173">
        <f>ROUND(E76*F76,2)</f>
        <v>0</v>
      </c>
      <c r="H76" s="172"/>
      <c r="I76" s="173">
        <f>ROUND(E76*H76,2)</f>
        <v>0</v>
      </c>
      <c r="J76" s="172"/>
      <c r="K76" s="173">
        <f>ROUND(E76*J76,2)</f>
        <v>0</v>
      </c>
      <c r="L76" s="173">
        <v>21</v>
      </c>
      <c r="M76" s="173">
        <f>G76*(1+L76/100)</f>
        <v>0</v>
      </c>
      <c r="N76" s="171">
        <v>2.5249999999999999</v>
      </c>
      <c r="O76" s="171">
        <f>ROUND(E76*N76,2)</f>
        <v>19.239999999999998</v>
      </c>
      <c r="P76" s="171">
        <v>0</v>
      </c>
      <c r="Q76" s="171">
        <f>ROUND(E76*P76,2)</f>
        <v>0</v>
      </c>
      <c r="R76" s="173"/>
      <c r="S76" s="174" t="s">
        <v>222</v>
      </c>
      <c r="T76" s="156">
        <v>0.47699999999999998</v>
      </c>
      <c r="U76" s="156">
        <f>ROUND(E76*T76,2)</f>
        <v>3.63</v>
      </c>
      <c r="V76" s="156"/>
      <c r="W76" s="156" t="s">
        <v>223</v>
      </c>
      <c r="X76" s="156" t="s">
        <v>224</v>
      </c>
      <c r="Y76" s="145"/>
      <c r="Z76" s="145"/>
      <c r="AA76" s="145"/>
      <c r="AB76" s="145"/>
      <c r="AC76" s="145"/>
      <c r="AD76" s="145"/>
      <c r="AE76" s="145"/>
      <c r="AF76" s="145" t="s">
        <v>352</v>
      </c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</row>
    <row r="77" spans="1:59" outlineLevel="2" x14ac:dyDescent="0.2">
      <c r="A77" s="152"/>
      <c r="B77" s="153"/>
      <c r="C77" s="192" t="s">
        <v>912</v>
      </c>
      <c r="D77" s="189"/>
      <c r="E77" s="190"/>
      <c r="F77" s="156"/>
      <c r="G77" s="156"/>
      <c r="H77" s="156"/>
      <c r="I77" s="156"/>
      <c r="J77" s="156"/>
      <c r="K77" s="156"/>
      <c r="L77" s="156"/>
      <c r="M77" s="156"/>
      <c r="N77" s="155"/>
      <c r="O77" s="155"/>
      <c r="P77" s="155"/>
      <c r="Q77" s="155"/>
      <c r="R77" s="156"/>
      <c r="S77" s="156"/>
      <c r="T77" s="156"/>
      <c r="U77" s="156"/>
      <c r="V77" s="156"/>
      <c r="W77" s="156"/>
      <c r="X77" s="156"/>
      <c r="Y77" s="145"/>
      <c r="Z77" s="145"/>
      <c r="AA77" s="145"/>
      <c r="AB77" s="145"/>
      <c r="AC77" s="145"/>
      <c r="AD77" s="145"/>
      <c r="AE77" s="145"/>
      <c r="AF77" s="145" t="s">
        <v>227</v>
      </c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</row>
    <row r="78" spans="1:59" outlineLevel="3" x14ac:dyDescent="0.2">
      <c r="A78" s="152"/>
      <c r="B78" s="153"/>
      <c r="C78" s="193" t="s">
        <v>913</v>
      </c>
      <c r="D78" s="189"/>
      <c r="E78" s="190">
        <v>122</v>
      </c>
      <c r="F78" s="156"/>
      <c r="G78" s="156"/>
      <c r="H78" s="156"/>
      <c r="I78" s="156"/>
      <c r="J78" s="156"/>
      <c r="K78" s="156"/>
      <c r="L78" s="156"/>
      <c r="M78" s="156"/>
      <c r="N78" s="155"/>
      <c r="O78" s="155"/>
      <c r="P78" s="155"/>
      <c r="Q78" s="155"/>
      <c r="R78" s="156"/>
      <c r="S78" s="156"/>
      <c r="T78" s="156"/>
      <c r="U78" s="156"/>
      <c r="V78" s="156"/>
      <c r="W78" s="156"/>
      <c r="X78" s="156"/>
      <c r="Y78" s="145"/>
      <c r="Z78" s="145"/>
      <c r="AA78" s="145"/>
      <c r="AB78" s="145"/>
      <c r="AC78" s="145"/>
      <c r="AD78" s="145"/>
      <c r="AE78" s="145"/>
      <c r="AF78" s="145" t="s">
        <v>227</v>
      </c>
      <c r="AG78" s="145">
        <v>2</v>
      </c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</row>
    <row r="79" spans="1:59" outlineLevel="3" x14ac:dyDescent="0.2">
      <c r="A79" s="152"/>
      <c r="B79" s="153"/>
      <c r="C79" s="193" t="s">
        <v>914</v>
      </c>
      <c r="D79" s="189"/>
      <c r="E79" s="190">
        <v>12</v>
      </c>
      <c r="F79" s="156"/>
      <c r="G79" s="156"/>
      <c r="H79" s="156"/>
      <c r="I79" s="156"/>
      <c r="J79" s="156"/>
      <c r="K79" s="156"/>
      <c r="L79" s="156"/>
      <c r="M79" s="156"/>
      <c r="N79" s="155"/>
      <c r="O79" s="155"/>
      <c r="P79" s="155"/>
      <c r="Q79" s="155"/>
      <c r="R79" s="156"/>
      <c r="S79" s="156"/>
      <c r="T79" s="156"/>
      <c r="U79" s="156"/>
      <c r="V79" s="156"/>
      <c r="W79" s="156"/>
      <c r="X79" s="156"/>
      <c r="Y79" s="145"/>
      <c r="Z79" s="145"/>
      <c r="AA79" s="145"/>
      <c r="AB79" s="145"/>
      <c r="AC79" s="145"/>
      <c r="AD79" s="145"/>
      <c r="AE79" s="145"/>
      <c r="AF79" s="145" t="s">
        <v>227</v>
      </c>
      <c r="AG79" s="145">
        <v>2</v>
      </c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</row>
    <row r="80" spans="1:59" outlineLevel="3" x14ac:dyDescent="0.2">
      <c r="A80" s="152"/>
      <c r="B80" s="153"/>
      <c r="C80" s="193" t="s">
        <v>915</v>
      </c>
      <c r="D80" s="189"/>
      <c r="E80" s="190">
        <v>120</v>
      </c>
      <c r="F80" s="156"/>
      <c r="G80" s="156"/>
      <c r="H80" s="156"/>
      <c r="I80" s="156"/>
      <c r="J80" s="156"/>
      <c r="K80" s="156"/>
      <c r="L80" s="156"/>
      <c r="M80" s="156"/>
      <c r="N80" s="155"/>
      <c r="O80" s="155"/>
      <c r="P80" s="155"/>
      <c r="Q80" s="155"/>
      <c r="R80" s="156"/>
      <c r="S80" s="156"/>
      <c r="T80" s="156"/>
      <c r="U80" s="156"/>
      <c r="V80" s="156"/>
      <c r="W80" s="156"/>
      <c r="X80" s="156"/>
      <c r="Y80" s="145"/>
      <c r="Z80" s="145"/>
      <c r="AA80" s="145"/>
      <c r="AB80" s="145"/>
      <c r="AC80" s="145"/>
      <c r="AD80" s="145"/>
      <c r="AE80" s="145"/>
      <c r="AF80" s="145" t="s">
        <v>227</v>
      </c>
      <c r="AG80" s="145">
        <v>2</v>
      </c>
      <c r="AH80" s="145"/>
      <c r="AI80" s="145"/>
      <c r="AJ80" s="145"/>
      <c r="AK80" s="145"/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  <c r="AX80" s="145"/>
      <c r="AY80" s="145"/>
      <c r="AZ80" s="145"/>
      <c r="BA80" s="145"/>
      <c r="BB80" s="145"/>
      <c r="BC80" s="145"/>
      <c r="BD80" s="145"/>
      <c r="BE80" s="145"/>
      <c r="BF80" s="145"/>
      <c r="BG80" s="145"/>
    </row>
    <row r="81" spans="1:59" outlineLevel="3" x14ac:dyDescent="0.2">
      <c r="A81" s="152"/>
      <c r="B81" s="153"/>
      <c r="C81" s="192" t="s">
        <v>916</v>
      </c>
      <c r="D81" s="189"/>
      <c r="E81" s="190"/>
      <c r="F81" s="156"/>
      <c r="G81" s="156"/>
      <c r="H81" s="156"/>
      <c r="I81" s="156"/>
      <c r="J81" s="156"/>
      <c r="K81" s="156"/>
      <c r="L81" s="156"/>
      <c r="M81" s="156"/>
      <c r="N81" s="155"/>
      <c r="O81" s="155"/>
      <c r="P81" s="155"/>
      <c r="Q81" s="155"/>
      <c r="R81" s="156"/>
      <c r="S81" s="156"/>
      <c r="T81" s="156"/>
      <c r="U81" s="156"/>
      <c r="V81" s="156"/>
      <c r="W81" s="156"/>
      <c r="X81" s="156"/>
      <c r="Y81" s="145"/>
      <c r="Z81" s="145"/>
      <c r="AA81" s="145"/>
      <c r="AB81" s="145"/>
      <c r="AC81" s="145"/>
      <c r="AD81" s="145"/>
      <c r="AE81" s="145"/>
      <c r="AF81" s="145" t="s">
        <v>227</v>
      </c>
      <c r="AG81" s="145"/>
      <c r="AH81" s="145"/>
      <c r="AI81" s="145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</row>
    <row r="82" spans="1:59" ht="22.5" outlineLevel="3" x14ac:dyDescent="0.2">
      <c r="A82" s="152"/>
      <c r="B82" s="153"/>
      <c r="C82" s="184" t="s">
        <v>917</v>
      </c>
      <c r="D82" s="158"/>
      <c r="E82" s="159">
        <v>2.54</v>
      </c>
      <c r="F82" s="156"/>
      <c r="G82" s="156"/>
      <c r="H82" s="156"/>
      <c r="I82" s="156"/>
      <c r="J82" s="156"/>
      <c r="K82" s="156"/>
      <c r="L82" s="156"/>
      <c r="M82" s="156"/>
      <c r="N82" s="155"/>
      <c r="O82" s="155"/>
      <c r="P82" s="155"/>
      <c r="Q82" s="155"/>
      <c r="R82" s="156"/>
      <c r="S82" s="156"/>
      <c r="T82" s="156"/>
      <c r="U82" s="156"/>
      <c r="V82" s="156"/>
      <c r="W82" s="156"/>
      <c r="X82" s="156"/>
      <c r="Y82" s="145"/>
      <c r="Z82" s="145"/>
      <c r="AA82" s="145"/>
      <c r="AB82" s="145"/>
      <c r="AC82" s="145"/>
      <c r="AD82" s="145"/>
      <c r="AE82" s="145"/>
      <c r="AF82" s="145" t="s">
        <v>227</v>
      </c>
      <c r="AG82" s="145">
        <v>0</v>
      </c>
      <c r="AH82" s="145"/>
      <c r="AI82" s="145"/>
      <c r="AJ82" s="145"/>
      <c r="AK82" s="145"/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  <c r="AX82" s="145"/>
      <c r="AY82" s="145"/>
      <c r="AZ82" s="145"/>
      <c r="BA82" s="145"/>
      <c r="BB82" s="145"/>
      <c r="BC82" s="145"/>
      <c r="BD82" s="145"/>
      <c r="BE82" s="145"/>
      <c r="BF82" s="145"/>
      <c r="BG82" s="145"/>
    </row>
    <row r="83" spans="1:59" outlineLevel="3" x14ac:dyDescent="0.2">
      <c r="A83" s="152"/>
      <c r="B83" s="153"/>
      <c r="C83" s="184" t="s">
        <v>918</v>
      </c>
      <c r="D83" s="158"/>
      <c r="E83" s="159">
        <v>5.08</v>
      </c>
      <c r="F83" s="156"/>
      <c r="G83" s="156"/>
      <c r="H83" s="156"/>
      <c r="I83" s="156"/>
      <c r="J83" s="156"/>
      <c r="K83" s="156"/>
      <c r="L83" s="156"/>
      <c r="M83" s="156"/>
      <c r="N83" s="155"/>
      <c r="O83" s="155"/>
      <c r="P83" s="155"/>
      <c r="Q83" s="155"/>
      <c r="R83" s="156"/>
      <c r="S83" s="156"/>
      <c r="T83" s="156"/>
      <c r="U83" s="156"/>
      <c r="V83" s="156"/>
      <c r="W83" s="156"/>
      <c r="X83" s="156"/>
      <c r="Y83" s="145"/>
      <c r="Z83" s="145"/>
      <c r="AA83" s="145"/>
      <c r="AB83" s="145"/>
      <c r="AC83" s="145"/>
      <c r="AD83" s="145"/>
      <c r="AE83" s="145"/>
      <c r="AF83" s="145" t="s">
        <v>227</v>
      </c>
      <c r="AG83" s="145">
        <v>0</v>
      </c>
      <c r="AH83" s="145"/>
      <c r="AI83" s="145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</row>
    <row r="84" spans="1:59" outlineLevel="1" x14ac:dyDescent="0.2">
      <c r="A84" s="168">
        <v>35</v>
      </c>
      <c r="B84" s="169" t="s">
        <v>919</v>
      </c>
      <c r="C84" s="183" t="s">
        <v>920</v>
      </c>
      <c r="D84" s="170" t="s">
        <v>261</v>
      </c>
      <c r="E84" s="171">
        <v>60.96</v>
      </c>
      <c r="F84" s="172"/>
      <c r="G84" s="173">
        <f>ROUND(E84*F84,2)</f>
        <v>0</v>
      </c>
      <c r="H84" s="172"/>
      <c r="I84" s="173">
        <f>ROUND(E84*H84,2)</f>
        <v>0</v>
      </c>
      <c r="J84" s="172"/>
      <c r="K84" s="173">
        <f>ROUND(E84*J84,2)</f>
        <v>0</v>
      </c>
      <c r="L84" s="173">
        <v>21</v>
      </c>
      <c r="M84" s="173">
        <f>G84*(1+L84/100)</f>
        <v>0</v>
      </c>
      <c r="N84" s="171">
        <v>3.9199999999999999E-2</v>
      </c>
      <c r="O84" s="171">
        <f>ROUND(E84*N84,2)</f>
        <v>2.39</v>
      </c>
      <c r="P84" s="171">
        <v>0</v>
      </c>
      <c r="Q84" s="171">
        <f>ROUND(E84*P84,2)</f>
        <v>0</v>
      </c>
      <c r="R84" s="173"/>
      <c r="S84" s="174" t="s">
        <v>222</v>
      </c>
      <c r="T84" s="156">
        <v>1.05</v>
      </c>
      <c r="U84" s="156">
        <f>ROUND(E84*T84,2)</f>
        <v>64.010000000000005</v>
      </c>
      <c r="V84" s="156"/>
      <c r="W84" s="156" t="s">
        <v>223</v>
      </c>
      <c r="X84" s="156" t="s">
        <v>224</v>
      </c>
      <c r="Y84" s="145"/>
      <c r="Z84" s="145"/>
      <c r="AA84" s="145"/>
      <c r="AB84" s="145"/>
      <c r="AC84" s="145"/>
      <c r="AD84" s="145"/>
      <c r="AE84" s="145"/>
      <c r="AF84" s="145" t="s">
        <v>352</v>
      </c>
      <c r="AG84" s="145"/>
      <c r="AH84" s="145"/>
      <c r="AI84" s="145"/>
      <c r="AJ84" s="145"/>
      <c r="AK84" s="145"/>
      <c r="AL84" s="145"/>
      <c r="AM84" s="145"/>
      <c r="AN84" s="145"/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5"/>
      <c r="AZ84" s="145"/>
      <c r="BA84" s="145"/>
      <c r="BB84" s="145"/>
      <c r="BC84" s="145"/>
      <c r="BD84" s="145"/>
      <c r="BE84" s="145"/>
      <c r="BF84" s="145"/>
      <c r="BG84" s="145"/>
    </row>
    <row r="85" spans="1:59" outlineLevel="2" x14ac:dyDescent="0.2">
      <c r="A85" s="152"/>
      <c r="B85" s="153"/>
      <c r="C85" s="192" t="s">
        <v>912</v>
      </c>
      <c r="D85" s="189"/>
      <c r="E85" s="190"/>
      <c r="F85" s="156"/>
      <c r="G85" s="156"/>
      <c r="H85" s="156"/>
      <c r="I85" s="156"/>
      <c r="J85" s="156"/>
      <c r="K85" s="156"/>
      <c r="L85" s="156"/>
      <c r="M85" s="156"/>
      <c r="N85" s="155"/>
      <c r="O85" s="155"/>
      <c r="P85" s="155"/>
      <c r="Q85" s="155"/>
      <c r="R85" s="156"/>
      <c r="S85" s="156"/>
      <c r="T85" s="156"/>
      <c r="U85" s="156"/>
      <c r="V85" s="156"/>
      <c r="W85" s="156"/>
      <c r="X85" s="156"/>
      <c r="Y85" s="145"/>
      <c r="Z85" s="145"/>
      <c r="AA85" s="145"/>
      <c r="AB85" s="145"/>
      <c r="AC85" s="145"/>
      <c r="AD85" s="145"/>
      <c r="AE85" s="145"/>
      <c r="AF85" s="145" t="s">
        <v>227</v>
      </c>
      <c r="AG85" s="145"/>
      <c r="AH85" s="145"/>
      <c r="AI85" s="145"/>
      <c r="AJ85" s="145"/>
      <c r="AK85" s="145"/>
      <c r="AL85" s="145"/>
      <c r="AM85" s="145"/>
      <c r="AN85" s="145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145"/>
    </row>
    <row r="86" spans="1:59" outlineLevel="3" x14ac:dyDescent="0.2">
      <c r="A86" s="152"/>
      <c r="B86" s="153"/>
      <c r="C86" s="193" t="s">
        <v>913</v>
      </c>
      <c r="D86" s="189"/>
      <c r="E86" s="190">
        <v>122</v>
      </c>
      <c r="F86" s="156"/>
      <c r="G86" s="156"/>
      <c r="H86" s="156"/>
      <c r="I86" s="156"/>
      <c r="J86" s="156"/>
      <c r="K86" s="156"/>
      <c r="L86" s="156"/>
      <c r="M86" s="156"/>
      <c r="N86" s="155"/>
      <c r="O86" s="155"/>
      <c r="P86" s="155"/>
      <c r="Q86" s="155"/>
      <c r="R86" s="156"/>
      <c r="S86" s="156"/>
      <c r="T86" s="156"/>
      <c r="U86" s="156"/>
      <c r="V86" s="156"/>
      <c r="W86" s="156"/>
      <c r="X86" s="156"/>
      <c r="Y86" s="145"/>
      <c r="Z86" s="145"/>
      <c r="AA86" s="145"/>
      <c r="AB86" s="145"/>
      <c r="AC86" s="145"/>
      <c r="AD86" s="145"/>
      <c r="AE86" s="145"/>
      <c r="AF86" s="145" t="s">
        <v>227</v>
      </c>
      <c r="AG86" s="145">
        <v>2</v>
      </c>
      <c r="AH86" s="145"/>
      <c r="AI86" s="145"/>
      <c r="AJ86" s="145"/>
      <c r="AK86" s="145"/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</row>
    <row r="87" spans="1:59" outlineLevel="3" x14ac:dyDescent="0.2">
      <c r="A87" s="152"/>
      <c r="B87" s="153"/>
      <c r="C87" s="193" t="s">
        <v>914</v>
      </c>
      <c r="D87" s="189"/>
      <c r="E87" s="190">
        <v>12</v>
      </c>
      <c r="F87" s="156"/>
      <c r="G87" s="156"/>
      <c r="H87" s="156"/>
      <c r="I87" s="156"/>
      <c r="J87" s="156"/>
      <c r="K87" s="156"/>
      <c r="L87" s="156"/>
      <c r="M87" s="156"/>
      <c r="N87" s="155"/>
      <c r="O87" s="155"/>
      <c r="P87" s="155"/>
      <c r="Q87" s="155"/>
      <c r="R87" s="156"/>
      <c r="S87" s="156"/>
      <c r="T87" s="156"/>
      <c r="U87" s="156"/>
      <c r="V87" s="156"/>
      <c r="W87" s="156"/>
      <c r="X87" s="156"/>
      <c r="Y87" s="145"/>
      <c r="Z87" s="145"/>
      <c r="AA87" s="145"/>
      <c r="AB87" s="145"/>
      <c r="AC87" s="145"/>
      <c r="AD87" s="145"/>
      <c r="AE87" s="145"/>
      <c r="AF87" s="145" t="s">
        <v>227</v>
      </c>
      <c r="AG87" s="145">
        <v>2</v>
      </c>
      <c r="AH87" s="145"/>
      <c r="AI87" s="145"/>
      <c r="AJ87" s="145"/>
      <c r="AK87" s="145"/>
      <c r="AL87" s="145"/>
      <c r="AM87" s="145"/>
      <c r="AN87" s="145"/>
      <c r="AO87" s="145"/>
      <c r="AP87" s="145"/>
      <c r="AQ87" s="145"/>
      <c r="AR87" s="145"/>
      <c r="AS87" s="145"/>
      <c r="AT87" s="145"/>
      <c r="AU87" s="145"/>
      <c r="AV87" s="145"/>
      <c r="AW87" s="145"/>
      <c r="AX87" s="145"/>
      <c r="AY87" s="145"/>
      <c r="AZ87" s="145"/>
      <c r="BA87" s="145"/>
      <c r="BB87" s="145"/>
      <c r="BC87" s="145"/>
      <c r="BD87" s="145"/>
      <c r="BE87" s="145"/>
      <c r="BF87" s="145"/>
      <c r="BG87" s="145"/>
    </row>
    <row r="88" spans="1:59" outlineLevel="3" x14ac:dyDescent="0.2">
      <c r="A88" s="152"/>
      <c r="B88" s="153"/>
      <c r="C88" s="193" t="s">
        <v>915</v>
      </c>
      <c r="D88" s="189"/>
      <c r="E88" s="190">
        <v>120</v>
      </c>
      <c r="F88" s="156"/>
      <c r="G88" s="156"/>
      <c r="H88" s="156"/>
      <c r="I88" s="156"/>
      <c r="J88" s="156"/>
      <c r="K88" s="156"/>
      <c r="L88" s="156"/>
      <c r="M88" s="156"/>
      <c r="N88" s="155"/>
      <c r="O88" s="155"/>
      <c r="P88" s="155"/>
      <c r="Q88" s="155"/>
      <c r="R88" s="156"/>
      <c r="S88" s="156"/>
      <c r="T88" s="156"/>
      <c r="U88" s="156"/>
      <c r="V88" s="156"/>
      <c r="W88" s="156"/>
      <c r="X88" s="156"/>
      <c r="Y88" s="145"/>
      <c r="Z88" s="145"/>
      <c r="AA88" s="145"/>
      <c r="AB88" s="145"/>
      <c r="AC88" s="145"/>
      <c r="AD88" s="145"/>
      <c r="AE88" s="145"/>
      <c r="AF88" s="145" t="s">
        <v>227</v>
      </c>
      <c r="AG88" s="145">
        <v>2</v>
      </c>
      <c r="AH88" s="145"/>
      <c r="AI88" s="145"/>
      <c r="AJ88" s="145"/>
      <c r="AK88" s="145"/>
      <c r="AL88" s="145"/>
      <c r="AM88" s="145"/>
      <c r="AN88" s="145"/>
      <c r="AO88" s="145"/>
      <c r="AP88" s="145"/>
      <c r="AQ88" s="145"/>
      <c r="AR88" s="145"/>
      <c r="AS88" s="145"/>
      <c r="AT88" s="145"/>
      <c r="AU88" s="145"/>
      <c r="AV88" s="145"/>
      <c r="AW88" s="145"/>
      <c r="AX88" s="145"/>
      <c r="AY88" s="145"/>
      <c r="AZ88" s="145"/>
      <c r="BA88" s="145"/>
      <c r="BB88" s="145"/>
      <c r="BC88" s="145"/>
      <c r="BD88" s="145"/>
      <c r="BE88" s="145"/>
      <c r="BF88" s="145"/>
      <c r="BG88" s="145"/>
    </row>
    <row r="89" spans="1:59" outlineLevel="3" x14ac:dyDescent="0.2">
      <c r="A89" s="152"/>
      <c r="B89" s="153"/>
      <c r="C89" s="192" t="s">
        <v>916</v>
      </c>
      <c r="D89" s="189"/>
      <c r="E89" s="190"/>
      <c r="F89" s="156"/>
      <c r="G89" s="156"/>
      <c r="H89" s="156"/>
      <c r="I89" s="156"/>
      <c r="J89" s="156"/>
      <c r="K89" s="156"/>
      <c r="L89" s="156"/>
      <c r="M89" s="156"/>
      <c r="N89" s="155"/>
      <c r="O89" s="155"/>
      <c r="P89" s="155"/>
      <c r="Q89" s="155"/>
      <c r="R89" s="156"/>
      <c r="S89" s="156"/>
      <c r="T89" s="156"/>
      <c r="U89" s="156"/>
      <c r="V89" s="156"/>
      <c r="W89" s="156"/>
      <c r="X89" s="156"/>
      <c r="Y89" s="145"/>
      <c r="Z89" s="145"/>
      <c r="AA89" s="145"/>
      <c r="AB89" s="145"/>
      <c r="AC89" s="145"/>
      <c r="AD89" s="145"/>
      <c r="AE89" s="145"/>
      <c r="AF89" s="145" t="s">
        <v>227</v>
      </c>
      <c r="AG89" s="145"/>
      <c r="AH89" s="145"/>
      <c r="AI89" s="145"/>
      <c r="AJ89" s="145"/>
      <c r="AK89" s="145"/>
      <c r="AL89" s="145"/>
      <c r="AM89" s="145"/>
      <c r="AN89" s="145"/>
      <c r="AO89" s="145"/>
      <c r="AP89" s="145"/>
      <c r="AQ89" s="145"/>
      <c r="AR89" s="145"/>
      <c r="AS89" s="145"/>
      <c r="AT89" s="145"/>
      <c r="AU89" s="145"/>
      <c r="AV89" s="145"/>
      <c r="AW89" s="145"/>
      <c r="AX89" s="145"/>
      <c r="AY89" s="145"/>
      <c r="AZ89" s="145"/>
      <c r="BA89" s="145"/>
      <c r="BB89" s="145"/>
      <c r="BC89" s="145"/>
      <c r="BD89" s="145"/>
      <c r="BE89" s="145"/>
      <c r="BF89" s="145"/>
      <c r="BG89" s="145"/>
    </row>
    <row r="90" spans="1:59" ht="22.5" outlineLevel="3" x14ac:dyDescent="0.2">
      <c r="A90" s="152"/>
      <c r="B90" s="153"/>
      <c r="C90" s="184" t="s">
        <v>921</v>
      </c>
      <c r="D90" s="158"/>
      <c r="E90" s="159">
        <v>20.32</v>
      </c>
      <c r="F90" s="156"/>
      <c r="G90" s="156"/>
      <c r="H90" s="156"/>
      <c r="I90" s="156"/>
      <c r="J90" s="156"/>
      <c r="K90" s="156"/>
      <c r="L90" s="156"/>
      <c r="M90" s="156"/>
      <c r="N90" s="155"/>
      <c r="O90" s="155"/>
      <c r="P90" s="155"/>
      <c r="Q90" s="155"/>
      <c r="R90" s="156"/>
      <c r="S90" s="156"/>
      <c r="T90" s="156"/>
      <c r="U90" s="156"/>
      <c r="V90" s="156"/>
      <c r="W90" s="156"/>
      <c r="X90" s="156"/>
      <c r="Y90" s="145"/>
      <c r="Z90" s="145"/>
      <c r="AA90" s="145"/>
      <c r="AB90" s="145"/>
      <c r="AC90" s="145"/>
      <c r="AD90" s="145"/>
      <c r="AE90" s="145"/>
      <c r="AF90" s="145" t="s">
        <v>227</v>
      </c>
      <c r="AG90" s="145">
        <v>0</v>
      </c>
      <c r="AH90" s="145"/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45"/>
      <c r="AY90" s="145"/>
      <c r="AZ90" s="145"/>
      <c r="BA90" s="145"/>
      <c r="BB90" s="145"/>
      <c r="BC90" s="145"/>
      <c r="BD90" s="145"/>
      <c r="BE90" s="145"/>
      <c r="BF90" s="145"/>
      <c r="BG90" s="145"/>
    </row>
    <row r="91" spans="1:59" outlineLevel="3" x14ac:dyDescent="0.2">
      <c r="A91" s="152"/>
      <c r="B91" s="153"/>
      <c r="C91" s="184" t="s">
        <v>922</v>
      </c>
      <c r="D91" s="158"/>
      <c r="E91" s="159">
        <v>40.64</v>
      </c>
      <c r="F91" s="156"/>
      <c r="G91" s="156"/>
      <c r="H91" s="156"/>
      <c r="I91" s="156"/>
      <c r="J91" s="156"/>
      <c r="K91" s="156"/>
      <c r="L91" s="156"/>
      <c r="M91" s="156"/>
      <c r="N91" s="155"/>
      <c r="O91" s="155"/>
      <c r="P91" s="155"/>
      <c r="Q91" s="155"/>
      <c r="R91" s="156"/>
      <c r="S91" s="156"/>
      <c r="T91" s="156"/>
      <c r="U91" s="156"/>
      <c r="V91" s="156"/>
      <c r="W91" s="156"/>
      <c r="X91" s="156"/>
      <c r="Y91" s="145"/>
      <c r="Z91" s="145"/>
      <c r="AA91" s="145"/>
      <c r="AB91" s="145"/>
      <c r="AC91" s="145"/>
      <c r="AD91" s="145"/>
      <c r="AE91" s="145"/>
      <c r="AF91" s="145" t="s">
        <v>227</v>
      </c>
      <c r="AG91" s="145">
        <v>0</v>
      </c>
      <c r="AH91" s="145"/>
      <c r="AI91" s="145"/>
      <c r="AJ91" s="145"/>
      <c r="AK91" s="145"/>
      <c r="AL91" s="145"/>
      <c r="AM91" s="145"/>
      <c r="AN91" s="145"/>
      <c r="AO91" s="145"/>
      <c r="AP91" s="145"/>
      <c r="AQ91" s="145"/>
      <c r="AR91" s="145"/>
      <c r="AS91" s="145"/>
      <c r="AT91" s="145"/>
      <c r="AU91" s="145"/>
      <c r="AV91" s="145"/>
      <c r="AW91" s="145"/>
      <c r="AX91" s="145"/>
      <c r="AY91" s="145"/>
      <c r="AZ91" s="145"/>
      <c r="BA91" s="145"/>
      <c r="BB91" s="145"/>
      <c r="BC91" s="145"/>
      <c r="BD91" s="145"/>
      <c r="BE91" s="145"/>
      <c r="BF91" s="145"/>
      <c r="BG91" s="145"/>
    </row>
    <row r="92" spans="1:59" outlineLevel="1" x14ac:dyDescent="0.2">
      <c r="A92" s="175">
        <v>36</v>
      </c>
      <c r="B92" s="176" t="s">
        <v>923</v>
      </c>
      <c r="C92" s="185" t="s">
        <v>924</v>
      </c>
      <c r="D92" s="177" t="s">
        <v>261</v>
      </c>
      <c r="E92" s="178">
        <v>60.96</v>
      </c>
      <c r="F92" s="179"/>
      <c r="G92" s="180">
        <f>ROUND(E92*F92,2)</f>
        <v>0</v>
      </c>
      <c r="H92" s="179"/>
      <c r="I92" s="180">
        <f>ROUND(E92*H92,2)</f>
        <v>0</v>
      </c>
      <c r="J92" s="179"/>
      <c r="K92" s="180">
        <f>ROUND(E92*J92,2)</f>
        <v>0</v>
      </c>
      <c r="L92" s="180">
        <v>21</v>
      </c>
      <c r="M92" s="180">
        <f>G92*(1+L92/100)</f>
        <v>0</v>
      </c>
      <c r="N92" s="178">
        <v>0</v>
      </c>
      <c r="O92" s="178">
        <f>ROUND(E92*N92,2)</f>
        <v>0</v>
      </c>
      <c r="P92" s="178">
        <v>0</v>
      </c>
      <c r="Q92" s="178">
        <f>ROUND(E92*P92,2)</f>
        <v>0</v>
      </c>
      <c r="R92" s="180"/>
      <c r="S92" s="181" t="s">
        <v>222</v>
      </c>
      <c r="T92" s="156">
        <v>0.32</v>
      </c>
      <c r="U92" s="156">
        <f>ROUND(E92*T92,2)</f>
        <v>19.510000000000002</v>
      </c>
      <c r="V92" s="156"/>
      <c r="W92" s="156" t="s">
        <v>223</v>
      </c>
      <c r="X92" s="156" t="s">
        <v>224</v>
      </c>
      <c r="Y92" s="145"/>
      <c r="Z92" s="145"/>
      <c r="AA92" s="145"/>
      <c r="AB92" s="145"/>
      <c r="AC92" s="145"/>
      <c r="AD92" s="145"/>
      <c r="AE92" s="145"/>
      <c r="AF92" s="145" t="s">
        <v>352</v>
      </c>
      <c r="AG92" s="145"/>
      <c r="AH92" s="145"/>
      <c r="AI92" s="145"/>
      <c r="AJ92" s="145"/>
      <c r="AK92" s="145"/>
      <c r="AL92" s="145"/>
      <c r="AM92" s="145"/>
      <c r="AN92" s="145"/>
      <c r="AO92" s="145"/>
      <c r="AP92" s="145"/>
      <c r="AQ92" s="145"/>
      <c r="AR92" s="145"/>
      <c r="AS92" s="145"/>
      <c r="AT92" s="145"/>
      <c r="AU92" s="145"/>
      <c r="AV92" s="145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  <c r="BG92" s="145"/>
    </row>
    <row r="93" spans="1:59" x14ac:dyDescent="0.2">
      <c r="A93" s="161" t="s">
        <v>217</v>
      </c>
      <c r="B93" s="162" t="s">
        <v>104</v>
      </c>
      <c r="C93" s="182" t="s">
        <v>105</v>
      </c>
      <c r="D93" s="163"/>
      <c r="E93" s="164"/>
      <c r="F93" s="165"/>
      <c r="G93" s="165">
        <f>SUMIF(AF94:AF99,"&lt;&gt;NOR",G94:G99)</f>
        <v>0</v>
      </c>
      <c r="H93" s="165"/>
      <c r="I93" s="165">
        <f>SUM(I94:I99)</f>
        <v>0</v>
      </c>
      <c r="J93" s="165"/>
      <c r="K93" s="165">
        <f>SUM(K94:K99)</f>
        <v>0</v>
      </c>
      <c r="L93" s="165"/>
      <c r="M93" s="165">
        <f>SUM(M94:M99)</f>
        <v>0</v>
      </c>
      <c r="N93" s="164"/>
      <c r="O93" s="164">
        <f>SUM(O94:O99)</f>
        <v>46.16</v>
      </c>
      <c r="P93" s="164"/>
      <c r="Q93" s="164">
        <f>SUM(Q94:Q99)</f>
        <v>0</v>
      </c>
      <c r="R93" s="165"/>
      <c r="S93" s="166"/>
      <c r="T93" s="160"/>
      <c r="U93" s="160">
        <f>SUM(U94:U99)</f>
        <v>272.80999999999995</v>
      </c>
      <c r="V93" s="160"/>
      <c r="W93" s="160"/>
      <c r="X93" s="160"/>
      <c r="AF93" t="s">
        <v>218</v>
      </c>
    </row>
    <row r="94" spans="1:59" ht="22.5" outlineLevel="1" x14ac:dyDescent="0.2">
      <c r="A94" s="168">
        <v>37</v>
      </c>
      <c r="B94" s="169" t="s">
        <v>925</v>
      </c>
      <c r="C94" s="183" t="s">
        <v>926</v>
      </c>
      <c r="D94" s="170" t="s">
        <v>299</v>
      </c>
      <c r="E94" s="171">
        <v>13.08</v>
      </c>
      <c r="F94" s="172"/>
      <c r="G94" s="173">
        <f>ROUND(E94*F94,2)</f>
        <v>0</v>
      </c>
      <c r="H94" s="172"/>
      <c r="I94" s="173">
        <f>ROUND(E94*H94,2)</f>
        <v>0</v>
      </c>
      <c r="J94" s="172"/>
      <c r="K94" s="173">
        <f>ROUND(E94*J94,2)</f>
        <v>0</v>
      </c>
      <c r="L94" s="173">
        <v>21</v>
      </c>
      <c r="M94" s="173">
        <f>G94*(1+L94/100)</f>
        <v>0</v>
      </c>
      <c r="N94" s="171">
        <v>0.36749999999999999</v>
      </c>
      <c r="O94" s="171">
        <f>ROUND(E94*N94,2)</f>
        <v>4.8099999999999996</v>
      </c>
      <c r="P94" s="171">
        <v>0</v>
      </c>
      <c r="Q94" s="171">
        <f>ROUND(E94*P94,2)</f>
        <v>0</v>
      </c>
      <c r="R94" s="173"/>
      <c r="S94" s="174" t="s">
        <v>296</v>
      </c>
      <c r="T94" s="156">
        <v>3.0895999999999999</v>
      </c>
      <c r="U94" s="156">
        <f>ROUND(E94*T94,2)</f>
        <v>40.409999999999997</v>
      </c>
      <c r="V94" s="156"/>
      <c r="W94" s="156" t="s">
        <v>223</v>
      </c>
      <c r="X94" s="156" t="s">
        <v>224</v>
      </c>
      <c r="Y94" s="145"/>
      <c r="Z94" s="145"/>
      <c r="AA94" s="145"/>
      <c r="AB94" s="145"/>
      <c r="AC94" s="145"/>
      <c r="AD94" s="145"/>
      <c r="AE94" s="145"/>
      <c r="AF94" s="145" t="s">
        <v>352</v>
      </c>
      <c r="AG94" s="145"/>
      <c r="AH94" s="145"/>
      <c r="AI94" s="145"/>
      <c r="AJ94" s="145"/>
      <c r="AK94" s="145"/>
      <c r="AL94" s="145"/>
      <c r="AM94" s="145"/>
      <c r="AN94" s="145"/>
      <c r="AO94" s="145"/>
      <c r="AP94" s="145"/>
      <c r="AQ94" s="145"/>
      <c r="AR94" s="145"/>
      <c r="AS94" s="145"/>
      <c r="AT94" s="145"/>
      <c r="AU94" s="145"/>
      <c r="AV94" s="145"/>
      <c r="AW94" s="145"/>
      <c r="AX94" s="145"/>
      <c r="AY94" s="145"/>
      <c r="AZ94" s="145"/>
      <c r="BA94" s="145"/>
      <c r="BB94" s="145"/>
      <c r="BC94" s="145"/>
      <c r="BD94" s="145"/>
      <c r="BE94" s="145"/>
      <c r="BF94" s="145"/>
      <c r="BG94" s="145"/>
    </row>
    <row r="95" spans="1:59" outlineLevel="2" x14ac:dyDescent="0.2">
      <c r="A95" s="152"/>
      <c r="B95" s="153"/>
      <c r="C95" s="184" t="s">
        <v>927</v>
      </c>
      <c r="D95" s="158"/>
      <c r="E95" s="159">
        <v>13.08</v>
      </c>
      <c r="F95" s="156"/>
      <c r="G95" s="156"/>
      <c r="H95" s="156"/>
      <c r="I95" s="156"/>
      <c r="J95" s="156"/>
      <c r="K95" s="156"/>
      <c r="L95" s="156"/>
      <c r="M95" s="156"/>
      <c r="N95" s="155"/>
      <c r="O95" s="155"/>
      <c r="P95" s="155"/>
      <c r="Q95" s="155"/>
      <c r="R95" s="156"/>
      <c r="S95" s="156"/>
      <c r="T95" s="156"/>
      <c r="U95" s="156"/>
      <c r="V95" s="156"/>
      <c r="W95" s="156"/>
      <c r="X95" s="156"/>
      <c r="Y95" s="145"/>
      <c r="Z95" s="145"/>
      <c r="AA95" s="145"/>
      <c r="AB95" s="145"/>
      <c r="AC95" s="145"/>
      <c r="AD95" s="145"/>
      <c r="AE95" s="145"/>
      <c r="AF95" s="145" t="s">
        <v>227</v>
      </c>
      <c r="AG95" s="145">
        <v>0</v>
      </c>
      <c r="AH95" s="145"/>
      <c r="AI95" s="145"/>
      <c r="AJ95" s="145"/>
      <c r="AK95" s="145"/>
      <c r="AL95" s="145"/>
      <c r="AM95" s="145"/>
      <c r="AN95" s="145"/>
      <c r="AO95" s="145"/>
      <c r="AP95" s="145"/>
      <c r="AQ95" s="145"/>
      <c r="AR95" s="145"/>
      <c r="AS95" s="145"/>
      <c r="AT95" s="145"/>
      <c r="AU95" s="145"/>
      <c r="AV95" s="145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  <c r="BG95" s="145"/>
    </row>
    <row r="96" spans="1:59" ht="22.5" outlineLevel="1" x14ac:dyDescent="0.2">
      <c r="A96" s="175">
        <v>38</v>
      </c>
      <c r="B96" s="176" t="s">
        <v>928</v>
      </c>
      <c r="C96" s="185" t="s">
        <v>929</v>
      </c>
      <c r="D96" s="177" t="s">
        <v>795</v>
      </c>
      <c r="E96" s="178">
        <v>74</v>
      </c>
      <c r="F96" s="179"/>
      <c r="G96" s="180">
        <f>ROUND(E96*F96,2)</f>
        <v>0</v>
      </c>
      <c r="H96" s="179"/>
      <c r="I96" s="180">
        <f>ROUND(E96*H96,2)</f>
        <v>0</v>
      </c>
      <c r="J96" s="179"/>
      <c r="K96" s="180">
        <f>ROUND(E96*J96,2)</f>
        <v>0</v>
      </c>
      <c r="L96" s="180">
        <v>21</v>
      </c>
      <c r="M96" s="180">
        <f>G96*(1+L96/100)</f>
        <v>0</v>
      </c>
      <c r="N96" s="178">
        <v>0.36749999999999999</v>
      </c>
      <c r="O96" s="178">
        <f>ROUND(E96*N96,2)</f>
        <v>27.2</v>
      </c>
      <c r="P96" s="178">
        <v>0</v>
      </c>
      <c r="Q96" s="178">
        <f>ROUND(E96*P96,2)</f>
        <v>0</v>
      </c>
      <c r="R96" s="180"/>
      <c r="S96" s="181" t="s">
        <v>296</v>
      </c>
      <c r="T96" s="156">
        <v>3.0895999999999999</v>
      </c>
      <c r="U96" s="156">
        <f>ROUND(E96*T96,2)</f>
        <v>228.63</v>
      </c>
      <c r="V96" s="156"/>
      <c r="W96" s="156" t="s">
        <v>223</v>
      </c>
      <c r="X96" s="156" t="s">
        <v>224</v>
      </c>
      <c r="Y96" s="145"/>
      <c r="Z96" s="145"/>
      <c r="AA96" s="145"/>
      <c r="AB96" s="145"/>
      <c r="AC96" s="145"/>
      <c r="AD96" s="145"/>
      <c r="AE96" s="145"/>
      <c r="AF96" s="145" t="s">
        <v>352</v>
      </c>
      <c r="AG96" s="145"/>
      <c r="AH96" s="145"/>
      <c r="AI96" s="145"/>
      <c r="AJ96" s="145"/>
      <c r="AK96" s="145"/>
      <c r="AL96" s="145"/>
      <c r="AM96" s="145"/>
      <c r="AN96" s="145"/>
      <c r="AO96" s="145"/>
      <c r="AP96" s="145"/>
      <c r="AQ96" s="145"/>
      <c r="AR96" s="145"/>
      <c r="AS96" s="145"/>
      <c r="AT96" s="145"/>
      <c r="AU96" s="145"/>
      <c r="AV96" s="145"/>
      <c r="AW96" s="145"/>
      <c r="AX96" s="145"/>
      <c r="AY96" s="145"/>
      <c r="AZ96" s="145"/>
      <c r="BA96" s="145"/>
      <c r="BB96" s="145"/>
      <c r="BC96" s="145"/>
      <c r="BD96" s="145"/>
      <c r="BE96" s="145"/>
      <c r="BF96" s="145"/>
      <c r="BG96" s="145"/>
    </row>
    <row r="97" spans="1:59" outlineLevel="1" x14ac:dyDescent="0.2">
      <c r="A97" s="168">
        <v>39</v>
      </c>
      <c r="B97" s="169" t="s">
        <v>930</v>
      </c>
      <c r="C97" s="183" t="s">
        <v>931</v>
      </c>
      <c r="D97" s="170" t="s">
        <v>221</v>
      </c>
      <c r="E97" s="171">
        <v>2.6160000000000001</v>
      </c>
      <c r="F97" s="172"/>
      <c r="G97" s="173">
        <f>ROUND(E97*F97,2)</f>
        <v>0</v>
      </c>
      <c r="H97" s="172"/>
      <c r="I97" s="173">
        <f>ROUND(E97*H97,2)</f>
        <v>0</v>
      </c>
      <c r="J97" s="172"/>
      <c r="K97" s="173">
        <f>ROUND(E97*J97,2)</f>
        <v>0</v>
      </c>
      <c r="L97" s="173">
        <v>21</v>
      </c>
      <c r="M97" s="173">
        <f>G97*(1+L97/100)</f>
        <v>0</v>
      </c>
      <c r="N97" s="171">
        <v>2.5249999999999999</v>
      </c>
      <c r="O97" s="171">
        <f>ROUND(E97*N97,2)</f>
        <v>6.61</v>
      </c>
      <c r="P97" s="171">
        <v>0</v>
      </c>
      <c r="Q97" s="171">
        <f>ROUND(E97*P97,2)</f>
        <v>0</v>
      </c>
      <c r="R97" s="173"/>
      <c r="S97" s="174" t="s">
        <v>296</v>
      </c>
      <c r="T97" s="156">
        <v>1.4419999999999999</v>
      </c>
      <c r="U97" s="156">
        <f>ROUND(E97*T97,2)</f>
        <v>3.77</v>
      </c>
      <c r="V97" s="156"/>
      <c r="W97" s="156" t="s">
        <v>223</v>
      </c>
      <c r="X97" s="156" t="s">
        <v>224</v>
      </c>
      <c r="Y97" s="145"/>
      <c r="Z97" s="145"/>
      <c r="AA97" s="145"/>
      <c r="AB97" s="145"/>
      <c r="AC97" s="145"/>
      <c r="AD97" s="145"/>
      <c r="AE97" s="145"/>
      <c r="AF97" s="145" t="s">
        <v>352</v>
      </c>
      <c r="AG97" s="145"/>
      <c r="AH97" s="145"/>
      <c r="AI97" s="145"/>
      <c r="AJ97" s="145"/>
      <c r="AK97" s="145"/>
      <c r="AL97" s="145"/>
      <c r="AM97" s="145"/>
      <c r="AN97" s="145"/>
      <c r="AO97" s="145"/>
      <c r="AP97" s="145"/>
      <c r="AQ97" s="145"/>
      <c r="AR97" s="145"/>
      <c r="AS97" s="145"/>
      <c r="AT97" s="145"/>
      <c r="AU97" s="145"/>
      <c r="AV97" s="145"/>
      <c r="AW97" s="145"/>
      <c r="AX97" s="145"/>
      <c r="AY97" s="145"/>
      <c r="AZ97" s="145"/>
      <c r="BA97" s="145"/>
      <c r="BB97" s="145"/>
      <c r="BC97" s="145"/>
      <c r="BD97" s="145"/>
      <c r="BE97" s="145"/>
      <c r="BF97" s="145"/>
      <c r="BG97" s="145"/>
    </row>
    <row r="98" spans="1:59" ht="22.5" outlineLevel="2" x14ac:dyDescent="0.2">
      <c r="A98" s="152"/>
      <c r="B98" s="153"/>
      <c r="C98" s="184" t="s">
        <v>932</v>
      </c>
      <c r="D98" s="158"/>
      <c r="E98" s="159">
        <v>2.62</v>
      </c>
      <c r="F98" s="156"/>
      <c r="G98" s="156"/>
      <c r="H98" s="156"/>
      <c r="I98" s="156"/>
      <c r="J98" s="156"/>
      <c r="K98" s="156"/>
      <c r="L98" s="156"/>
      <c r="M98" s="156"/>
      <c r="N98" s="155"/>
      <c r="O98" s="155"/>
      <c r="P98" s="155"/>
      <c r="Q98" s="155"/>
      <c r="R98" s="156"/>
      <c r="S98" s="156"/>
      <c r="T98" s="156"/>
      <c r="U98" s="156"/>
      <c r="V98" s="156"/>
      <c r="W98" s="156"/>
      <c r="X98" s="156"/>
      <c r="Y98" s="145"/>
      <c r="Z98" s="145"/>
      <c r="AA98" s="145"/>
      <c r="AB98" s="145"/>
      <c r="AC98" s="145"/>
      <c r="AD98" s="145"/>
      <c r="AE98" s="145"/>
      <c r="AF98" s="145" t="s">
        <v>227</v>
      </c>
      <c r="AG98" s="145">
        <v>0</v>
      </c>
      <c r="AH98" s="145"/>
      <c r="AI98" s="145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45"/>
      <c r="AU98" s="145"/>
      <c r="AV98" s="145"/>
      <c r="AW98" s="145"/>
      <c r="AX98" s="145"/>
      <c r="AY98" s="145"/>
      <c r="AZ98" s="145"/>
      <c r="BA98" s="145"/>
      <c r="BB98" s="145"/>
      <c r="BC98" s="145"/>
      <c r="BD98" s="145"/>
      <c r="BE98" s="145"/>
      <c r="BF98" s="145"/>
      <c r="BG98" s="145"/>
    </row>
    <row r="99" spans="1:59" outlineLevel="1" x14ac:dyDescent="0.2">
      <c r="A99" s="175">
        <v>40</v>
      </c>
      <c r="B99" s="176" t="s">
        <v>933</v>
      </c>
      <c r="C99" s="185" t="s">
        <v>934</v>
      </c>
      <c r="D99" s="177" t="s">
        <v>341</v>
      </c>
      <c r="E99" s="178">
        <v>75</v>
      </c>
      <c r="F99" s="179"/>
      <c r="G99" s="180">
        <f>ROUND(E99*F99,2)</f>
        <v>0</v>
      </c>
      <c r="H99" s="179"/>
      <c r="I99" s="180">
        <f>ROUND(E99*H99,2)</f>
        <v>0</v>
      </c>
      <c r="J99" s="179"/>
      <c r="K99" s="180">
        <f>ROUND(E99*J99,2)</f>
        <v>0</v>
      </c>
      <c r="L99" s="180">
        <v>21</v>
      </c>
      <c r="M99" s="180">
        <f>G99*(1+L99/100)</f>
        <v>0</v>
      </c>
      <c r="N99" s="178">
        <v>0.10050000000000001</v>
      </c>
      <c r="O99" s="178">
        <f>ROUND(E99*N99,2)</f>
        <v>7.54</v>
      </c>
      <c r="P99" s="178">
        <v>0</v>
      </c>
      <c r="Q99" s="178">
        <f>ROUND(E99*P99,2)</f>
        <v>0</v>
      </c>
      <c r="R99" s="180" t="s">
        <v>268</v>
      </c>
      <c r="S99" s="181" t="s">
        <v>222</v>
      </c>
      <c r="T99" s="156">
        <v>0</v>
      </c>
      <c r="U99" s="156">
        <f>ROUND(E99*T99,2)</f>
        <v>0</v>
      </c>
      <c r="V99" s="156"/>
      <c r="W99" s="156" t="s">
        <v>269</v>
      </c>
      <c r="X99" s="156" t="s">
        <v>224</v>
      </c>
      <c r="Y99" s="145"/>
      <c r="Z99" s="145"/>
      <c r="AA99" s="145"/>
      <c r="AB99" s="145"/>
      <c r="AC99" s="145"/>
      <c r="AD99" s="145"/>
      <c r="AE99" s="145"/>
      <c r="AF99" s="145" t="s">
        <v>862</v>
      </c>
      <c r="AG99" s="145"/>
      <c r="AH99" s="145"/>
      <c r="AI99" s="145"/>
      <c r="AJ99" s="145"/>
      <c r="AK99" s="145"/>
      <c r="AL99" s="145"/>
      <c r="AM99" s="145"/>
      <c r="AN99" s="145"/>
      <c r="AO99" s="145"/>
      <c r="AP99" s="145"/>
      <c r="AQ99" s="145"/>
      <c r="AR99" s="145"/>
      <c r="AS99" s="145"/>
      <c r="AT99" s="145"/>
      <c r="AU99" s="145"/>
      <c r="AV99" s="145"/>
      <c r="AW99" s="145"/>
      <c r="AX99" s="145"/>
      <c r="AY99" s="145"/>
      <c r="AZ99" s="145"/>
      <c r="BA99" s="145"/>
      <c r="BB99" s="145"/>
      <c r="BC99" s="145"/>
      <c r="BD99" s="145"/>
      <c r="BE99" s="145"/>
      <c r="BF99" s="145"/>
      <c r="BG99" s="145"/>
    </row>
    <row r="100" spans="1:59" x14ac:dyDescent="0.2">
      <c r="A100" s="161" t="s">
        <v>217</v>
      </c>
      <c r="B100" s="162" t="s">
        <v>109</v>
      </c>
      <c r="C100" s="182" t="s">
        <v>110</v>
      </c>
      <c r="D100" s="163"/>
      <c r="E100" s="164"/>
      <c r="F100" s="165"/>
      <c r="G100" s="165">
        <f>SUMIF(AF101:AF106,"&lt;&gt;NOR",G101:G106)</f>
        <v>0</v>
      </c>
      <c r="H100" s="165"/>
      <c r="I100" s="165">
        <f>SUM(I101:I106)</f>
        <v>0</v>
      </c>
      <c r="J100" s="165"/>
      <c r="K100" s="165">
        <f>SUM(K101:K106)</f>
        <v>0</v>
      </c>
      <c r="L100" s="165"/>
      <c r="M100" s="165">
        <f>SUM(M101:M106)</f>
        <v>0</v>
      </c>
      <c r="N100" s="164"/>
      <c r="O100" s="164">
        <f>SUM(O101:O106)</f>
        <v>6.82</v>
      </c>
      <c r="P100" s="164"/>
      <c r="Q100" s="164">
        <f>SUM(Q101:Q106)</f>
        <v>0</v>
      </c>
      <c r="R100" s="165"/>
      <c r="S100" s="166"/>
      <c r="T100" s="160"/>
      <c r="U100" s="160">
        <f>SUM(U101:U106)</f>
        <v>37.630000000000003</v>
      </c>
      <c r="V100" s="160"/>
      <c r="W100" s="160"/>
      <c r="X100" s="160"/>
      <c r="AF100" t="s">
        <v>218</v>
      </c>
    </row>
    <row r="101" spans="1:59" ht="22.5" outlineLevel="1" x14ac:dyDescent="0.2">
      <c r="A101" s="168">
        <v>41</v>
      </c>
      <c r="B101" s="169" t="s">
        <v>935</v>
      </c>
      <c r="C101" s="183" t="s">
        <v>936</v>
      </c>
      <c r="D101" s="170" t="s">
        <v>341</v>
      </c>
      <c r="E101" s="171">
        <v>78</v>
      </c>
      <c r="F101" s="172"/>
      <c r="G101" s="173">
        <f>ROUND(E101*F101,2)</f>
        <v>0</v>
      </c>
      <c r="H101" s="172"/>
      <c r="I101" s="173">
        <f>ROUND(E101*H101,2)</f>
        <v>0</v>
      </c>
      <c r="J101" s="172"/>
      <c r="K101" s="173">
        <f>ROUND(E101*J101,2)</f>
        <v>0</v>
      </c>
      <c r="L101" s="173">
        <v>21</v>
      </c>
      <c r="M101" s="173">
        <f>G101*(1+L101/100)</f>
        <v>0</v>
      </c>
      <c r="N101" s="171">
        <v>8.0500000000000002E-2</v>
      </c>
      <c r="O101" s="171">
        <f>ROUND(E101*N101,2)</f>
        <v>6.28</v>
      </c>
      <c r="P101" s="171">
        <v>0</v>
      </c>
      <c r="Q101" s="171">
        <f>ROUND(E101*P101,2)</f>
        <v>0</v>
      </c>
      <c r="R101" s="173"/>
      <c r="S101" s="174" t="s">
        <v>296</v>
      </c>
      <c r="T101" s="156">
        <v>0.35299999999999998</v>
      </c>
      <c r="U101" s="156">
        <f>ROUND(E101*T101,2)</f>
        <v>27.53</v>
      </c>
      <c r="V101" s="156"/>
      <c r="W101" s="156" t="s">
        <v>223</v>
      </c>
      <c r="X101" s="156" t="s">
        <v>224</v>
      </c>
      <c r="Y101" s="145"/>
      <c r="Z101" s="145"/>
      <c r="AA101" s="145"/>
      <c r="AB101" s="145"/>
      <c r="AC101" s="145"/>
      <c r="AD101" s="145"/>
      <c r="AE101" s="145"/>
      <c r="AF101" s="145" t="s">
        <v>352</v>
      </c>
      <c r="AG101" s="145"/>
      <c r="AH101" s="145"/>
      <c r="AI101" s="145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45"/>
      <c r="BG101" s="145"/>
    </row>
    <row r="102" spans="1:59" outlineLevel="2" x14ac:dyDescent="0.2">
      <c r="A102" s="152"/>
      <c r="B102" s="153"/>
      <c r="C102" s="184" t="s">
        <v>937</v>
      </c>
      <c r="D102" s="158"/>
      <c r="E102" s="159">
        <v>78</v>
      </c>
      <c r="F102" s="156"/>
      <c r="G102" s="156"/>
      <c r="H102" s="156"/>
      <c r="I102" s="156"/>
      <c r="J102" s="156"/>
      <c r="K102" s="156"/>
      <c r="L102" s="156"/>
      <c r="M102" s="156"/>
      <c r="N102" s="155"/>
      <c r="O102" s="155"/>
      <c r="P102" s="155"/>
      <c r="Q102" s="155"/>
      <c r="R102" s="156"/>
      <c r="S102" s="156"/>
      <c r="T102" s="156"/>
      <c r="U102" s="156"/>
      <c r="V102" s="156"/>
      <c r="W102" s="156"/>
      <c r="X102" s="156"/>
      <c r="Y102" s="145"/>
      <c r="Z102" s="145"/>
      <c r="AA102" s="145"/>
      <c r="AB102" s="145"/>
      <c r="AC102" s="145"/>
      <c r="AD102" s="145"/>
      <c r="AE102" s="145"/>
      <c r="AF102" s="145" t="s">
        <v>227</v>
      </c>
      <c r="AG102" s="145">
        <v>0</v>
      </c>
      <c r="AH102" s="145"/>
      <c r="AI102" s="145"/>
      <c r="AJ102" s="145"/>
      <c r="AK102" s="145"/>
      <c r="AL102" s="145"/>
      <c r="AM102" s="145"/>
      <c r="AN102" s="145"/>
      <c r="AO102" s="145"/>
      <c r="AP102" s="145"/>
      <c r="AQ102" s="145"/>
      <c r="AR102" s="145"/>
      <c r="AS102" s="145"/>
      <c r="AT102" s="145"/>
      <c r="AU102" s="145"/>
      <c r="AV102" s="145"/>
      <c r="AW102" s="145"/>
      <c r="AX102" s="145"/>
      <c r="AY102" s="145"/>
      <c r="AZ102" s="145"/>
      <c r="BA102" s="145"/>
      <c r="BB102" s="145"/>
      <c r="BC102" s="145"/>
      <c r="BD102" s="145"/>
      <c r="BE102" s="145"/>
      <c r="BF102" s="145"/>
      <c r="BG102" s="145"/>
    </row>
    <row r="103" spans="1:59" ht="22.5" outlineLevel="1" x14ac:dyDescent="0.2">
      <c r="A103" s="168">
        <v>42</v>
      </c>
      <c r="B103" s="169" t="s">
        <v>938</v>
      </c>
      <c r="C103" s="183" t="s">
        <v>939</v>
      </c>
      <c r="D103" s="170" t="s">
        <v>299</v>
      </c>
      <c r="E103" s="171">
        <v>4</v>
      </c>
      <c r="F103" s="172"/>
      <c r="G103" s="173">
        <f>ROUND(E103*F103,2)</f>
        <v>0</v>
      </c>
      <c r="H103" s="172"/>
      <c r="I103" s="173">
        <f>ROUND(E103*H103,2)</f>
        <v>0</v>
      </c>
      <c r="J103" s="172"/>
      <c r="K103" s="173">
        <f>ROUND(E103*J103,2)</f>
        <v>0</v>
      </c>
      <c r="L103" s="173">
        <v>21</v>
      </c>
      <c r="M103" s="173">
        <f>G103*(1+L103/100)</f>
        <v>0</v>
      </c>
      <c r="N103" s="171">
        <v>0.12131</v>
      </c>
      <c r="O103" s="171">
        <f>ROUND(E103*N103,2)</f>
        <v>0.49</v>
      </c>
      <c r="P103" s="171">
        <v>0</v>
      </c>
      <c r="Q103" s="171">
        <f>ROUND(E103*P103,2)</f>
        <v>0</v>
      </c>
      <c r="R103" s="173"/>
      <c r="S103" s="174" t="s">
        <v>222</v>
      </c>
      <c r="T103" s="156">
        <v>1.4727300000000001</v>
      </c>
      <c r="U103" s="156">
        <f>ROUND(E103*T103,2)</f>
        <v>5.89</v>
      </c>
      <c r="V103" s="156"/>
      <c r="W103" s="156" t="s">
        <v>275</v>
      </c>
      <c r="X103" s="156" t="s">
        <v>224</v>
      </c>
      <c r="Y103" s="145"/>
      <c r="Z103" s="145"/>
      <c r="AA103" s="145"/>
      <c r="AB103" s="145"/>
      <c r="AC103" s="145"/>
      <c r="AD103" s="145"/>
      <c r="AE103" s="145"/>
      <c r="AF103" s="145" t="s">
        <v>887</v>
      </c>
      <c r="AG103" s="145"/>
      <c r="AH103" s="145"/>
      <c r="AI103" s="145"/>
      <c r="AJ103" s="145"/>
      <c r="AK103" s="145"/>
      <c r="AL103" s="145"/>
      <c r="AM103" s="145"/>
      <c r="AN103" s="145"/>
      <c r="AO103" s="145"/>
      <c r="AP103" s="145"/>
      <c r="AQ103" s="145"/>
      <c r="AR103" s="145"/>
      <c r="AS103" s="145"/>
      <c r="AT103" s="145"/>
      <c r="AU103" s="145"/>
      <c r="AV103" s="145"/>
      <c r="AW103" s="145"/>
      <c r="AX103" s="145"/>
      <c r="AY103" s="145"/>
      <c r="AZ103" s="145"/>
      <c r="BA103" s="145"/>
      <c r="BB103" s="145"/>
      <c r="BC103" s="145"/>
      <c r="BD103" s="145"/>
      <c r="BE103" s="145"/>
      <c r="BF103" s="145"/>
      <c r="BG103" s="145"/>
    </row>
    <row r="104" spans="1:59" outlineLevel="2" x14ac:dyDescent="0.2">
      <c r="A104" s="152"/>
      <c r="B104" s="153"/>
      <c r="C104" s="184" t="s">
        <v>940</v>
      </c>
      <c r="D104" s="158"/>
      <c r="E104" s="159">
        <v>4</v>
      </c>
      <c r="F104" s="156"/>
      <c r="G104" s="156"/>
      <c r="H104" s="156"/>
      <c r="I104" s="156"/>
      <c r="J104" s="156"/>
      <c r="K104" s="156"/>
      <c r="L104" s="156"/>
      <c r="M104" s="156"/>
      <c r="N104" s="155"/>
      <c r="O104" s="155"/>
      <c r="P104" s="155"/>
      <c r="Q104" s="155"/>
      <c r="R104" s="156"/>
      <c r="S104" s="156"/>
      <c r="T104" s="156"/>
      <c r="U104" s="156"/>
      <c r="V104" s="156"/>
      <c r="W104" s="156"/>
      <c r="X104" s="156"/>
      <c r="Y104" s="145"/>
      <c r="Z104" s="145"/>
      <c r="AA104" s="145"/>
      <c r="AB104" s="145"/>
      <c r="AC104" s="145"/>
      <c r="AD104" s="145"/>
      <c r="AE104" s="145"/>
      <c r="AF104" s="145" t="s">
        <v>227</v>
      </c>
      <c r="AG104" s="145">
        <v>0</v>
      </c>
      <c r="AH104" s="145"/>
      <c r="AI104" s="145"/>
      <c r="AJ104" s="145"/>
      <c r="AK104" s="145"/>
      <c r="AL104" s="145"/>
      <c r="AM104" s="145"/>
      <c r="AN104" s="145"/>
      <c r="AO104" s="145"/>
      <c r="AP104" s="145"/>
      <c r="AQ104" s="145"/>
      <c r="AR104" s="145"/>
      <c r="AS104" s="145"/>
      <c r="AT104" s="145"/>
      <c r="AU104" s="145"/>
      <c r="AV104" s="145"/>
      <c r="AW104" s="145"/>
      <c r="AX104" s="145"/>
      <c r="AY104" s="145"/>
      <c r="AZ104" s="145"/>
      <c r="BA104" s="145"/>
      <c r="BB104" s="145"/>
      <c r="BC104" s="145"/>
      <c r="BD104" s="145"/>
      <c r="BE104" s="145"/>
      <c r="BF104" s="145"/>
      <c r="BG104" s="145"/>
    </row>
    <row r="105" spans="1:59" ht="22.5" outlineLevel="1" x14ac:dyDescent="0.2">
      <c r="A105" s="168">
        <v>43</v>
      </c>
      <c r="B105" s="169" t="s">
        <v>941</v>
      </c>
      <c r="C105" s="183" t="s">
        <v>942</v>
      </c>
      <c r="D105" s="170" t="s">
        <v>299</v>
      </c>
      <c r="E105" s="171">
        <v>4</v>
      </c>
      <c r="F105" s="172"/>
      <c r="G105" s="173">
        <f>ROUND(E105*F105,2)</f>
        <v>0</v>
      </c>
      <c r="H105" s="172"/>
      <c r="I105" s="173">
        <f>ROUND(E105*H105,2)</f>
        <v>0</v>
      </c>
      <c r="J105" s="172"/>
      <c r="K105" s="173">
        <f>ROUND(E105*J105,2)</f>
        <v>0</v>
      </c>
      <c r="L105" s="173">
        <v>21</v>
      </c>
      <c r="M105" s="173">
        <f>G105*(1+L105/100)</f>
        <v>0</v>
      </c>
      <c r="N105" s="171">
        <v>1.2239999999999999E-2</v>
      </c>
      <c r="O105" s="171">
        <f>ROUND(E105*N105,2)</f>
        <v>0.05</v>
      </c>
      <c r="P105" s="171">
        <v>0</v>
      </c>
      <c r="Q105" s="171">
        <f>ROUND(E105*P105,2)</f>
        <v>0</v>
      </c>
      <c r="R105" s="173"/>
      <c r="S105" s="174" t="s">
        <v>296</v>
      </c>
      <c r="T105" s="156">
        <v>1.0518099999999999</v>
      </c>
      <c r="U105" s="156">
        <f>ROUND(E105*T105,2)</f>
        <v>4.21</v>
      </c>
      <c r="V105" s="156"/>
      <c r="W105" s="156" t="s">
        <v>275</v>
      </c>
      <c r="X105" s="156" t="s">
        <v>224</v>
      </c>
      <c r="Y105" s="145"/>
      <c r="Z105" s="145"/>
      <c r="AA105" s="145"/>
      <c r="AB105" s="145"/>
      <c r="AC105" s="145"/>
      <c r="AD105" s="145"/>
      <c r="AE105" s="145"/>
      <c r="AF105" s="145" t="s">
        <v>943</v>
      </c>
      <c r="AG105" s="145"/>
      <c r="AH105" s="145"/>
      <c r="AI105" s="145"/>
      <c r="AJ105" s="145"/>
      <c r="AK105" s="145"/>
      <c r="AL105" s="145"/>
      <c r="AM105" s="145"/>
      <c r="AN105" s="145"/>
      <c r="AO105" s="145"/>
      <c r="AP105" s="145"/>
      <c r="AQ105" s="145"/>
      <c r="AR105" s="145"/>
      <c r="AS105" s="145"/>
      <c r="AT105" s="145"/>
      <c r="AU105" s="145"/>
      <c r="AV105" s="145"/>
      <c r="AW105" s="145"/>
      <c r="AX105" s="145"/>
      <c r="AY105" s="145"/>
      <c r="AZ105" s="145"/>
      <c r="BA105" s="145"/>
      <c r="BB105" s="145"/>
      <c r="BC105" s="145"/>
      <c r="BD105" s="145"/>
      <c r="BE105" s="145"/>
      <c r="BF105" s="145"/>
      <c r="BG105" s="145"/>
    </row>
    <row r="106" spans="1:59" outlineLevel="2" x14ac:dyDescent="0.2">
      <c r="A106" s="152"/>
      <c r="B106" s="153"/>
      <c r="C106" s="184" t="s">
        <v>940</v>
      </c>
      <c r="D106" s="158"/>
      <c r="E106" s="159">
        <v>4</v>
      </c>
      <c r="F106" s="156"/>
      <c r="G106" s="156"/>
      <c r="H106" s="156"/>
      <c r="I106" s="156"/>
      <c r="J106" s="156"/>
      <c r="K106" s="156"/>
      <c r="L106" s="156"/>
      <c r="M106" s="156"/>
      <c r="N106" s="155"/>
      <c r="O106" s="155"/>
      <c r="P106" s="155"/>
      <c r="Q106" s="155"/>
      <c r="R106" s="156"/>
      <c r="S106" s="156"/>
      <c r="T106" s="156"/>
      <c r="U106" s="156"/>
      <c r="V106" s="156"/>
      <c r="W106" s="156"/>
      <c r="X106" s="156"/>
      <c r="Y106" s="145"/>
      <c r="Z106" s="145"/>
      <c r="AA106" s="145"/>
      <c r="AB106" s="145"/>
      <c r="AC106" s="145"/>
      <c r="AD106" s="145"/>
      <c r="AE106" s="145"/>
      <c r="AF106" s="145" t="s">
        <v>227</v>
      </c>
      <c r="AG106" s="145">
        <v>0</v>
      </c>
      <c r="AH106" s="145"/>
      <c r="AI106" s="145"/>
      <c r="AJ106" s="145"/>
      <c r="AK106" s="145"/>
      <c r="AL106" s="145"/>
      <c r="AM106" s="145"/>
      <c r="AN106" s="145"/>
      <c r="AO106" s="145"/>
      <c r="AP106" s="145"/>
      <c r="AQ106" s="145"/>
      <c r="AR106" s="145"/>
      <c r="AS106" s="145"/>
      <c r="AT106" s="145"/>
      <c r="AU106" s="145"/>
      <c r="AV106" s="145"/>
      <c r="AW106" s="145"/>
      <c r="AX106" s="145"/>
      <c r="AY106" s="145"/>
      <c r="AZ106" s="145"/>
      <c r="BA106" s="145"/>
      <c r="BB106" s="145"/>
      <c r="BC106" s="145"/>
      <c r="BD106" s="145"/>
      <c r="BE106" s="145"/>
      <c r="BF106" s="145"/>
      <c r="BG106" s="145"/>
    </row>
    <row r="107" spans="1:59" x14ac:dyDescent="0.2">
      <c r="A107" s="161" t="s">
        <v>217</v>
      </c>
      <c r="B107" s="162" t="s">
        <v>111</v>
      </c>
      <c r="C107" s="182" t="s">
        <v>112</v>
      </c>
      <c r="D107" s="163"/>
      <c r="E107" s="164"/>
      <c r="F107" s="165"/>
      <c r="G107" s="165">
        <f>SUMIF(AF108:AF138,"&lt;&gt;NOR",G108:G138)</f>
        <v>0</v>
      </c>
      <c r="H107" s="165"/>
      <c r="I107" s="165">
        <f>SUM(I108:I138)</f>
        <v>0</v>
      </c>
      <c r="J107" s="165"/>
      <c r="K107" s="165">
        <f>SUM(K108:K138)</f>
        <v>0</v>
      </c>
      <c r="L107" s="165"/>
      <c r="M107" s="165">
        <f>SUM(M108:M138)</f>
        <v>0</v>
      </c>
      <c r="N107" s="164"/>
      <c r="O107" s="164">
        <f>SUM(O108:O138)</f>
        <v>85.23</v>
      </c>
      <c r="P107" s="164"/>
      <c r="Q107" s="164">
        <f>SUM(Q108:Q138)</f>
        <v>0</v>
      </c>
      <c r="R107" s="165"/>
      <c r="S107" s="166"/>
      <c r="T107" s="160"/>
      <c r="U107" s="160">
        <f>SUM(U108:U138)</f>
        <v>69.509999999999991</v>
      </c>
      <c r="V107" s="160"/>
      <c r="W107" s="160"/>
      <c r="X107" s="160"/>
      <c r="AF107" t="s">
        <v>218</v>
      </c>
    </row>
    <row r="108" spans="1:59" outlineLevel="1" x14ac:dyDescent="0.2">
      <c r="A108" s="168">
        <v>44</v>
      </c>
      <c r="B108" s="169" t="s">
        <v>944</v>
      </c>
      <c r="C108" s="183" t="s">
        <v>945</v>
      </c>
      <c r="D108" s="170" t="s">
        <v>261</v>
      </c>
      <c r="E108" s="171">
        <v>27.4</v>
      </c>
      <c r="F108" s="172"/>
      <c r="G108" s="173">
        <f>ROUND(E108*F108,2)</f>
        <v>0</v>
      </c>
      <c r="H108" s="172"/>
      <c r="I108" s="173">
        <f>ROUND(E108*H108,2)</f>
        <v>0</v>
      </c>
      <c r="J108" s="172"/>
      <c r="K108" s="173">
        <f>ROUND(E108*J108,2)</f>
        <v>0</v>
      </c>
      <c r="L108" s="173">
        <v>21</v>
      </c>
      <c r="M108" s="173">
        <f>G108*(1+L108/100)</f>
        <v>0</v>
      </c>
      <c r="N108" s="171">
        <v>0.27994000000000002</v>
      </c>
      <c r="O108" s="171">
        <f>ROUND(E108*N108,2)</f>
        <v>7.67</v>
      </c>
      <c r="P108" s="171">
        <v>0</v>
      </c>
      <c r="Q108" s="171">
        <f>ROUND(E108*P108,2)</f>
        <v>0</v>
      </c>
      <c r="R108" s="173"/>
      <c r="S108" s="174" t="s">
        <v>222</v>
      </c>
      <c r="T108" s="156">
        <v>2.5999999999999999E-2</v>
      </c>
      <c r="U108" s="156">
        <f>ROUND(E108*T108,2)</f>
        <v>0.71</v>
      </c>
      <c r="V108" s="156"/>
      <c r="W108" s="156" t="s">
        <v>223</v>
      </c>
      <c r="X108" s="156" t="s">
        <v>224</v>
      </c>
      <c r="Y108" s="145"/>
      <c r="Z108" s="145"/>
      <c r="AA108" s="145"/>
      <c r="AB108" s="145"/>
      <c r="AC108" s="145"/>
      <c r="AD108" s="145"/>
      <c r="AE108" s="145"/>
      <c r="AF108" s="145" t="s">
        <v>352</v>
      </c>
      <c r="AG108" s="145"/>
      <c r="AH108" s="145"/>
      <c r="AI108" s="145"/>
      <c r="AJ108" s="145"/>
      <c r="AK108" s="145"/>
      <c r="AL108" s="145"/>
      <c r="AM108" s="145"/>
      <c r="AN108" s="145"/>
      <c r="AO108" s="145"/>
      <c r="AP108" s="145"/>
      <c r="AQ108" s="145"/>
      <c r="AR108" s="145"/>
      <c r="AS108" s="145"/>
      <c r="AT108" s="145"/>
      <c r="AU108" s="145"/>
      <c r="AV108" s="145"/>
      <c r="AW108" s="145"/>
      <c r="AX108" s="145"/>
      <c r="AY108" s="145"/>
      <c r="AZ108" s="145"/>
      <c r="BA108" s="145"/>
      <c r="BB108" s="145"/>
      <c r="BC108" s="145"/>
      <c r="BD108" s="145"/>
      <c r="BE108" s="145"/>
      <c r="BF108" s="145"/>
      <c r="BG108" s="145"/>
    </row>
    <row r="109" spans="1:59" outlineLevel="2" x14ac:dyDescent="0.2">
      <c r="A109" s="152"/>
      <c r="B109" s="153"/>
      <c r="C109" s="184" t="s">
        <v>946</v>
      </c>
      <c r="D109" s="158"/>
      <c r="E109" s="159">
        <v>27.4</v>
      </c>
      <c r="F109" s="156"/>
      <c r="G109" s="156"/>
      <c r="H109" s="156"/>
      <c r="I109" s="156"/>
      <c r="J109" s="156"/>
      <c r="K109" s="156"/>
      <c r="L109" s="156"/>
      <c r="M109" s="156"/>
      <c r="N109" s="155"/>
      <c r="O109" s="155"/>
      <c r="P109" s="155"/>
      <c r="Q109" s="155"/>
      <c r="R109" s="156"/>
      <c r="S109" s="156"/>
      <c r="T109" s="156"/>
      <c r="U109" s="156"/>
      <c r="V109" s="156"/>
      <c r="W109" s="156"/>
      <c r="X109" s="156"/>
      <c r="Y109" s="145"/>
      <c r="Z109" s="145"/>
      <c r="AA109" s="145"/>
      <c r="AB109" s="145"/>
      <c r="AC109" s="145"/>
      <c r="AD109" s="145"/>
      <c r="AE109" s="145"/>
      <c r="AF109" s="145" t="s">
        <v>227</v>
      </c>
      <c r="AG109" s="145">
        <v>0</v>
      </c>
      <c r="AH109" s="145"/>
      <c r="AI109" s="145"/>
      <c r="AJ109" s="145"/>
      <c r="AK109" s="145"/>
      <c r="AL109" s="145"/>
      <c r="AM109" s="145"/>
      <c r="AN109" s="145"/>
      <c r="AO109" s="145"/>
      <c r="AP109" s="145"/>
      <c r="AQ109" s="145"/>
      <c r="AR109" s="145"/>
      <c r="AS109" s="145"/>
      <c r="AT109" s="145"/>
      <c r="AU109" s="145"/>
      <c r="AV109" s="145"/>
      <c r="AW109" s="145"/>
      <c r="AX109" s="145"/>
      <c r="AY109" s="145"/>
      <c r="AZ109" s="145"/>
      <c r="BA109" s="145"/>
      <c r="BB109" s="145"/>
      <c r="BC109" s="145"/>
      <c r="BD109" s="145"/>
      <c r="BE109" s="145"/>
      <c r="BF109" s="145"/>
      <c r="BG109" s="145"/>
    </row>
    <row r="110" spans="1:59" outlineLevel="1" x14ac:dyDescent="0.2">
      <c r="A110" s="168">
        <v>45</v>
      </c>
      <c r="B110" s="169" t="s">
        <v>947</v>
      </c>
      <c r="C110" s="183" t="s">
        <v>948</v>
      </c>
      <c r="D110" s="170" t="s">
        <v>261</v>
      </c>
      <c r="E110" s="171">
        <v>78.935000000000002</v>
      </c>
      <c r="F110" s="172"/>
      <c r="G110" s="173">
        <f>ROUND(E110*F110,2)</f>
        <v>0</v>
      </c>
      <c r="H110" s="172"/>
      <c r="I110" s="173">
        <f>ROUND(E110*H110,2)</f>
        <v>0</v>
      </c>
      <c r="J110" s="172"/>
      <c r="K110" s="173">
        <f>ROUND(E110*J110,2)</f>
        <v>0</v>
      </c>
      <c r="L110" s="173">
        <v>21</v>
      </c>
      <c r="M110" s="173">
        <f>G110*(1+L110/100)</f>
        <v>0</v>
      </c>
      <c r="N110" s="171">
        <v>0.46166000000000001</v>
      </c>
      <c r="O110" s="171">
        <f>ROUND(E110*N110,2)</f>
        <v>36.44</v>
      </c>
      <c r="P110" s="171">
        <v>0</v>
      </c>
      <c r="Q110" s="171">
        <f>ROUND(E110*P110,2)</f>
        <v>0</v>
      </c>
      <c r="R110" s="173"/>
      <c r="S110" s="174" t="s">
        <v>222</v>
      </c>
      <c r="T110" s="156">
        <v>2.7E-2</v>
      </c>
      <c r="U110" s="156">
        <f>ROUND(E110*T110,2)</f>
        <v>2.13</v>
      </c>
      <c r="V110" s="156"/>
      <c r="W110" s="156" t="s">
        <v>223</v>
      </c>
      <c r="X110" s="156" t="s">
        <v>224</v>
      </c>
      <c r="Y110" s="145"/>
      <c r="Z110" s="145"/>
      <c r="AA110" s="145"/>
      <c r="AB110" s="145"/>
      <c r="AC110" s="145"/>
      <c r="AD110" s="145"/>
      <c r="AE110" s="145"/>
      <c r="AF110" s="145" t="s">
        <v>352</v>
      </c>
      <c r="AG110" s="145"/>
      <c r="AH110" s="145"/>
      <c r="AI110" s="145"/>
      <c r="AJ110" s="145"/>
      <c r="AK110" s="145"/>
      <c r="AL110" s="145"/>
      <c r="AM110" s="145"/>
      <c r="AN110" s="145"/>
      <c r="AO110" s="145"/>
      <c r="AP110" s="145"/>
      <c r="AQ110" s="145"/>
      <c r="AR110" s="145"/>
      <c r="AS110" s="145"/>
      <c r="AT110" s="145"/>
      <c r="AU110" s="145"/>
      <c r="AV110" s="145"/>
      <c r="AW110" s="145"/>
      <c r="AX110" s="145"/>
      <c r="AY110" s="145"/>
      <c r="AZ110" s="145"/>
      <c r="BA110" s="145"/>
      <c r="BB110" s="145"/>
      <c r="BC110" s="145"/>
      <c r="BD110" s="145"/>
      <c r="BE110" s="145"/>
      <c r="BF110" s="145"/>
      <c r="BG110" s="145"/>
    </row>
    <row r="111" spans="1:59" outlineLevel="2" x14ac:dyDescent="0.2">
      <c r="A111" s="152"/>
      <c r="B111" s="153"/>
      <c r="C111" s="184" t="s">
        <v>949</v>
      </c>
      <c r="D111" s="158"/>
      <c r="E111" s="159">
        <v>78.94</v>
      </c>
      <c r="F111" s="156"/>
      <c r="G111" s="156"/>
      <c r="H111" s="156"/>
      <c r="I111" s="156"/>
      <c r="J111" s="156"/>
      <c r="K111" s="156"/>
      <c r="L111" s="156"/>
      <c r="M111" s="156"/>
      <c r="N111" s="155"/>
      <c r="O111" s="155"/>
      <c r="P111" s="155"/>
      <c r="Q111" s="155"/>
      <c r="R111" s="156"/>
      <c r="S111" s="156"/>
      <c r="T111" s="156"/>
      <c r="U111" s="156"/>
      <c r="V111" s="156"/>
      <c r="W111" s="156"/>
      <c r="X111" s="156"/>
      <c r="Y111" s="145"/>
      <c r="Z111" s="145"/>
      <c r="AA111" s="145"/>
      <c r="AB111" s="145"/>
      <c r="AC111" s="145"/>
      <c r="AD111" s="145"/>
      <c r="AE111" s="145"/>
      <c r="AF111" s="145" t="s">
        <v>227</v>
      </c>
      <c r="AG111" s="145">
        <v>0</v>
      </c>
      <c r="AH111" s="145"/>
      <c r="AI111" s="145"/>
      <c r="AJ111" s="145"/>
      <c r="AK111" s="145"/>
      <c r="AL111" s="145"/>
      <c r="AM111" s="145"/>
      <c r="AN111" s="145"/>
      <c r="AO111" s="145"/>
      <c r="AP111" s="145"/>
      <c r="AQ111" s="145"/>
      <c r="AR111" s="145"/>
      <c r="AS111" s="145"/>
      <c r="AT111" s="145"/>
      <c r="AU111" s="145"/>
      <c r="AV111" s="145"/>
      <c r="AW111" s="145"/>
      <c r="AX111" s="145"/>
      <c r="AY111" s="145"/>
      <c r="AZ111" s="145"/>
      <c r="BA111" s="145"/>
      <c r="BB111" s="145"/>
      <c r="BC111" s="145"/>
      <c r="BD111" s="145"/>
      <c r="BE111" s="145"/>
      <c r="BF111" s="145"/>
      <c r="BG111" s="145"/>
    </row>
    <row r="112" spans="1:59" outlineLevel="1" x14ac:dyDescent="0.2">
      <c r="A112" s="168">
        <v>46</v>
      </c>
      <c r="B112" s="169" t="s">
        <v>950</v>
      </c>
      <c r="C112" s="183" t="s">
        <v>951</v>
      </c>
      <c r="D112" s="170" t="s">
        <v>261</v>
      </c>
      <c r="E112" s="171">
        <v>27.4</v>
      </c>
      <c r="F112" s="172"/>
      <c r="G112" s="173">
        <f>ROUND(E112*F112,2)</f>
        <v>0</v>
      </c>
      <c r="H112" s="172"/>
      <c r="I112" s="173">
        <f>ROUND(E112*H112,2)</f>
        <v>0</v>
      </c>
      <c r="J112" s="172"/>
      <c r="K112" s="173">
        <f>ROUND(E112*J112,2)</f>
        <v>0</v>
      </c>
      <c r="L112" s="173">
        <v>21</v>
      </c>
      <c r="M112" s="173">
        <f>G112*(1+L112/100)</f>
        <v>0</v>
      </c>
      <c r="N112" s="171">
        <v>5.5449999999999999E-2</v>
      </c>
      <c r="O112" s="171">
        <f>ROUND(E112*N112,2)</f>
        <v>1.52</v>
      </c>
      <c r="P112" s="171">
        <v>0</v>
      </c>
      <c r="Q112" s="171">
        <f>ROUND(E112*P112,2)</f>
        <v>0</v>
      </c>
      <c r="R112" s="173"/>
      <c r="S112" s="174" t="s">
        <v>222</v>
      </c>
      <c r="T112" s="156">
        <v>0.442</v>
      </c>
      <c r="U112" s="156">
        <f>ROUND(E112*T112,2)</f>
        <v>12.11</v>
      </c>
      <c r="V112" s="156"/>
      <c r="W112" s="156" t="s">
        <v>223</v>
      </c>
      <c r="X112" s="156" t="s">
        <v>224</v>
      </c>
      <c r="Y112" s="145"/>
      <c r="Z112" s="145"/>
      <c r="AA112" s="145"/>
      <c r="AB112" s="145"/>
      <c r="AC112" s="145"/>
      <c r="AD112" s="145"/>
      <c r="AE112" s="145"/>
      <c r="AF112" s="145" t="s">
        <v>352</v>
      </c>
      <c r="AG112" s="145"/>
      <c r="AH112" s="145"/>
      <c r="AI112" s="145"/>
      <c r="AJ112" s="145"/>
      <c r="AK112" s="145"/>
      <c r="AL112" s="145"/>
      <c r="AM112" s="145"/>
      <c r="AN112" s="145"/>
      <c r="AO112" s="145"/>
      <c r="AP112" s="145"/>
      <c r="AQ112" s="145"/>
      <c r="AR112" s="145"/>
      <c r="AS112" s="145"/>
      <c r="AT112" s="145"/>
      <c r="AU112" s="145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5"/>
      <c r="BF112" s="145"/>
      <c r="BG112" s="145"/>
    </row>
    <row r="113" spans="1:59" outlineLevel="2" x14ac:dyDescent="0.2">
      <c r="A113" s="152"/>
      <c r="B113" s="153"/>
      <c r="C113" s="184" t="s">
        <v>946</v>
      </c>
      <c r="D113" s="158"/>
      <c r="E113" s="159">
        <v>27.4</v>
      </c>
      <c r="F113" s="156"/>
      <c r="G113" s="156"/>
      <c r="H113" s="156"/>
      <c r="I113" s="156"/>
      <c r="J113" s="156"/>
      <c r="K113" s="156"/>
      <c r="L113" s="156"/>
      <c r="M113" s="156"/>
      <c r="N113" s="155"/>
      <c r="O113" s="155"/>
      <c r="P113" s="155"/>
      <c r="Q113" s="155"/>
      <c r="R113" s="156"/>
      <c r="S113" s="156"/>
      <c r="T113" s="156"/>
      <c r="U113" s="156"/>
      <c r="V113" s="156"/>
      <c r="W113" s="156"/>
      <c r="X113" s="156"/>
      <c r="Y113" s="145"/>
      <c r="Z113" s="145"/>
      <c r="AA113" s="145"/>
      <c r="AB113" s="145"/>
      <c r="AC113" s="145"/>
      <c r="AD113" s="145"/>
      <c r="AE113" s="145"/>
      <c r="AF113" s="145" t="s">
        <v>227</v>
      </c>
      <c r="AG113" s="145">
        <v>0</v>
      </c>
      <c r="AH113" s="145"/>
      <c r="AI113" s="145"/>
      <c r="AJ113" s="145"/>
      <c r="AK113" s="145"/>
      <c r="AL113" s="145"/>
      <c r="AM113" s="145"/>
      <c r="AN113" s="145"/>
      <c r="AO113" s="145"/>
      <c r="AP113" s="145"/>
      <c r="AQ113" s="145"/>
      <c r="AR113" s="145"/>
      <c r="AS113" s="145"/>
      <c r="AT113" s="145"/>
      <c r="AU113" s="145"/>
      <c r="AV113" s="145"/>
      <c r="AW113" s="145"/>
      <c r="AX113" s="145"/>
      <c r="AY113" s="145"/>
      <c r="AZ113" s="145"/>
      <c r="BA113" s="145"/>
      <c r="BB113" s="145"/>
      <c r="BC113" s="145"/>
      <c r="BD113" s="145"/>
      <c r="BE113" s="145"/>
      <c r="BF113" s="145"/>
      <c r="BG113" s="145"/>
    </row>
    <row r="114" spans="1:59" outlineLevel="1" x14ac:dyDescent="0.2">
      <c r="A114" s="168">
        <v>47</v>
      </c>
      <c r="B114" s="169" t="s">
        <v>952</v>
      </c>
      <c r="C114" s="183" t="s">
        <v>953</v>
      </c>
      <c r="D114" s="170" t="s">
        <v>261</v>
      </c>
      <c r="E114" s="171">
        <v>78.935000000000002</v>
      </c>
      <c r="F114" s="172"/>
      <c r="G114" s="173">
        <f>ROUND(E114*F114,2)</f>
        <v>0</v>
      </c>
      <c r="H114" s="172"/>
      <c r="I114" s="173">
        <f>ROUND(E114*H114,2)</f>
        <v>0</v>
      </c>
      <c r="J114" s="172"/>
      <c r="K114" s="173">
        <f>ROUND(E114*J114,2)</f>
        <v>0</v>
      </c>
      <c r="L114" s="173">
        <v>21</v>
      </c>
      <c r="M114" s="173">
        <f>G114*(1+L114/100)</f>
        <v>0</v>
      </c>
      <c r="N114" s="171">
        <v>7.3899999999999993E-2</v>
      </c>
      <c r="O114" s="171">
        <f>ROUND(E114*N114,2)</f>
        <v>5.83</v>
      </c>
      <c r="P114" s="171">
        <v>0</v>
      </c>
      <c r="Q114" s="171">
        <f>ROUND(E114*P114,2)</f>
        <v>0</v>
      </c>
      <c r="R114" s="173"/>
      <c r="S114" s="174" t="s">
        <v>222</v>
      </c>
      <c r="T114" s="156">
        <v>0.47799999999999998</v>
      </c>
      <c r="U114" s="156">
        <f>ROUND(E114*T114,2)</f>
        <v>37.729999999999997</v>
      </c>
      <c r="V114" s="156"/>
      <c r="W114" s="156" t="s">
        <v>223</v>
      </c>
      <c r="X114" s="156" t="s">
        <v>224</v>
      </c>
      <c r="Y114" s="145"/>
      <c r="Z114" s="145"/>
      <c r="AA114" s="145"/>
      <c r="AB114" s="145"/>
      <c r="AC114" s="145"/>
      <c r="AD114" s="145"/>
      <c r="AE114" s="145"/>
      <c r="AF114" s="145" t="s">
        <v>352</v>
      </c>
      <c r="AG114" s="145"/>
      <c r="AH114" s="145"/>
      <c r="AI114" s="145"/>
      <c r="AJ114" s="145"/>
      <c r="AK114" s="145"/>
      <c r="AL114" s="145"/>
      <c r="AM114" s="145"/>
      <c r="AN114" s="145"/>
      <c r="AO114" s="145"/>
      <c r="AP114" s="145"/>
      <c r="AQ114" s="145"/>
      <c r="AR114" s="145"/>
      <c r="AS114" s="145"/>
      <c r="AT114" s="145"/>
      <c r="AU114" s="145"/>
      <c r="AV114" s="145"/>
      <c r="AW114" s="145"/>
      <c r="AX114" s="145"/>
      <c r="AY114" s="145"/>
      <c r="AZ114" s="145"/>
      <c r="BA114" s="145"/>
      <c r="BB114" s="145"/>
      <c r="BC114" s="145"/>
      <c r="BD114" s="145"/>
      <c r="BE114" s="145"/>
      <c r="BF114" s="145"/>
      <c r="BG114" s="145"/>
    </row>
    <row r="115" spans="1:59" outlineLevel="2" x14ac:dyDescent="0.2">
      <c r="A115" s="152"/>
      <c r="B115" s="153"/>
      <c r="C115" s="184" t="s">
        <v>949</v>
      </c>
      <c r="D115" s="158"/>
      <c r="E115" s="159">
        <v>78.94</v>
      </c>
      <c r="F115" s="156"/>
      <c r="G115" s="156"/>
      <c r="H115" s="156"/>
      <c r="I115" s="156"/>
      <c r="J115" s="156"/>
      <c r="K115" s="156"/>
      <c r="L115" s="156"/>
      <c r="M115" s="156"/>
      <c r="N115" s="155"/>
      <c r="O115" s="155"/>
      <c r="P115" s="155"/>
      <c r="Q115" s="155"/>
      <c r="R115" s="156"/>
      <c r="S115" s="156"/>
      <c r="T115" s="156"/>
      <c r="U115" s="156"/>
      <c r="V115" s="156"/>
      <c r="W115" s="156"/>
      <c r="X115" s="156"/>
      <c r="Y115" s="145"/>
      <c r="Z115" s="145"/>
      <c r="AA115" s="145"/>
      <c r="AB115" s="145"/>
      <c r="AC115" s="145"/>
      <c r="AD115" s="145"/>
      <c r="AE115" s="145"/>
      <c r="AF115" s="145" t="s">
        <v>227</v>
      </c>
      <c r="AG115" s="145">
        <v>0</v>
      </c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145"/>
      <c r="AV115" s="145"/>
      <c r="AW115" s="145"/>
      <c r="AX115" s="145"/>
      <c r="AY115" s="145"/>
      <c r="AZ115" s="145"/>
      <c r="BA115" s="145"/>
      <c r="BB115" s="145"/>
      <c r="BC115" s="145"/>
      <c r="BD115" s="145"/>
      <c r="BE115" s="145"/>
      <c r="BF115" s="145"/>
      <c r="BG115" s="145"/>
    </row>
    <row r="116" spans="1:59" outlineLevel="1" x14ac:dyDescent="0.2">
      <c r="A116" s="168">
        <v>48</v>
      </c>
      <c r="B116" s="169" t="s">
        <v>954</v>
      </c>
      <c r="C116" s="183" t="s">
        <v>955</v>
      </c>
      <c r="D116" s="170" t="s">
        <v>299</v>
      </c>
      <c r="E116" s="171">
        <v>16.5</v>
      </c>
      <c r="F116" s="172"/>
      <c r="G116" s="173">
        <f>ROUND(E116*F116,2)</f>
        <v>0</v>
      </c>
      <c r="H116" s="172"/>
      <c r="I116" s="173">
        <f>ROUND(E116*H116,2)</f>
        <v>0</v>
      </c>
      <c r="J116" s="172"/>
      <c r="K116" s="173">
        <f>ROUND(E116*J116,2)</f>
        <v>0</v>
      </c>
      <c r="L116" s="173">
        <v>21</v>
      </c>
      <c r="M116" s="173">
        <f>G116*(1+L116/100)</f>
        <v>0</v>
      </c>
      <c r="N116" s="171">
        <v>0</v>
      </c>
      <c r="O116" s="171">
        <f>ROUND(E116*N116,2)</f>
        <v>0</v>
      </c>
      <c r="P116" s="171">
        <v>0</v>
      </c>
      <c r="Q116" s="171">
        <f>ROUND(E116*P116,2)</f>
        <v>0</v>
      </c>
      <c r="R116" s="173"/>
      <c r="S116" s="174" t="s">
        <v>222</v>
      </c>
      <c r="T116" s="156">
        <v>0</v>
      </c>
      <c r="U116" s="156">
        <f>ROUND(E116*T116,2)</f>
        <v>0</v>
      </c>
      <c r="V116" s="156"/>
      <c r="W116" s="156" t="s">
        <v>223</v>
      </c>
      <c r="X116" s="156" t="s">
        <v>224</v>
      </c>
      <c r="Y116" s="145"/>
      <c r="Z116" s="145"/>
      <c r="AA116" s="145"/>
      <c r="AB116" s="145"/>
      <c r="AC116" s="145"/>
      <c r="AD116" s="145"/>
      <c r="AE116" s="145"/>
      <c r="AF116" s="145" t="s">
        <v>842</v>
      </c>
      <c r="AG116" s="145"/>
      <c r="AH116" s="145"/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145"/>
      <c r="AV116" s="145"/>
      <c r="AW116" s="145"/>
      <c r="AX116" s="145"/>
      <c r="AY116" s="145"/>
      <c r="AZ116" s="145"/>
      <c r="BA116" s="145"/>
      <c r="BB116" s="145"/>
      <c r="BC116" s="145"/>
      <c r="BD116" s="145"/>
      <c r="BE116" s="145"/>
      <c r="BF116" s="145"/>
      <c r="BG116" s="145"/>
    </row>
    <row r="117" spans="1:59" outlineLevel="2" x14ac:dyDescent="0.2">
      <c r="A117" s="152"/>
      <c r="B117" s="153"/>
      <c r="C117" s="184" t="s">
        <v>956</v>
      </c>
      <c r="D117" s="158"/>
      <c r="E117" s="159">
        <v>16.5</v>
      </c>
      <c r="F117" s="156"/>
      <c r="G117" s="156"/>
      <c r="H117" s="156"/>
      <c r="I117" s="156"/>
      <c r="J117" s="156"/>
      <c r="K117" s="156"/>
      <c r="L117" s="156"/>
      <c r="M117" s="156"/>
      <c r="N117" s="155"/>
      <c r="O117" s="155"/>
      <c r="P117" s="155"/>
      <c r="Q117" s="155"/>
      <c r="R117" s="156"/>
      <c r="S117" s="156"/>
      <c r="T117" s="156"/>
      <c r="U117" s="156"/>
      <c r="V117" s="156"/>
      <c r="W117" s="156"/>
      <c r="X117" s="156"/>
      <c r="Y117" s="145"/>
      <c r="Z117" s="145"/>
      <c r="AA117" s="145"/>
      <c r="AB117" s="145"/>
      <c r="AC117" s="145"/>
      <c r="AD117" s="145"/>
      <c r="AE117" s="145"/>
      <c r="AF117" s="145" t="s">
        <v>227</v>
      </c>
      <c r="AG117" s="145">
        <v>0</v>
      </c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145"/>
      <c r="AV117" s="145"/>
      <c r="AW117" s="145"/>
      <c r="AX117" s="145"/>
      <c r="AY117" s="145"/>
      <c r="AZ117" s="145"/>
      <c r="BA117" s="145"/>
      <c r="BB117" s="145"/>
      <c r="BC117" s="145"/>
      <c r="BD117" s="145"/>
      <c r="BE117" s="145"/>
      <c r="BF117" s="145"/>
      <c r="BG117" s="145"/>
    </row>
    <row r="118" spans="1:59" outlineLevel="1" x14ac:dyDescent="0.2">
      <c r="A118" s="168">
        <v>49</v>
      </c>
      <c r="B118" s="169" t="s">
        <v>957</v>
      </c>
      <c r="C118" s="183" t="s">
        <v>958</v>
      </c>
      <c r="D118" s="170" t="s">
        <v>299</v>
      </c>
      <c r="E118" s="171">
        <v>31.59</v>
      </c>
      <c r="F118" s="172"/>
      <c r="G118" s="173">
        <f>ROUND(E118*F118,2)</f>
        <v>0</v>
      </c>
      <c r="H118" s="172"/>
      <c r="I118" s="173">
        <f>ROUND(E118*H118,2)</f>
        <v>0</v>
      </c>
      <c r="J118" s="172"/>
      <c r="K118" s="173">
        <f>ROUND(E118*J118,2)</f>
        <v>0</v>
      </c>
      <c r="L118" s="173">
        <v>21</v>
      </c>
      <c r="M118" s="173">
        <f>G118*(1+L118/100)</f>
        <v>0</v>
      </c>
      <c r="N118" s="171">
        <v>0</v>
      </c>
      <c r="O118" s="171">
        <f>ROUND(E118*N118,2)</f>
        <v>0</v>
      </c>
      <c r="P118" s="171">
        <v>0</v>
      </c>
      <c r="Q118" s="171">
        <f>ROUND(E118*P118,2)</f>
        <v>0</v>
      </c>
      <c r="R118" s="173"/>
      <c r="S118" s="174" t="s">
        <v>222</v>
      </c>
      <c r="T118" s="156">
        <v>0</v>
      </c>
      <c r="U118" s="156">
        <f>ROUND(E118*T118,2)</f>
        <v>0</v>
      </c>
      <c r="V118" s="156"/>
      <c r="W118" s="156" t="s">
        <v>223</v>
      </c>
      <c r="X118" s="156" t="s">
        <v>224</v>
      </c>
      <c r="Y118" s="145"/>
      <c r="Z118" s="145"/>
      <c r="AA118" s="145"/>
      <c r="AB118" s="145"/>
      <c r="AC118" s="145"/>
      <c r="AD118" s="145"/>
      <c r="AE118" s="145"/>
      <c r="AF118" s="145" t="s">
        <v>842</v>
      </c>
      <c r="AG118" s="145"/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145"/>
      <c r="AV118" s="145"/>
      <c r="AW118" s="145"/>
      <c r="AX118" s="145"/>
      <c r="AY118" s="145"/>
      <c r="AZ118" s="145"/>
      <c r="BA118" s="145"/>
      <c r="BB118" s="145"/>
      <c r="BC118" s="145"/>
      <c r="BD118" s="145"/>
      <c r="BE118" s="145"/>
      <c r="BF118" s="145"/>
      <c r="BG118" s="145"/>
    </row>
    <row r="119" spans="1:59" ht="22.5" outlineLevel="2" x14ac:dyDescent="0.2">
      <c r="A119" s="152"/>
      <c r="B119" s="153"/>
      <c r="C119" s="184" t="s">
        <v>959</v>
      </c>
      <c r="D119" s="158"/>
      <c r="E119" s="159">
        <v>31.59</v>
      </c>
      <c r="F119" s="156"/>
      <c r="G119" s="156"/>
      <c r="H119" s="156"/>
      <c r="I119" s="156"/>
      <c r="J119" s="156"/>
      <c r="K119" s="156"/>
      <c r="L119" s="156"/>
      <c r="M119" s="156"/>
      <c r="N119" s="155"/>
      <c r="O119" s="155"/>
      <c r="P119" s="155"/>
      <c r="Q119" s="155"/>
      <c r="R119" s="156"/>
      <c r="S119" s="156"/>
      <c r="T119" s="156"/>
      <c r="U119" s="156"/>
      <c r="V119" s="156"/>
      <c r="W119" s="156"/>
      <c r="X119" s="156"/>
      <c r="Y119" s="145"/>
      <c r="Z119" s="145"/>
      <c r="AA119" s="145"/>
      <c r="AB119" s="145"/>
      <c r="AC119" s="145"/>
      <c r="AD119" s="145"/>
      <c r="AE119" s="145"/>
      <c r="AF119" s="145" t="s">
        <v>227</v>
      </c>
      <c r="AG119" s="145">
        <v>0</v>
      </c>
      <c r="AH119" s="145"/>
      <c r="AI119" s="145"/>
      <c r="AJ119" s="145"/>
      <c r="AK119" s="145"/>
      <c r="AL119" s="145"/>
      <c r="AM119" s="145"/>
      <c r="AN119" s="145"/>
      <c r="AO119" s="145"/>
      <c r="AP119" s="145"/>
      <c r="AQ119" s="145"/>
      <c r="AR119" s="145"/>
      <c r="AS119" s="145"/>
      <c r="AT119" s="145"/>
      <c r="AU119" s="145"/>
      <c r="AV119" s="145"/>
      <c r="AW119" s="145"/>
      <c r="AX119" s="145"/>
      <c r="AY119" s="145"/>
      <c r="AZ119" s="145"/>
      <c r="BA119" s="145"/>
      <c r="BB119" s="145"/>
      <c r="BC119" s="145"/>
      <c r="BD119" s="145"/>
      <c r="BE119" s="145"/>
      <c r="BF119" s="145"/>
      <c r="BG119" s="145"/>
    </row>
    <row r="120" spans="1:59" outlineLevel="1" x14ac:dyDescent="0.2">
      <c r="A120" s="168">
        <v>50</v>
      </c>
      <c r="B120" s="169" t="s">
        <v>960</v>
      </c>
      <c r="C120" s="183" t="s">
        <v>961</v>
      </c>
      <c r="D120" s="170" t="s">
        <v>299</v>
      </c>
      <c r="E120" s="171">
        <v>54.625</v>
      </c>
      <c r="F120" s="172"/>
      <c r="G120" s="173">
        <f>ROUND(E120*F120,2)</f>
        <v>0</v>
      </c>
      <c r="H120" s="172"/>
      <c r="I120" s="173">
        <f>ROUND(E120*H120,2)</f>
        <v>0</v>
      </c>
      <c r="J120" s="172"/>
      <c r="K120" s="173">
        <f>ROUND(E120*J120,2)</f>
        <v>0</v>
      </c>
      <c r="L120" s="173">
        <v>21</v>
      </c>
      <c r="M120" s="173">
        <f>G120*(1+L120/100)</f>
        <v>0</v>
      </c>
      <c r="N120" s="171">
        <v>0.14874000000000001</v>
      </c>
      <c r="O120" s="171">
        <f>ROUND(E120*N120,2)</f>
        <v>8.1199999999999992</v>
      </c>
      <c r="P120" s="171">
        <v>0</v>
      </c>
      <c r="Q120" s="171">
        <f>ROUND(E120*P120,2)</f>
        <v>0</v>
      </c>
      <c r="R120" s="173"/>
      <c r="S120" s="174" t="s">
        <v>222</v>
      </c>
      <c r="T120" s="156">
        <v>0.27200000000000002</v>
      </c>
      <c r="U120" s="156">
        <f>ROUND(E120*T120,2)</f>
        <v>14.86</v>
      </c>
      <c r="V120" s="156"/>
      <c r="W120" s="156" t="s">
        <v>223</v>
      </c>
      <c r="X120" s="156" t="s">
        <v>224</v>
      </c>
      <c r="Y120" s="145"/>
      <c r="Z120" s="145"/>
      <c r="AA120" s="145"/>
      <c r="AB120" s="145"/>
      <c r="AC120" s="145"/>
      <c r="AD120" s="145"/>
      <c r="AE120" s="145"/>
      <c r="AF120" s="145" t="s">
        <v>352</v>
      </c>
      <c r="AG120" s="145"/>
      <c r="AH120" s="145"/>
      <c r="AI120" s="145"/>
      <c r="AJ120" s="145"/>
      <c r="AK120" s="145"/>
      <c r="AL120" s="145"/>
      <c r="AM120" s="145"/>
      <c r="AN120" s="145"/>
      <c r="AO120" s="145"/>
      <c r="AP120" s="145"/>
      <c r="AQ120" s="145"/>
      <c r="AR120" s="145"/>
      <c r="AS120" s="145"/>
      <c r="AT120" s="145"/>
      <c r="AU120" s="145"/>
      <c r="AV120" s="145"/>
      <c r="AW120" s="145"/>
      <c r="AX120" s="145"/>
      <c r="AY120" s="145"/>
      <c r="AZ120" s="145"/>
      <c r="BA120" s="145"/>
      <c r="BB120" s="145"/>
      <c r="BC120" s="145"/>
      <c r="BD120" s="145"/>
      <c r="BE120" s="145"/>
      <c r="BF120" s="145"/>
      <c r="BG120" s="145"/>
    </row>
    <row r="121" spans="1:59" outlineLevel="2" x14ac:dyDescent="0.2">
      <c r="A121" s="152"/>
      <c r="B121" s="153"/>
      <c r="C121" s="184" t="s">
        <v>962</v>
      </c>
      <c r="D121" s="158"/>
      <c r="E121" s="159">
        <v>6.29</v>
      </c>
      <c r="F121" s="156"/>
      <c r="G121" s="156"/>
      <c r="H121" s="156"/>
      <c r="I121" s="156"/>
      <c r="J121" s="156"/>
      <c r="K121" s="156"/>
      <c r="L121" s="156"/>
      <c r="M121" s="156"/>
      <c r="N121" s="155"/>
      <c r="O121" s="155"/>
      <c r="P121" s="155"/>
      <c r="Q121" s="155"/>
      <c r="R121" s="156"/>
      <c r="S121" s="156"/>
      <c r="T121" s="156"/>
      <c r="U121" s="156"/>
      <c r="V121" s="156"/>
      <c r="W121" s="156"/>
      <c r="X121" s="156"/>
      <c r="Y121" s="145"/>
      <c r="Z121" s="145"/>
      <c r="AA121" s="145"/>
      <c r="AB121" s="145"/>
      <c r="AC121" s="145"/>
      <c r="AD121" s="145"/>
      <c r="AE121" s="145"/>
      <c r="AF121" s="145" t="s">
        <v>227</v>
      </c>
      <c r="AG121" s="145">
        <v>0</v>
      </c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5"/>
      <c r="AU121" s="145"/>
      <c r="AV121" s="145"/>
      <c r="AW121" s="145"/>
      <c r="AX121" s="145"/>
      <c r="AY121" s="145"/>
      <c r="AZ121" s="145"/>
      <c r="BA121" s="145"/>
      <c r="BB121" s="145"/>
      <c r="BC121" s="145"/>
      <c r="BD121" s="145"/>
      <c r="BE121" s="145"/>
      <c r="BF121" s="145"/>
      <c r="BG121" s="145"/>
    </row>
    <row r="122" spans="1:59" ht="22.5" outlineLevel="3" x14ac:dyDescent="0.2">
      <c r="A122" s="152"/>
      <c r="B122" s="153"/>
      <c r="C122" s="184" t="s">
        <v>963</v>
      </c>
      <c r="D122" s="158"/>
      <c r="E122" s="159">
        <v>48.33</v>
      </c>
      <c r="F122" s="156"/>
      <c r="G122" s="156"/>
      <c r="H122" s="156"/>
      <c r="I122" s="156"/>
      <c r="J122" s="156"/>
      <c r="K122" s="156"/>
      <c r="L122" s="156"/>
      <c r="M122" s="156"/>
      <c r="N122" s="155"/>
      <c r="O122" s="155"/>
      <c r="P122" s="155"/>
      <c r="Q122" s="155"/>
      <c r="R122" s="156"/>
      <c r="S122" s="156"/>
      <c r="T122" s="156"/>
      <c r="U122" s="156"/>
      <c r="V122" s="156"/>
      <c r="W122" s="156"/>
      <c r="X122" s="156"/>
      <c r="Y122" s="145"/>
      <c r="Z122" s="145"/>
      <c r="AA122" s="145"/>
      <c r="AB122" s="145"/>
      <c r="AC122" s="145"/>
      <c r="AD122" s="145"/>
      <c r="AE122" s="145"/>
      <c r="AF122" s="145" t="s">
        <v>227</v>
      </c>
      <c r="AG122" s="145">
        <v>0</v>
      </c>
      <c r="AH122" s="145"/>
      <c r="AI122" s="145"/>
      <c r="AJ122" s="145"/>
      <c r="AK122" s="145"/>
      <c r="AL122" s="145"/>
      <c r="AM122" s="145"/>
      <c r="AN122" s="145"/>
      <c r="AO122" s="145"/>
      <c r="AP122" s="145"/>
      <c r="AQ122" s="145"/>
      <c r="AR122" s="145"/>
      <c r="AS122" s="145"/>
      <c r="AT122" s="145"/>
      <c r="AU122" s="145"/>
      <c r="AV122" s="145"/>
      <c r="AW122" s="145"/>
      <c r="AX122" s="145"/>
      <c r="AY122" s="145"/>
      <c r="AZ122" s="145"/>
      <c r="BA122" s="145"/>
      <c r="BB122" s="145"/>
      <c r="BC122" s="145"/>
      <c r="BD122" s="145"/>
      <c r="BE122" s="145"/>
      <c r="BF122" s="145"/>
      <c r="BG122" s="145"/>
    </row>
    <row r="123" spans="1:59" outlineLevel="1" x14ac:dyDescent="0.2">
      <c r="A123" s="168">
        <v>51</v>
      </c>
      <c r="B123" s="169" t="s">
        <v>964</v>
      </c>
      <c r="C123" s="183" t="s">
        <v>965</v>
      </c>
      <c r="D123" s="170" t="s">
        <v>221</v>
      </c>
      <c r="E123" s="171">
        <v>1.3655999999999999</v>
      </c>
      <c r="F123" s="172"/>
      <c r="G123" s="173">
        <f>ROUND(E123*F123,2)</f>
        <v>0</v>
      </c>
      <c r="H123" s="172"/>
      <c r="I123" s="173">
        <f>ROUND(E123*H123,2)</f>
        <v>0</v>
      </c>
      <c r="J123" s="172"/>
      <c r="K123" s="173">
        <f>ROUND(E123*J123,2)</f>
        <v>0</v>
      </c>
      <c r="L123" s="173">
        <v>21</v>
      </c>
      <c r="M123" s="173">
        <f>G123*(1+L123/100)</f>
        <v>0</v>
      </c>
      <c r="N123" s="171">
        <v>2.5249999999999999</v>
      </c>
      <c r="O123" s="171">
        <f>ROUND(E123*N123,2)</f>
        <v>3.45</v>
      </c>
      <c r="P123" s="171">
        <v>0</v>
      </c>
      <c r="Q123" s="171">
        <f>ROUND(E123*P123,2)</f>
        <v>0</v>
      </c>
      <c r="R123" s="173"/>
      <c r="S123" s="174" t="s">
        <v>222</v>
      </c>
      <c r="T123" s="156">
        <v>1.4419999999999999</v>
      </c>
      <c r="U123" s="156">
        <f>ROUND(E123*T123,2)</f>
        <v>1.97</v>
      </c>
      <c r="V123" s="156"/>
      <c r="W123" s="156" t="s">
        <v>223</v>
      </c>
      <c r="X123" s="156" t="s">
        <v>224</v>
      </c>
      <c r="Y123" s="145"/>
      <c r="Z123" s="145"/>
      <c r="AA123" s="145"/>
      <c r="AB123" s="145"/>
      <c r="AC123" s="145"/>
      <c r="AD123" s="145"/>
      <c r="AE123" s="145"/>
      <c r="AF123" s="145" t="s">
        <v>352</v>
      </c>
      <c r="AG123" s="145"/>
      <c r="AH123" s="145"/>
      <c r="AI123" s="145"/>
      <c r="AJ123" s="145"/>
      <c r="AK123" s="145"/>
      <c r="AL123" s="145"/>
      <c r="AM123" s="145"/>
      <c r="AN123" s="145"/>
      <c r="AO123" s="145"/>
      <c r="AP123" s="145"/>
      <c r="AQ123" s="145"/>
      <c r="AR123" s="145"/>
      <c r="AS123" s="145"/>
      <c r="AT123" s="145"/>
      <c r="AU123" s="145"/>
      <c r="AV123" s="145"/>
      <c r="AW123" s="145"/>
      <c r="AX123" s="145"/>
      <c r="AY123" s="145"/>
      <c r="AZ123" s="145"/>
      <c r="BA123" s="145"/>
      <c r="BB123" s="145"/>
      <c r="BC123" s="145"/>
      <c r="BD123" s="145"/>
      <c r="BE123" s="145"/>
      <c r="BF123" s="145"/>
      <c r="BG123" s="145"/>
    </row>
    <row r="124" spans="1:59" outlineLevel="2" x14ac:dyDescent="0.2">
      <c r="A124" s="152"/>
      <c r="B124" s="153"/>
      <c r="C124" s="192" t="s">
        <v>912</v>
      </c>
      <c r="D124" s="189"/>
      <c r="E124" s="190"/>
      <c r="F124" s="156"/>
      <c r="G124" s="156"/>
      <c r="H124" s="156"/>
      <c r="I124" s="156"/>
      <c r="J124" s="156"/>
      <c r="K124" s="156"/>
      <c r="L124" s="156"/>
      <c r="M124" s="156"/>
      <c r="N124" s="155"/>
      <c r="O124" s="155"/>
      <c r="P124" s="155"/>
      <c r="Q124" s="155"/>
      <c r="R124" s="156"/>
      <c r="S124" s="156"/>
      <c r="T124" s="156"/>
      <c r="U124" s="156"/>
      <c r="V124" s="156"/>
      <c r="W124" s="156"/>
      <c r="X124" s="156"/>
      <c r="Y124" s="145"/>
      <c r="Z124" s="145"/>
      <c r="AA124" s="145"/>
      <c r="AB124" s="145"/>
      <c r="AC124" s="145"/>
      <c r="AD124" s="145"/>
      <c r="AE124" s="145"/>
      <c r="AF124" s="145" t="s">
        <v>227</v>
      </c>
      <c r="AG124" s="145"/>
      <c r="AH124" s="145"/>
      <c r="AI124" s="145"/>
      <c r="AJ124" s="145"/>
      <c r="AK124" s="145"/>
      <c r="AL124" s="145"/>
      <c r="AM124" s="145"/>
      <c r="AN124" s="145"/>
      <c r="AO124" s="145"/>
      <c r="AP124" s="145"/>
      <c r="AQ124" s="145"/>
      <c r="AR124" s="145"/>
      <c r="AS124" s="145"/>
      <c r="AT124" s="145"/>
      <c r="AU124" s="145"/>
      <c r="AV124" s="145"/>
      <c r="AW124" s="145"/>
      <c r="AX124" s="145"/>
      <c r="AY124" s="145"/>
      <c r="AZ124" s="145"/>
      <c r="BA124" s="145"/>
      <c r="BB124" s="145"/>
      <c r="BC124" s="145"/>
      <c r="BD124" s="145"/>
      <c r="BE124" s="145"/>
      <c r="BF124" s="145"/>
      <c r="BG124" s="145"/>
    </row>
    <row r="125" spans="1:59" outlineLevel="3" x14ac:dyDescent="0.2">
      <c r="A125" s="152"/>
      <c r="B125" s="153"/>
      <c r="C125" s="193" t="s">
        <v>966</v>
      </c>
      <c r="D125" s="189"/>
      <c r="E125" s="190">
        <v>6.29</v>
      </c>
      <c r="F125" s="156"/>
      <c r="G125" s="156"/>
      <c r="H125" s="156"/>
      <c r="I125" s="156"/>
      <c r="J125" s="156"/>
      <c r="K125" s="156"/>
      <c r="L125" s="156"/>
      <c r="M125" s="156"/>
      <c r="N125" s="155"/>
      <c r="O125" s="155"/>
      <c r="P125" s="155"/>
      <c r="Q125" s="155"/>
      <c r="R125" s="156"/>
      <c r="S125" s="156"/>
      <c r="T125" s="156"/>
      <c r="U125" s="156"/>
      <c r="V125" s="156"/>
      <c r="W125" s="156"/>
      <c r="X125" s="156"/>
      <c r="Y125" s="145"/>
      <c r="Z125" s="145"/>
      <c r="AA125" s="145"/>
      <c r="AB125" s="145"/>
      <c r="AC125" s="145"/>
      <c r="AD125" s="145"/>
      <c r="AE125" s="145"/>
      <c r="AF125" s="145" t="s">
        <v>227</v>
      </c>
      <c r="AG125" s="145">
        <v>2</v>
      </c>
      <c r="AH125" s="145"/>
      <c r="AI125" s="145"/>
      <c r="AJ125" s="145"/>
      <c r="AK125" s="145"/>
      <c r="AL125" s="145"/>
      <c r="AM125" s="145"/>
      <c r="AN125" s="145"/>
      <c r="AO125" s="145"/>
      <c r="AP125" s="145"/>
      <c r="AQ125" s="145"/>
      <c r="AR125" s="145"/>
      <c r="AS125" s="145"/>
      <c r="AT125" s="145"/>
      <c r="AU125" s="145"/>
      <c r="AV125" s="145"/>
      <c r="AW125" s="145"/>
      <c r="AX125" s="145"/>
      <c r="AY125" s="145"/>
      <c r="AZ125" s="145"/>
      <c r="BA125" s="145"/>
      <c r="BB125" s="145"/>
      <c r="BC125" s="145"/>
      <c r="BD125" s="145"/>
      <c r="BE125" s="145"/>
      <c r="BF125" s="145"/>
      <c r="BG125" s="145"/>
    </row>
    <row r="126" spans="1:59" ht="22.5" outlineLevel="3" x14ac:dyDescent="0.2">
      <c r="A126" s="152"/>
      <c r="B126" s="153"/>
      <c r="C126" s="193" t="s">
        <v>967</v>
      </c>
      <c r="D126" s="189"/>
      <c r="E126" s="190">
        <v>48.33</v>
      </c>
      <c r="F126" s="156"/>
      <c r="G126" s="156"/>
      <c r="H126" s="156"/>
      <c r="I126" s="156"/>
      <c r="J126" s="156"/>
      <c r="K126" s="156"/>
      <c r="L126" s="156"/>
      <c r="M126" s="156"/>
      <c r="N126" s="155"/>
      <c r="O126" s="155"/>
      <c r="P126" s="155"/>
      <c r="Q126" s="155"/>
      <c r="R126" s="156"/>
      <c r="S126" s="156"/>
      <c r="T126" s="156"/>
      <c r="U126" s="156"/>
      <c r="V126" s="156"/>
      <c r="W126" s="156"/>
      <c r="X126" s="156"/>
      <c r="Y126" s="145"/>
      <c r="Z126" s="145"/>
      <c r="AA126" s="145"/>
      <c r="AB126" s="145"/>
      <c r="AC126" s="145"/>
      <c r="AD126" s="145"/>
      <c r="AE126" s="145"/>
      <c r="AF126" s="145" t="s">
        <v>227</v>
      </c>
      <c r="AG126" s="145">
        <v>2</v>
      </c>
      <c r="AH126" s="145"/>
      <c r="AI126" s="145"/>
      <c r="AJ126" s="145"/>
      <c r="AK126" s="145"/>
      <c r="AL126" s="145"/>
      <c r="AM126" s="145"/>
      <c r="AN126" s="145"/>
      <c r="AO126" s="145"/>
      <c r="AP126" s="145"/>
      <c r="AQ126" s="145"/>
      <c r="AR126" s="145"/>
      <c r="AS126" s="145"/>
      <c r="AT126" s="145"/>
      <c r="AU126" s="145"/>
      <c r="AV126" s="145"/>
      <c r="AW126" s="145"/>
      <c r="AX126" s="145"/>
      <c r="AY126" s="145"/>
      <c r="AZ126" s="145"/>
      <c r="BA126" s="145"/>
      <c r="BB126" s="145"/>
      <c r="BC126" s="145"/>
      <c r="BD126" s="145"/>
      <c r="BE126" s="145"/>
      <c r="BF126" s="145"/>
      <c r="BG126" s="145"/>
    </row>
    <row r="127" spans="1:59" outlineLevel="3" x14ac:dyDescent="0.2">
      <c r="A127" s="152"/>
      <c r="B127" s="153"/>
      <c r="C127" s="192" t="s">
        <v>916</v>
      </c>
      <c r="D127" s="189"/>
      <c r="E127" s="190"/>
      <c r="F127" s="156"/>
      <c r="G127" s="156"/>
      <c r="H127" s="156"/>
      <c r="I127" s="156"/>
      <c r="J127" s="156"/>
      <c r="K127" s="156"/>
      <c r="L127" s="156"/>
      <c r="M127" s="156"/>
      <c r="N127" s="155"/>
      <c r="O127" s="155"/>
      <c r="P127" s="155"/>
      <c r="Q127" s="155"/>
      <c r="R127" s="156"/>
      <c r="S127" s="156"/>
      <c r="T127" s="156"/>
      <c r="U127" s="156"/>
      <c r="V127" s="156"/>
      <c r="W127" s="156"/>
      <c r="X127" s="156"/>
      <c r="Y127" s="145"/>
      <c r="Z127" s="145"/>
      <c r="AA127" s="145"/>
      <c r="AB127" s="145"/>
      <c r="AC127" s="145"/>
      <c r="AD127" s="145"/>
      <c r="AE127" s="145"/>
      <c r="AF127" s="145" t="s">
        <v>227</v>
      </c>
      <c r="AG127" s="145"/>
      <c r="AH127" s="145"/>
      <c r="AI127" s="145"/>
      <c r="AJ127" s="145"/>
      <c r="AK127" s="145"/>
      <c r="AL127" s="145"/>
      <c r="AM127" s="145"/>
      <c r="AN127" s="145"/>
      <c r="AO127" s="145"/>
      <c r="AP127" s="145"/>
      <c r="AQ127" s="145"/>
      <c r="AR127" s="145"/>
      <c r="AS127" s="145"/>
      <c r="AT127" s="145"/>
      <c r="AU127" s="145"/>
      <c r="AV127" s="145"/>
      <c r="AW127" s="145"/>
      <c r="AX127" s="145"/>
      <c r="AY127" s="145"/>
      <c r="AZ127" s="145"/>
      <c r="BA127" s="145"/>
      <c r="BB127" s="145"/>
      <c r="BC127" s="145"/>
      <c r="BD127" s="145"/>
      <c r="BE127" s="145"/>
      <c r="BF127" s="145"/>
      <c r="BG127" s="145"/>
    </row>
    <row r="128" spans="1:59" outlineLevel="3" x14ac:dyDescent="0.2">
      <c r="A128" s="152"/>
      <c r="B128" s="153"/>
      <c r="C128" s="184" t="s">
        <v>968</v>
      </c>
      <c r="D128" s="158"/>
      <c r="E128" s="159">
        <v>1.37</v>
      </c>
      <c r="F128" s="156"/>
      <c r="G128" s="156"/>
      <c r="H128" s="156"/>
      <c r="I128" s="156"/>
      <c r="J128" s="156"/>
      <c r="K128" s="156"/>
      <c r="L128" s="156"/>
      <c r="M128" s="156"/>
      <c r="N128" s="155"/>
      <c r="O128" s="155"/>
      <c r="P128" s="155"/>
      <c r="Q128" s="155"/>
      <c r="R128" s="156"/>
      <c r="S128" s="156"/>
      <c r="T128" s="156"/>
      <c r="U128" s="156"/>
      <c r="V128" s="156"/>
      <c r="W128" s="156"/>
      <c r="X128" s="156"/>
      <c r="Y128" s="145"/>
      <c r="Z128" s="145"/>
      <c r="AA128" s="145"/>
      <c r="AB128" s="145"/>
      <c r="AC128" s="145"/>
      <c r="AD128" s="145"/>
      <c r="AE128" s="145"/>
      <c r="AF128" s="145" t="s">
        <v>227</v>
      </c>
      <c r="AG128" s="145">
        <v>0</v>
      </c>
      <c r="AH128" s="145"/>
      <c r="AI128" s="145"/>
      <c r="AJ128" s="145"/>
      <c r="AK128" s="145"/>
      <c r="AL128" s="145"/>
      <c r="AM128" s="145"/>
      <c r="AN128" s="145"/>
      <c r="AO128" s="145"/>
      <c r="AP128" s="145"/>
      <c r="AQ128" s="145"/>
      <c r="AR128" s="145"/>
      <c r="AS128" s="145"/>
      <c r="AT128" s="145"/>
      <c r="AU128" s="145"/>
      <c r="AV128" s="145"/>
      <c r="AW128" s="145"/>
      <c r="AX128" s="145"/>
      <c r="AY128" s="145"/>
      <c r="AZ128" s="145"/>
      <c r="BA128" s="145"/>
      <c r="BB128" s="145"/>
      <c r="BC128" s="145"/>
      <c r="BD128" s="145"/>
      <c r="BE128" s="145"/>
      <c r="BF128" s="145"/>
      <c r="BG128" s="145"/>
    </row>
    <row r="129" spans="1:59" outlineLevel="1" x14ac:dyDescent="0.2">
      <c r="A129" s="168">
        <v>52</v>
      </c>
      <c r="B129" s="169" t="s">
        <v>969</v>
      </c>
      <c r="C129" s="183" t="s">
        <v>970</v>
      </c>
      <c r="D129" s="170" t="s">
        <v>341</v>
      </c>
      <c r="E129" s="171">
        <v>56</v>
      </c>
      <c r="F129" s="172"/>
      <c r="G129" s="173">
        <f>ROUND(E129*F129,2)</f>
        <v>0</v>
      </c>
      <c r="H129" s="172"/>
      <c r="I129" s="173">
        <f>ROUND(E129*H129,2)</f>
        <v>0</v>
      </c>
      <c r="J129" s="172"/>
      <c r="K129" s="173">
        <f>ROUND(E129*J129,2)</f>
        <v>0</v>
      </c>
      <c r="L129" s="173">
        <v>21</v>
      </c>
      <c r="M129" s="173">
        <f>G129*(1+L129/100)</f>
        <v>0</v>
      </c>
      <c r="N129" s="171">
        <v>8.1000000000000003E-2</v>
      </c>
      <c r="O129" s="171">
        <f>ROUND(E129*N129,2)</f>
        <v>4.54</v>
      </c>
      <c r="P129" s="171">
        <v>0</v>
      </c>
      <c r="Q129" s="171">
        <f>ROUND(E129*P129,2)</f>
        <v>0</v>
      </c>
      <c r="R129" s="173" t="s">
        <v>268</v>
      </c>
      <c r="S129" s="174" t="s">
        <v>222</v>
      </c>
      <c r="T129" s="156">
        <v>0</v>
      </c>
      <c r="U129" s="156">
        <f>ROUND(E129*T129,2)</f>
        <v>0</v>
      </c>
      <c r="V129" s="156"/>
      <c r="W129" s="156" t="s">
        <v>269</v>
      </c>
      <c r="X129" s="156" t="s">
        <v>224</v>
      </c>
      <c r="Y129" s="145"/>
      <c r="Z129" s="145"/>
      <c r="AA129" s="145"/>
      <c r="AB129" s="145"/>
      <c r="AC129" s="145"/>
      <c r="AD129" s="145"/>
      <c r="AE129" s="145"/>
      <c r="AF129" s="145" t="s">
        <v>862</v>
      </c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145"/>
      <c r="AV129" s="145"/>
      <c r="AW129" s="145"/>
      <c r="AX129" s="145"/>
      <c r="AY129" s="145"/>
      <c r="AZ129" s="145"/>
      <c r="BA129" s="145"/>
      <c r="BB129" s="145"/>
      <c r="BC129" s="145"/>
      <c r="BD129" s="145"/>
      <c r="BE129" s="145"/>
      <c r="BF129" s="145"/>
      <c r="BG129" s="145"/>
    </row>
    <row r="130" spans="1:59" outlineLevel="2" x14ac:dyDescent="0.2">
      <c r="A130" s="152"/>
      <c r="B130" s="153"/>
      <c r="C130" s="192" t="s">
        <v>912</v>
      </c>
      <c r="D130" s="189"/>
      <c r="E130" s="190"/>
      <c r="F130" s="156"/>
      <c r="G130" s="156"/>
      <c r="H130" s="156"/>
      <c r="I130" s="156"/>
      <c r="J130" s="156"/>
      <c r="K130" s="156"/>
      <c r="L130" s="156"/>
      <c r="M130" s="156"/>
      <c r="N130" s="155"/>
      <c r="O130" s="155"/>
      <c r="P130" s="155"/>
      <c r="Q130" s="155"/>
      <c r="R130" s="156"/>
      <c r="S130" s="156"/>
      <c r="T130" s="156"/>
      <c r="U130" s="156"/>
      <c r="V130" s="156"/>
      <c r="W130" s="156"/>
      <c r="X130" s="156"/>
      <c r="Y130" s="145"/>
      <c r="Z130" s="145"/>
      <c r="AA130" s="145"/>
      <c r="AB130" s="145"/>
      <c r="AC130" s="145"/>
      <c r="AD130" s="145"/>
      <c r="AE130" s="145"/>
      <c r="AF130" s="145" t="s">
        <v>227</v>
      </c>
      <c r="AG130" s="145"/>
      <c r="AH130" s="145"/>
      <c r="AI130" s="145"/>
      <c r="AJ130" s="145"/>
      <c r="AK130" s="145"/>
      <c r="AL130" s="145"/>
      <c r="AM130" s="145"/>
      <c r="AN130" s="145"/>
      <c r="AO130" s="145"/>
      <c r="AP130" s="145"/>
      <c r="AQ130" s="145"/>
      <c r="AR130" s="145"/>
      <c r="AS130" s="145"/>
      <c r="AT130" s="145"/>
      <c r="AU130" s="145"/>
      <c r="AV130" s="145"/>
      <c r="AW130" s="145"/>
      <c r="AX130" s="145"/>
      <c r="AY130" s="145"/>
      <c r="AZ130" s="145"/>
      <c r="BA130" s="145"/>
      <c r="BB130" s="145"/>
      <c r="BC130" s="145"/>
      <c r="BD130" s="145"/>
      <c r="BE130" s="145"/>
      <c r="BF130" s="145"/>
      <c r="BG130" s="145"/>
    </row>
    <row r="131" spans="1:59" outlineLevel="3" x14ac:dyDescent="0.2">
      <c r="A131" s="152"/>
      <c r="B131" s="153"/>
      <c r="C131" s="193" t="s">
        <v>966</v>
      </c>
      <c r="D131" s="189"/>
      <c r="E131" s="190">
        <v>6.29</v>
      </c>
      <c r="F131" s="156"/>
      <c r="G131" s="156"/>
      <c r="H131" s="156"/>
      <c r="I131" s="156"/>
      <c r="J131" s="156"/>
      <c r="K131" s="156"/>
      <c r="L131" s="156"/>
      <c r="M131" s="156"/>
      <c r="N131" s="155"/>
      <c r="O131" s="155"/>
      <c r="P131" s="155"/>
      <c r="Q131" s="155"/>
      <c r="R131" s="156"/>
      <c r="S131" s="156"/>
      <c r="T131" s="156"/>
      <c r="U131" s="156"/>
      <c r="V131" s="156"/>
      <c r="W131" s="156"/>
      <c r="X131" s="156"/>
      <c r="Y131" s="145"/>
      <c r="Z131" s="145"/>
      <c r="AA131" s="145"/>
      <c r="AB131" s="145"/>
      <c r="AC131" s="145"/>
      <c r="AD131" s="145"/>
      <c r="AE131" s="145"/>
      <c r="AF131" s="145" t="s">
        <v>227</v>
      </c>
      <c r="AG131" s="145">
        <v>2</v>
      </c>
      <c r="AH131" s="145"/>
      <c r="AI131" s="145"/>
      <c r="AJ131" s="145"/>
      <c r="AK131" s="145"/>
      <c r="AL131" s="145"/>
      <c r="AM131" s="145"/>
      <c r="AN131" s="145"/>
      <c r="AO131" s="145"/>
      <c r="AP131" s="145"/>
      <c r="AQ131" s="145"/>
      <c r="AR131" s="145"/>
      <c r="AS131" s="145"/>
      <c r="AT131" s="145"/>
      <c r="AU131" s="145"/>
      <c r="AV131" s="145"/>
      <c r="AW131" s="145"/>
      <c r="AX131" s="145"/>
      <c r="AY131" s="145"/>
      <c r="AZ131" s="145"/>
      <c r="BA131" s="145"/>
      <c r="BB131" s="145"/>
      <c r="BC131" s="145"/>
      <c r="BD131" s="145"/>
      <c r="BE131" s="145"/>
      <c r="BF131" s="145"/>
      <c r="BG131" s="145"/>
    </row>
    <row r="132" spans="1:59" ht="22.5" outlineLevel="3" x14ac:dyDescent="0.2">
      <c r="A132" s="152"/>
      <c r="B132" s="153"/>
      <c r="C132" s="193" t="s">
        <v>967</v>
      </c>
      <c r="D132" s="189"/>
      <c r="E132" s="190">
        <v>48.33</v>
      </c>
      <c r="F132" s="156"/>
      <c r="G132" s="156"/>
      <c r="H132" s="156"/>
      <c r="I132" s="156"/>
      <c r="J132" s="156"/>
      <c r="K132" s="156"/>
      <c r="L132" s="156"/>
      <c r="M132" s="156"/>
      <c r="N132" s="155"/>
      <c r="O132" s="155"/>
      <c r="P132" s="155"/>
      <c r="Q132" s="155"/>
      <c r="R132" s="156"/>
      <c r="S132" s="156"/>
      <c r="T132" s="156"/>
      <c r="U132" s="156"/>
      <c r="V132" s="156"/>
      <c r="W132" s="156"/>
      <c r="X132" s="156"/>
      <c r="Y132" s="145"/>
      <c r="Z132" s="145"/>
      <c r="AA132" s="145"/>
      <c r="AB132" s="145"/>
      <c r="AC132" s="145"/>
      <c r="AD132" s="145"/>
      <c r="AE132" s="145"/>
      <c r="AF132" s="145" t="s">
        <v>227</v>
      </c>
      <c r="AG132" s="145">
        <v>2</v>
      </c>
      <c r="AH132" s="145"/>
      <c r="AI132" s="145"/>
      <c r="AJ132" s="145"/>
      <c r="AK132" s="145"/>
      <c r="AL132" s="145"/>
      <c r="AM132" s="145"/>
      <c r="AN132" s="145"/>
      <c r="AO132" s="145"/>
      <c r="AP132" s="145"/>
      <c r="AQ132" s="145"/>
      <c r="AR132" s="145"/>
      <c r="AS132" s="145"/>
      <c r="AT132" s="145"/>
      <c r="AU132" s="145"/>
      <c r="AV132" s="145"/>
      <c r="AW132" s="145"/>
      <c r="AX132" s="145"/>
      <c r="AY132" s="145"/>
      <c r="AZ132" s="145"/>
      <c r="BA132" s="145"/>
      <c r="BB132" s="145"/>
      <c r="BC132" s="145"/>
      <c r="BD132" s="145"/>
      <c r="BE132" s="145"/>
      <c r="BF132" s="145"/>
      <c r="BG132" s="145"/>
    </row>
    <row r="133" spans="1:59" outlineLevel="3" x14ac:dyDescent="0.2">
      <c r="A133" s="152"/>
      <c r="B133" s="153"/>
      <c r="C133" s="192" t="s">
        <v>916</v>
      </c>
      <c r="D133" s="189"/>
      <c r="E133" s="190"/>
      <c r="F133" s="156"/>
      <c r="G133" s="156"/>
      <c r="H133" s="156"/>
      <c r="I133" s="156"/>
      <c r="J133" s="156"/>
      <c r="K133" s="156"/>
      <c r="L133" s="156"/>
      <c r="M133" s="156"/>
      <c r="N133" s="155"/>
      <c r="O133" s="155"/>
      <c r="P133" s="155"/>
      <c r="Q133" s="155"/>
      <c r="R133" s="156"/>
      <c r="S133" s="156"/>
      <c r="T133" s="156"/>
      <c r="U133" s="156"/>
      <c r="V133" s="156"/>
      <c r="W133" s="156"/>
      <c r="X133" s="156"/>
      <c r="Y133" s="145"/>
      <c r="Z133" s="145"/>
      <c r="AA133" s="145"/>
      <c r="AB133" s="145"/>
      <c r="AC133" s="145"/>
      <c r="AD133" s="145"/>
      <c r="AE133" s="145"/>
      <c r="AF133" s="145" t="s">
        <v>227</v>
      </c>
      <c r="AG133" s="145"/>
      <c r="AH133" s="145"/>
      <c r="AI133" s="145"/>
      <c r="AJ133" s="145"/>
      <c r="AK133" s="145"/>
      <c r="AL133" s="145"/>
      <c r="AM133" s="145"/>
      <c r="AN133" s="145"/>
      <c r="AO133" s="145"/>
      <c r="AP133" s="145"/>
      <c r="AQ133" s="145"/>
      <c r="AR133" s="145"/>
      <c r="AS133" s="145"/>
      <c r="AT133" s="145"/>
      <c r="AU133" s="145"/>
      <c r="AV133" s="145"/>
      <c r="AW133" s="145"/>
      <c r="AX133" s="145"/>
      <c r="AY133" s="145"/>
      <c r="AZ133" s="145"/>
      <c r="BA133" s="145"/>
      <c r="BB133" s="145"/>
      <c r="BC133" s="145"/>
      <c r="BD133" s="145"/>
      <c r="BE133" s="145"/>
      <c r="BF133" s="145"/>
      <c r="BG133" s="145"/>
    </row>
    <row r="134" spans="1:59" outlineLevel="3" x14ac:dyDescent="0.2">
      <c r="A134" s="152"/>
      <c r="B134" s="153"/>
      <c r="C134" s="184" t="s">
        <v>971</v>
      </c>
      <c r="D134" s="158"/>
      <c r="E134" s="159">
        <v>56</v>
      </c>
      <c r="F134" s="156"/>
      <c r="G134" s="156"/>
      <c r="H134" s="156"/>
      <c r="I134" s="156"/>
      <c r="J134" s="156"/>
      <c r="K134" s="156"/>
      <c r="L134" s="156"/>
      <c r="M134" s="156"/>
      <c r="N134" s="155"/>
      <c r="O134" s="155"/>
      <c r="P134" s="155"/>
      <c r="Q134" s="155"/>
      <c r="R134" s="156"/>
      <c r="S134" s="156"/>
      <c r="T134" s="156"/>
      <c r="U134" s="156"/>
      <c r="V134" s="156"/>
      <c r="W134" s="156"/>
      <c r="X134" s="156"/>
      <c r="Y134" s="145"/>
      <c r="Z134" s="145"/>
      <c r="AA134" s="145"/>
      <c r="AB134" s="145"/>
      <c r="AC134" s="145"/>
      <c r="AD134" s="145"/>
      <c r="AE134" s="145"/>
      <c r="AF134" s="145" t="s">
        <v>227</v>
      </c>
      <c r="AG134" s="145">
        <v>0</v>
      </c>
      <c r="AH134" s="145"/>
      <c r="AI134" s="145"/>
      <c r="AJ134" s="145"/>
      <c r="AK134" s="145"/>
      <c r="AL134" s="145"/>
      <c r="AM134" s="145"/>
      <c r="AN134" s="145"/>
      <c r="AO134" s="145"/>
      <c r="AP134" s="145"/>
      <c r="AQ134" s="145"/>
      <c r="AR134" s="145"/>
      <c r="AS134" s="145"/>
      <c r="AT134" s="145"/>
      <c r="AU134" s="145"/>
      <c r="AV134" s="145"/>
      <c r="AW134" s="145"/>
      <c r="AX134" s="145"/>
      <c r="AY134" s="145"/>
      <c r="AZ134" s="145"/>
      <c r="BA134" s="145"/>
      <c r="BB134" s="145"/>
      <c r="BC134" s="145"/>
      <c r="BD134" s="145"/>
      <c r="BE134" s="145"/>
      <c r="BF134" s="145"/>
      <c r="BG134" s="145"/>
    </row>
    <row r="135" spans="1:59" outlineLevel="1" x14ac:dyDescent="0.2">
      <c r="A135" s="168">
        <v>53</v>
      </c>
      <c r="B135" s="169" t="s">
        <v>972</v>
      </c>
      <c r="C135" s="183" t="s">
        <v>973</v>
      </c>
      <c r="D135" s="170" t="s">
        <v>261</v>
      </c>
      <c r="E135" s="171">
        <v>28.222000000000001</v>
      </c>
      <c r="F135" s="172"/>
      <c r="G135" s="173">
        <f>ROUND(E135*F135,2)</f>
        <v>0</v>
      </c>
      <c r="H135" s="172"/>
      <c r="I135" s="173">
        <f>ROUND(E135*H135,2)</f>
        <v>0</v>
      </c>
      <c r="J135" s="172"/>
      <c r="K135" s="173">
        <f>ROUND(E135*J135,2)</f>
        <v>0</v>
      </c>
      <c r="L135" s="173">
        <v>21</v>
      </c>
      <c r="M135" s="173">
        <f>G135*(1+L135/100)</f>
        <v>0</v>
      </c>
      <c r="N135" s="171">
        <v>0.129</v>
      </c>
      <c r="O135" s="171">
        <f>ROUND(E135*N135,2)</f>
        <v>3.64</v>
      </c>
      <c r="P135" s="171">
        <v>0</v>
      </c>
      <c r="Q135" s="171">
        <f>ROUND(E135*P135,2)</f>
        <v>0</v>
      </c>
      <c r="R135" s="173" t="s">
        <v>268</v>
      </c>
      <c r="S135" s="174" t="s">
        <v>222</v>
      </c>
      <c r="T135" s="156">
        <v>0</v>
      </c>
      <c r="U135" s="156">
        <f>ROUND(E135*T135,2)</f>
        <v>0</v>
      </c>
      <c r="V135" s="156"/>
      <c r="W135" s="156" t="s">
        <v>269</v>
      </c>
      <c r="X135" s="156" t="s">
        <v>224</v>
      </c>
      <c r="Y135" s="145"/>
      <c r="Z135" s="145"/>
      <c r="AA135" s="145"/>
      <c r="AB135" s="145"/>
      <c r="AC135" s="145"/>
      <c r="AD135" s="145"/>
      <c r="AE135" s="145"/>
      <c r="AF135" s="145" t="s">
        <v>862</v>
      </c>
      <c r="AG135" s="145"/>
      <c r="AH135" s="145"/>
      <c r="AI135" s="145"/>
      <c r="AJ135" s="145"/>
      <c r="AK135" s="145"/>
      <c r="AL135" s="145"/>
      <c r="AM135" s="145"/>
      <c r="AN135" s="145"/>
      <c r="AO135" s="145"/>
      <c r="AP135" s="145"/>
      <c r="AQ135" s="145"/>
      <c r="AR135" s="145"/>
      <c r="AS135" s="145"/>
      <c r="AT135" s="145"/>
      <c r="AU135" s="145"/>
      <c r="AV135" s="145"/>
      <c r="AW135" s="145"/>
      <c r="AX135" s="145"/>
      <c r="AY135" s="145"/>
      <c r="AZ135" s="145"/>
      <c r="BA135" s="145"/>
      <c r="BB135" s="145"/>
      <c r="BC135" s="145"/>
      <c r="BD135" s="145"/>
      <c r="BE135" s="145"/>
      <c r="BF135" s="145"/>
      <c r="BG135" s="145"/>
    </row>
    <row r="136" spans="1:59" outlineLevel="2" x14ac:dyDescent="0.2">
      <c r="A136" s="152"/>
      <c r="B136" s="153"/>
      <c r="C136" s="184" t="s">
        <v>974</v>
      </c>
      <c r="D136" s="158"/>
      <c r="E136" s="159">
        <v>28.222000000000001</v>
      </c>
      <c r="F136" s="156"/>
      <c r="G136" s="156"/>
      <c r="H136" s="156"/>
      <c r="I136" s="156"/>
      <c r="J136" s="156"/>
      <c r="K136" s="156"/>
      <c r="L136" s="156"/>
      <c r="M136" s="156"/>
      <c r="N136" s="155"/>
      <c r="O136" s="155"/>
      <c r="P136" s="155"/>
      <c r="Q136" s="155"/>
      <c r="R136" s="156"/>
      <c r="S136" s="156"/>
      <c r="T136" s="156"/>
      <c r="U136" s="156"/>
      <c r="V136" s="156"/>
      <c r="W136" s="156"/>
      <c r="X136" s="156"/>
      <c r="Y136" s="145"/>
      <c r="Z136" s="145"/>
      <c r="AA136" s="145"/>
      <c r="AB136" s="145"/>
      <c r="AC136" s="145"/>
      <c r="AD136" s="145"/>
      <c r="AE136" s="145"/>
      <c r="AF136" s="145" t="s">
        <v>227</v>
      </c>
      <c r="AG136" s="145">
        <v>0</v>
      </c>
      <c r="AH136" s="145"/>
      <c r="AI136" s="145"/>
      <c r="AJ136" s="145"/>
      <c r="AK136" s="145"/>
      <c r="AL136" s="145"/>
      <c r="AM136" s="145"/>
      <c r="AN136" s="145"/>
      <c r="AO136" s="145"/>
      <c r="AP136" s="145"/>
      <c r="AQ136" s="145"/>
      <c r="AR136" s="145"/>
      <c r="AS136" s="145"/>
      <c r="AT136" s="145"/>
      <c r="AU136" s="145"/>
      <c r="AV136" s="145"/>
      <c r="AW136" s="145"/>
      <c r="AX136" s="145"/>
      <c r="AY136" s="145"/>
      <c r="AZ136" s="145"/>
      <c r="BA136" s="145"/>
      <c r="BB136" s="145"/>
      <c r="BC136" s="145"/>
      <c r="BD136" s="145"/>
      <c r="BE136" s="145"/>
      <c r="BF136" s="145"/>
      <c r="BG136" s="145"/>
    </row>
    <row r="137" spans="1:59" outlineLevel="1" x14ac:dyDescent="0.2">
      <c r="A137" s="168">
        <v>54</v>
      </c>
      <c r="B137" s="169" t="s">
        <v>975</v>
      </c>
      <c r="C137" s="183" t="s">
        <v>976</v>
      </c>
      <c r="D137" s="170" t="s">
        <v>261</v>
      </c>
      <c r="E137" s="171">
        <v>81.302999999999997</v>
      </c>
      <c r="F137" s="172"/>
      <c r="G137" s="173">
        <f>ROUND(E137*F137,2)</f>
        <v>0</v>
      </c>
      <c r="H137" s="172"/>
      <c r="I137" s="173">
        <f>ROUND(E137*H137,2)</f>
        <v>0</v>
      </c>
      <c r="J137" s="172"/>
      <c r="K137" s="173">
        <f>ROUND(E137*J137,2)</f>
        <v>0</v>
      </c>
      <c r="L137" s="173">
        <v>21</v>
      </c>
      <c r="M137" s="173">
        <f>G137*(1+L137/100)</f>
        <v>0</v>
      </c>
      <c r="N137" s="171">
        <v>0.17244999999999999</v>
      </c>
      <c r="O137" s="171">
        <f>ROUND(E137*N137,2)</f>
        <v>14.02</v>
      </c>
      <c r="P137" s="171">
        <v>0</v>
      </c>
      <c r="Q137" s="171">
        <f>ROUND(E137*P137,2)</f>
        <v>0</v>
      </c>
      <c r="R137" s="173" t="s">
        <v>268</v>
      </c>
      <c r="S137" s="174" t="s">
        <v>222</v>
      </c>
      <c r="T137" s="156">
        <v>0</v>
      </c>
      <c r="U137" s="156">
        <f>ROUND(E137*T137,2)</f>
        <v>0</v>
      </c>
      <c r="V137" s="156"/>
      <c r="W137" s="156" t="s">
        <v>269</v>
      </c>
      <c r="X137" s="156" t="s">
        <v>224</v>
      </c>
      <c r="Y137" s="145"/>
      <c r="Z137" s="145"/>
      <c r="AA137" s="145"/>
      <c r="AB137" s="145"/>
      <c r="AC137" s="145"/>
      <c r="AD137" s="145"/>
      <c r="AE137" s="145"/>
      <c r="AF137" s="145" t="s">
        <v>862</v>
      </c>
      <c r="AG137" s="145"/>
      <c r="AH137" s="145"/>
      <c r="AI137" s="145"/>
      <c r="AJ137" s="145"/>
      <c r="AK137" s="145"/>
      <c r="AL137" s="145"/>
      <c r="AM137" s="145"/>
      <c r="AN137" s="145"/>
      <c r="AO137" s="145"/>
      <c r="AP137" s="145"/>
      <c r="AQ137" s="145"/>
      <c r="AR137" s="145"/>
      <c r="AS137" s="145"/>
      <c r="AT137" s="145"/>
      <c r="AU137" s="145"/>
      <c r="AV137" s="145"/>
      <c r="AW137" s="145"/>
      <c r="AX137" s="145"/>
      <c r="AY137" s="145"/>
      <c r="AZ137" s="145"/>
      <c r="BA137" s="145"/>
      <c r="BB137" s="145"/>
      <c r="BC137" s="145"/>
      <c r="BD137" s="145"/>
      <c r="BE137" s="145"/>
      <c r="BF137" s="145"/>
      <c r="BG137" s="145"/>
    </row>
    <row r="138" spans="1:59" ht="22.5" outlineLevel="2" x14ac:dyDescent="0.2">
      <c r="A138" s="152"/>
      <c r="B138" s="153"/>
      <c r="C138" s="184" t="s">
        <v>977</v>
      </c>
      <c r="D138" s="158"/>
      <c r="E138" s="159">
        <v>81.303049999999999</v>
      </c>
      <c r="F138" s="156"/>
      <c r="G138" s="156"/>
      <c r="H138" s="156"/>
      <c r="I138" s="156"/>
      <c r="J138" s="156"/>
      <c r="K138" s="156"/>
      <c r="L138" s="156"/>
      <c r="M138" s="156"/>
      <c r="N138" s="155"/>
      <c r="O138" s="155"/>
      <c r="P138" s="155"/>
      <c r="Q138" s="155"/>
      <c r="R138" s="156"/>
      <c r="S138" s="156"/>
      <c r="T138" s="156"/>
      <c r="U138" s="156"/>
      <c r="V138" s="156"/>
      <c r="W138" s="156"/>
      <c r="X138" s="156"/>
      <c r="Y138" s="145"/>
      <c r="Z138" s="145"/>
      <c r="AA138" s="145"/>
      <c r="AB138" s="145"/>
      <c r="AC138" s="145"/>
      <c r="AD138" s="145"/>
      <c r="AE138" s="145"/>
      <c r="AF138" s="145" t="s">
        <v>227</v>
      </c>
      <c r="AG138" s="145">
        <v>0</v>
      </c>
      <c r="AH138" s="145"/>
      <c r="AI138" s="145"/>
      <c r="AJ138" s="145"/>
      <c r="AK138" s="145"/>
      <c r="AL138" s="145"/>
      <c r="AM138" s="145"/>
      <c r="AN138" s="145"/>
      <c r="AO138" s="145"/>
      <c r="AP138" s="145"/>
      <c r="AQ138" s="145"/>
      <c r="AR138" s="145"/>
      <c r="AS138" s="145"/>
      <c r="AT138" s="145"/>
      <c r="AU138" s="145"/>
      <c r="AV138" s="145"/>
      <c r="AW138" s="145"/>
      <c r="AX138" s="145"/>
      <c r="AY138" s="145"/>
      <c r="AZ138" s="145"/>
      <c r="BA138" s="145"/>
      <c r="BB138" s="145"/>
      <c r="BC138" s="145"/>
      <c r="BD138" s="145"/>
      <c r="BE138" s="145"/>
      <c r="BF138" s="145"/>
      <c r="BG138" s="145"/>
    </row>
    <row r="139" spans="1:59" x14ac:dyDescent="0.2">
      <c r="A139" s="161" t="s">
        <v>217</v>
      </c>
      <c r="B139" s="162" t="s">
        <v>113</v>
      </c>
      <c r="C139" s="182" t="s">
        <v>114</v>
      </c>
      <c r="D139" s="163"/>
      <c r="E139" s="164"/>
      <c r="F139" s="165"/>
      <c r="G139" s="165">
        <f>SUMIF(AF140:AF154,"&lt;&gt;NOR",G140:G154)</f>
        <v>0</v>
      </c>
      <c r="H139" s="165"/>
      <c r="I139" s="165">
        <f>SUM(I140:I154)</f>
        <v>0</v>
      </c>
      <c r="J139" s="165"/>
      <c r="K139" s="165">
        <f>SUM(K140:K154)</f>
        <v>0</v>
      </c>
      <c r="L139" s="165"/>
      <c r="M139" s="165">
        <f>SUM(M140:M154)</f>
        <v>0</v>
      </c>
      <c r="N139" s="164"/>
      <c r="O139" s="164">
        <f>SUM(O140:O154)</f>
        <v>439.52000000000004</v>
      </c>
      <c r="P139" s="164"/>
      <c r="Q139" s="164">
        <f>SUM(Q140:Q154)</f>
        <v>0</v>
      </c>
      <c r="R139" s="165"/>
      <c r="S139" s="166"/>
      <c r="T139" s="160"/>
      <c r="U139" s="160">
        <f>SUM(U140:U154)</f>
        <v>753.78</v>
      </c>
      <c r="V139" s="160"/>
      <c r="W139" s="160"/>
      <c r="X139" s="160"/>
      <c r="AF139" t="s">
        <v>218</v>
      </c>
    </row>
    <row r="140" spans="1:59" outlineLevel="1" x14ac:dyDescent="0.2">
      <c r="A140" s="168">
        <v>55</v>
      </c>
      <c r="B140" s="169" t="s">
        <v>978</v>
      </c>
      <c r="C140" s="183" t="s">
        <v>979</v>
      </c>
      <c r="D140" s="170" t="s">
        <v>221</v>
      </c>
      <c r="E140" s="171">
        <v>134.20859999999999</v>
      </c>
      <c r="F140" s="172"/>
      <c r="G140" s="173">
        <f>ROUND(E140*F140,2)</f>
        <v>0</v>
      </c>
      <c r="H140" s="172"/>
      <c r="I140" s="173">
        <f>ROUND(E140*H140,2)</f>
        <v>0</v>
      </c>
      <c r="J140" s="172"/>
      <c r="K140" s="173">
        <f>ROUND(E140*J140,2)</f>
        <v>0</v>
      </c>
      <c r="L140" s="173">
        <v>21</v>
      </c>
      <c r="M140" s="173">
        <f>G140*(1+L140/100)</f>
        <v>0</v>
      </c>
      <c r="N140" s="171">
        <v>2.5249999999999999</v>
      </c>
      <c r="O140" s="171">
        <f>ROUND(E140*N140,2)</f>
        <v>338.88</v>
      </c>
      <c r="P140" s="171">
        <v>0</v>
      </c>
      <c r="Q140" s="171">
        <f>ROUND(E140*P140,2)</f>
        <v>0</v>
      </c>
      <c r="R140" s="173"/>
      <c r="S140" s="174" t="s">
        <v>222</v>
      </c>
      <c r="T140" s="156">
        <v>2.58</v>
      </c>
      <c r="U140" s="156">
        <f>ROUND(E140*T140,2)</f>
        <v>346.26</v>
      </c>
      <c r="V140" s="156"/>
      <c r="W140" s="156" t="s">
        <v>223</v>
      </c>
      <c r="X140" s="156" t="s">
        <v>224</v>
      </c>
      <c r="Y140" s="145"/>
      <c r="Z140" s="145"/>
      <c r="AA140" s="145"/>
      <c r="AB140" s="145"/>
      <c r="AC140" s="145"/>
      <c r="AD140" s="145"/>
      <c r="AE140" s="145"/>
      <c r="AF140" s="145" t="s">
        <v>352</v>
      </c>
      <c r="AG140" s="145"/>
      <c r="AH140" s="145"/>
      <c r="AI140" s="145"/>
      <c r="AJ140" s="145"/>
      <c r="AK140" s="145"/>
      <c r="AL140" s="145"/>
      <c r="AM140" s="145"/>
      <c r="AN140" s="145"/>
      <c r="AO140" s="145"/>
      <c r="AP140" s="145"/>
      <c r="AQ140" s="145"/>
      <c r="AR140" s="145"/>
      <c r="AS140" s="145"/>
      <c r="AT140" s="145"/>
      <c r="AU140" s="145"/>
      <c r="AV140" s="145"/>
      <c r="AW140" s="145"/>
      <c r="AX140" s="145"/>
      <c r="AY140" s="145"/>
      <c r="AZ140" s="145"/>
      <c r="BA140" s="145"/>
      <c r="BB140" s="145"/>
      <c r="BC140" s="145"/>
      <c r="BD140" s="145"/>
      <c r="BE140" s="145"/>
      <c r="BF140" s="145"/>
      <c r="BG140" s="145"/>
    </row>
    <row r="141" spans="1:59" ht="22.5" outlineLevel="2" x14ac:dyDescent="0.2">
      <c r="A141" s="152"/>
      <c r="B141" s="153"/>
      <c r="C141" s="184" t="s">
        <v>980</v>
      </c>
      <c r="D141" s="158"/>
      <c r="E141" s="159">
        <v>134.21</v>
      </c>
      <c r="F141" s="156"/>
      <c r="G141" s="156"/>
      <c r="H141" s="156"/>
      <c r="I141" s="156"/>
      <c r="J141" s="156"/>
      <c r="K141" s="156"/>
      <c r="L141" s="156"/>
      <c r="M141" s="156"/>
      <c r="N141" s="155"/>
      <c r="O141" s="155"/>
      <c r="P141" s="155"/>
      <c r="Q141" s="155"/>
      <c r="R141" s="156"/>
      <c r="S141" s="156"/>
      <c r="T141" s="156"/>
      <c r="U141" s="156"/>
      <c r="V141" s="156"/>
      <c r="W141" s="156"/>
      <c r="X141" s="156"/>
      <c r="Y141" s="145"/>
      <c r="Z141" s="145"/>
      <c r="AA141" s="145"/>
      <c r="AB141" s="145"/>
      <c r="AC141" s="145"/>
      <c r="AD141" s="145"/>
      <c r="AE141" s="145"/>
      <c r="AF141" s="145" t="s">
        <v>227</v>
      </c>
      <c r="AG141" s="145">
        <v>0</v>
      </c>
      <c r="AH141" s="145"/>
      <c r="AI141" s="145"/>
      <c r="AJ141" s="145"/>
      <c r="AK141" s="145"/>
      <c r="AL141" s="145"/>
      <c r="AM141" s="145"/>
      <c r="AN141" s="145"/>
      <c r="AO141" s="145"/>
      <c r="AP141" s="145"/>
      <c r="AQ141" s="145"/>
      <c r="AR141" s="145"/>
      <c r="AS141" s="145"/>
      <c r="AT141" s="145"/>
      <c r="AU141" s="145"/>
      <c r="AV141" s="145"/>
      <c r="AW141" s="145"/>
      <c r="AX141" s="145"/>
      <c r="AY141" s="145"/>
      <c r="AZ141" s="145"/>
      <c r="BA141" s="145"/>
      <c r="BB141" s="145"/>
      <c r="BC141" s="145"/>
      <c r="BD141" s="145"/>
      <c r="BE141" s="145"/>
      <c r="BF141" s="145"/>
      <c r="BG141" s="145"/>
    </row>
    <row r="142" spans="1:59" outlineLevel="1" x14ac:dyDescent="0.2">
      <c r="A142" s="168">
        <v>56</v>
      </c>
      <c r="B142" s="169" t="s">
        <v>981</v>
      </c>
      <c r="C142" s="183" t="s">
        <v>982</v>
      </c>
      <c r="D142" s="170" t="s">
        <v>261</v>
      </c>
      <c r="E142" s="171">
        <v>1677.6072999999999</v>
      </c>
      <c r="F142" s="172"/>
      <c r="G142" s="173">
        <f>ROUND(E142*F142,2)</f>
        <v>0</v>
      </c>
      <c r="H142" s="172"/>
      <c r="I142" s="173">
        <f>ROUND(E142*H142,2)</f>
        <v>0</v>
      </c>
      <c r="J142" s="172"/>
      <c r="K142" s="173">
        <f>ROUND(E142*J142,2)</f>
        <v>0</v>
      </c>
      <c r="L142" s="173">
        <v>21</v>
      </c>
      <c r="M142" s="173">
        <f>G142*(1+L142/100)</f>
        <v>0</v>
      </c>
      <c r="N142" s="171">
        <v>0</v>
      </c>
      <c r="O142" s="171">
        <f>ROUND(E142*N142,2)</f>
        <v>0</v>
      </c>
      <c r="P142" s="171">
        <v>0</v>
      </c>
      <c r="Q142" s="171">
        <f>ROUND(E142*P142,2)</f>
        <v>0</v>
      </c>
      <c r="R142" s="173"/>
      <c r="S142" s="174" t="s">
        <v>222</v>
      </c>
      <c r="T142" s="156">
        <v>0</v>
      </c>
      <c r="U142" s="156">
        <f>ROUND(E142*T142,2)</f>
        <v>0</v>
      </c>
      <c r="V142" s="156"/>
      <c r="W142" s="156" t="s">
        <v>223</v>
      </c>
      <c r="X142" s="156" t="s">
        <v>224</v>
      </c>
      <c r="Y142" s="145"/>
      <c r="Z142" s="145"/>
      <c r="AA142" s="145"/>
      <c r="AB142" s="145"/>
      <c r="AC142" s="145"/>
      <c r="AD142" s="145"/>
      <c r="AE142" s="145"/>
      <c r="AF142" s="145" t="s">
        <v>352</v>
      </c>
      <c r="AG142" s="145"/>
      <c r="AH142" s="145"/>
      <c r="AI142" s="145"/>
      <c r="AJ142" s="145"/>
      <c r="AK142" s="145"/>
      <c r="AL142" s="145"/>
      <c r="AM142" s="145"/>
      <c r="AN142" s="145"/>
      <c r="AO142" s="145"/>
      <c r="AP142" s="145"/>
      <c r="AQ142" s="145"/>
      <c r="AR142" s="145"/>
      <c r="AS142" s="145"/>
      <c r="AT142" s="145"/>
      <c r="AU142" s="145"/>
      <c r="AV142" s="145"/>
      <c r="AW142" s="145"/>
      <c r="AX142" s="145"/>
      <c r="AY142" s="145"/>
      <c r="AZ142" s="145"/>
      <c r="BA142" s="145"/>
      <c r="BB142" s="145"/>
      <c r="BC142" s="145"/>
      <c r="BD142" s="145"/>
      <c r="BE142" s="145"/>
      <c r="BF142" s="145"/>
      <c r="BG142" s="145"/>
    </row>
    <row r="143" spans="1:59" outlineLevel="2" x14ac:dyDescent="0.2">
      <c r="A143" s="152"/>
      <c r="B143" s="153"/>
      <c r="C143" s="184" t="s">
        <v>983</v>
      </c>
      <c r="D143" s="158"/>
      <c r="E143" s="159">
        <v>1677.61</v>
      </c>
      <c r="F143" s="156"/>
      <c r="G143" s="156"/>
      <c r="H143" s="156"/>
      <c r="I143" s="156"/>
      <c r="J143" s="156"/>
      <c r="K143" s="156"/>
      <c r="L143" s="156"/>
      <c r="M143" s="156"/>
      <c r="N143" s="155"/>
      <c r="O143" s="155"/>
      <c r="P143" s="155"/>
      <c r="Q143" s="155"/>
      <c r="R143" s="156"/>
      <c r="S143" s="156"/>
      <c r="T143" s="156"/>
      <c r="U143" s="156"/>
      <c r="V143" s="156"/>
      <c r="W143" s="156"/>
      <c r="X143" s="156"/>
      <c r="Y143" s="145"/>
      <c r="Z143" s="145"/>
      <c r="AA143" s="145"/>
      <c r="AB143" s="145"/>
      <c r="AC143" s="145"/>
      <c r="AD143" s="145"/>
      <c r="AE143" s="145"/>
      <c r="AF143" s="145" t="s">
        <v>227</v>
      </c>
      <c r="AG143" s="145">
        <v>0</v>
      </c>
      <c r="AH143" s="145"/>
      <c r="AI143" s="145"/>
      <c r="AJ143" s="145"/>
      <c r="AK143" s="145"/>
      <c r="AL143" s="145"/>
      <c r="AM143" s="145"/>
      <c r="AN143" s="145"/>
      <c r="AO143" s="145"/>
      <c r="AP143" s="145"/>
      <c r="AQ143" s="145"/>
      <c r="AR143" s="145"/>
      <c r="AS143" s="145"/>
      <c r="AT143" s="145"/>
      <c r="AU143" s="145"/>
      <c r="AV143" s="145"/>
      <c r="AW143" s="145"/>
      <c r="AX143" s="145"/>
      <c r="AY143" s="145"/>
      <c r="AZ143" s="145"/>
      <c r="BA143" s="145"/>
      <c r="BB143" s="145"/>
      <c r="BC143" s="145"/>
      <c r="BD143" s="145"/>
      <c r="BE143" s="145"/>
      <c r="BF143" s="145"/>
      <c r="BG143" s="145"/>
    </row>
    <row r="144" spans="1:59" outlineLevel="1" x14ac:dyDescent="0.2">
      <c r="A144" s="175">
        <v>57</v>
      </c>
      <c r="B144" s="176" t="s">
        <v>984</v>
      </c>
      <c r="C144" s="185" t="s">
        <v>985</v>
      </c>
      <c r="D144" s="177" t="s">
        <v>221</v>
      </c>
      <c r="E144" s="178">
        <v>134.20859999999999</v>
      </c>
      <c r="F144" s="179"/>
      <c r="G144" s="180">
        <f>ROUND(E144*F144,2)</f>
        <v>0</v>
      </c>
      <c r="H144" s="179"/>
      <c r="I144" s="180">
        <f>ROUND(E144*H144,2)</f>
        <v>0</v>
      </c>
      <c r="J144" s="179"/>
      <c r="K144" s="180">
        <f>ROUND(E144*J144,2)</f>
        <v>0</v>
      </c>
      <c r="L144" s="180">
        <v>21</v>
      </c>
      <c r="M144" s="180">
        <f>G144*(1+L144/100)</f>
        <v>0</v>
      </c>
      <c r="N144" s="178">
        <v>0</v>
      </c>
      <c r="O144" s="178">
        <f>ROUND(E144*N144,2)</f>
        <v>0</v>
      </c>
      <c r="P144" s="178">
        <v>0</v>
      </c>
      <c r="Q144" s="178">
        <f>ROUND(E144*P144,2)</f>
        <v>0</v>
      </c>
      <c r="R144" s="180"/>
      <c r="S144" s="181" t="s">
        <v>222</v>
      </c>
      <c r="T144" s="156">
        <v>0.41</v>
      </c>
      <c r="U144" s="156">
        <f>ROUND(E144*T144,2)</f>
        <v>55.03</v>
      </c>
      <c r="V144" s="156"/>
      <c r="W144" s="156" t="s">
        <v>223</v>
      </c>
      <c r="X144" s="156" t="s">
        <v>224</v>
      </c>
      <c r="Y144" s="145"/>
      <c r="Z144" s="145"/>
      <c r="AA144" s="145"/>
      <c r="AB144" s="145"/>
      <c r="AC144" s="145"/>
      <c r="AD144" s="145"/>
      <c r="AE144" s="145"/>
      <c r="AF144" s="145" t="s">
        <v>352</v>
      </c>
      <c r="AG144" s="145"/>
      <c r="AH144" s="145"/>
      <c r="AI144" s="145"/>
      <c r="AJ144" s="145"/>
      <c r="AK144" s="145"/>
      <c r="AL144" s="145"/>
      <c r="AM144" s="145"/>
      <c r="AN144" s="145"/>
      <c r="AO144" s="145"/>
      <c r="AP144" s="145"/>
      <c r="AQ144" s="145"/>
      <c r="AR144" s="145"/>
      <c r="AS144" s="145"/>
      <c r="AT144" s="145"/>
      <c r="AU144" s="145"/>
      <c r="AV144" s="145"/>
      <c r="AW144" s="145"/>
      <c r="AX144" s="145"/>
      <c r="AY144" s="145"/>
      <c r="AZ144" s="145"/>
      <c r="BA144" s="145"/>
      <c r="BB144" s="145"/>
      <c r="BC144" s="145"/>
      <c r="BD144" s="145"/>
      <c r="BE144" s="145"/>
      <c r="BF144" s="145"/>
      <c r="BG144" s="145"/>
    </row>
    <row r="145" spans="1:59" outlineLevel="1" x14ac:dyDescent="0.2">
      <c r="A145" s="175">
        <v>58</v>
      </c>
      <c r="B145" s="176" t="s">
        <v>986</v>
      </c>
      <c r="C145" s="185" t="s">
        <v>987</v>
      </c>
      <c r="D145" s="177" t="s">
        <v>221</v>
      </c>
      <c r="E145" s="178">
        <v>134.20859999999999</v>
      </c>
      <c r="F145" s="179"/>
      <c r="G145" s="180">
        <f>ROUND(E145*F145,2)</f>
        <v>0</v>
      </c>
      <c r="H145" s="179"/>
      <c r="I145" s="180">
        <f>ROUND(E145*H145,2)</f>
        <v>0</v>
      </c>
      <c r="J145" s="179"/>
      <c r="K145" s="180">
        <f>ROUND(E145*J145,2)</f>
        <v>0</v>
      </c>
      <c r="L145" s="180">
        <v>21</v>
      </c>
      <c r="M145" s="180">
        <f>G145*(1+L145/100)</f>
        <v>0</v>
      </c>
      <c r="N145" s="178">
        <v>0</v>
      </c>
      <c r="O145" s="178">
        <f>ROUND(E145*N145,2)</f>
        <v>0</v>
      </c>
      <c r="P145" s="178">
        <v>0</v>
      </c>
      <c r="Q145" s="178">
        <f>ROUND(E145*P145,2)</f>
        <v>0</v>
      </c>
      <c r="R145" s="180"/>
      <c r="S145" s="181" t="s">
        <v>222</v>
      </c>
      <c r="T145" s="156">
        <v>0.33800000000000002</v>
      </c>
      <c r="U145" s="156">
        <f>ROUND(E145*T145,2)</f>
        <v>45.36</v>
      </c>
      <c r="V145" s="156"/>
      <c r="W145" s="156" t="s">
        <v>223</v>
      </c>
      <c r="X145" s="156" t="s">
        <v>224</v>
      </c>
      <c r="Y145" s="145"/>
      <c r="Z145" s="145"/>
      <c r="AA145" s="145"/>
      <c r="AB145" s="145"/>
      <c r="AC145" s="145"/>
      <c r="AD145" s="145"/>
      <c r="AE145" s="145"/>
      <c r="AF145" s="145" t="s">
        <v>352</v>
      </c>
      <c r="AG145" s="145"/>
      <c r="AH145" s="145"/>
      <c r="AI145" s="145"/>
      <c r="AJ145" s="145"/>
      <c r="AK145" s="145"/>
      <c r="AL145" s="145"/>
      <c r="AM145" s="145"/>
      <c r="AN145" s="145"/>
      <c r="AO145" s="145"/>
      <c r="AP145" s="145"/>
      <c r="AQ145" s="145"/>
      <c r="AR145" s="145"/>
      <c r="AS145" s="145"/>
      <c r="AT145" s="145"/>
      <c r="AU145" s="145"/>
      <c r="AV145" s="145"/>
      <c r="AW145" s="145"/>
      <c r="AX145" s="145"/>
      <c r="AY145" s="145"/>
      <c r="AZ145" s="145"/>
      <c r="BA145" s="145"/>
      <c r="BB145" s="145"/>
      <c r="BC145" s="145"/>
      <c r="BD145" s="145"/>
      <c r="BE145" s="145"/>
      <c r="BF145" s="145"/>
      <c r="BG145" s="145"/>
    </row>
    <row r="146" spans="1:59" outlineLevel="1" x14ac:dyDescent="0.2">
      <c r="A146" s="168">
        <v>59</v>
      </c>
      <c r="B146" s="169" t="s">
        <v>988</v>
      </c>
      <c r="C146" s="183" t="s">
        <v>989</v>
      </c>
      <c r="D146" s="170" t="s">
        <v>261</v>
      </c>
      <c r="E146" s="171">
        <v>33.097999999999999</v>
      </c>
      <c r="F146" s="172"/>
      <c r="G146" s="173">
        <f>ROUND(E146*F146,2)</f>
        <v>0</v>
      </c>
      <c r="H146" s="172"/>
      <c r="I146" s="173">
        <f>ROUND(E146*H146,2)</f>
        <v>0</v>
      </c>
      <c r="J146" s="172"/>
      <c r="K146" s="173">
        <f>ROUND(E146*J146,2)</f>
        <v>0</v>
      </c>
      <c r="L146" s="173">
        <v>21</v>
      </c>
      <c r="M146" s="173">
        <f>G146*(1+L146/100)</f>
        <v>0</v>
      </c>
      <c r="N146" s="171">
        <v>1.41E-2</v>
      </c>
      <c r="O146" s="171">
        <f>ROUND(E146*N146,2)</f>
        <v>0.47</v>
      </c>
      <c r="P146" s="171">
        <v>0</v>
      </c>
      <c r="Q146" s="171">
        <f>ROUND(E146*P146,2)</f>
        <v>0</v>
      </c>
      <c r="R146" s="173"/>
      <c r="S146" s="174" t="s">
        <v>222</v>
      </c>
      <c r="T146" s="156">
        <v>0.39600000000000002</v>
      </c>
      <c r="U146" s="156">
        <f>ROUND(E146*T146,2)</f>
        <v>13.11</v>
      </c>
      <c r="V146" s="156"/>
      <c r="W146" s="156" t="s">
        <v>223</v>
      </c>
      <c r="X146" s="156" t="s">
        <v>224</v>
      </c>
      <c r="Y146" s="145"/>
      <c r="Z146" s="145"/>
      <c r="AA146" s="145"/>
      <c r="AB146" s="145"/>
      <c r="AC146" s="145"/>
      <c r="AD146" s="145"/>
      <c r="AE146" s="145"/>
      <c r="AF146" s="145" t="s">
        <v>352</v>
      </c>
      <c r="AG146" s="145"/>
      <c r="AH146" s="145"/>
      <c r="AI146" s="145"/>
      <c r="AJ146" s="145"/>
      <c r="AK146" s="145"/>
      <c r="AL146" s="145"/>
      <c r="AM146" s="145"/>
      <c r="AN146" s="145"/>
      <c r="AO146" s="145"/>
      <c r="AP146" s="145"/>
      <c r="AQ146" s="145"/>
      <c r="AR146" s="145"/>
      <c r="AS146" s="145"/>
      <c r="AT146" s="145"/>
      <c r="AU146" s="145"/>
      <c r="AV146" s="145"/>
      <c r="AW146" s="145"/>
      <c r="AX146" s="145"/>
      <c r="AY146" s="145"/>
      <c r="AZ146" s="145"/>
      <c r="BA146" s="145"/>
      <c r="BB146" s="145"/>
      <c r="BC146" s="145"/>
      <c r="BD146" s="145"/>
      <c r="BE146" s="145"/>
      <c r="BF146" s="145"/>
      <c r="BG146" s="145"/>
    </row>
    <row r="147" spans="1:59" ht="22.5" outlineLevel="2" x14ac:dyDescent="0.2">
      <c r="A147" s="152"/>
      <c r="B147" s="153"/>
      <c r="C147" s="184" t="s">
        <v>990</v>
      </c>
      <c r="D147" s="158"/>
      <c r="E147" s="159">
        <v>33.1</v>
      </c>
      <c r="F147" s="156"/>
      <c r="G147" s="156"/>
      <c r="H147" s="156"/>
      <c r="I147" s="156"/>
      <c r="J147" s="156"/>
      <c r="K147" s="156"/>
      <c r="L147" s="156"/>
      <c r="M147" s="156"/>
      <c r="N147" s="155"/>
      <c r="O147" s="155"/>
      <c r="P147" s="155"/>
      <c r="Q147" s="155"/>
      <c r="R147" s="156"/>
      <c r="S147" s="156"/>
      <c r="T147" s="156"/>
      <c r="U147" s="156"/>
      <c r="V147" s="156"/>
      <c r="W147" s="156"/>
      <c r="X147" s="156"/>
      <c r="Y147" s="145"/>
      <c r="Z147" s="145"/>
      <c r="AA147" s="145"/>
      <c r="AB147" s="145"/>
      <c r="AC147" s="145"/>
      <c r="AD147" s="145"/>
      <c r="AE147" s="145"/>
      <c r="AF147" s="145" t="s">
        <v>227</v>
      </c>
      <c r="AG147" s="145">
        <v>0</v>
      </c>
      <c r="AH147" s="145"/>
      <c r="AI147" s="145"/>
      <c r="AJ147" s="145"/>
      <c r="AK147" s="145"/>
      <c r="AL147" s="145"/>
      <c r="AM147" s="145"/>
      <c r="AN147" s="145"/>
      <c r="AO147" s="145"/>
      <c r="AP147" s="145"/>
      <c r="AQ147" s="145"/>
      <c r="AR147" s="145"/>
      <c r="AS147" s="145"/>
      <c r="AT147" s="145"/>
      <c r="AU147" s="145"/>
      <c r="AV147" s="145"/>
      <c r="AW147" s="145"/>
      <c r="AX147" s="145"/>
      <c r="AY147" s="145"/>
      <c r="AZ147" s="145"/>
      <c r="BA147" s="145"/>
      <c r="BB147" s="145"/>
      <c r="BC147" s="145"/>
      <c r="BD147" s="145"/>
      <c r="BE147" s="145"/>
      <c r="BF147" s="145"/>
      <c r="BG147" s="145"/>
    </row>
    <row r="148" spans="1:59" outlineLevel="1" x14ac:dyDescent="0.2">
      <c r="A148" s="175">
        <v>60</v>
      </c>
      <c r="B148" s="176" t="s">
        <v>991</v>
      </c>
      <c r="C148" s="185" t="s">
        <v>992</v>
      </c>
      <c r="D148" s="177" t="s">
        <v>261</v>
      </c>
      <c r="E148" s="178">
        <v>33.097999999999999</v>
      </c>
      <c r="F148" s="179"/>
      <c r="G148" s="180">
        <f>ROUND(E148*F148,2)</f>
        <v>0</v>
      </c>
      <c r="H148" s="179"/>
      <c r="I148" s="180">
        <f>ROUND(E148*H148,2)</f>
        <v>0</v>
      </c>
      <c r="J148" s="179"/>
      <c r="K148" s="180">
        <f>ROUND(E148*J148,2)</f>
        <v>0</v>
      </c>
      <c r="L148" s="180">
        <v>21</v>
      </c>
      <c r="M148" s="180">
        <f>G148*(1+L148/100)</f>
        <v>0</v>
      </c>
      <c r="N148" s="178">
        <v>0</v>
      </c>
      <c r="O148" s="178">
        <f>ROUND(E148*N148,2)</f>
        <v>0</v>
      </c>
      <c r="P148" s="178">
        <v>0</v>
      </c>
      <c r="Q148" s="178">
        <f>ROUND(E148*P148,2)</f>
        <v>0</v>
      </c>
      <c r="R148" s="180"/>
      <c r="S148" s="181" t="s">
        <v>222</v>
      </c>
      <c r="T148" s="156">
        <v>0.24</v>
      </c>
      <c r="U148" s="156">
        <f>ROUND(E148*T148,2)</f>
        <v>7.94</v>
      </c>
      <c r="V148" s="156"/>
      <c r="W148" s="156" t="s">
        <v>223</v>
      </c>
      <c r="X148" s="156" t="s">
        <v>224</v>
      </c>
      <c r="Y148" s="145"/>
      <c r="Z148" s="145"/>
      <c r="AA148" s="145"/>
      <c r="AB148" s="145"/>
      <c r="AC148" s="145"/>
      <c r="AD148" s="145"/>
      <c r="AE148" s="145"/>
      <c r="AF148" s="145" t="s">
        <v>352</v>
      </c>
      <c r="AG148" s="145"/>
      <c r="AH148" s="145"/>
      <c r="AI148" s="145"/>
      <c r="AJ148" s="145"/>
      <c r="AK148" s="145"/>
      <c r="AL148" s="145"/>
      <c r="AM148" s="145"/>
      <c r="AN148" s="145"/>
      <c r="AO148" s="145"/>
      <c r="AP148" s="145"/>
      <c r="AQ148" s="145"/>
      <c r="AR148" s="145"/>
      <c r="AS148" s="145"/>
      <c r="AT148" s="145"/>
      <c r="AU148" s="145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5"/>
      <c r="BF148" s="145"/>
      <c r="BG148" s="145"/>
    </row>
    <row r="149" spans="1:59" outlineLevel="1" x14ac:dyDescent="0.2">
      <c r="A149" s="175">
        <v>61</v>
      </c>
      <c r="B149" s="176" t="s">
        <v>993</v>
      </c>
      <c r="C149" s="185" t="s">
        <v>994</v>
      </c>
      <c r="D149" s="177" t="s">
        <v>299</v>
      </c>
      <c r="E149" s="178">
        <v>568.29999999999995</v>
      </c>
      <c r="F149" s="179"/>
      <c r="G149" s="180">
        <f>ROUND(E149*F149,2)</f>
        <v>0</v>
      </c>
      <c r="H149" s="179"/>
      <c r="I149" s="180">
        <f>ROUND(E149*H149,2)</f>
        <v>0</v>
      </c>
      <c r="J149" s="179"/>
      <c r="K149" s="180">
        <f>ROUND(E149*J149,2)</f>
        <v>0</v>
      </c>
      <c r="L149" s="180">
        <v>21</v>
      </c>
      <c r="M149" s="180">
        <f>G149*(1+L149/100)</f>
        <v>0</v>
      </c>
      <c r="N149" s="178">
        <v>0</v>
      </c>
      <c r="O149" s="178">
        <f>ROUND(E149*N149,2)</f>
        <v>0</v>
      </c>
      <c r="P149" s="178">
        <v>0</v>
      </c>
      <c r="Q149" s="178">
        <f>ROUND(E149*P149,2)</f>
        <v>0</v>
      </c>
      <c r="R149" s="180"/>
      <c r="S149" s="181" t="s">
        <v>222</v>
      </c>
      <c r="T149" s="156">
        <v>7.2999999999999995E-2</v>
      </c>
      <c r="U149" s="156">
        <f>ROUND(E149*T149,2)</f>
        <v>41.49</v>
      </c>
      <c r="V149" s="156"/>
      <c r="W149" s="156" t="s">
        <v>223</v>
      </c>
      <c r="X149" s="156" t="s">
        <v>224</v>
      </c>
      <c r="Y149" s="145"/>
      <c r="Z149" s="145"/>
      <c r="AA149" s="145"/>
      <c r="AB149" s="145"/>
      <c r="AC149" s="145"/>
      <c r="AD149" s="145"/>
      <c r="AE149" s="145"/>
      <c r="AF149" s="145" t="s">
        <v>225</v>
      </c>
      <c r="AG149" s="145"/>
      <c r="AH149" s="145"/>
      <c r="AI149" s="145"/>
      <c r="AJ149" s="145"/>
      <c r="AK149" s="145"/>
      <c r="AL149" s="145"/>
      <c r="AM149" s="145"/>
      <c r="AN149" s="145"/>
      <c r="AO149" s="145"/>
      <c r="AP149" s="145"/>
      <c r="AQ149" s="145"/>
      <c r="AR149" s="145"/>
      <c r="AS149" s="145"/>
      <c r="AT149" s="145"/>
      <c r="AU149" s="145"/>
      <c r="AV149" s="145"/>
      <c r="AW149" s="145"/>
      <c r="AX149" s="145"/>
      <c r="AY149" s="145"/>
      <c r="AZ149" s="145"/>
      <c r="BA149" s="145"/>
      <c r="BB149" s="145"/>
      <c r="BC149" s="145"/>
      <c r="BD149" s="145"/>
      <c r="BE149" s="145"/>
      <c r="BF149" s="145"/>
      <c r="BG149" s="145"/>
    </row>
    <row r="150" spans="1:59" ht="22.5" outlineLevel="1" x14ac:dyDescent="0.2">
      <c r="A150" s="168">
        <v>62</v>
      </c>
      <c r="B150" s="169" t="s">
        <v>995</v>
      </c>
      <c r="C150" s="183" t="s">
        <v>996</v>
      </c>
      <c r="D150" s="170" t="s">
        <v>267</v>
      </c>
      <c r="E150" s="171">
        <v>6.5594000000000001</v>
      </c>
      <c r="F150" s="172"/>
      <c r="G150" s="173">
        <f>ROUND(E150*F150,2)</f>
        <v>0</v>
      </c>
      <c r="H150" s="172"/>
      <c r="I150" s="173">
        <f>ROUND(E150*H150,2)</f>
        <v>0</v>
      </c>
      <c r="J150" s="172"/>
      <c r="K150" s="173">
        <f>ROUND(E150*J150,2)</f>
        <v>0</v>
      </c>
      <c r="L150" s="173">
        <v>21</v>
      </c>
      <c r="M150" s="173">
        <f>G150*(1+L150/100)</f>
        <v>0</v>
      </c>
      <c r="N150" s="171">
        <v>1.0662499999999999</v>
      </c>
      <c r="O150" s="171">
        <f>ROUND(E150*N150,2)</f>
        <v>6.99</v>
      </c>
      <c r="P150" s="171">
        <v>0</v>
      </c>
      <c r="Q150" s="171">
        <f>ROUND(E150*P150,2)</f>
        <v>0</v>
      </c>
      <c r="R150" s="173"/>
      <c r="S150" s="174" t="s">
        <v>222</v>
      </c>
      <c r="T150" s="156">
        <v>15.231</v>
      </c>
      <c r="U150" s="156">
        <f>ROUND(E150*T150,2)</f>
        <v>99.91</v>
      </c>
      <c r="V150" s="156"/>
      <c r="W150" s="156" t="s">
        <v>223</v>
      </c>
      <c r="X150" s="156" t="s">
        <v>224</v>
      </c>
      <c r="Y150" s="145"/>
      <c r="Z150" s="145"/>
      <c r="AA150" s="145"/>
      <c r="AB150" s="145"/>
      <c r="AC150" s="145"/>
      <c r="AD150" s="145"/>
      <c r="AE150" s="145"/>
      <c r="AF150" s="145" t="s">
        <v>352</v>
      </c>
      <c r="AG150" s="145"/>
      <c r="AH150" s="145"/>
      <c r="AI150" s="145"/>
      <c r="AJ150" s="145"/>
      <c r="AK150" s="145"/>
      <c r="AL150" s="145"/>
      <c r="AM150" s="145"/>
      <c r="AN150" s="145"/>
      <c r="AO150" s="145"/>
      <c r="AP150" s="145"/>
      <c r="AQ150" s="145"/>
      <c r="AR150" s="145"/>
      <c r="AS150" s="145"/>
      <c r="AT150" s="145"/>
      <c r="AU150" s="145"/>
      <c r="AV150" s="145"/>
      <c r="AW150" s="145"/>
      <c r="AX150" s="145"/>
      <c r="AY150" s="145"/>
      <c r="AZ150" s="145"/>
      <c r="BA150" s="145"/>
      <c r="BB150" s="145"/>
      <c r="BC150" s="145"/>
      <c r="BD150" s="145"/>
      <c r="BE150" s="145"/>
      <c r="BF150" s="145"/>
      <c r="BG150" s="145"/>
    </row>
    <row r="151" spans="1:59" ht="22.5" outlineLevel="2" x14ac:dyDescent="0.2">
      <c r="A151" s="152"/>
      <c r="B151" s="153"/>
      <c r="C151" s="184" t="s">
        <v>997</v>
      </c>
      <c r="D151" s="158"/>
      <c r="E151" s="159">
        <v>6.56</v>
      </c>
      <c r="F151" s="156"/>
      <c r="G151" s="156"/>
      <c r="H151" s="156"/>
      <c r="I151" s="156"/>
      <c r="J151" s="156"/>
      <c r="K151" s="156"/>
      <c r="L151" s="156"/>
      <c r="M151" s="156"/>
      <c r="N151" s="155"/>
      <c r="O151" s="155"/>
      <c r="P151" s="155"/>
      <c r="Q151" s="155"/>
      <c r="R151" s="156"/>
      <c r="S151" s="156"/>
      <c r="T151" s="156"/>
      <c r="U151" s="156"/>
      <c r="V151" s="156"/>
      <c r="W151" s="156"/>
      <c r="X151" s="156"/>
      <c r="Y151" s="145"/>
      <c r="Z151" s="145"/>
      <c r="AA151" s="145"/>
      <c r="AB151" s="145"/>
      <c r="AC151" s="145"/>
      <c r="AD151" s="145"/>
      <c r="AE151" s="145"/>
      <c r="AF151" s="145" t="s">
        <v>227</v>
      </c>
      <c r="AG151" s="145">
        <v>0</v>
      </c>
      <c r="AH151" s="145"/>
      <c r="AI151" s="145"/>
      <c r="AJ151" s="145"/>
      <c r="AK151" s="145"/>
      <c r="AL151" s="145"/>
      <c r="AM151" s="145"/>
      <c r="AN151" s="145"/>
      <c r="AO151" s="145"/>
      <c r="AP151" s="145"/>
      <c r="AQ151" s="145"/>
      <c r="AR151" s="145"/>
      <c r="AS151" s="145"/>
      <c r="AT151" s="145"/>
      <c r="AU151" s="145"/>
      <c r="AV151" s="145"/>
      <c r="AW151" s="145"/>
      <c r="AX151" s="145"/>
      <c r="AY151" s="145"/>
      <c r="AZ151" s="145"/>
      <c r="BA151" s="145"/>
      <c r="BB151" s="145"/>
      <c r="BC151" s="145"/>
      <c r="BD151" s="145"/>
      <c r="BE151" s="145"/>
      <c r="BF151" s="145"/>
      <c r="BG151" s="145"/>
    </row>
    <row r="152" spans="1:59" outlineLevel="1" x14ac:dyDescent="0.2">
      <c r="A152" s="168">
        <v>63</v>
      </c>
      <c r="B152" s="169" t="s">
        <v>998</v>
      </c>
      <c r="C152" s="183" t="s">
        <v>999</v>
      </c>
      <c r="D152" s="170" t="s">
        <v>221</v>
      </c>
      <c r="E152" s="171">
        <v>50.328200000000002</v>
      </c>
      <c r="F152" s="172"/>
      <c r="G152" s="173">
        <f>ROUND(E152*F152,2)</f>
        <v>0</v>
      </c>
      <c r="H152" s="172"/>
      <c r="I152" s="173">
        <f>ROUND(E152*H152,2)</f>
        <v>0</v>
      </c>
      <c r="J152" s="172"/>
      <c r="K152" s="173">
        <f>ROUND(E152*J152,2)</f>
        <v>0</v>
      </c>
      <c r="L152" s="173">
        <v>21</v>
      </c>
      <c r="M152" s="173">
        <f>G152*(1+L152/100)</f>
        <v>0</v>
      </c>
      <c r="N152" s="171">
        <v>1.837</v>
      </c>
      <c r="O152" s="171">
        <f>ROUND(E152*N152,2)</f>
        <v>92.45</v>
      </c>
      <c r="P152" s="171">
        <v>0</v>
      </c>
      <c r="Q152" s="171">
        <f>ROUND(E152*P152,2)</f>
        <v>0</v>
      </c>
      <c r="R152" s="173"/>
      <c r="S152" s="174" t="s">
        <v>222</v>
      </c>
      <c r="T152" s="156">
        <v>1.8360000000000001</v>
      </c>
      <c r="U152" s="156">
        <f>ROUND(E152*T152,2)</f>
        <v>92.4</v>
      </c>
      <c r="V152" s="156"/>
      <c r="W152" s="156" t="s">
        <v>223</v>
      </c>
      <c r="X152" s="156" t="s">
        <v>224</v>
      </c>
      <c r="Y152" s="145"/>
      <c r="Z152" s="145"/>
      <c r="AA152" s="145"/>
      <c r="AB152" s="145"/>
      <c r="AC152" s="145"/>
      <c r="AD152" s="145"/>
      <c r="AE152" s="145"/>
      <c r="AF152" s="145" t="s">
        <v>352</v>
      </c>
      <c r="AG152" s="145"/>
      <c r="AH152" s="145"/>
      <c r="AI152" s="145"/>
      <c r="AJ152" s="145"/>
      <c r="AK152" s="145"/>
      <c r="AL152" s="145"/>
      <c r="AM152" s="145"/>
      <c r="AN152" s="145"/>
      <c r="AO152" s="145"/>
      <c r="AP152" s="145"/>
      <c r="AQ152" s="145"/>
      <c r="AR152" s="145"/>
      <c r="AS152" s="145"/>
      <c r="AT152" s="145"/>
      <c r="AU152" s="145"/>
      <c r="AV152" s="145"/>
      <c r="AW152" s="145"/>
      <c r="AX152" s="145"/>
      <c r="AY152" s="145"/>
      <c r="AZ152" s="145"/>
      <c r="BA152" s="145"/>
      <c r="BB152" s="145"/>
      <c r="BC152" s="145"/>
      <c r="BD152" s="145"/>
      <c r="BE152" s="145"/>
      <c r="BF152" s="145"/>
      <c r="BG152" s="145"/>
    </row>
    <row r="153" spans="1:59" outlineLevel="2" x14ac:dyDescent="0.2">
      <c r="A153" s="152"/>
      <c r="B153" s="153"/>
      <c r="C153" s="184" t="s">
        <v>1000</v>
      </c>
      <c r="D153" s="158"/>
      <c r="E153" s="159">
        <v>50.33</v>
      </c>
      <c r="F153" s="156"/>
      <c r="G153" s="156"/>
      <c r="H153" s="156"/>
      <c r="I153" s="156"/>
      <c r="J153" s="156"/>
      <c r="K153" s="156"/>
      <c r="L153" s="156"/>
      <c r="M153" s="156"/>
      <c r="N153" s="155"/>
      <c r="O153" s="155"/>
      <c r="P153" s="155"/>
      <c r="Q153" s="155"/>
      <c r="R153" s="156"/>
      <c r="S153" s="156"/>
      <c r="T153" s="156"/>
      <c r="U153" s="156"/>
      <c r="V153" s="156"/>
      <c r="W153" s="156"/>
      <c r="X153" s="156"/>
      <c r="Y153" s="145"/>
      <c r="Z153" s="145"/>
      <c r="AA153" s="145"/>
      <c r="AB153" s="145"/>
      <c r="AC153" s="145"/>
      <c r="AD153" s="145"/>
      <c r="AE153" s="145"/>
      <c r="AF153" s="145" t="s">
        <v>227</v>
      </c>
      <c r="AG153" s="145">
        <v>0</v>
      </c>
      <c r="AH153" s="145"/>
      <c r="AI153" s="145"/>
      <c r="AJ153" s="145"/>
      <c r="AK153" s="145"/>
      <c r="AL153" s="145"/>
      <c r="AM153" s="145"/>
      <c r="AN153" s="145"/>
      <c r="AO153" s="145"/>
      <c r="AP153" s="145"/>
      <c r="AQ153" s="145"/>
      <c r="AR153" s="145"/>
      <c r="AS153" s="145"/>
      <c r="AT153" s="145"/>
      <c r="AU153" s="145"/>
      <c r="AV153" s="145"/>
      <c r="AW153" s="145"/>
      <c r="AX153" s="145"/>
      <c r="AY153" s="145"/>
      <c r="AZ153" s="145"/>
      <c r="BA153" s="145"/>
      <c r="BB153" s="145"/>
      <c r="BC153" s="145"/>
      <c r="BD153" s="145"/>
      <c r="BE153" s="145"/>
      <c r="BF153" s="145"/>
      <c r="BG153" s="145"/>
    </row>
    <row r="154" spans="1:59" ht="22.5" outlineLevel="1" x14ac:dyDescent="0.2">
      <c r="A154" s="175">
        <v>64</v>
      </c>
      <c r="B154" s="176" t="s">
        <v>1001</v>
      </c>
      <c r="C154" s="185" t="s">
        <v>1002</v>
      </c>
      <c r="D154" s="177" t="s">
        <v>299</v>
      </c>
      <c r="E154" s="178">
        <v>568.29999999999995</v>
      </c>
      <c r="F154" s="179"/>
      <c r="G154" s="180">
        <f>ROUND(E154*F154,2)</f>
        <v>0</v>
      </c>
      <c r="H154" s="179"/>
      <c r="I154" s="180">
        <f>ROUND(E154*H154,2)</f>
        <v>0</v>
      </c>
      <c r="J154" s="179"/>
      <c r="K154" s="180">
        <f>ROUND(E154*J154,2)</f>
        <v>0</v>
      </c>
      <c r="L154" s="180">
        <v>21</v>
      </c>
      <c r="M154" s="180">
        <f>G154*(1+L154/100)</f>
        <v>0</v>
      </c>
      <c r="N154" s="178">
        <v>1.2800000000000001E-3</v>
      </c>
      <c r="O154" s="178">
        <f>ROUND(E154*N154,2)</f>
        <v>0.73</v>
      </c>
      <c r="P154" s="178">
        <v>0</v>
      </c>
      <c r="Q154" s="178">
        <f>ROUND(E154*P154,2)</f>
        <v>0</v>
      </c>
      <c r="R154" s="180"/>
      <c r="S154" s="181" t="s">
        <v>296</v>
      </c>
      <c r="T154" s="156">
        <v>9.1999999999999998E-2</v>
      </c>
      <c r="U154" s="156">
        <f>ROUND(E154*T154,2)</f>
        <v>52.28</v>
      </c>
      <c r="V154" s="156"/>
      <c r="W154" s="156" t="s">
        <v>223</v>
      </c>
      <c r="X154" s="156" t="s">
        <v>224</v>
      </c>
      <c r="Y154" s="145"/>
      <c r="Z154" s="145"/>
      <c r="AA154" s="145"/>
      <c r="AB154" s="145"/>
      <c r="AC154" s="145"/>
      <c r="AD154" s="145"/>
      <c r="AE154" s="145"/>
      <c r="AF154" s="145" t="s">
        <v>352</v>
      </c>
      <c r="AG154" s="145"/>
      <c r="AH154" s="145"/>
      <c r="AI154" s="145"/>
      <c r="AJ154" s="145"/>
      <c r="AK154" s="145"/>
      <c r="AL154" s="145"/>
      <c r="AM154" s="145"/>
      <c r="AN154" s="145"/>
      <c r="AO154" s="145"/>
      <c r="AP154" s="145"/>
      <c r="AQ154" s="145"/>
      <c r="AR154" s="145"/>
      <c r="AS154" s="145"/>
      <c r="AT154" s="145"/>
      <c r="AU154" s="145"/>
      <c r="AV154" s="145"/>
      <c r="AW154" s="145"/>
      <c r="AX154" s="145"/>
      <c r="AY154" s="145"/>
      <c r="AZ154" s="145"/>
      <c r="BA154" s="145"/>
      <c r="BB154" s="145"/>
      <c r="BC154" s="145"/>
      <c r="BD154" s="145"/>
      <c r="BE154" s="145"/>
      <c r="BF154" s="145"/>
      <c r="BG154" s="145"/>
    </row>
    <row r="155" spans="1:59" x14ac:dyDescent="0.2">
      <c r="A155" s="161" t="s">
        <v>217</v>
      </c>
      <c r="B155" s="162" t="s">
        <v>119</v>
      </c>
      <c r="C155" s="182" t="s">
        <v>120</v>
      </c>
      <c r="D155" s="163"/>
      <c r="E155" s="164"/>
      <c r="F155" s="165"/>
      <c r="G155" s="165">
        <f>SUMIF(AF156:AF159,"&lt;&gt;NOR",G156:G159)</f>
        <v>0</v>
      </c>
      <c r="H155" s="165"/>
      <c r="I155" s="165">
        <f>SUM(I156:I159)</f>
        <v>0</v>
      </c>
      <c r="J155" s="165"/>
      <c r="K155" s="165">
        <f>SUM(K156:K159)</f>
        <v>0</v>
      </c>
      <c r="L155" s="165"/>
      <c r="M155" s="165">
        <f>SUM(M156:M159)</f>
        <v>0</v>
      </c>
      <c r="N155" s="164"/>
      <c r="O155" s="164">
        <f>SUM(O156:O159)</f>
        <v>0.38</v>
      </c>
      <c r="P155" s="164"/>
      <c r="Q155" s="164">
        <f>SUM(Q156:Q159)</f>
        <v>0</v>
      </c>
      <c r="R155" s="165"/>
      <c r="S155" s="166"/>
      <c r="T155" s="160"/>
      <c r="U155" s="160">
        <f>SUM(U156:U159)</f>
        <v>0.36</v>
      </c>
      <c r="V155" s="160"/>
      <c r="W155" s="160"/>
      <c r="X155" s="160"/>
      <c r="AF155" t="s">
        <v>218</v>
      </c>
    </row>
    <row r="156" spans="1:59" outlineLevel="1" x14ac:dyDescent="0.2">
      <c r="A156" s="168">
        <v>65</v>
      </c>
      <c r="B156" s="169" t="s">
        <v>1003</v>
      </c>
      <c r="C156" s="183" t="s">
        <v>1004</v>
      </c>
      <c r="D156" s="170" t="s">
        <v>299</v>
      </c>
      <c r="E156" s="171">
        <v>2</v>
      </c>
      <c r="F156" s="172"/>
      <c r="G156" s="173">
        <f>ROUND(E156*F156,2)</f>
        <v>0</v>
      </c>
      <c r="H156" s="172"/>
      <c r="I156" s="173">
        <f>ROUND(E156*H156,2)</f>
        <v>0</v>
      </c>
      <c r="J156" s="172"/>
      <c r="K156" s="173">
        <f>ROUND(E156*J156,2)</f>
        <v>0</v>
      </c>
      <c r="L156" s="173">
        <v>21</v>
      </c>
      <c r="M156" s="173">
        <f>G156*(1+L156/100)</f>
        <v>0</v>
      </c>
      <c r="N156" s="171">
        <v>7.2849999999999998E-2</v>
      </c>
      <c r="O156" s="171">
        <f>ROUND(E156*N156,2)</f>
        <v>0.15</v>
      </c>
      <c r="P156" s="171">
        <v>0</v>
      </c>
      <c r="Q156" s="171">
        <f>ROUND(E156*P156,2)</f>
        <v>0</v>
      </c>
      <c r="R156" s="173"/>
      <c r="S156" s="174" t="s">
        <v>222</v>
      </c>
      <c r="T156" s="156">
        <v>0.17899999999999999</v>
      </c>
      <c r="U156" s="156">
        <f>ROUND(E156*T156,2)</f>
        <v>0.36</v>
      </c>
      <c r="V156" s="156"/>
      <c r="W156" s="156" t="s">
        <v>223</v>
      </c>
      <c r="X156" s="156" t="s">
        <v>224</v>
      </c>
      <c r="Y156" s="145"/>
      <c r="Z156" s="145"/>
      <c r="AA156" s="145"/>
      <c r="AB156" s="145"/>
      <c r="AC156" s="145"/>
      <c r="AD156" s="145"/>
      <c r="AE156" s="145"/>
      <c r="AF156" s="145" t="s">
        <v>352</v>
      </c>
      <c r="AG156" s="145"/>
      <c r="AH156" s="145"/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5"/>
      <c r="AU156" s="145"/>
      <c r="AV156" s="145"/>
      <c r="AW156" s="145"/>
      <c r="AX156" s="145"/>
      <c r="AY156" s="145"/>
      <c r="AZ156" s="145"/>
      <c r="BA156" s="145"/>
      <c r="BB156" s="145"/>
      <c r="BC156" s="145"/>
      <c r="BD156" s="145"/>
      <c r="BE156" s="145"/>
      <c r="BF156" s="145"/>
      <c r="BG156" s="145"/>
    </row>
    <row r="157" spans="1:59" outlineLevel="2" x14ac:dyDescent="0.2">
      <c r="A157" s="152"/>
      <c r="B157" s="153"/>
      <c r="C157" s="184" t="s">
        <v>1005</v>
      </c>
      <c r="D157" s="158"/>
      <c r="E157" s="159">
        <v>2</v>
      </c>
      <c r="F157" s="156"/>
      <c r="G157" s="156"/>
      <c r="H157" s="156"/>
      <c r="I157" s="156"/>
      <c r="J157" s="156"/>
      <c r="K157" s="156"/>
      <c r="L157" s="156"/>
      <c r="M157" s="156"/>
      <c r="N157" s="155"/>
      <c r="O157" s="155"/>
      <c r="P157" s="155"/>
      <c r="Q157" s="155"/>
      <c r="R157" s="156"/>
      <c r="S157" s="156"/>
      <c r="T157" s="156"/>
      <c r="U157" s="156"/>
      <c r="V157" s="156"/>
      <c r="W157" s="156"/>
      <c r="X157" s="156"/>
      <c r="Y157" s="145"/>
      <c r="Z157" s="145"/>
      <c r="AA157" s="145"/>
      <c r="AB157" s="145"/>
      <c r="AC157" s="145"/>
      <c r="AD157" s="145"/>
      <c r="AE157" s="145"/>
      <c r="AF157" s="145" t="s">
        <v>227</v>
      </c>
      <c r="AG157" s="145">
        <v>0</v>
      </c>
      <c r="AH157" s="145"/>
      <c r="AI157" s="145"/>
      <c r="AJ157" s="145"/>
      <c r="AK157" s="145"/>
      <c r="AL157" s="145"/>
      <c r="AM157" s="145"/>
      <c r="AN157" s="145"/>
      <c r="AO157" s="145"/>
      <c r="AP157" s="145"/>
      <c r="AQ157" s="145"/>
      <c r="AR157" s="145"/>
      <c r="AS157" s="145"/>
      <c r="AT157" s="145"/>
      <c r="AU157" s="145"/>
      <c r="AV157" s="145"/>
      <c r="AW157" s="145"/>
      <c r="AX157" s="145"/>
      <c r="AY157" s="145"/>
      <c r="AZ157" s="145"/>
      <c r="BA157" s="145"/>
      <c r="BB157" s="145"/>
      <c r="BC157" s="145"/>
      <c r="BD157" s="145"/>
      <c r="BE157" s="145"/>
      <c r="BF157" s="145"/>
      <c r="BG157" s="145"/>
    </row>
    <row r="158" spans="1:59" outlineLevel="1" x14ac:dyDescent="0.2">
      <c r="A158" s="168">
        <v>66</v>
      </c>
      <c r="B158" s="169" t="s">
        <v>1006</v>
      </c>
      <c r="C158" s="183" t="s">
        <v>1007</v>
      </c>
      <c r="D158" s="170" t="s">
        <v>341</v>
      </c>
      <c r="E158" s="171">
        <v>4</v>
      </c>
      <c r="F158" s="172"/>
      <c r="G158" s="173">
        <f>ROUND(E158*F158,2)</f>
        <v>0</v>
      </c>
      <c r="H158" s="172"/>
      <c r="I158" s="173">
        <f>ROUND(E158*H158,2)</f>
        <v>0</v>
      </c>
      <c r="J158" s="172"/>
      <c r="K158" s="173">
        <f>ROUND(E158*J158,2)</f>
        <v>0</v>
      </c>
      <c r="L158" s="173">
        <v>21</v>
      </c>
      <c r="M158" s="173">
        <f>G158*(1+L158/100)</f>
        <v>0</v>
      </c>
      <c r="N158" s="171">
        <v>5.8000000000000003E-2</v>
      </c>
      <c r="O158" s="171">
        <f>ROUND(E158*N158,2)</f>
        <v>0.23</v>
      </c>
      <c r="P158" s="171">
        <v>0</v>
      </c>
      <c r="Q158" s="171">
        <f>ROUND(E158*P158,2)</f>
        <v>0</v>
      </c>
      <c r="R158" s="173" t="s">
        <v>268</v>
      </c>
      <c r="S158" s="174" t="s">
        <v>222</v>
      </c>
      <c r="T158" s="156">
        <v>0</v>
      </c>
      <c r="U158" s="156">
        <f>ROUND(E158*T158,2)</f>
        <v>0</v>
      </c>
      <c r="V158" s="156"/>
      <c r="W158" s="156" t="s">
        <v>269</v>
      </c>
      <c r="X158" s="156" t="s">
        <v>224</v>
      </c>
      <c r="Y158" s="145"/>
      <c r="Z158" s="145"/>
      <c r="AA158" s="145"/>
      <c r="AB158" s="145"/>
      <c r="AC158" s="145"/>
      <c r="AD158" s="145"/>
      <c r="AE158" s="145"/>
      <c r="AF158" s="145" t="s">
        <v>862</v>
      </c>
      <c r="AG158" s="145"/>
      <c r="AH158" s="145"/>
      <c r="AI158" s="145"/>
      <c r="AJ158" s="145"/>
      <c r="AK158" s="145"/>
      <c r="AL158" s="145"/>
      <c r="AM158" s="145"/>
      <c r="AN158" s="145"/>
      <c r="AO158" s="145"/>
      <c r="AP158" s="145"/>
      <c r="AQ158" s="145"/>
      <c r="AR158" s="145"/>
      <c r="AS158" s="145"/>
      <c r="AT158" s="145"/>
      <c r="AU158" s="145"/>
      <c r="AV158" s="145"/>
      <c r="AW158" s="145"/>
      <c r="AX158" s="145"/>
      <c r="AY158" s="145"/>
      <c r="AZ158" s="145"/>
      <c r="BA158" s="145"/>
      <c r="BB158" s="145"/>
      <c r="BC158" s="145"/>
      <c r="BD158" s="145"/>
      <c r="BE158" s="145"/>
      <c r="BF158" s="145"/>
      <c r="BG158" s="145"/>
    </row>
    <row r="159" spans="1:59" outlineLevel="2" x14ac:dyDescent="0.2">
      <c r="A159" s="152"/>
      <c r="B159" s="153"/>
      <c r="C159" s="184" t="s">
        <v>1008</v>
      </c>
      <c r="D159" s="158"/>
      <c r="E159" s="159">
        <v>4</v>
      </c>
      <c r="F159" s="156"/>
      <c r="G159" s="156"/>
      <c r="H159" s="156"/>
      <c r="I159" s="156"/>
      <c r="J159" s="156"/>
      <c r="K159" s="156"/>
      <c r="L159" s="156"/>
      <c r="M159" s="156"/>
      <c r="N159" s="155"/>
      <c r="O159" s="155"/>
      <c r="P159" s="155"/>
      <c r="Q159" s="155"/>
      <c r="R159" s="156"/>
      <c r="S159" s="156"/>
      <c r="T159" s="156"/>
      <c r="U159" s="156"/>
      <c r="V159" s="156"/>
      <c r="W159" s="156"/>
      <c r="X159" s="156"/>
      <c r="Y159" s="145"/>
      <c r="Z159" s="145"/>
      <c r="AA159" s="145"/>
      <c r="AB159" s="145"/>
      <c r="AC159" s="145"/>
      <c r="AD159" s="145"/>
      <c r="AE159" s="145"/>
      <c r="AF159" s="145" t="s">
        <v>227</v>
      </c>
      <c r="AG159" s="145">
        <v>0</v>
      </c>
      <c r="AH159" s="145"/>
      <c r="AI159" s="145"/>
      <c r="AJ159" s="145"/>
      <c r="AK159" s="145"/>
      <c r="AL159" s="145"/>
      <c r="AM159" s="145"/>
      <c r="AN159" s="145"/>
      <c r="AO159" s="145"/>
      <c r="AP159" s="145"/>
      <c r="AQ159" s="145"/>
      <c r="AR159" s="145"/>
      <c r="AS159" s="145"/>
      <c r="AT159" s="145"/>
      <c r="AU159" s="145"/>
      <c r="AV159" s="145"/>
      <c r="AW159" s="145"/>
      <c r="AX159" s="145"/>
      <c r="AY159" s="145"/>
      <c r="AZ159" s="145"/>
      <c r="BA159" s="145"/>
      <c r="BB159" s="145"/>
      <c r="BC159" s="145"/>
      <c r="BD159" s="145"/>
      <c r="BE159" s="145"/>
      <c r="BF159" s="145"/>
      <c r="BG159" s="145"/>
    </row>
    <row r="160" spans="1:59" x14ac:dyDescent="0.2">
      <c r="A160" s="161" t="s">
        <v>217</v>
      </c>
      <c r="B160" s="162" t="s">
        <v>121</v>
      </c>
      <c r="C160" s="182" t="s">
        <v>122</v>
      </c>
      <c r="D160" s="163"/>
      <c r="E160" s="164"/>
      <c r="F160" s="165"/>
      <c r="G160" s="165">
        <f>SUMIF(AF161:AF161,"&lt;&gt;NOR",G161:G161)</f>
        <v>0</v>
      </c>
      <c r="H160" s="165"/>
      <c r="I160" s="165">
        <f>SUM(I161:I161)</f>
        <v>0</v>
      </c>
      <c r="J160" s="165"/>
      <c r="K160" s="165">
        <f>SUM(K161:K161)</f>
        <v>0</v>
      </c>
      <c r="L160" s="165"/>
      <c r="M160" s="165">
        <f>SUM(M161:M161)</f>
        <v>0</v>
      </c>
      <c r="N160" s="164"/>
      <c r="O160" s="164">
        <f>SUM(O161:O161)</f>
        <v>0</v>
      </c>
      <c r="P160" s="164"/>
      <c r="Q160" s="164">
        <f>SUM(Q161:Q161)</f>
        <v>0</v>
      </c>
      <c r="R160" s="165"/>
      <c r="S160" s="166"/>
      <c r="T160" s="160"/>
      <c r="U160" s="160">
        <f>SUM(U161:U161)</f>
        <v>545.66999999999996</v>
      </c>
      <c r="V160" s="160"/>
      <c r="W160" s="160"/>
      <c r="X160" s="160"/>
      <c r="AF160" t="s">
        <v>218</v>
      </c>
    </row>
    <row r="161" spans="1:59" outlineLevel="1" x14ac:dyDescent="0.2">
      <c r="A161" s="175">
        <v>67</v>
      </c>
      <c r="B161" s="176" t="s">
        <v>1009</v>
      </c>
      <c r="C161" s="185" t="s">
        <v>1010</v>
      </c>
      <c r="D161" s="177" t="s">
        <v>267</v>
      </c>
      <c r="E161" s="178">
        <v>1399.1662200000001</v>
      </c>
      <c r="F161" s="179"/>
      <c r="G161" s="180">
        <f>ROUND(E161*F161,2)</f>
        <v>0</v>
      </c>
      <c r="H161" s="179"/>
      <c r="I161" s="180">
        <f>ROUND(E161*H161,2)</f>
        <v>0</v>
      </c>
      <c r="J161" s="179"/>
      <c r="K161" s="180">
        <f>ROUND(E161*J161,2)</f>
        <v>0</v>
      </c>
      <c r="L161" s="180">
        <v>21</v>
      </c>
      <c r="M161" s="180">
        <f>G161*(1+L161/100)</f>
        <v>0</v>
      </c>
      <c r="N161" s="178">
        <v>0</v>
      </c>
      <c r="O161" s="178">
        <f>ROUND(E161*N161,2)</f>
        <v>0</v>
      </c>
      <c r="P161" s="178">
        <v>0</v>
      </c>
      <c r="Q161" s="178">
        <f>ROUND(E161*P161,2)</f>
        <v>0</v>
      </c>
      <c r="R161" s="180"/>
      <c r="S161" s="181" t="s">
        <v>222</v>
      </c>
      <c r="T161" s="156">
        <v>0.39</v>
      </c>
      <c r="U161" s="156">
        <f>ROUND(E161*T161,2)</f>
        <v>545.66999999999996</v>
      </c>
      <c r="V161" s="156"/>
      <c r="W161" s="156" t="s">
        <v>124</v>
      </c>
      <c r="X161" s="156" t="s">
        <v>224</v>
      </c>
      <c r="Y161" s="145"/>
      <c r="Z161" s="145"/>
      <c r="AA161" s="145"/>
      <c r="AB161" s="145"/>
      <c r="AC161" s="145"/>
      <c r="AD161" s="145"/>
      <c r="AE161" s="145"/>
      <c r="AF161" s="145" t="s">
        <v>345</v>
      </c>
      <c r="AG161" s="145"/>
      <c r="AH161" s="145"/>
      <c r="AI161" s="145"/>
      <c r="AJ161" s="145"/>
      <c r="AK161" s="145"/>
      <c r="AL161" s="145"/>
      <c r="AM161" s="145"/>
      <c r="AN161" s="145"/>
      <c r="AO161" s="145"/>
      <c r="AP161" s="145"/>
      <c r="AQ161" s="145"/>
      <c r="AR161" s="145"/>
      <c r="AS161" s="145"/>
      <c r="AT161" s="145"/>
      <c r="AU161" s="145"/>
      <c r="AV161" s="145"/>
      <c r="AW161" s="145"/>
      <c r="AX161" s="145"/>
      <c r="AY161" s="145"/>
      <c r="AZ161" s="145"/>
      <c r="BA161" s="145"/>
      <c r="BB161" s="145"/>
      <c r="BC161" s="145"/>
      <c r="BD161" s="145"/>
      <c r="BE161" s="145"/>
      <c r="BF161" s="145"/>
      <c r="BG161" s="145"/>
    </row>
    <row r="162" spans="1:59" x14ac:dyDescent="0.2">
      <c r="A162" s="161" t="s">
        <v>217</v>
      </c>
      <c r="B162" s="162" t="s">
        <v>175</v>
      </c>
      <c r="C162" s="182" t="s">
        <v>176</v>
      </c>
      <c r="D162" s="163"/>
      <c r="E162" s="164"/>
      <c r="F162" s="165"/>
      <c r="G162" s="165">
        <f>SUMIF(AF163:AF164,"&lt;&gt;NOR",G163:G164)</f>
        <v>0</v>
      </c>
      <c r="H162" s="165"/>
      <c r="I162" s="165">
        <f>SUM(I163:I164)</f>
        <v>0</v>
      </c>
      <c r="J162" s="165"/>
      <c r="K162" s="165">
        <f>SUM(K163:K164)</f>
        <v>0</v>
      </c>
      <c r="L162" s="165"/>
      <c r="M162" s="165">
        <f>SUM(M163:M164)</f>
        <v>0</v>
      </c>
      <c r="N162" s="164"/>
      <c r="O162" s="164">
        <f>SUM(O163:O164)</f>
        <v>0.55000000000000004</v>
      </c>
      <c r="P162" s="164"/>
      <c r="Q162" s="164">
        <f>SUM(Q163:Q164)</f>
        <v>0</v>
      </c>
      <c r="R162" s="165"/>
      <c r="S162" s="166"/>
      <c r="T162" s="160"/>
      <c r="U162" s="160">
        <f>SUM(U163:U164)</f>
        <v>37.549999999999997</v>
      </c>
      <c r="V162" s="160"/>
      <c r="W162" s="160"/>
      <c r="X162" s="160"/>
      <c r="AF162" t="s">
        <v>218</v>
      </c>
    </row>
    <row r="163" spans="1:59" ht="22.5" outlineLevel="1" x14ac:dyDescent="0.2">
      <c r="A163" s="168">
        <v>68</v>
      </c>
      <c r="B163" s="169" t="s">
        <v>1011</v>
      </c>
      <c r="C163" s="183" t="s">
        <v>1012</v>
      </c>
      <c r="D163" s="170" t="s">
        <v>299</v>
      </c>
      <c r="E163" s="171">
        <v>73.900000000000006</v>
      </c>
      <c r="F163" s="172"/>
      <c r="G163" s="173">
        <f>ROUND(E163*F163,2)</f>
        <v>0</v>
      </c>
      <c r="H163" s="172"/>
      <c r="I163" s="173">
        <f>ROUND(E163*H163,2)</f>
        <v>0</v>
      </c>
      <c r="J163" s="172"/>
      <c r="K163" s="173">
        <f>ROUND(E163*J163,2)</f>
        <v>0</v>
      </c>
      <c r="L163" s="173">
        <v>21</v>
      </c>
      <c r="M163" s="173">
        <f>G163*(1+L163/100)</f>
        <v>0</v>
      </c>
      <c r="N163" s="171">
        <v>7.5100000000000002E-3</v>
      </c>
      <c r="O163" s="171">
        <f>ROUND(E163*N163,2)</f>
        <v>0.55000000000000004</v>
      </c>
      <c r="P163" s="171">
        <v>0</v>
      </c>
      <c r="Q163" s="171">
        <f>ROUND(E163*P163,2)</f>
        <v>0</v>
      </c>
      <c r="R163" s="173"/>
      <c r="S163" s="174" t="s">
        <v>296</v>
      </c>
      <c r="T163" s="156">
        <v>0.50814999999999999</v>
      </c>
      <c r="U163" s="156">
        <f>ROUND(E163*T163,2)</f>
        <v>37.549999999999997</v>
      </c>
      <c r="V163" s="156"/>
      <c r="W163" s="156" t="s">
        <v>275</v>
      </c>
      <c r="X163" s="156" t="s">
        <v>224</v>
      </c>
      <c r="Y163" s="145"/>
      <c r="Z163" s="145"/>
      <c r="AA163" s="145"/>
      <c r="AB163" s="145"/>
      <c r="AC163" s="145"/>
      <c r="AD163" s="145"/>
      <c r="AE163" s="145"/>
      <c r="AF163" s="145" t="s">
        <v>943</v>
      </c>
      <c r="AG163" s="145"/>
      <c r="AH163" s="145"/>
      <c r="AI163" s="145"/>
      <c r="AJ163" s="145"/>
      <c r="AK163" s="145"/>
      <c r="AL163" s="145"/>
      <c r="AM163" s="145"/>
      <c r="AN163" s="145"/>
      <c r="AO163" s="145"/>
      <c r="AP163" s="145"/>
      <c r="AQ163" s="145"/>
      <c r="AR163" s="145"/>
      <c r="AS163" s="145"/>
      <c r="AT163" s="145"/>
      <c r="AU163" s="145"/>
      <c r="AV163" s="145"/>
      <c r="AW163" s="145"/>
      <c r="AX163" s="145"/>
      <c r="AY163" s="145"/>
      <c r="AZ163" s="145"/>
      <c r="BA163" s="145"/>
      <c r="BB163" s="145"/>
      <c r="BC163" s="145"/>
      <c r="BD163" s="145"/>
      <c r="BE163" s="145"/>
      <c r="BF163" s="145"/>
      <c r="BG163" s="145"/>
    </row>
    <row r="164" spans="1:59" outlineLevel="2" x14ac:dyDescent="0.2">
      <c r="A164" s="152"/>
      <c r="B164" s="153"/>
      <c r="C164" s="184" t="s">
        <v>1013</v>
      </c>
      <c r="D164" s="158"/>
      <c r="E164" s="159">
        <v>73.900000000000006</v>
      </c>
      <c r="F164" s="156"/>
      <c r="G164" s="156"/>
      <c r="H164" s="156"/>
      <c r="I164" s="156"/>
      <c r="J164" s="156"/>
      <c r="K164" s="156"/>
      <c r="L164" s="156"/>
      <c r="M164" s="156"/>
      <c r="N164" s="155"/>
      <c r="O164" s="155"/>
      <c r="P164" s="155"/>
      <c r="Q164" s="155"/>
      <c r="R164" s="156"/>
      <c r="S164" s="156"/>
      <c r="T164" s="156"/>
      <c r="U164" s="156"/>
      <c r="V164" s="156"/>
      <c r="W164" s="156"/>
      <c r="X164" s="156"/>
      <c r="Y164" s="145"/>
      <c r="Z164" s="145"/>
      <c r="AA164" s="145"/>
      <c r="AB164" s="145"/>
      <c r="AC164" s="145"/>
      <c r="AD164" s="145"/>
      <c r="AE164" s="145"/>
      <c r="AF164" s="145" t="s">
        <v>227</v>
      </c>
      <c r="AG164" s="145">
        <v>0</v>
      </c>
      <c r="AH164" s="145"/>
      <c r="AI164" s="145"/>
      <c r="AJ164" s="145"/>
      <c r="AK164" s="145"/>
      <c r="AL164" s="145"/>
      <c r="AM164" s="145"/>
      <c r="AN164" s="145"/>
      <c r="AO164" s="145"/>
      <c r="AP164" s="145"/>
      <c r="AQ164" s="145"/>
      <c r="AR164" s="145"/>
      <c r="AS164" s="145"/>
      <c r="AT164" s="145"/>
      <c r="AU164" s="145"/>
      <c r="AV164" s="145"/>
      <c r="AW164" s="145"/>
      <c r="AX164" s="145"/>
      <c r="AY164" s="145"/>
      <c r="AZ164" s="145"/>
      <c r="BA164" s="145"/>
      <c r="BB164" s="145"/>
      <c r="BC164" s="145"/>
      <c r="BD164" s="145"/>
      <c r="BE164" s="145"/>
      <c r="BF164" s="145"/>
      <c r="BG164" s="145"/>
    </row>
    <row r="165" spans="1:59" x14ac:dyDescent="0.2">
      <c r="A165" s="161" t="s">
        <v>217</v>
      </c>
      <c r="B165" s="162" t="s">
        <v>177</v>
      </c>
      <c r="C165" s="182" t="s">
        <v>178</v>
      </c>
      <c r="D165" s="163"/>
      <c r="E165" s="164"/>
      <c r="F165" s="165"/>
      <c r="G165" s="165">
        <f>SUMIF(AF166:AF171,"&lt;&gt;NOR",G166:G171)</f>
        <v>0</v>
      </c>
      <c r="H165" s="165"/>
      <c r="I165" s="165">
        <f>SUM(I166:I171)</f>
        <v>0</v>
      </c>
      <c r="J165" s="165"/>
      <c r="K165" s="165">
        <f>SUM(K166:K171)</f>
        <v>0</v>
      </c>
      <c r="L165" s="165"/>
      <c r="M165" s="165">
        <f>SUM(M166:M171)</f>
        <v>0</v>
      </c>
      <c r="N165" s="164"/>
      <c r="O165" s="164">
        <f>SUM(O166:O171)</f>
        <v>0</v>
      </c>
      <c r="P165" s="164"/>
      <c r="Q165" s="164">
        <f>SUM(Q166:Q171)</f>
        <v>0</v>
      </c>
      <c r="R165" s="165"/>
      <c r="S165" s="166"/>
      <c r="T165" s="160"/>
      <c r="U165" s="160">
        <f>SUM(U166:U171)</f>
        <v>0</v>
      </c>
      <c r="V165" s="160"/>
      <c r="W165" s="160"/>
      <c r="X165" s="160"/>
      <c r="AF165" t="s">
        <v>218</v>
      </c>
    </row>
    <row r="166" spans="1:59" ht="22.5" outlineLevel="1" x14ac:dyDescent="0.2">
      <c r="A166" s="175">
        <v>69</v>
      </c>
      <c r="B166" s="176" t="s">
        <v>1014</v>
      </c>
      <c r="C166" s="185" t="s">
        <v>1015</v>
      </c>
      <c r="D166" s="177" t="s">
        <v>798</v>
      </c>
      <c r="E166" s="178">
        <v>137</v>
      </c>
      <c r="F166" s="179"/>
      <c r="G166" s="180">
        <f t="shared" ref="G166:G171" si="0">ROUND(E166*F166,2)</f>
        <v>0</v>
      </c>
      <c r="H166" s="179"/>
      <c r="I166" s="180">
        <f t="shared" ref="I166:I171" si="1">ROUND(E166*H166,2)</f>
        <v>0</v>
      </c>
      <c r="J166" s="179"/>
      <c r="K166" s="180">
        <f t="shared" ref="K166:K171" si="2">ROUND(E166*J166,2)</f>
        <v>0</v>
      </c>
      <c r="L166" s="180">
        <v>21</v>
      </c>
      <c r="M166" s="180">
        <f t="shared" ref="M166:M171" si="3">G166*(1+L166/100)</f>
        <v>0</v>
      </c>
      <c r="N166" s="178">
        <v>0</v>
      </c>
      <c r="O166" s="178">
        <f t="shared" ref="O166:O171" si="4">ROUND(E166*N166,2)</f>
        <v>0</v>
      </c>
      <c r="P166" s="178">
        <v>0</v>
      </c>
      <c r="Q166" s="178">
        <f t="shared" ref="Q166:Q171" si="5">ROUND(E166*P166,2)</f>
        <v>0</v>
      </c>
      <c r="R166" s="180"/>
      <c r="S166" s="181" t="s">
        <v>296</v>
      </c>
      <c r="T166" s="156">
        <v>0</v>
      </c>
      <c r="U166" s="156">
        <f t="shared" ref="U166:U171" si="6">ROUND(E166*T166,2)</f>
        <v>0</v>
      </c>
      <c r="V166" s="156"/>
      <c r="W166" s="156" t="s">
        <v>223</v>
      </c>
      <c r="X166" s="156" t="s">
        <v>224</v>
      </c>
      <c r="Y166" s="145"/>
      <c r="Z166" s="145"/>
      <c r="AA166" s="145"/>
      <c r="AB166" s="145"/>
      <c r="AC166" s="145"/>
      <c r="AD166" s="145"/>
      <c r="AE166" s="145"/>
      <c r="AF166" s="145" t="s">
        <v>352</v>
      </c>
      <c r="AG166" s="145"/>
      <c r="AH166" s="145"/>
      <c r="AI166" s="145"/>
      <c r="AJ166" s="145"/>
      <c r="AK166" s="145"/>
      <c r="AL166" s="145"/>
      <c r="AM166" s="145"/>
      <c r="AN166" s="145"/>
      <c r="AO166" s="145"/>
      <c r="AP166" s="145"/>
      <c r="AQ166" s="145"/>
      <c r="AR166" s="145"/>
      <c r="AS166" s="145"/>
      <c r="AT166" s="145"/>
      <c r="AU166" s="145"/>
      <c r="AV166" s="145"/>
      <c r="AW166" s="145"/>
      <c r="AX166" s="145"/>
      <c r="AY166" s="145"/>
      <c r="AZ166" s="145"/>
      <c r="BA166" s="145"/>
      <c r="BB166" s="145"/>
      <c r="BC166" s="145"/>
      <c r="BD166" s="145"/>
      <c r="BE166" s="145"/>
      <c r="BF166" s="145"/>
      <c r="BG166" s="145"/>
    </row>
    <row r="167" spans="1:59" ht="22.5" outlineLevel="1" x14ac:dyDescent="0.2">
      <c r="A167" s="175">
        <v>70</v>
      </c>
      <c r="B167" s="176" t="s">
        <v>1016</v>
      </c>
      <c r="C167" s="185" t="s">
        <v>1017</v>
      </c>
      <c r="D167" s="177" t="s">
        <v>774</v>
      </c>
      <c r="E167" s="178">
        <v>2</v>
      </c>
      <c r="F167" s="179"/>
      <c r="G167" s="180">
        <f t="shared" si="0"/>
        <v>0</v>
      </c>
      <c r="H167" s="179"/>
      <c r="I167" s="180">
        <f t="shared" si="1"/>
        <v>0</v>
      </c>
      <c r="J167" s="179"/>
      <c r="K167" s="180">
        <f t="shared" si="2"/>
        <v>0</v>
      </c>
      <c r="L167" s="180">
        <v>21</v>
      </c>
      <c r="M167" s="180">
        <f t="shared" si="3"/>
        <v>0</v>
      </c>
      <c r="N167" s="178">
        <v>0</v>
      </c>
      <c r="O167" s="178">
        <f t="shared" si="4"/>
        <v>0</v>
      </c>
      <c r="P167" s="178">
        <v>0</v>
      </c>
      <c r="Q167" s="178">
        <f t="shared" si="5"/>
        <v>0</v>
      </c>
      <c r="R167" s="180"/>
      <c r="S167" s="181" t="s">
        <v>296</v>
      </c>
      <c r="T167" s="156">
        <v>0</v>
      </c>
      <c r="U167" s="156">
        <f t="shared" si="6"/>
        <v>0</v>
      </c>
      <c r="V167" s="156"/>
      <c r="W167" s="156" t="s">
        <v>223</v>
      </c>
      <c r="X167" s="156" t="s">
        <v>224</v>
      </c>
      <c r="Y167" s="145"/>
      <c r="Z167" s="145"/>
      <c r="AA167" s="145"/>
      <c r="AB167" s="145"/>
      <c r="AC167" s="145"/>
      <c r="AD167" s="145"/>
      <c r="AE167" s="145"/>
      <c r="AF167" s="145" t="s">
        <v>352</v>
      </c>
      <c r="AG167" s="145"/>
      <c r="AH167" s="145"/>
      <c r="AI167" s="145"/>
      <c r="AJ167" s="145"/>
      <c r="AK167" s="145"/>
      <c r="AL167" s="145"/>
      <c r="AM167" s="145"/>
      <c r="AN167" s="145"/>
      <c r="AO167" s="145"/>
      <c r="AP167" s="145"/>
      <c r="AQ167" s="145"/>
      <c r="AR167" s="145"/>
      <c r="AS167" s="145"/>
      <c r="AT167" s="145"/>
      <c r="AU167" s="145"/>
      <c r="AV167" s="145"/>
      <c r="AW167" s="145"/>
      <c r="AX167" s="145"/>
      <c r="AY167" s="145"/>
      <c r="AZ167" s="145"/>
      <c r="BA167" s="145"/>
      <c r="BB167" s="145"/>
      <c r="BC167" s="145"/>
      <c r="BD167" s="145"/>
      <c r="BE167" s="145"/>
      <c r="BF167" s="145"/>
      <c r="BG167" s="145"/>
    </row>
    <row r="168" spans="1:59" ht="22.5" outlineLevel="1" x14ac:dyDescent="0.2">
      <c r="A168" s="175">
        <v>71</v>
      </c>
      <c r="B168" s="176" t="s">
        <v>1018</v>
      </c>
      <c r="C168" s="185" t="s">
        <v>1019</v>
      </c>
      <c r="D168" s="177" t="s">
        <v>774</v>
      </c>
      <c r="E168" s="178">
        <v>1</v>
      </c>
      <c r="F168" s="179"/>
      <c r="G168" s="180">
        <f t="shared" si="0"/>
        <v>0</v>
      </c>
      <c r="H168" s="179"/>
      <c r="I168" s="180">
        <f t="shared" si="1"/>
        <v>0</v>
      </c>
      <c r="J168" s="179"/>
      <c r="K168" s="180">
        <f t="shared" si="2"/>
        <v>0</v>
      </c>
      <c r="L168" s="180">
        <v>21</v>
      </c>
      <c r="M168" s="180">
        <f t="shared" si="3"/>
        <v>0</v>
      </c>
      <c r="N168" s="178">
        <v>0</v>
      </c>
      <c r="O168" s="178">
        <f t="shared" si="4"/>
        <v>0</v>
      </c>
      <c r="P168" s="178">
        <v>0</v>
      </c>
      <c r="Q168" s="178">
        <f t="shared" si="5"/>
        <v>0</v>
      </c>
      <c r="R168" s="180"/>
      <c r="S168" s="181" t="s">
        <v>296</v>
      </c>
      <c r="T168" s="156">
        <v>0</v>
      </c>
      <c r="U168" s="156">
        <f t="shared" si="6"/>
        <v>0</v>
      </c>
      <c r="V168" s="156"/>
      <c r="W168" s="156" t="s">
        <v>223</v>
      </c>
      <c r="X168" s="156" t="s">
        <v>224</v>
      </c>
      <c r="Y168" s="145"/>
      <c r="Z168" s="145"/>
      <c r="AA168" s="145"/>
      <c r="AB168" s="145"/>
      <c r="AC168" s="145"/>
      <c r="AD168" s="145"/>
      <c r="AE168" s="145"/>
      <c r="AF168" s="145" t="s">
        <v>352</v>
      </c>
      <c r="AG168" s="145"/>
      <c r="AH168" s="145"/>
      <c r="AI168" s="145"/>
      <c r="AJ168" s="145"/>
      <c r="AK168" s="145"/>
      <c r="AL168" s="145"/>
      <c r="AM168" s="145"/>
      <c r="AN168" s="145"/>
      <c r="AO168" s="145"/>
      <c r="AP168" s="145"/>
      <c r="AQ168" s="145"/>
      <c r="AR168" s="145"/>
      <c r="AS168" s="145"/>
      <c r="AT168" s="145"/>
      <c r="AU168" s="145"/>
      <c r="AV168" s="145"/>
      <c r="AW168" s="145"/>
      <c r="AX168" s="145"/>
      <c r="AY168" s="145"/>
      <c r="AZ168" s="145"/>
      <c r="BA168" s="145"/>
      <c r="BB168" s="145"/>
      <c r="BC168" s="145"/>
      <c r="BD168" s="145"/>
      <c r="BE168" s="145"/>
      <c r="BF168" s="145"/>
      <c r="BG168" s="145"/>
    </row>
    <row r="169" spans="1:59" ht="22.5" outlineLevel="1" x14ac:dyDescent="0.2">
      <c r="A169" s="175">
        <v>72</v>
      </c>
      <c r="B169" s="176" t="s">
        <v>1020</v>
      </c>
      <c r="C169" s="185" t="s">
        <v>1021</v>
      </c>
      <c r="D169" s="177" t="s">
        <v>795</v>
      </c>
      <c r="E169" s="178">
        <v>2</v>
      </c>
      <c r="F169" s="179"/>
      <c r="G169" s="180">
        <f t="shared" si="0"/>
        <v>0</v>
      </c>
      <c r="H169" s="179"/>
      <c r="I169" s="180">
        <f t="shared" si="1"/>
        <v>0</v>
      </c>
      <c r="J169" s="179"/>
      <c r="K169" s="180">
        <f t="shared" si="2"/>
        <v>0</v>
      </c>
      <c r="L169" s="180">
        <v>21</v>
      </c>
      <c r="M169" s="180">
        <f t="shared" si="3"/>
        <v>0</v>
      </c>
      <c r="N169" s="178">
        <v>0</v>
      </c>
      <c r="O169" s="178">
        <f t="shared" si="4"/>
        <v>0</v>
      </c>
      <c r="P169" s="178">
        <v>0</v>
      </c>
      <c r="Q169" s="178">
        <f t="shared" si="5"/>
        <v>0</v>
      </c>
      <c r="R169" s="180"/>
      <c r="S169" s="181" t="s">
        <v>296</v>
      </c>
      <c r="T169" s="156">
        <v>0</v>
      </c>
      <c r="U169" s="156">
        <f t="shared" si="6"/>
        <v>0</v>
      </c>
      <c r="V169" s="156"/>
      <c r="W169" s="156" t="s">
        <v>223</v>
      </c>
      <c r="X169" s="156" t="s">
        <v>224</v>
      </c>
      <c r="Y169" s="145"/>
      <c r="Z169" s="145"/>
      <c r="AA169" s="145"/>
      <c r="AB169" s="145"/>
      <c r="AC169" s="145"/>
      <c r="AD169" s="145"/>
      <c r="AE169" s="145"/>
      <c r="AF169" s="145" t="s">
        <v>352</v>
      </c>
      <c r="AG169" s="145"/>
      <c r="AH169" s="145"/>
      <c r="AI169" s="145"/>
      <c r="AJ169" s="145"/>
      <c r="AK169" s="145"/>
      <c r="AL169" s="145"/>
      <c r="AM169" s="145"/>
      <c r="AN169" s="145"/>
      <c r="AO169" s="145"/>
      <c r="AP169" s="145"/>
      <c r="AQ169" s="145"/>
      <c r="AR169" s="145"/>
      <c r="AS169" s="145"/>
      <c r="AT169" s="145"/>
      <c r="AU169" s="145"/>
      <c r="AV169" s="145"/>
      <c r="AW169" s="145"/>
      <c r="AX169" s="145"/>
      <c r="AY169" s="145"/>
      <c r="AZ169" s="145"/>
      <c r="BA169" s="145"/>
      <c r="BB169" s="145"/>
      <c r="BC169" s="145"/>
      <c r="BD169" s="145"/>
      <c r="BE169" s="145"/>
      <c r="BF169" s="145"/>
      <c r="BG169" s="145"/>
    </row>
    <row r="170" spans="1:59" ht="22.5" outlineLevel="1" x14ac:dyDescent="0.2">
      <c r="A170" s="168">
        <v>73</v>
      </c>
      <c r="B170" s="169" t="s">
        <v>1022</v>
      </c>
      <c r="C170" s="183" t="s">
        <v>1023</v>
      </c>
      <c r="D170" s="170" t="s">
        <v>798</v>
      </c>
      <c r="E170" s="171">
        <v>239</v>
      </c>
      <c r="F170" s="172"/>
      <c r="G170" s="173">
        <f t="shared" si="0"/>
        <v>0</v>
      </c>
      <c r="H170" s="172"/>
      <c r="I170" s="173">
        <f t="shared" si="1"/>
        <v>0</v>
      </c>
      <c r="J170" s="172"/>
      <c r="K170" s="173">
        <f t="shared" si="2"/>
        <v>0</v>
      </c>
      <c r="L170" s="173">
        <v>21</v>
      </c>
      <c r="M170" s="173">
        <f t="shared" si="3"/>
        <v>0</v>
      </c>
      <c r="N170" s="171">
        <v>0</v>
      </c>
      <c r="O170" s="171">
        <f t="shared" si="4"/>
        <v>0</v>
      </c>
      <c r="P170" s="171">
        <v>0</v>
      </c>
      <c r="Q170" s="171">
        <f t="shared" si="5"/>
        <v>0</v>
      </c>
      <c r="R170" s="173"/>
      <c r="S170" s="174" t="s">
        <v>296</v>
      </c>
      <c r="T170" s="156">
        <v>0</v>
      </c>
      <c r="U170" s="156">
        <f t="shared" si="6"/>
        <v>0</v>
      </c>
      <c r="V170" s="156"/>
      <c r="W170" s="156" t="s">
        <v>223</v>
      </c>
      <c r="X170" s="156" t="s">
        <v>224</v>
      </c>
      <c r="Y170" s="145"/>
      <c r="Z170" s="145"/>
      <c r="AA170" s="145"/>
      <c r="AB170" s="145"/>
      <c r="AC170" s="145"/>
      <c r="AD170" s="145"/>
      <c r="AE170" s="145"/>
      <c r="AF170" s="145" t="s">
        <v>352</v>
      </c>
      <c r="AG170" s="145"/>
      <c r="AH170" s="145"/>
      <c r="AI170" s="145"/>
      <c r="AJ170" s="145"/>
      <c r="AK170" s="145"/>
      <c r="AL170" s="145"/>
      <c r="AM170" s="145"/>
      <c r="AN170" s="145"/>
      <c r="AO170" s="145"/>
      <c r="AP170" s="145"/>
      <c r="AQ170" s="145"/>
      <c r="AR170" s="145"/>
      <c r="AS170" s="145"/>
      <c r="AT170" s="145"/>
      <c r="AU170" s="145"/>
      <c r="AV170" s="145"/>
      <c r="AW170" s="145"/>
      <c r="AX170" s="145"/>
      <c r="AY170" s="145"/>
      <c r="AZ170" s="145"/>
      <c r="BA170" s="145"/>
      <c r="BB170" s="145"/>
      <c r="BC170" s="145"/>
      <c r="BD170" s="145"/>
      <c r="BE170" s="145"/>
      <c r="BF170" s="145"/>
      <c r="BG170" s="145"/>
    </row>
    <row r="171" spans="1:59" outlineLevel="1" x14ac:dyDescent="0.2">
      <c r="A171" s="152">
        <v>74</v>
      </c>
      <c r="B171" s="153" t="s">
        <v>1024</v>
      </c>
      <c r="C171" s="194" t="s">
        <v>1025</v>
      </c>
      <c r="D171" s="154" t="s">
        <v>0</v>
      </c>
      <c r="E171" s="191"/>
      <c r="F171" s="157"/>
      <c r="G171" s="156">
        <f t="shared" si="0"/>
        <v>0</v>
      </c>
      <c r="H171" s="157"/>
      <c r="I171" s="156">
        <f t="shared" si="1"/>
        <v>0</v>
      </c>
      <c r="J171" s="157"/>
      <c r="K171" s="156">
        <f t="shared" si="2"/>
        <v>0</v>
      </c>
      <c r="L171" s="156">
        <v>21</v>
      </c>
      <c r="M171" s="156">
        <f t="shared" si="3"/>
        <v>0</v>
      </c>
      <c r="N171" s="155">
        <v>0</v>
      </c>
      <c r="O171" s="155">
        <f t="shared" si="4"/>
        <v>0</v>
      </c>
      <c r="P171" s="155">
        <v>0</v>
      </c>
      <c r="Q171" s="155">
        <f t="shared" si="5"/>
        <v>0</v>
      </c>
      <c r="R171" s="156"/>
      <c r="S171" s="156" t="s">
        <v>222</v>
      </c>
      <c r="T171" s="156">
        <v>0</v>
      </c>
      <c r="U171" s="156">
        <f t="shared" si="6"/>
        <v>0</v>
      </c>
      <c r="V171" s="156"/>
      <c r="W171" s="156" t="s">
        <v>124</v>
      </c>
      <c r="X171" s="156" t="s">
        <v>224</v>
      </c>
      <c r="Y171" s="145"/>
      <c r="Z171" s="145"/>
      <c r="AA171" s="145"/>
      <c r="AB171" s="145"/>
      <c r="AC171" s="145"/>
      <c r="AD171" s="145"/>
      <c r="AE171" s="145"/>
      <c r="AF171" s="145" t="s">
        <v>345</v>
      </c>
      <c r="AG171" s="145"/>
      <c r="AH171" s="145"/>
      <c r="AI171" s="145"/>
      <c r="AJ171" s="145"/>
      <c r="AK171" s="145"/>
      <c r="AL171" s="145"/>
      <c r="AM171" s="145"/>
      <c r="AN171" s="145"/>
      <c r="AO171" s="145"/>
      <c r="AP171" s="145"/>
      <c r="AQ171" s="145"/>
      <c r="AR171" s="145"/>
      <c r="AS171" s="145"/>
      <c r="AT171" s="145"/>
      <c r="AU171" s="145"/>
      <c r="AV171" s="145"/>
      <c r="AW171" s="145"/>
      <c r="AX171" s="145"/>
      <c r="AY171" s="145"/>
      <c r="AZ171" s="145"/>
      <c r="BA171" s="145"/>
      <c r="BB171" s="145"/>
      <c r="BC171" s="145"/>
      <c r="BD171" s="145"/>
      <c r="BE171" s="145"/>
      <c r="BF171" s="145"/>
      <c r="BG171" s="145"/>
    </row>
    <row r="172" spans="1:59" x14ac:dyDescent="0.2">
      <c r="A172" s="161" t="s">
        <v>217</v>
      </c>
      <c r="B172" s="162" t="s">
        <v>187</v>
      </c>
      <c r="C172" s="182" t="s">
        <v>188</v>
      </c>
      <c r="D172" s="163"/>
      <c r="E172" s="164"/>
      <c r="F172" s="165"/>
      <c r="G172" s="165">
        <f>SUMIF(AF173:AF176,"&lt;&gt;NOR",G173:G176)</f>
        <v>0</v>
      </c>
      <c r="H172" s="165"/>
      <c r="I172" s="165">
        <f>SUM(I173:I176)</f>
        <v>0</v>
      </c>
      <c r="J172" s="165"/>
      <c r="K172" s="165">
        <f>SUM(K173:K176)</f>
        <v>0</v>
      </c>
      <c r="L172" s="165"/>
      <c r="M172" s="165">
        <f>SUM(M173:M176)</f>
        <v>0</v>
      </c>
      <c r="N172" s="164"/>
      <c r="O172" s="164">
        <f>SUM(O173:O176)</f>
        <v>0</v>
      </c>
      <c r="P172" s="164"/>
      <c r="Q172" s="164">
        <f>SUM(Q173:Q176)</f>
        <v>0</v>
      </c>
      <c r="R172" s="165"/>
      <c r="S172" s="166"/>
      <c r="T172" s="160"/>
      <c r="U172" s="160">
        <f>SUM(U173:U176)</f>
        <v>0.19</v>
      </c>
      <c r="V172" s="160"/>
      <c r="W172" s="160"/>
      <c r="X172" s="160"/>
      <c r="AF172" t="s">
        <v>218</v>
      </c>
    </row>
    <row r="173" spans="1:59" outlineLevel="1" x14ac:dyDescent="0.2">
      <c r="A173" s="175">
        <v>75</v>
      </c>
      <c r="B173" s="176" t="s">
        <v>1026</v>
      </c>
      <c r="C173" s="185" t="s">
        <v>1027</v>
      </c>
      <c r="D173" s="177" t="s">
        <v>267</v>
      </c>
      <c r="E173" s="178">
        <v>1.7364999999999999</v>
      </c>
      <c r="F173" s="179"/>
      <c r="G173" s="180">
        <f>ROUND(E173*F173,2)</f>
        <v>0</v>
      </c>
      <c r="H173" s="179"/>
      <c r="I173" s="180">
        <f>ROUND(E173*H173,2)</f>
        <v>0</v>
      </c>
      <c r="J173" s="179"/>
      <c r="K173" s="180">
        <f>ROUND(E173*J173,2)</f>
        <v>0</v>
      </c>
      <c r="L173" s="180">
        <v>21</v>
      </c>
      <c r="M173" s="180">
        <f>G173*(1+L173/100)</f>
        <v>0</v>
      </c>
      <c r="N173" s="178">
        <v>0</v>
      </c>
      <c r="O173" s="178">
        <f>ROUND(E173*N173,2)</f>
        <v>0</v>
      </c>
      <c r="P173" s="178">
        <v>0</v>
      </c>
      <c r="Q173" s="178">
        <f>ROUND(E173*P173,2)</f>
        <v>0</v>
      </c>
      <c r="R173" s="180"/>
      <c r="S173" s="181" t="s">
        <v>222</v>
      </c>
      <c r="T173" s="156">
        <v>0.01</v>
      </c>
      <c r="U173" s="156">
        <f>ROUND(E173*T173,2)</f>
        <v>0.02</v>
      </c>
      <c r="V173" s="156"/>
      <c r="W173" s="156" t="s">
        <v>1028</v>
      </c>
      <c r="X173" s="156" t="s">
        <v>224</v>
      </c>
      <c r="Y173" s="145"/>
      <c r="Z173" s="145"/>
      <c r="AA173" s="145"/>
      <c r="AB173" s="145"/>
      <c r="AC173" s="145"/>
      <c r="AD173" s="145"/>
      <c r="AE173" s="145"/>
      <c r="AF173" s="145" t="s">
        <v>1029</v>
      </c>
      <c r="AG173" s="145"/>
      <c r="AH173" s="145"/>
      <c r="AI173" s="145"/>
      <c r="AJ173" s="145"/>
      <c r="AK173" s="145"/>
      <c r="AL173" s="145"/>
      <c r="AM173" s="145"/>
      <c r="AN173" s="145"/>
      <c r="AO173" s="145"/>
      <c r="AP173" s="145"/>
      <c r="AQ173" s="145"/>
      <c r="AR173" s="145"/>
      <c r="AS173" s="145"/>
      <c r="AT173" s="145"/>
      <c r="AU173" s="145"/>
      <c r="AV173" s="145"/>
      <c r="AW173" s="145"/>
      <c r="AX173" s="145"/>
      <c r="AY173" s="145"/>
      <c r="AZ173" s="145"/>
      <c r="BA173" s="145"/>
      <c r="BB173" s="145"/>
      <c r="BC173" s="145"/>
      <c r="BD173" s="145"/>
      <c r="BE173" s="145"/>
      <c r="BF173" s="145"/>
      <c r="BG173" s="145"/>
    </row>
    <row r="174" spans="1:59" outlineLevel="1" x14ac:dyDescent="0.2">
      <c r="A174" s="175">
        <v>76</v>
      </c>
      <c r="B174" s="176" t="s">
        <v>1030</v>
      </c>
      <c r="C174" s="185" t="s">
        <v>1031</v>
      </c>
      <c r="D174" s="177" t="s">
        <v>267</v>
      </c>
      <c r="E174" s="178">
        <v>17.364999999999998</v>
      </c>
      <c r="F174" s="179"/>
      <c r="G174" s="180">
        <f>ROUND(E174*F174,2)</f>
        <v>0</v>
      </c>
      <c r="H174" s="179"/>
      <c r="I174" s="180">
        <f>ROUND(E174*H174,2)</f>
        <v>0</v>
      </c>
      <c r="J174" s="179"/>
      <c r="K174" s="180">
        <f>ROUND(E174*J174,2)</f>
        <v>0</v>
      </c>
      <c r="L174" s="180">
        <v>21</v>
      </c>
      <c r="M174" s="180">
        <f>G174*(1+L174/100)</f>
        <v>0</v>
      </c>
      <c r="N174" s="178">
        <v>0</v>
      </c>
      <c r="O174" s="178">
        <f>ROUND(E174*N174,2)</f>
        <v>0</v>
      </c>
      <c r="P174" s="178">
        <v>0</v>
      </c>
      <c r="Q174" s="178">
        <f>ROUND(E174*P174,2)</f>
        <v>0</v>
      </c>
      <c r="R174" s="180"/>
      <c r="S174" s="181" t="s">
        <v>222</v>
      </c>
      <c r="T174" s="156">
        <v>0</v>
      </c>
      <c r="U174" s="156">
        <f>ROUND(E174*T174,2)</f>
        <v>0</v>
      </c>
      <c r="V174" s="156"/>
      <c r="W174" s="156" t="s">
        <v>1028</v>
      </c>
      <c r="X174" s="156" t="s">
        <v>224</v>
      </c>
      <c r="Y174" s="145"/>
      <c r="Z174" s="145"/>
      <c r="AA174" s="145"/>
      <c r="AB174" s="145"/>
      <c r="AC174" s="145"/>
      <c r="AD174" s="145"/>
      <c r="AE174" s="145"/>
      <c r="AF174" s="145" t="s">
        <v>1029</v>
      </c>
      <c r="AG174" s="145"/>
      <c r="AH174" s="145"/>
      <c r="AI174" s="145"/>
      <c r="AJ174" s="145"/>
      <c r="AK174" s="145"/>
      <c r="AL174" s="145"/>
      <c r="AM174" s="145"/>
      <c r="AN174" s="145"/>
      <c r="AO174" s="145"/>
      <c r="AP174" s="145"/>
      <c r="AQ174" s="145"/>
      <c r="AR174" s="145"/>
      <c r="AS174" s="145"/>
      <c r="AT174" s="145"/>
      <c r="AU174" s="145"/>
      <c r="AV174" s="145"/>
      <c r="AW174" s="145"/>
      <c r="AX174" s="145"/>
      <c r="AY174" s="145"/>
      <c r="AZ174" s="145"/>
      <c r="BA174" s="145"/>
      <c r="BB174" s="145"/>
      <c r="BC174" s="145"/>
      <c r="BD174" s="145"/>
      <c r="BE174" s="145"/>
      <c r="BF174" s="145"/>
      <c r="BG174" s="145"/>
    </row>
    <row r="175" spans="1:59" outlineLevel="1" x14ac:dyDescent="0.2">
      <c r="A175" s="175">
        <v>77</v>
      </c>
      <c r="B175" s="176" t="s">
        <v>1032</v>
      </c>
      <c r="C175" s="185" t="s">
        <v>1033</v>
      </c>
      <c r="D175" s="177" t="s">
        <v>267</v>
      </c>
      <c r="E175" s="178">
        <v>1.7364999999999999</v>
      </c>
      <c r="F175" s="179"/>
      <c r="G175" s="180">
        <f>ROUND(E175*F175,2)</f>
        <v>0</v>
      </c>
      <c r="H175" s="179"/>
      <c r="I175" s="180">
        <f>ROUND(E175*H175,2)</f>
        <v>0</v>
      </c>
      <c r="J175" s="179"/>
      <c r="K175" s="180">
        <f>ROUND(E175*J175,2)</f>
        <v>0</v>
      </c>
      <c r="L175" s="180">
        <v>21</v>
      </c>
      <c r="M175" s="180">
        <f>G175*(1+L175/100)</f>
        <v>0</v>
      </c>
      <c r="N175" s="178">
        <v>0</v>
      </c>
      <c r="O175" s="178">
        <f>ROUND(E175*N175,2)</f>
        <v>0</v>
      </c>
      <c r="P175" s="178">
        <v>0</v>
      </c>
      <c r="Q175" s="178">
        <f>ROUND(E175*P175,2)</f>
        <v>0</v>
      </c>
      <c r="R175" s="180"/>
      <c r="S175" s="181" t="s">
        <v>222</v>
      </c>
      <c r="T175" s="156">
        <v>9.9000000000000005E-2</v>
      </c>
      <c r="U175" s="156">
        <f>ROUND(E175*T175,2)</f>
        <v>0.17</v>
      </c>
      <c r="V175" s="156"/>
      <c r="W175" s="156" t="s">
        <v>1028</v>
      </c>
      <c r="X175" s="156" t="s">
        <v>224</v>
      </c>
      <c r="Y175" s="145"/>
      <c r="Z175" s="145"/>
      <c r="AA175" s="145"/>
      <c r="AB175" s="145"/>
      <c r="AC175" s="145"/>
      <c r="AD175" s="145"/>
      <c r="AE175" s="145"/>
      <c r="AF175" s="145" t="s">
        <v>1029</v>
      </c>
      <c r="AG175" s="145"/>
      <c r="AH175" s="145"/>
      <c r="AI175" s="145"/>
      <c r="AJ175" s="145"/>
      <c r="AK175" s="145"/>
      <c r="AL175" s="145"/>
      <c r="AM175" s="145"/>
      <c r="AN175" s="145"/>
      <c r="AO175" s="145"/>
      <c r="AP175" s="145"/>
      <c r="AQ175" s="145"/>
      <c r="AR175" s="145"/>
      <c r="AS175" s="145"/>
      <c r="AT175" s="145"/>
      <c r="AU175" s="145"/>
      <c r="AV175" s="145"/>
      <c r="AW175" s="145"/>
      <c r="AX175" s="145"/>
      <c r="AY175" s="145"/>
      <c r="AZ175" s="145"/>
      <c r="BA175" s="145"/>
      <c r="BB175" s="145"/>
      <c r="BC175" s="145"/>
      <c r="BD175" s="145"/>
      <c r="BE175" s="145"/>
      <c r="BF175" s="145"/>
      <c r="BG175" s="145"/>
    </row>
    <row r="176" spans="1:59" outlineLevel="1" x14ac:dyDescent="0.2">
      <c r="A176" s="168">
        <v>78</v>
      </c>
      <c r="B176" s="169" t="s">
        <v>1034</v>
      </c>
      <c r="C176" s="183" t="s">
        <v>1035</v>
      </c>
      <c r="D176" s="170" t="s">
        <v>267</v>
      </c>
      <c r="E176" s="171">
        <v>1.7364999999999999</v>
      </c>
      <c r="F176" s="172"/>
      <c r="G176" s="173">
        <f>ROUND(E176*F176,2)</f>
        <v>0</v>
      </c>
      <c r="H176" s="172"/>
      <c r="I176" s="173">
        <f>ROUND(E176*H176,2)</f>
        <v>0</v>
      </c>
      <c r="J176" s="172"/>
      <c r="K176" s="173">
        <f>ROUND(E176*J176,2)</f>
        <v>0</v>
      </c>
      <c r="L176" s="173">
        <v>21</v>
      </c>
      <c r="M176" s="173">
        <f>G176*(1+L176/100)</f>
        <v>0</v>
      </c>
      <c r="N176" s="171">
        <v>0</v>
      </c>
      <c r="O176" s="171">
        <f>ROUND(E176*N176,2)</f>
        <v>0</v>
      </c>
      <c r="P176" s="171">
        <v>0</v>
      </c>
      <c r="Q176" s="171">
        <f>ROUND(E176*P176,2)</f>
        <v>0</v>
      </c>
      <c r="R176" s="173"/>
      <c r="S176" s="174" t="s">
        <v>222</v>
      </c>
      <c r="T176" s="156">
        <v>0</v>
      </c>
      <c r="U176" s="156">
        <f>ROUND(E176*T176,2)</f>
        <v>0</v>
      </c>
      <c r="V176" s="156"/>
      <c r="W176" s="156" t="s">
        <v>1028</v>
      </c>
      <c r="X176" s="156" t="s">
        <v>224</v>
      </c>
      <c r="Y176" s="145"/>
      <c r="Z176" s="145"/>
      <c r="AA176" s="145"/>
      <c r="AB176" s="145"/>
      <c r="AC176" s="145"/>
      <c r="AD176" s="145"/>
      <c r="AE176" s="145"/>
      <c r="AF176" s="145" t="s">
        <v>1029</v>
      </c>
      <c r="AG176" s="145"/>
      <c r="AH176" s="145"/>
      <c r="AI176" s="145"/>
      <c r="AJ176" s="145"/>
      <c r="AK176" s="145"/>
      <c r="AL176" s="145"/>
      <c r="AM176" s="145"/>
      <c r="AN176" s="145"/>
      <c r="AO176" s="145"/>
      <c r="AP176" s="145"/>
      <c r="AQ176" s="145"/>
      <c r="AR176" s="145"/>
      <c r="AS176" s="145"/>
      <c r="AT176" s="145"/>
      <c r="AU176" s="145"/>
      <c r="AV176" s="145"/>
      <c r="AW176" s="145"/>
      <c r="AX176" s="145"/>
      <c r="AY176" s="145"/>
      <c r="AZ176" s="145"/>
      <c r="BA176" s="145"/>
      <c r="BB176" s="145"/>
      <c r="BC176" s="145"/>
      <c r="BD176" s="145"/>
      <c r="BE176" s="145"/>
      <c r="BF176" s="145"/>
      <c r="BG176" s="145"/>
    </row>
    <row r="177" spans="1:32" x14ac:dyDescent="0.2">
      <c r="A177" s="3"/>
      <c r="B177" s="4"/>
      <c r="C177" s="186"/>
      <c r="D177" s="6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AD177">
        <v>15</v>
      </c>
      <c r="AE177">
        <v>21</v>
      </c>
      <c r="AF177" t="s">
        <v>204</v>
      </c>
    </row>
    <row r="178" spans="1:32" x14ac:dyDescent="0.2">
      <c r="A178" s="148"/>
      <c r="B178" s="149" t="s">
        <v>31</v>
      </c>
      <c r="C178" s="187"/>
      <c r="D178" s="150"/>
      <c r="E178" s="151"/>
      <c r="F178" s="151"/>
      <c r="G178" s="167">
        <f>G8+G41+G64+G93+G100+G107+G139+G155+G160+G162+G165+G172</f>
        <v>0</v>
      </c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AD178">
        <f>SUMIF(L7:L176,AD177,G7:G176)</f>
        <v>0</v>
      </c>
      <c r="AE178">
        <f>SUMIF(L7:L176,AE177,G7:G176)</f>
        <v>0</v>
      </c>
      <c r="AF178" t="s">
        <v>346</v>
      </c>
    </row>
    <row r="179" spans="1:32" x14ac:dyDescent="0.2">
      <c r="A179" s="3"/>
      <c r="B179" s="4"/>
      <c r="C179" s="186"/>
      <c r="D179" s="6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32" x14ac:dyDescent="0.2">
      <c r="A180" s="3"/>
      <c r="B180" s="4"/>
      <c r="C180" s="186"/>
      <c r="D180" s="6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32" x14ac:dyDescent="0.2">
      <c r="A181" s="269" t="s">
        <v>347</v>
      </c>
      <c r="B181" s="269"/>
      <c r="C181" s="270"/>
      <c r="D181" s="6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32" x14ac:dyDescent="0.2">
      <c r="A182" s="250"/>
      <c r="B182" s="251"/>
      <c r="C182" s="252"/>
      <c r="D182" s="251"/>
      <c r="E182" s="251"/>
      <c r="F182" s="251"/>
      <c r="G182" s="25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AF182" t="s">
        <v>348</v>
      </c>
    </row>
    <row r="183" spans="1:32" x14ac:dyDescent="0.2">
      <c r="A183" s="254"/>
      <c r="B183" s="255"/>
      <c r="C183" s="256"/>
      <c r="D183" s="255"/>
      <c r="E183" s="255"/>
      <c r="F183" s="255"/>
      <c r="G183" s="257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32" x14ac:dyDescent="0.2">
      <c r="A184" s="254"/>
      <c r="B184" s="255"/>
      <c r="C184" s="256"/>
      <c r="D184" s="255"/>
      <c r="E184" s="255"/>
      <c r="F184" s="255"/>
      <c r="G184" s="257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32" x14ac:dyDescent="0.2">
      <c r="A185" s="254"/>
      <c r="B185" s="255"/>
      <c r="C185" s="256"/>
      <c r="D185" s="255"/>
      <c r="E185" s="255"/>
      <c r="F185" s="255"/>
      <c r="G185" s="257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32" x14ac:dyDescent="0.2">
      <c r="A186" s="258"/>
      <c r="B186" s="259"/>
      <c r="C186" s="260"/>
      <c r="D186" s="259"/>
      <c r="E186" s="259"/>
      <c r="F186" s="259"/>
      <c r="G186" s="261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32" x14ac:dyDescent="0.2">
      <c r="A187" s="3"/>
      <c r="B187" s="4"/>
      <c r="C187" s="186"/>
      <c r="D187" s="6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32" x14ac:dyDescent="0.2">
      <c r="C188" s="188"/>
      <c r="D188" s="10"/>
      <c r="AF188" t="s">
        <v>349</v>
      </c>
    </row>
    <row r="189" spans="1:32" x14ac:dyDescent="0.2">
      <c r="D189" s="10"/>
    </row>
    <row r="190" spans="1:32" x14ac:dyDescent="0.2">
      <c r="D190" s="10"/>
    </row>
    <row r="191" spans="1:32" x14ac:dyDescent="0.2">
      <c r="D191" s="10"/>
    </row>
    <row r="192" spans="1:32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1czoupsR4UH39tiUQCI8dM/NbG/lTmMBvABDdafXU9kmJxEERmuokBSQNPdBp/8MPhLVs5waZn4qgGxIq0+QnA==" saltValue="vnQSVj2TlDowVVJANljiKQ==" spinCount="100000" sheet="1" formatRows="0"/>
  <mergeCells count="6">
    <mergeCell ref="A182:G186"/>
    <mergeCell ref="A1:G1"/>
    <mergeCell ref="C2:G2"/>
    <mergeCell ref="C3:G3"/>
    <mergeCell ref="C4:G4"/>
    <mergeCell ref="A181:C181"/>
  </mergeCells>
  <pageMargins left="0.59055118110236204" right="0.196850393700787" top="0.78740157499999996" bottom="0.78740157499999996" header="0.3" footer="0.3"/>
  <pageSetup paperSize="9" scale="96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13539-2335-4820-8267-4397369D6DBE}">
  <sheetPr>
    <outlinePr summaryBelow="0"/>
  </sheetPr>
  <dimension ref="A1:BG5000"/>
  <sheetViews>
    <sheetView view="pageBreakPreview" zoomScaleNormal="100" zoomScaleSheetLayoutView="100" workbookViewId="0">
      <pane ySplit="7" topLeftCell="A8" activePane="bottomLeft" state="frozen"/>
      <selection pane="bottomLeft" activeCell="F9" sqref="F9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52</v>
      </c>
      <c r="C3" s="263" t="s">
        <v>53</v>
      </c>
      <c r="D3" s="264"/>
      <c r="E3" s="264"/>
      <c r="F3" s="264"/>
      <c r="G3" s="265"/>
      <c r="AB3" s="119" t="s">
        <v>193</v>
      </c>
      <c r="AF3" t="s">
        <v>194</v>
      </c>
    </row>
    <row r="4" spans="1:59" ht="24.95" customHeight="1" x14ac:dyDescent="0.2">
      <c r="A4" s="138" t="s">
        <v>10</v>
      </c>
      <c r="B4" s="139" t="s">
        <v>56</v>
      </c>
      <c r="C4" s="266" t="s">
        <v>57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x14ac:dyDescent="0.2">
      <c r="A8" s="161" t="s">
        <v>217</v>
      </c>
      <c r="B8" s="162" t="s">
        <v>88</v>
      </c>
      <c r="C8" s="182" t="s">
        <v>89</v>
      </c>
      <c r="D8" s="163"/>
      <c r="E8" s="164"/>
      <c r="F8" s="165"/>
      <c r="G8" s="165">
        <f>SUMIF(AF9:AF21,"&lt;&gt;NOR",G9:G21)</f>
        <v>0</v>
      </c>
      <c r="H8" s="165"/>
      <c r="I8" s="165">
        <f>SUM(I9:I21)</f>
        <v>0</v>
      </c>
      <c r="J8" s="165"/>
      <c r="K8" s="165">
        <f>SUM(K9:K21)</f>
        <v>0</v>
      </c>
      <c r="L8" s="165"/>
      <c r="M8" s="165">
        <f>SUM(M9:M21)</f>
        <v>0</v>
      </c>
      <c r="N8" s="164"/>
      <c r="O8" s="164">
        <f>SUM(O9:O21)</f>
        <v>151.63999999999999</v>
      </c>
      <c r="P8" s="164"/>
      <c r="Q8" s="164">
        <f>SUM(Q9:Q21)</f>
        <v>0</v>
      </c>
      <c r="R8" s="165"/>
      <c r="S8" s="166"/>
      <c r="T8" s="160"/>
      <c r="U8" s="160">
        <f>SUM(U9:U21)</f>
        <v>0</v>
      </c>
      <c r="V8" s="160"/>
      <c r="W8" s="160"/>
      <c r="X8" s="160"/>
      <c r="AF8" t="s">
        <v>218</v>
      </c>
    </row>
    <row r="9" spans="1:59" ht="22.5" outlineLevel="1" x14ac:dyDescent="0.2">
      <c r="A9" s="175">
        <v>1</v>
      </c>
      <c r="B9" s="176" t="s">
        <v>1036</v>
      </c>
      <c r="C9" s="185" t="s">
        <v>1037</v>
      </c>
      <c r="D9" s="177" t="s">
        <v>221</v>
      </c>
      <c r="E9" s="178">
        <v>13.119</v>
      </c>
      <c r="F9" s="179"/>
      <c r="G9" s="180">
        <f t="shared" ref="G9:G21" si="0">ROUND(E9*F9,2)</f>
        <v>0</v>
      </c>
      <c r="H9" s="179"/>
      <c r="I9" s="180">
        <f t="shared" ref="I9:I21" si="1">ROUND(E9*H9,2)</f>
        <v>0</v>
      </c>
      <c r="J9" s="179"/>
      <c r="K9" s="180">
        <f t="shared" ref="K9:K21" si="2">ROUND(E9*J9,2)</f>
        <v>0</v>
      </c>
      <c r="L9" s="180">
        <v>21</v>
      </c>
      <c r="M9" s="180">
        <f t="shared" ref="M9:M21" si="3">G9*(1+L9/100)</f>
        <v>0</v>
      </c>
      <c r="N9" s="178">
        <v>0</v>
      </c>
      <c r="O9" s="178">
        <f t="shared" ref="O9:O21" si="4">ROUND(E9*N9,2)</f>
        <v>0</v>
      </c>
      <c r="P9" s="178">
        <v>0</v>
      </c>
      <c r="Q9" s="178">
        <f t="shared" ref="Q9:Q21" si="5">ROUND(E9*P9,2)</f>
        <v>0</v>
      </c>
      <c r="R9" s="180"/>
      <c r="S9" s="181" t="s">
        <v>1899</v>
      </c>
      <c r="T9" s="156">
        <v>0</v>
      </c>
      <c r="U9" s="156">
        <f t="shared" ref="U9:U21" si="6">ROUND(E9*T9,2)</f>
        <v>0</v>
      </c>
      <c r="V9" s="156"/>
      <c r="W9" s="156" t="s">
        <v>223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352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ht="22.5" outlineLevel="1" x14ac:dyDescent="0.2">
      <c r="A10" s="175">
        <v>2</v>
      </c>
      <c r="B10" s="176" t="s">
        <v>1038</v>
      </c>
      <c r="C10" s="185" t="s">
        <v>1039</v>
      </c>
      <c r="D10" s="177" t="s">
        <v>221</v>
      </c>
      <c r="E10" s="178">
        <v>211.92</v>
      </c>
      <c r="F10" s="179"/>
      <c r="G10" s="180">
        <f t="shared" si="0"/>
        <v>0</v>
      </c>
      <c r="H10" s="179"/>
      <c r="I10" s="180">
        <f t="shared" si="1"/>
        <v>0</v>
      </c>
      <c r="J10" s="179"/>
      <c r="K10" s="180">
        <f t="shared" si="2"/>
        <v>0</v>
      </c>
      <c r="L10" s="180">
        <v>21</v>
      </c>
      <c r="M10" s="180">
        <f t="shared" si="3"/>
        <v>0</v>
      </c>
      <c r="N10" s="178">
        <v>0</v>
      </c>
      <c r="O10" s="178">
        <f t="shared" si="4"/>
        <v>0</v>
      </c>
      <c r="P10" s="178">
        <v>0</v>
      </c>
      <c r="Q10" s="178">
        <f t="shared" si="5"/>
        <v>0</v>
      </c>
      <c r="R10" s="180"/>
      <c r="S10" s="181" t="s">
        <v>1899</v>
      </c>
      <c r="T10" s="156">
        <v>0</v>
      </c>
      <c r="U10" s="156">
        <f t="shared" si="6"/>
        <v>0</v>
      </c>
      <c r="V10" s="156"/>
      <c r="W10" s="156" t="s">
        <v>223</v>
      </c>
      <c r="X10" s="156" t="s">
        <v>224</v>
      </c>
      <c r="Y10" s="145"/>
      <c r="Z10" s="145"/>
      <c r="AA10" s="145"/>
      <c r="AB10" s="145"/>
      <c r="AC10" s="145"/>
      <c r="AD10" s="145"/>
      <c r="AE10" s="145"/>
      <c r="AF10" s="145" t="s">
        <v>352</v>
      </c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ht="22.5" outlineLevel="1" x14ac:dyDescent="0.2">
      <c r="A11" s="175">
        <v>3</v>
      </c>
      <c r="B11" s="176" t="s">
        <v>1040</v>
      </c>
      <c r="C11" s="185" t="s">
        <v>1041</v>
      </c>
      <c r="D11" s="177" t="s">
        <v>221</v>
      </c>
      <c r="E11" s="178">
        <v>51.81</v>
      </c>
      <c r="F11" s="179"/>
      <c r="G11" s="180">
        <f t="shared" si="0"/>
        <v>0</v>
      </c>
      <c r="H11" s="179"/>
      <c r="I11" s="180">
        <f t="shared" si="1"/>
        <v>0</v>
      </c>
      <c r="J11" s="179"/>
      <c r="K11" s="180">
        <f t="shared" si="2"/>
        <v>0</v>
      </c>
      <c r="L11" s="180">
        <v>21</v>
      </c>
      <c r="M11" s="180">
        <f t="shared" si="3"/>
        <v>0</v>
      </c>
      <c r="N11" s="178">
        <v>0</v>
      </c>
      <c r="O11" s="178">
        <f t="shared" si="4"/>
        <v>0</v>
      </c>
      <c r="P11" s="178">
        <v>0</v>
      </c>
      <c r="Q11" s="178">
        <f t="shared" si="5"/>
        <v>0</v>
      </c>
      <c r="R11" s="180"/>
      <c r="S11" s="181" t="s">
        <v>1899</v>
      </c>
      <c r="T11" s="156">
        <v>0</v>
      </c>
      <c r="U11" s="156">
        <f t="shared" si="6"/>
        <v>0</v>
      </c>
      <c r="V11" s="156"/>
      <c r="W11" s="156" t="s">
        <v>223</v>
      </c>
      <c r="X11" s="156" t="s">
        <v>224</v>
      </c>
      <c r="Y11" s="145"/>
      <c r="Z11" s="145"/>
      <c r="AA11" s="145"/>
      <c r="AB11" s="145"/>
      <c r="AC11" s="145"/>
      <c r="AD11" s="145"/>
      <c r="AE11" s="145"/>
      <c r="AF11" s="145" t="s">
        <v>352</v>
      </c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</row>
    <row r="12" spans="1:59" ht="22.5" outlineLevel="1" x14ac:dyDescent="0.2">
      <c r="A12" s="175">
        <v>4</v>
      </c>
      <c r="B12" s="176" t="s">
        <v>406</v>
      </c>
      <c r="C12" s="185" t="s">
        <v>1042</v>
      </c>
      <c r="D12" s="177" t="s">
        <v>261</v>
      </c>
      <c r="E12" s="178">
        <v>94.2</v>
      </c>
      <c r="F12" s="179"/>
      <c r="G12" s="180">
        <f t="shared" si="0"/>
        <v>0</v>
      </c>
      <c r="H12" s="179"/>
      <c r="I12" s="180">
        <f t="shared" si="1"/>
        <v>0</v>
      </c>
      <c r="J12" s="179"/>
      <c r="K12" s="180">
        <f t="shared" si="2"/>
        <v>0</v>
      </c>
      <c r="L12" s="180">
        <v>21</v>
      </c>
      <c r="M12" s="180">
        <f t="shared" si="3"/>
        <v>0</v>
      </c>
      <c r="N12" s="178">
        <v>8.4000000000000003E-4</v>
      </c>
      <c r="O12" s="178">
        <f t="shared" si="4"/>
        <v>0.08</v>
      </c>
      <c r="P12" s="178">
        <v>0</v>
      </c>
      <c r="Q12" s="178">
        <f t="shared" si="5"/>
        <v>0</v>
      </c>
      <c r="R12" s="180"/>
      <c r="S12" s="181" t="s">
        <v>1899</v>
      </c>
      <c r="T12" s="156">
        <v>0</v>
      </c>
      <c r="U12" s="156">
        <f t="shared" si="6"/>
        <v>0</v>
      </c>
      <c r="V12" s="156"/>
      <c r="W12" s="156" t="s">
        <v>223</v>
      </c>
      <c r="X12" s="156" t="s">
        <v>224</v>
      </c>
      <c r="Y12" s="145"/>
      <c r="Z12" s="145"/>
      <c r="AA12" s="145"/>
      <c r="AB12" s="145"/>
      <c r="AC12" s="145"/>
      <c r="AD12" s="145"/>
      <c r="AE12" s="145"/>
      <c r="AF12" s="145" t="s">
        <v>352</v>
      </c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ht="22.5" outlineLevel="1" x14ac:dyDescent="0.2">
      <c r="A13" s="175">
        <v>5</v>
      </c>
      <c r="B13" s="176" t="s">
        <v>410</v>
      </c>
      <c r="C13" s="185" t="s">
        <v>1043</v>
      </c>
      <c r="D13" s="177" t="s">
        <v>261</v>
      </c>
      <c r="E13" s="178">
        <v>22.815999999999999</v>
      </c>
      <c r="F13" s="179"/>
      <c r="G13" s="180">
        <f t="shared" si="0"/>
        <v>0</v>
      </c>
      <c r="H13" s="179"/>
      <c r="I13" s="180">
        <f t="shared" si="1"/>
        <v>0</v>
      </c>
      <c r="J13" s="179"/>
      <c r="K13" s="180">
        <f t="shared" si="2"/>
        <v>0</v>
      </c>
      <c r="L13" s="180">
        <v>21</v>
      </c>
      <c r="M13" s="180">
        <f t="shared" si="3"/>
        <v>0</v>
      </c>
      <c r="N13" s="178">
        <v>8.4999999999999995E-4</v>
      </c>
      <c r="O13" s="178">
        <f t="shared" si="4"/>
        <v>0.02</v>
      </c>
      <c r="P13" s="178">
        <v>0</v>
      </c>
      <c r="Q13" s="178">
        <f t="shared" si="5"/>
        <v>0</v>
      </c>
      <c r="R13" s="180"/>
      <c r="S13" s="181" t="s">
        <v>1899</v>
      </c>
      <c r="T13" s="156">
        <v>0</v>
      </c>
      <c r="U13" s="156">
        <f t="shared" si="6"/>
        <v>0</v>
      </c>
      <c r="V13" s="156"/>
      <c r="W13" s="156" t="s">
        <v>223</v>
      </c>
      <c r="X13" s="156" t="s">
        <v>224</v>
      </c>
      <c r="Y13" s="145"/>
      <c r="Z13" s="145"/>
      <c r="AA13" s="145"/>
      <c r="AB13" s="145"/>
      <c r="AC13" s="145"/>
      <c r="AD13" s="145"/>
      <c r="AE13" s="145"/>
      <c r="AF13" s="145" t="s">
        <v>352</v>
      </c>
      <c r="AG13" s="145"/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</row>
    <row r="14" spans="1:59" ht="22.5" outlineLevel="1" x14ac:dyDescent="0.2">
      <c r="A14" s="175">
        <v>6</v>
      </c>
      <c r="B14" s="176" t="s">
        <v>1044</v>
      </c>
      <c r="C14" s="185" t="s">
        <v>1045</v>
      </c>
      <c r="D14" s="177" t="s">
        <v>261</v>
      </c>
      <c r="E14" s="178">
        <v>94.2</v>
      </c>
      <c r="F14" s="179"/>
      <c r="G14" s="180">
        <f t="shared" si="0"/>
        <v>0</v>
      </c>
      <c r="H14" s="179"/>
      <c r="I14" s="180">
        <f t="shared" si="1"/>
        <v>0</v>
      </c>
      <c r="J14" s="179"/>
      <c r="K14" s="180">
        <f t="shared" si="2"/>
        <v>0</v>
      </c>
      <c r="L14" s="180">
        <v>21</v>
      </c>
      <c r="M14" s="180">
        <f t="shared" si="3"/>
        <v>0</v>
      </c>
      <c r="N14" s="178">
        <v>0</v>
      </c>
      <c r="O14" s="178">
        <f t="shared" si="4"/>
        <v>0</v>
      </c>
      <c r="P14" s="178">
        <v>0</v>
      </c>
      <c r="Q14" s="178">
        <f t="shared" si="5"/>
        <v>0</v>
      </c>
      <c r="R14" s="180"/>
      <c r="S14" s="181" t="s">
        <v>1899</v>
      </c>
      <c r="T14" s="156">
        <v>0</v>
      </c>
      <c r="U14" s="156">
        <f t="shared" si="6"/>
        <v>0</v>
      </c>
      <c r="V14" s="156"/>
      <c r="W14" s="156" t="s">
        <v>223</v>
      </c>
      <c r="X14" s="156" t="s">
        <v>224</v>
      </c>
      <c r="Y14" s="145"/>
      <c r="Z14" s="145"/>
      <c r="AA14" s="145"/>
      <c r="AB14" s="145"/>
      <c r="AC14" s="145"/>
      <c r="AD14" s="145"/>
      <c r="AE14" s="145"/>
      <c r="AF14" s="145" t="s">
        <v>352</v>
      </c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ht="22.5" outlineLevel="1" x14ac:dyDescent="0.2">
      <c r="A15" s="175">
        <v>7</v>
      </c>
      <c r="B15" s="176" t="s">
        <v>1046</v>
      </c>
      <c r="C15" s="185" t="s">
        <v>1047</v>
      </c>
      <c r="D15" s="177" t="s">
        <v>261</v>
      </c>
      <c r="E15" s="178">
        <v>22.815999999999999</v>
      </c>
      <c r="F15" s="179"/>
      <c r="G15" s="180">
        <f t="shared" si="0"/>
        <v>0</v>
      </c>
      <c r="H15" s="179"/>
      <c r="I15" s="180">
        <f t="shared" si="1"/>
        <v>0</v>
      </c>
      <c r="J15" s="179"/>
      <c r="K15" s="180">
        <f t="shared" si="2"/>
        <v>0</v>
      </c>
      <c r="L15" s="180">
        <v>21</v>
      </c>
      <c r="M15" s="180">
        <f t="shared" si="3"/>
        <v>0</v>
      </c>
      <c r="N15" s="178">
        <v>0</v>
      </c>
      <c r="O15" s="178">
        <f t="shared" si="4"/>
        <v>0</v>
      </c>
      <c r="P15" s="178">
        <v>0</v>
      </c>
      <c r="Q15" s="178">
        <f t="shared" si="5"/>
        <v>0</v>
      </c>
      <c r="R15" s="180"/>
      <c r="S15" s="181" t="s">
        <v>1899</v>
      </c>
      <c r="T15" s="156">
        <v>0</v>
      </c>
      <c r="U15" s="156">
        <f t="shared" si="6"/>
        <v>0</v>
      </c>
      <c r="V15" s="156"/>
      <c r="W15" s="156" t="s">
        <v>223</v>
      </c>
      <c r="X15" s="156" t="s">
        <v>224</v>
      </c>
      <c r="Y15" s="145"/>
      <c r="Z15" s="145"/>
      <c r="AA15" s="145"/>
      <c r="AB15" s="145"/>
      <c r="AC15" s="145"/>
      <c r="AD15" s="145"/>
      <c r="AE15" s="145"/>
      <c r="AF15" s="145" t="s">
        <v>352</v>
      </c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ht="33.75" outlineLevel="1" x14ac:dyDescent="0.2">
      <c r="A16" s="175">
        <v>8</v>
      </c>
      <c r="B16" s="176" t="s">
        <v>1048</v>
      </c>
      <c r="C16" s="185" t="s">
        <v>1049</v>
      </c>
      <c r="D16" s="177" t="s">
        <v>221</v>
      </c>
      <c r="E16" s="178">
        <v>110.13200000000001</v>
      </c>
      <c r="F16" s="179"/>
      <c r="G16" s="180">
        <f t="shared" si="0"/>
        <v>0</v>
      </c>
      <c r="H16" s="179"/>
      <c r="I16" s="180">
        <f t="shared" si="1"/>
        <v>0</v>
      </c>
      <c r="J16" s="179"/>
      <c r="K16" s="180">
        <f t="shared" si="2"/>
        <v>0</v>
      </c>
      <c r="L16" s="180">
        <v>21</v>
      </c>
      <c r="M16" s="180">
        <f t="shared" si="3"/>
        <v>0</v>
      </c>
      <c r="N16" s="178">
        <v>0</v>
      </c>
      <c r="O16" s="178">
        <f t="shared" si="4"/>
        <v>0</v>
      </c>
      <c r="P16" s="178">
        <v>0</v>
      </c>
      <c r="Q16" s="178">
        <f t="shared" si="5"/>
        <v>0</v>
      </c>
      <c r="R16" s="180"/>
      <c r="S16" s="181" t="s">
        <v>1899</v>
      </c>
      <c r="T16" s="156">
        <v>0</v>
      </c>
      <c r="U16" s="156">
        <f t="shared" si="6"/>
        <v>0</v>
      </c>
      <c r="V16" s="156"/>
      <c r="W16" s="156" t="s">
        <v>223</v>
      </c>
      <c r="X16" s="156" t="s">
        <v>224</v>
      </c>
      <c r="Y16" s="145"/>
      <c r="Z16" s="145"/>
      <c r="AA16" s="145"/>
      <c r="AB16" s="145"/>
      <c r="AC16" s="145"/>
      <c r="AD16" s="145"/>
      <c r="AE16" s="145"/>
      <c r="AF16" s="145" t="s">
        <v>352</v>
      </c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</row>
    <row r="17" spans="1:59" outlineLevel="1" x14ac:dyDescent="0.2">
      <c r="A17" s="175">
        <v>9</v>
      </c>
      <c r="B17" s="176" t="s">
        <v>459</v>
      </c>
      <c r="C17" s="185" t="s">
        <v>1050</v>
      </c>
      <c r="D17" s="177" t="s">
        <v>221</v>
      </c>
      <c r="E17" s="178">
        <v>110.13200000000001</v>
      </c>
      <c r="F17" s="179"/>
      <c r="G17" s="180">
        <f t="shared" si="0"/>
        <v>0</v>
      </c>
      <c r="H17" s="179"/>
      <c r="I17" s="180">
        <f t="shared" si="1"/>
        <v>0</v>
      </c>
      <c r="J17" s="179"/>
      <c r="K17" s="180">
        <f t="shared" si="2"/>
        <v>0</v>
      </c>
      <c r="L17" s="180">
        <v>21</v>
      </c>
      <c r="M17" s="180">
        <f t="shared" si="3"/>
        <v>0</v>
      </c>
      <c r="N17" s="178">
        <v>0</v>
      </c>
      <c r="O17" s="178">
        <f t="shared" si="4"/>
        <v>0</v>
      </c>
      <c r="P17" s="178">
        <v>0</v>
      </c>
      <c r="Q17" s="178">
        <f t="shared" si="5"/>
        <v>0</v>
      </c>
      <c r="R17" s="180"/>
      <c r="S17" s="181" t="s">
        <v>1899</v>
      </c>
      <c r="T17" s="156">
        <v>0</v>
      </c>
      <c r="U17" s="156">
        <f t="shared" si="6"/>
        <v>0</v>
      </c>
      <c r="V17" s="156"/>
      <c r="W17" s="156" t="s">
        <v>223</v>
      </c>
      <c r="X17" s="156" t="s">
        <v>224</v>
      </c>
      <c r="Y17" s="145"/>
      <c r="Z17" s="145"/>
      <c r="AA17" s="145"/>
      <c r="AB17" s="145"/>
      <c r="AC17" s="145"/>
      <c r="AD17" s="145"/>
      <c r="AE17" s="145"/>
      <c r="AF17" s="145" t="s">
        <v>352</v>
      </c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ht="22.5" outlineLevel="1" x14ac:dyDescent="0.2">
      <c r="A18" s="175">
        <v>10</v>
      </c>
      <c r="B18" s="176" t="s">
        <v>1051</v>
      </c>
      <c r="C18" s="185" t="s">
        <v>1052</v>
      </c>
      <c r="D18" s="177" t="s">
        <v>267</v>
      </c>
      <c r="E18" s="178">
        <v>203.744</v>
      </c>
      <c r="F18" s="179"/>
      <c r="G18" s="180">
        <f t="shared" si="0"/>
        <v>0</v>
      </c>
      <c r="H18" s="179"/>
      <c r="I18" s="180">
        <f t="shared" si="1"/>
        <v>0</v>
      </c>
      <c r="J18" s="179"/>
      <c r="K18" s="180">
        <f t="shared" si="2"/>
        <v>0</v>
      </c>
      <c r="L18" s="180">
        <v>21</v>
      </c>
      <c r="M18" s="180">
        <f t="shared" si="3"/>
        <v>0</v>
      </c>
      <c r="N18" s="178">
        <v>0</v>
      </c>
      <c r="O18" s="178">
        <f t="shared" si="4"/>
        <v>0</v>
      </c>
      <c r="P18" s="178">
        <v>0</v>
      </c>
      <c r="Q18" s="178">
        <f t="shared" si="5"/>
        <v>0</v>
      </c>
      <c r="R18" s="180"/>
      <c r="S18" s="181" t="s">
        <v>1899</v>
      </c>
      <c r="T18" s="156">
        <v>0</v>
      </c>
      <c r="U18" s="156">
        <f t="shared" si="6"/>
        <v>0</v>
      </c>
      <c r="V18" s="156"/>
      <c r="W18" s="156" t="s">
        <v>223</v>
      </c>
      <c r="X18" s="156" t="s">
        <v>224</v>
      </c>
      <c r="Y18" s="145"/>
      <c r="Z18" s="145"/>
      <c r="AA18" s="145"/>
      <c r="AB18" s="145"/>
      <c r="AC18" s="145"/>
      <c r="AD18" s="145"/>
      <c r="AE18" s="145"/>
      <c r="AF18" s="145" t="s">
        <v>352</v>
      </c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ht="22.5" outlineLevel="1" x14ac:dyDescent="0.2">
      <c r="A19" s="175">
        <v>11</v>
      </c>
      <c r="B19" s="176" t="s">
        <v>465</v>
      </c>
      <c r="C19" s="185" t="s">
        <v>1053</v>
      </c>
      <c r="D19" s="177" t="s">
        <v>221</v>
      </c>
      <c r="E19" s="178">
        <v>166.71700000000001</v>
      </c>
      <c r="F19" s="179"/>
      <c r="G19" s="180">
        <f t="shared" si="0"/>
        <v>0</v>
      </c>
      <c r="H19" s="179"/>
      <c r="I19" s="180">
        <f t="shared" si="1"/>
        <v>0</v>
      </c>
      <c r="J19" s="179"/>
      <c r="K19" s="180">
        <f t="shared" si="2"/>
        <v>0</v>
      </c>
      <c r="L19" s="180">
        <v>21</v>
      </c>
      <c r="M19" s="180">
        <f t="shared" si="3"/>
        <v>0</v>
      </c>
      <c r="N19" s="178">
        <v>0</v>
      </c>
      <c r="O19" s="178">
        <f t="shared" si="4"/>
        <v>0</v>
      </c>
      <c r="P19" s="178">
        <v>0</v>
      </c>
      <c r="Q19" s="178">
        <f t="shared" si="5"/>
        <v>0</v>
      </c>
      <c r="R19" s="180"/>
      <c r="S19" s="181" t="s">
        <v>1899</v>
      </c>
      <c r="T19" s="156">
        <v>0</v>
      </c>
      <c r="U19" s="156">
        <f t="shared" si="6"/>
        <v>0</v>
      </c>
      <c r="V19" s="156"/>
      <c r="W19" s="156" t="s">
        <v>223</v>
      </c>
      <c r="X19" s="156" t="s">
        <v>224</v>
      </c>
      <c r="Y19" s="145"/>
      <c r="Z19" s="145"/>
      <c r="AA19" s="145"/>
      <c r="AB19" s="145"/>
      <c r="AC19" s="145"/>
      <c r="AD19" s="145"/>
      <c r="AE19" s="145"/>
      <c r="AF19" s="145" t="s">
        <v>352</v>
      </c>
      <c r="AG19" s="145"/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</row>
    <row r="20" spans="1:59" ht="22.5" outlineLevel="1" x14ac:dyDescent="0.2">
      <c r="A20" s="175">
        <v>12</v>
      </c>
      <c r="B20" s="176" t="s">
        <v>1054</v>
      </c>
      <c r="C20" s="185" t="s">
        <v>1055</v>
      </c>
      <c r="D20" s="177" t="s">
        <v>221</v>
      </c>
      <c r="E20" s="178">
        <v>81.915000000000006</v>
      </c>
      <c r="F20" s="179"/>
      <c r="G20" s="180">
        <f t="shared" si="0"/>
        <v>0</v>
      </c>
      <c r="H20" s="179"/>
      <c r="I20" s="180">
        <f t="shared" si="1"/>
        <v>0</v>
      </c>
      <c r="J20" s="179"/>
      <c r="K20" s="180">
        <f t="shared" si="2"/>
        <v>0</v>
      </c>
      <c r="L20" s="180">
        <v>21</v>
      </c>
      <c r="M20" s="180">
        <f t="shared" si="3"/>
        <v>0</v>
      </c>
      <c r="N20" s="178">
        <v>0</v>
      </c>
      <c r="O20" s="178">
        <f t="shared" si="4"/>
        <v>0</v>
      </c>
      <c r="P20" s="178">
        <v>0</v>
      </c>
      <c r="Q20" s="178">
        <f t="shared" si="5"/>
        <v>0</v>
      </c>
      <c r="R20" s="180"/>
      <c r="S20" s="181" t="s">
        <v>1899</v>
      </c>
      <c r="T20" s="156">
        <v>0</v>
      </c>
      <c r="U20" s="156">
        <f t="shared" si="6"/>
        <v>0</v>
      </c>
      <c r="V20" s="156"/>
      <c r="W20" s="156" t="s">
        <v>223</v>
      </c>
      <c r="X20" s="156" t="s">
        <v>224</v>
      </c>
      <c r="Y20" s="145"/>
      <c r="Z20" s="145"/>
      <c r="AA20" s="145"/>
      <c r="AB20" s="145"/>
      <c r="AC20" s="145"/>
      <c r="AD20" s="145"/>
      <c r="AE20" s="145"/>
      <c r="AF20" s="145" t="s">
        <v>352</v>
      </c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outlineLevel="1" x14ac:dyDescent="0.2">
      <c r="A21" s="175">
        <v>13</v>
      </c>
      <c r="B21" s="176" t="s">
        <v>1056</v>
      </c>
      <c r="C21" s="185" t="s">
        <v>1057</v>
      </c>
      <c r="D21" s="177" t="s">
        <v>267</v>
      </c>
      <c r="E21" s="178">
        <v>151.54300000000001</v>
      </c>
      <c r="F21" s="179"/>
      <c r="G21" s="180">
        <f t="shared" si="0"/>
        <v>0</v>
      </c>
      <c r="H21" s="179"/>
      <c r="I21" s="180">
        <f t="shared" si="1"/>
        <v>0</v>
      </c>
      <c r="J21" s="179"/>
      <c r="K21" s="180">
        <f t="shared" si="2"/>
        <v>0</v>
      </c>
      <c r="L21" s="180">
        <v>21</v>
      </c>
      <c r="M21" s="180">
        <f t="shared" si="3"/>
        <v>0</v>
      </c>
      <c r="N21" s="178">
        <v>1</v>
      </c>
      <c r="O21" s="178">
        <f t="shared" si="4"/>
        <v>151.54</v>
      </c>
      <c r="P21" s="178">
        <v>0</v>
      </c>
      <c r="Q21" s="178">
        <f t="shared" si="5"/>
        <v>0</v>
      </c>
      <c r="R21" s="180"/>
      <c r="S21" s="181" t="s">
        <v>1899</v>
      </c>
      <c r="T21" s="156">
        <v>0</v>
      </c>
      <c r="U21" s="156">
        <f t="shared" si="6"/>
        <v>0</v>
      </c>
      <c r="V21" s="156"/>
      <c r="W21" s="156" t="s">
        <v>269</v>
      </c>
      <c r="X21" s="156" t="s">
        <v>224</v>
      </c>
      <c r="Y21" s="145"/>
      <c r="Z21" s="145"/>
      <c r="AA21" s="145"/>
      <c r="AB21" s="145"/>
      <c r="AC21" s="145"/>
      <c r="AD21" s="145"/>
      <c r="AE21" s="145"/>
      <c r="AF21" s="145" t="s">
        <v>480</v>
      </c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x14ac:dyDescent="0.2">
      <c r="A22" s="161" t="s">
        <v>217</v>
      </c>
      <c r="B22" s="162" t="s">
        <v>92</v>
      </c>
      <c r="C22" s="182" t="s">
        <v>93</v>
      </c>
      <c r="D22" s="163"/>
      <c r="E22" s="164"/>
      <c r="F22" s="165"/>
      <c r="G22" s="165">
        <f>SUMIF(AF23:AF24,"&lt;&gt;NOR",G23:G24)</f>
        <v>0</v>
      </c>
      <c r="H22" s="165"/>
      <c r="I22" s="165">
        <f>SUM(I23:I24)</f>
        <v>0</v>
      </c>
      <c r="J22" s="165"/>
      <c r="K22" s="165">
        <f>SUM(K23:K24)</f>
        <v>0</v>
      </c>
      <c r="L22" s="165"/>
      <c r="M22" s="165">
        <f>SUM(M23:M24)</f>
        <v>0</v>
      </c>
      <c r="N22" s="164"/>
      <c r="O22" s="164">
        <f>SUM(O23:O24)</f>
        <v>6.1400000000000006</v>
      </c>
      <c r="P22" s="164"/>
      <c r="Q22" s="164">
        <f>SUM(Q23:Q24)</f>
        <v>0</v>
      </c>
      <c r="R22" s="165"/>
      <c r="S22" s="166"/>
      <c r="T22" s="160"/>
      <c r="U22" s="160">
        <f>SUM(U23:U24)</f>
        <v>0</v>
      </c>
      <c r="V22" s="160"/>
      <c r="W22" s="160"/>
      <c r="X22" s="160"/>
      <c r="AF22" t="s">
        <v>218</v>
      </c>
    </row>
    <row r="23" spans="1:59" ht="33.75" outlineLevel="1" x14ac:dyDescent="0.2">
      <c r="A23" s="175">
        <v>14</v>
      </c>
      <c r="B23" s="176" t="s">
        <v>1058</v>
      </c>
      <c r="C23" s="185" t="s">
        <v>1059</v>
      </c>
      <c r="D23" s="177" t="s">
        <v>299</v>
      </c>
      <c r="E23" s="178">
        <v>12</v>
      </c>
      <c r="F23" s="179"/>
      <c r="G23" s="180">
        <f>ROUND(E23*F23,2)</f>
        <v>0</v>
      </c>
      <c r="H23" s="179"/>
      <c r="I23" s="180">
        <f>ROUND(E23*H23,2)</f>
        <v>0</v>
      </c>
      <c r="J23" s="179"/>
      <c r="K23" s="180">
        <f>ROUND(E23*J23,2)</f>
        <v>0</v>
      </c>
      <c r="L23" s="180">
        <v>21</v>
      </c>
      <c r="M23" s="180">
        <f>G23*(1+L23/100)</f>
        <v>0</v>
      </c>
      <c r="N23" s="178">
        <v>0.20469000000000001</v>
      </c>
      <c r="O23" s="178">
        <f>ROUND(E23*N23,2)</f>
        <v>2.46</v>
      </c>
      <c r="P23" s="178">
        <v>0</v>
      </c>
      <c r="Q23" s="178">
        <f>ROUND(E23*P23,2)</f>
        <v>0</v>
      </c>
      <c r="R23" s="180"/>
      <c r="S23" s="181" t="s">
        <v>1899</v>
      </c>
      <c r="T23" s="156">
        <v>0</v>
      </c>
      <c r="U23" s="156">
        <f>ROUND(E23*T23,2)</f>
        <v>0</v>
      </c>
      <c r="V23" s="156"/>
      <c r="W23" s="156" t="s">
        <v>223</v>
      </c>
      <c r="X23" s="156" t="s">
        <v>224</v>
      </c>
      <c r="Y23" s="145"/>
      <c r="Z23" s="145"/>
      <c r="AA23" s="145"/>
      <c r="AB23" s="145"/>
      <c r="AC23" s="145"/>
      <c r="AD23" s="145"/>
      <c r="AE23" s="145"/>
      <c r="AF23" s="145" t="s">
        <v>352</v>
      </c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</row>
    <row r="24" spans="1:59" ht="33.75" outlineLevel="1" x14ac:dyDescent="0.2">
      <c r="A24" s="175">
        <v>15</v>
      </c>
      <c r="B24" s="176" t="s">
        <v>1060</v>
      </c>
      <c r="C24" s="185" t="s">
        <v>1061</v>
      </c>
      <c r="D24" s="177" t="s">
        <v>299</v>
      </c>
      <c r="E24" s="178">
        <v>18</v>
      </c>
      <c r="F24" s="179"/>
      <c r="G24" s="180">
        <f>ROUND(E24*F24,2)</f>
        <v>0</v>
      </c>
      <c r="H24" s="179"/>
      <c r="I24" s="180">
        <f>ROUND(E24*H24,2)</f>
        <v>0</v>
      </c>
      <c r="J24" s="179"/>
      <c r="K24" s="180">
        <f>ROUND(E24*J24,2)</f>
        <v>0</v>
      </c>
      <c r="L24" s="180">
        <v>21</v>
      </c>
      <c r="M24" s="180">
        <f>G24*(1+L24/100)</f>
        <v>0</v>
      </c>
      <c r="N24" s="178">
        <v>0.20449000000000001</v>
      </c>
      <c r="O24" s="178">
        <f>ROUND(E24*N24,2)</f>
        <v>3.68</v>
      </c>
      <c r="P24" s="178">
        <v>0</v>
      </c>
      <c r="Q24" s="178">
        <f>ROUND(E24*P24,2)</f>
        <v>0</v>
      </c>
      <c r="R24" s="180"/>
      <c r="S24" s="181" t="s">
        <v>1899</v>
      </c>
      <c r="T24" s="156">
        <v>0</v>
      </c>
      <c r="U24" s="156">
        <f>ROUND(E24*T24,2)</f>
        <v>0</v>
      </c>
      <c r="V24" s="156"/>
      <c r="W24" s="156" t="s">
        <v>223</v>
      </c>
      <c r="X24" s="156" t="s">
        <v>224</v>
      </c>
      <c r="Y24" s="145"/>
      <c r="Z24" s="145"/>
      <c r="AA24" s="145"/>
      <c r="AB24" s="145"/>
      <c r="AC24" s="145"/>
      <c r="AD24" s="145"/>
      <c r="AE24" s="145"/>
      <c r="AF24" s="145" t="s">
        <v>352</v>
      </c>
      <c r="AG24" s="145"/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</row>
    <row r="25" spans="1:59" x14ac:dyDescent="0.2">
      <c r="A25" s="161" t="s">
        <v>217</v>
      </c>
      <c r="B25" s="162" t="s">
        <v>102</v>
      </c>
      <c r="C25" s="182" t="s">
        <v>103</v>
      </c>
      <c r="D25" s="163"/>
      <c r="E25" s="164"/>
      <c r="F25" s="165"/>
      <c r="G25" s="165">
        <f>SUMIF(AF26:AF27,"&lt;&gt;NOR",G26:G27)</f>
        <v>0</v>
      </c>
      <c r="H25" s="165"/>
      <c r="I25" s="165">
        <f>SUM(I26:I27)</f>
        <v>0</v>
      </c>
      <c r="J25" s="165"/>
      <c r="K25" s="165">
        <f>SUM(K26:K27)</f>
        <v>0</v>
      </c>
      <c r="L25" s="165"/>
      <c r="M25" s="165">
        <f>SUM(M26:M27)</f>
        <v>0</v>
      </c>
      <c r="N25" s="164"/>
      <c r="O25" s="164">
        <f>SUM(O26:O27)</f>
        <v>0</v>
      </c>
      <c r="P25" s="164"/>
      <c r="Q25" s="164">
        <f>SUM(Q26:Q27)</f>
        <v>0</v>
      </c>
      <c r="R25" s="165"/>
      <c r="S25" s="166"/>
      <c r="T25" s="160"/>
      <c r="U25" s="160">
        <f>SUM(U26:U27)</f>
        <v>0</v>
      </c>
      <c r="V25" s="160"/>
      <c r="W25" s="160"/>
      <c r="X25" s="160"/>
      <c r="AF25" t="s">
        <v>218</v>
      </c>
    </row>
    <row r="26" spans="1:59" ht="22.5" outlineLevel="1" x14ac:dyDescent="0.2">
      <c r="A26" s="175">
        <v>16</v>
      </c>
      <c r="B26" s="176" t="s">
        <v>1062</v>
      </c>
      <c r="C26" s="185" t="s">
        <v>1063</v>
      </c>
      <c r="D26" s="177" t="s">
        <v>341</v>
      </c>
      <c r="E26" s="178">
        <v>1</v>
      </c>
      <c r="F26" s="179"/>
      <c r="G26" s="180">
        <f>ROUND(E26*F26,2)</f>
        <v>0</v>
      </c>
      <c r="H26" s="179"/>
      <c r="I26" s="180">
        <f>ROUND(E26*H26,2)</f>
        <v>0</v>
      </c>
      <c r="J26" s="179"/>
      <c r="K26" s="180">
        <f>ROUND(E26*J26,2)</f>
        <v>0</v>
      </c>
      <c r="L26" s="180">
        <v>21</v>
      </c>
      <c r="M26" s="180">
        <f>G26*(1+L26/100)</f>
        <v>0</v>
      </c>
      <c r="N26" s="178">
        <v>0</v>
      </c>
      <c r="O26" s="178">
        <f>ROUND(E26*N26,2)</f>
        <v>0</v>
      </c>
      <c r="P26" s="178">
        <v>0</v>
      </c>
      <c r="Q26" s="178">
        <f>ROUND(E26*P26,2)</f>
        <v>0</v>
      </c>
      <c r="R26" s="180"/>
      <c r="S26" s="181" t="s">
        <v>1899</v>
      </c>
      <c r="T26" s="156">
        <v>0</v>
      </c>
      <c r="U26" s="156">
        <f>ROUND(E26*T26,2)</f>
        <v>0</v>
      </c>
      <c r="V26" s="156"/>
      <c r="W26" s="156" t="s">
        <v>223</v>
      </c>
      <c r="X26" s="156" t="s">
        <v>224</v>
      </c>
      <c r="Y26" s="145"/>
      <c r="Z26" s="145"/>
      <c r="AA26" s="145"/>
      <c r="AB26" s="145"/>
      <c r="AC26" s="145"/>
      <c r="AD26" s="145"/>
      <c r="AE26" s="145"/>
      <c r="AF26" s="145" t="s">
        <v>352</v>
      </c>
      <c r="AG26" s="145"/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</row>
    <row r="27" spans="1:59" ht="45" outlineLevel="1" x14ac:dyDescent="0.2">
      <c r="A27" s="175">
        <v>17</v>
      </c>
      <c r="B27" s="176" t="s">
        <v>1064</v>
      </c>
      <c r="C27" s="185" t="s">
        <v>1065</v>
      </c>
      <c r="D27" s="177" t="s">
        <v>341</v>
      </c>
      <c r="E27" s="178">
        <v>1</v>
      </c>
      <c r="F27" s="179"/>
      <c r="G27" s="180">
        <f>ROUND(E27*F27,2)</f>
        <v>0</v>
      </c>
      <c r="H27" s="179"/>
      <c r="I27" s="180">
        <f>ROUND(E27*H27,2)</f>
        <v>0</v>
      </c>
      <c r="J27" s="179"/>
      <c r="K27" s="180">
        <f>ROUND(E27*J27,2)</f>
        <v>0</v>
      </c>
      <c r="L27" s="180">
        <v>21</v>
      </c>
      <c r="M27" s="180">
        <f>G27*(1+L27/100)</f>
        <v>0</v>
      </c>
      <c r="N27" s="178">
        <v>0</v>
      </c>
      <c r="O27" s="178">
        <f>ROUND(E27*N27,2)</f>
        <v>0</v>
      </c>
      <c r="P27" s="178">
        <v>0</v>
      </c>
      <c r="Q27" s="178">
        <f>ROUND(E27*P27,2)</f>
        <v>0</v>
      </c>
      <c r="R27" s="180"/>
      <c r="S27" s="181" t="s">
        <v>296</v>
      </c>
      <c r="T27" s="156">
        <v>0</v>
      </c>
      <c r="U27" s="156">
        <f>ROUND(E27*T27,2)</f>
        <v>0</v>
      </c>
      <c r="V27" s="156"/>
      <c r="W27" s="156" t="s">
        <v>269</v>
      </c>
      <c r="X27" s="156" t="s">
        <v>224</v>
      </c>
      <c r="Y27" s="145"/>
      <c r="Z27" s="145"/>
      <c r="AA27" s="145"/>
      <c r="AB27" s="145"/>
      <c r="AC27" s="145"/>
      <c r="AD27" s="145"/>
      <c r="AE27" s="145"/>
      <c r="AF27" s="145" t="s">
        <v>480</v>
      </c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</row>
    <row r="28" spans="1:59" x14ac:dyDescent="0.2">
      <c r="A28" s="161" t="s">
        <v>217</v>
      </c>
      <c r="B28" s="162" t="s">
        <v>109</v>
      </c>
      <c r="C28" s="182" t="s">
        <v>110</v>
      </c>
      <c r="D28" s="163"/>
      <c r="E28" s="164"/>
      <c r="F28" s="165"/>
      <c r="G28" s="165">
        <f>SUMIF(AF29:AF31,"&lt;&gt;NOR",G29:G31)</f>
        <v>0</v>
      </c>
      <c r="H28" s="165"/>
      <c r="I28" s="165">
        <f>SUM(I29:I31)</f>
        <v>0</v>
      </c>
      <c r="J28" s="165"/>
      <c r="K28" s="165">
        <f>SUM(K29:K31)</f>
        <v>0</v>
      </c>
      <c r="L28" s="165"/>
      <c r="M28" s="165">
        <f>SUM(M29:M31)</f>
        <v>0</v>
      </c>
      <c r="N28" s="164"/>
      <c r="O28" s="164">
        <f>SUM(O29:O31)</f>
        <v>0</v>
      </c>
      <c r="P28" s="164"/>
      <c r="Q28" s="164">
        <f>SUM(Q29:Q31)</f>
        <v>0</v>
      </c>
      <c r="R28" s="165"/>
      <c r="S28" s="166"/>
      <c r="T28" s="160"/>
      <c r="U28" s="160">
        <f>SUM(U29:U31)</f>
        <v>0</v>
      </c>
      <c r="V28" s="160"/>
      <c r="W28" s="160"/>
      <c r="X28" s="160"/>
      <c r="AF28" t="s">
        <v>218</v>
      </c>
    </row>
    <row r="29" spans="1:59" outlineLevel="1" x14ac:dyDescent="0.2">
      <c r="A29" s="175">
        <v>18</v>
      </c>
      <c r="B29" s="176" t="s">
        <v>1066</v>
      </c>
      <c r="C29" s="185" t="s">
        <v>1067</v>
      </c>
      <c r="D29" s="177" t="s">
        <v>221</v>
      </c>
      <c r="E29" s="178">
        <v>27.03</v>
      </c>
      <c r="F29" s="179"/>
      <c r="G29" s="180">
        <f>ROUND(E29*F29,2)</f>
        <v>0</v>
      </c>
      <c r="H29" s="179"/>
      <c r="I29" s="180">
        <f>ROUND(E29*H29,2)</f>
        <v>0</v>
      </c>
      <c r="J29" s="179"/>
      <c r="K29" s="180">
        <f>ROUND(E29*J29,2)</f>
        <v>0</v>
      </c>
      <c r="L29" s="180">
        <v>21</v>
      </c>
      <c r="M29" s="180">
        <f>G29*(1+L29/100)</f>
        <v>0</v>
      </c>
      <c r="N29" s="178">
        <v>0</v>
      </c>
      <c r="O29" s="178">
        <f>ROUND(E29*N29,2)</f>
        <v>0</v>
      </c>
      <c r="P29" s="178">
        <v>0</v>
      </c>
      <c r="Q29" s="178">
        <f>ROUND(E29*P29,2)</f>
        <v>0</v>
      </c>
      <c r="R29" s="180"/>
      <c r="S29" s="181" t="s">
        <v>1899</v>
      </c>
      <c r="T29" s="156">
        <v>0</v>
      </c>
      <c r="U29" s="156">
        <f>ROUND(E29*T29,2)</f>
        <v>0</v>
      </c>
      <c r="V29" s="156"/>
      <c r="W29" s="156" t="s">
        <v>223</v>
      </c>
      <c r="X29" s="156" t="s">
        <v>224</v>
      </c>
      <c r="Y29" s="145"/>
      <c r="Z29" s="145"/>
      <c r="AA29" s="145"/>
      <c r="AB29" s="145"/>
      <c r="AC29" s="145"/>
      <c r="AD29" s="145"/>
      <c r="AE29" s="145"/>
      <c r="AF29" s="145" t="s">
        <v>352</v>
      </c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</row>
    <row r="30" spans="1:59" ht="22.5" outlineLevel="1" x14ac:dyDescent="0.2">
      <c r="A30" s="175">
        <v>19</v>
      </c>
      <c r="B30" s="176" t="s">
        <v>1068</v>
      </c>
      <c r="C30" s="185" t="s">
        <v>1069</v>
      </c>
      <c r="D30" s="177" t="s">
        <v>221</v>
      </c>
      <c r="E30" s="178">
        <v>0.182</v>
      </c>
      <c r="F30" s="179"/>
      <c r="G30" s="180">
        <f>ROUND(E30*F30,2)</f>
        <v>0</v>
      </c>
      <c r="H30" s="179"/>
      <c r="I30" s="180">
        <f>ROUND(E30*H30,2)</f>
        <v>0</v>
      </c>
      <c r="J30" s="179"/>
      <c r="K30" s="180">
        <f>ROUND(E30*J30,2)</f>
        <v>0</v>
      </c>
      <c r="L30" s="180">
        <v>21</v>
      </c>
      <c r="M30" s="180">
        <f>G30*(1+L30/100)</f>
        <v>0</v>
      </c>
      <c r="N30" s="178">
        <v>0</v>
      </c>
      <c r="O30" s="178">
        <f>ROUND(E30*N30,2)</f>
        <v>0</v>
      </c>
      <c r="P30" s="178">
        <v>0</v>
      </c>
      <c r="Q30" s="178">
        <f>ROUND(E30*P30,2)</f>
        <v>0</v>
      </c>
      <c r="R30" s="180"/>
      <c r="S30" s="181" t="s">
        <v>1899</v>
      </c>
      <c r="T30" s="156">
        <v>0</v>
      </c>
      <c r="U30" s="156">
        <f>ROUND(E30*T30,2)</f>
        <v>0</v>
      </c>
      <c r="V30" s="156"/>
      <c r="W30" s="156" t="s">
        <v>223</v>
      </c>
      <c r="X30" s="156" t="s">
        <v>224</v>
      </c>
      <c r="Y30" s="145"/>
      <c r="Z30" s="145"/>
      <c r="AA30" s="145"/>
      <c r="AB30" s="145"/>
      <c r="AC30" s="145"/>
      <c r="AD30" s="145"/>
      <c r="AE30" s="145"/>
      <c r="AF30" s="145" t="s">
        <v>352</v>
      </c>
      <c r="AG30" s="145"/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</row>
    <row r="31" spans="1:59" ht="22.5" outlineLevel="1" x14ac:dyDescent="0.2">
      <c r="A31" s="175">
        <v>20</v>
      </c>
      <c r="B31" s="176" t="s">
        <v>1070</v>
      </c>
      <c r="C31" s="185" t="s">
        <v>1071</v>
      </c>
      <c r="D31" s="177" t="s">
        <v>261</v>
      </c>
      <c r="E31" s="178">
        <v>0.66</v>
      </c>
      <c r="F31" s="179"/>
      <c r="G31" s="180">
        <f>ROUND(E31*F31,2)</f>
        <v>0</v>
      </c>
      <c r="H31" s="179"/>
      <c r="I31" s="180">
        <f>ROUND(E31*H31,2)</f>
        <v>0</v>
      </c>
      <c r="J31" s="179"/>
      <c r="K31" s="180">
        <f>ROUND(E31*J31,2)</f>
        <v>0</v>
      </c>
      <c r="L31" s="180">
        <v>21</v>
      </c>
      <c r="M31" s="180">
        <f>G31*(1+L31/100)</f>
        <v>0</v>
      </c>
      <c r="N31" s="178">
        <v>6.3200000000000001E-3</v>
      </c>
      <c r="O31" s="178">
        <f>ROUND(E31*N31,2)</f>
        <v>0</v>
      </c>
      <c r="P31" s="178">
        <v>0</v>
      </c>
      <c r="Q31" s="178">
        <f>ROUND(E31*P31,2)</f>
        <v>0</v>
      </c>
      <c r="R31" s="180"/>
      <c r="S31" s="181" t="s">
        <v>1899</v>
      </c>
      <c r="T31" s="156">
        <v>0</v>
      </c>
      <c r="U31" s="156">
        <f>ROUND(E31*T31,2)</f>
        <v>0</v>
      </c>
      <c r="V31" s="156"/>
      <c r="W31" s="156" t="s">
        <v>223</v>
      </c>
      <c r="X31" s="156" t="s">
        <v>224</v>
      </c>
      <c r="Y31" s="145"/>
      <c r="Z31" s="145"/>
      <c r="AA31" s="145"/>
      <c r="AB31" s="145"/>
      <c r="AC31" s="145"/>
      <c r="AD31" s="145"/>
      <c r="AE31" s="145"/>
      <c r="AF31" s="145" t="s">
        <v>352</v>
      </c>
      <c r="AG31" s="145"/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</row>
    <row r="32" spans="1:59" x14ac:dyDescent="0.2">
      <c r="A32" s="161" t="s">
        <v>217</v>
      </c>
      <c r="B32" s="162" t="s">
        <v>115</v>
      </c>
      <c r="C32" s="182" t="s">
        <v>116</v>
      </c>
      <c r="D32" s="163"/>
      <c r="E32" s="164"/>
      <c r="F32" s="165"/>
      <c r="G32" s="165">
        <f>SUMIF(AF33:AF58,"&lt;&gt;NOR",G33:G58)</f>
        <v>0</v>
      </c>
      <c r="H32" s="165"/>
      <c r="I32" s="165">
        <f>SUM(I33:I58)</f>
        <v>0</v>
      </c>
      <c r="J32" s="165"/>
      <c r="K32" s="165">
        <f>SUM(K33:K58)</f>
        <v>0</v>
      </c>
      <c r="L32" s="165"/>
      <c r="M32" s="165">
        <f>SUM(M33:M58)</f>
        <v>0</v>
      </c>
      <c r="N32" s="164"/>
      <c r="O32" s="164">
        <f>SUM(O33:O58)</f>
        <v>1.66</v>
      </c>
      <c r="P32" s="164"/>
      <c r="Q32" s="164">
        <f>SUM(Q33:Q58)</f>
        <v>0</v>
      </c>
      <c r="R32" s="165"/>
      <c r="S32" s="166"/>
      <c r="T32" s="160"/>
      <c r="U32" s="160">
        <f>SUM(U33:U58)</f>
        <v>0</v>
      </c>
      <c r="V32" s="160"/>
      <c r="W32" s="160"/>
      <c r="X32" s="160"/>
      <c r="AF32" t="s">
        <v>218</v>
      </c>
    </row>
    <row r="33" spans="1:59" outlineLevel="1" x14ac:dyDescent="0.2">
      <c r="A33" s="175">
        <v>21</v>
      </c>
      <c r="B33" s="176" t="s">
        <v>1072</v>
      </c>
      <c r="C33" s="185" t="s">
        <v>1073</v>
      </c>
      <c r="D33" s="177" t="s">
        <v>341</v>
      </c>
      <c r="E33" s="178">
        <v>1</v>
      </c>
      <c r="F33" s="179"/>
      <c r="G33" s="180">
        <f t="shared" ref="G33:G58" si="7">ROUND(E33*F33,2)</f>
        <v>0</v>
      </c>
      <c r="H33" s="179"/>
      <c r="I33" s="180">
        <f t="shared" ref="I33:I58" si="8">ROUND(E33*H33,2)</f>
        <v>0</v>
      </c>
      <c r="J33" s="179"/>
      <c r="K33" s="180">
        <f t="shared" ref="K33:K58" si="9">ROUND(E33*J33,2)</f>
        <v>0</v>
      </c>
      <c r="L33" s="180">
        <v>21</v>
      </c>
      <c r="M33" s="180">
        <f t="shared" ref="M33:M58" si="10">G33*(1+L33/100)</f>
        <v>0</v>
      </c>
      <c r="N33" s="178">
        <v>1.98E-3</v>
      </c>
      <c r="O33" s="178">
        <f t="shared" ref="O33:O58" si="11">ROUND(E33*N33,2)</f>
        <v>0</v>
      </c>
      <c r="P33" s="178">
        <v>0</v>
      </c>
      <c r="Q33" s="178">
        <f t="shared" ref="Q33:Q58" si="12">ROUND(E33*P33,2)</f>
        <v>0</v>
      </c>
      <c r="R33" s="180"/>
      <c r="S33" s="181" t="s">
        <v>296</v>
      </c>
      <c r="T33" s="156">
        <v>0</v>
      </c>
      <c r="U33" s="156">
        <f t="shared" ref="U33:U58" si="13">ROUND(E33*T33,2)</f>
        <v>0</v>
      </c>
      <c r="V33" s="156"/>
      <c r="W33" s="156" t="s">
        <v>223</v>
      </c>
      <c r="X33" s="156" t="s">
        <v>224</v>
      </c>
      <c r="Y33" s="145"/>
      <c r="Z33" s="145"/>
      <c r="AA33" s="145"/>
      <c r="AB33" s="145"/>
      <c r="AC33" s="145"/>
      <c r="AD33" s="145"/>
      <c r="AE33" s="145"/>
      <c r="AF33" s="145" t="s">
        <v>352</v>
      </c>
      <c r="AG33" s="145"/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</row>
    <row r="34" spans="1:59" ht="22.5" outlineLevel="1" x14ac:dyDescent="0.2">
      <c r="A34" s="175">
        <v>22</v>
      </c>
      <c r="B34" s="176" t="s">
        <v>1074</v>
      </c>
      <c r="C34" s="185" t="s">
        <v>1075</v>
      </c>
      <c r="D34" s="177" t="s">
        <v>299</v>
      </c>
      <c r="E34" s="178">
        <v>19</v>
      </c>
      <c r="F34" s="179"/>
      <c r="G34" s="180">
        <f t="shared" si="7"/>
        <v>0</v>
      </c>
      <c r="H34" s="179"/>
      <c r="I34" s="180">
        <f t="shared" si="8"/>
        <v>0</v>
      </c>
      <c r="J34" s="179"/>
      <c r="K34" s="180">
        <f t="shared" si="9"/>
        <v>0</v>
      </c>
      <c r="L34" s="180">
        <v>21</v>
      </c>
      <c r="M34" s="180">
        <f t="shared" si="10"/>
        <v>0</v>
      </c>
      <c r="N34" s="178">
        <v>0</v>
      </c>
      <c r="O34" s="178">
        <f t="shared" si="11"/>
        <v>0</v>
      </c>
      <c r="P34" s="178">
        <v>0</v>
      </c>
      <c r="Q34" s="178">
        <f t="shared" si="12"/>
        <v>0</v>
      </c>
      <c r="R34" s="180"/>
      <c r="S34" s="181" t="s">
        <v>1899</v>
      </c>
      <c r="T34" s="156">
        <v>0</v>
      </c>
      <c r="U34" s="156">
        <f t="shared" si="13"/>
        <v>0</v>
      </c>
      <c r="V34" s="156"/>
      <c r="W34" s="156" t="s">
        <v>223</v>
      </c>
      <c r="X34" s="156" t="s">
        <v>224</v>
      </c>
      <c r="Y34" s="145"/>
      <c r="Z34" s="145"/>
      <c r="AA34" s="145"/>
      <c r="AB34" s="145"/>
      <c r="AC34" s="145"/>
      <c r="AD34" s="145"/>
      <c r="AE34" s="145"/>
      <c r="AF34" s="145" t="s">
        <v>352</v>
      </c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</row>
    <row r="35" spans="1:59" outlineLevel="1" x14ac:dyDescent="0.2">
      <c r="A35" s="175">
        <v>23</v>
      </c>
      <c r="B35" s="176" t="s">
        <v>1076</v>
      </c>
      <c r="C35" s="185" t="s">
        <v>1077</v>
      </c>
      <c r="D35" s="177" t="s">
        <v>299</v>
      </c>
      <c r="E35" s="178">
        <v>19.57</v>
      </c>
      <c r="F35" s="179"/>
      <c r="G35" s="180">
        <f t="shared" si="7"/>
        <v>0</v>
      </c>
      <c r="H35" s="179"/>
      <c r="I35" s="180">
        <f t="shared" si="8"/>
        <v>0</v>
      </c>
      <c r="J35" s="179"/>
      <c r="K35" s="180">
        <f t="shared" si="9"/>
        <v>0</v>
      </c>
      <c r="L35" s="180">
        <v>21</v>
      </c>
      <c r="M35" s="180">
        <f t="shared" si="10"/>
        <v>0</v>
      </c>
      <c r="N35" s="178">
        <v>7.2000000000000005E-4</v>
      </c>
      <c r="O35" s="178">
        <f t="shared" si="11"/>
        <v>0.01</v>
      </c>
      <c r="P35" s="178">
        <v>0</v>
      </c>
      <c r="Q35" s="178">
        <f t="shared" si="12"/>
        <v>0</v>
      </c>
      <c r="R35" s="180"/>
      <c r="S35" s="181" t="s">
        <v>1899</v>
      </c>
      <c r="T35" s="156">
        <v>0</v>
      </c>
      <c r="U35" s="156">
        <f t="shared" si="13"/>
        <v>0</v>
      </c>
      <c r="V35" s="156"/>
      <c r="W35" s="156" t="s">
        <v>269</v>
      </c>
      <c r="X35" s="156" t="s">
        <v>224</v>
      </c>
      <c r="Y35" s="145"/>
      <c r="Z35" s="145"/>
      <c r="AA35" s="145"/>
      <c r="AB35" s="145"/>
      <c r="AC35" s="145"/>
      <c r="AD35" s="145"/>
      <c r="AE35" s="145"/>
      <c r="AF35" s="145" t="s">
        <v>480</v>
      </c>
      <c r="AG35" s="145"/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</row>
    <row r="36" spans="1:59" ht="33.75" outlineLevel="1" x14ac:dyDescent="0.2">
      <c r="A36" s="175">
        <v>24</v>
      </c>
      <c r="B36" s="176" t="s">
        <v>1078</v>
      </c>
      <c r="C36" s="185" t="s">
        <v>1079</v>
      </c>
      <c r="D36" s="177" t="s">
        <v>299</v>
      </c>
      <c r="E36" s="178">
        <v>6</v>
      </c>
      <c r="F36" s="179"/>
      <c r="G36" s="180">
        <f t="shared" si="7"/>
        <v>0</v>
      </c>
      <c r="H36" s="179"/>
      <c r="I36" s="180">
        <f t="shared" si="8"/>
        <v>0</v>
      </c>
      <c r="J36" s="179"/>
      <c r="K36" s="180">
        <f t="shared" si="9"/>
        <v>0</v>
      </c>
      <c r="L36" s="180">
        <v>21</v>
      </c>
      <c r="M36" s="180">
        <f t="shared" si="10"/>
        <v>0</v>
      </c>
      <c r="N36" s="178">
        <v>1.0000000000000001E-5</v>
      </c>
      <c r="O36" s="178">
        <f t="shared" si="11"/>
        <v>0</v>
      </c>
      <c r="P36" s="178">
        <v>0</v>
      </c>
      <c r="Q36" s="178">
        <f t="shared" si="12"/>
        <v>0</v>
      </c>
      <c r="R36" s="180"/>
      <c r="S36" s="181" t="s">
        <v>1899</v>
      </c>
      <c r="T36" s="156">
        <v>0</v>
      </c>
      <c r="U36" s="156">
        <f t="shared" si="13"/>
        <v>0</v>
      </c>
      <c r="V36" s="156"/>
      <c r="W36" s="156" t="s">
        <v>223</v>
      </c>
      <c r="X36" s="156" t="s">
        <v>224</v>
      </c>
      <c r="Y36" s="145"/>
      <c r="Z36" s="145"/>
      <c r="AA36" s="145"/>
      <c r="AB36" s="145"/>
      <c r="AC36" s="145"/>
      <c r="AD36" s="145"/>
      <c r="AE36" s="145"/>
      <c r="AF36" s="145" t="s">
        <v>352</v>
      </c>
      <c r="AG36" s="145"/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</row>
    <row r="37" spans="1:59" outlineLevel="1" x14ac:dyDescent="0.2">
      <c r="A37" s="175">
        <v>25</v>
      </c>
      <c r="B37" s="176" t="s">
        <v>1080</v>
      </c>
      <c r="C37" s="185" t="s">
        <v>1081</v>
      </c>
      <c r="D37" s="177" t="s">
        <v>299</v>
      </c>
      <c r="E37" s="178">
        <v>6.18</v>
      </c>
      <c r="F37" s="179"/>
      <c r="G37" s="180">
        <f t="shared" si="7"/>
        <v>0</v>
      </c>
      <c r="H37" s="179"/>
      <c r="I37" s="180">
        <f t="shared" si="8"/>
        <v>0</v>
      </c>
      <c r="J37" s="179"/>
      <c r="K37" s="180">
        <f t="shared" si="9"/>
        <v>0</v>
      </c>
      <c r="L37" s="180">
        <v>21</v>
      </c>
      <c r="M37" s="180">
        <f t="shared" si="10"/>
        <v>0</v>
      </c>
      <c r="N37" s="178">
        <v>2.6700000000000001E-3</v>
      </c>
      <c r="O37" s="178">
        <f t="shared" si="11"/>
        <v>0.02</v>
      </c>
      <c r="P37" s="178">
        <v>0</v>
      </c>
      <c r="Q37" s="178">
        <f t="shared" si="12"/>
        <v>0</v>
      </c>
      <c r="R37" s="180"/>
      <c r="S37" s="181" t="s">
        <v>1899</v>
      </c>
      <c r="T37" s="156">
        <v>0</v>
      </c>
      <c r="U37" s="156">
        <f t="shared" si="13"/>
        <v>0</v>
      </c>
      <c r="V37" s="156"/>
      <c r="W37" s="156" t="s">
        <v>269</v>
      </c>
      <c r="X37" s="156" t="s">
        <v>224</v>
      </c>
      <c r="Y37" s="145"/>
      <c r="Z37" s="145"/>
      <c r="AA37" s="145"/>
      <c r="AB37" s="145"/>
      <c r="AC37" s="145"/>
      <c r="AD37" s="145"/>
      <c r="AE37" s="145"/>
      <c r="AF37" s="145" t="s">
        <v>480</v>
      </c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</row>
    <row r="38" spans="1:59" outlineLevel="1" x14ac:dyDescent="0.2">
      <c r="A38" s="175">
        <v>26</v>
      </c>
      <c r="B38" s="176" t="s">
        <v>608</v>
      </c>
      <c r="C38" s="185" t="s">
        <v>1082</v>
      </c>
      <c r="D38" s="177" t="s">
        <v>299</v>
      </c>
      <c r="E38" s="178">
        <v>19</v>
      </c>
      <c r="F38" s="179"/>
      <c r="G38" s="180">
        <f t="shared" si="7"/>
        <v>0</v>
      </c>
      <c r="H38" s="179"/>
      <c r="I38" s="180">
        <f t="shared" si="8"/>
        <v>0</v>
      </c>
      <c r="J38" s="179"/>
      <c r="K38" s="180">
        <f t="shared" si="9"/>
        <v>0</v>
      </c>
      <c r="L38" s="180">
        <v>21</v>
      </c>
      <c r="M38" s="180">
        <f t="shared" si="10"/>
        <v>0</v>
      </c>
      <c r="N38" s="178">
        <v>0</v>
      </c>
      <c r="O38" s="178">
        <f t="shared" si="11"/>
        <v>0</v>
      </c>
      <c r="P38" s="178">
        <v>0</v>
      </c>
      <c r="Q38" s="178">
        <f t="shared" si="12"/>
        <v>0</v>
      </c>
      <c r="R38" s="180"/>
      <c r="S38" s="181" t="s">
        <v>1899</v>
      </c>
      <c r="T38" s="156">
        <v>0</v>
      </c>
      <c r="U38" s="156">
        <f t="shared" si="13"/>
        <v>0</v>
      </c>
      <c r="V38" s="156"/>
      <c r="W38" s="156" t="s">
        <v>223</v>
      </c>
      <c r="X38" s="156" t="s">
        <v>224</v>
      </c>
      <c r="Y38" s="145"/>
      <c r="Z38" s="145"/>
      <c r="AA38" s="145"/>
      <c r="AB38" s="145"/>
      <c r="AC38" s="145"/>
      <c r="AD38" s="145"/>
      <c r="AE38" s="145"/>
      <c r="AF38" s="145" t="s">
        <v>352</v>
      </c>
      <c r="AG38" s="145"/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</row>
    <row r="39" spans="1:59" outlineLevel="1" x14ac:dyDescent="0.2">
      <c r="A39" s="175">
        <v>27</v>
      </c>
      <c r="B39" s="176" t="s">
        <v>610</v>
      </c>
      <c r="C39" s="185" t="s">
        <v>1083</v>
      </c>
      <c r="D39" s="177" t="s">
        <v>299</v>
      </c>
      <c r="E39" s="178">
        <v>6</v>
      </c>
      <c r="F39" s="179"/>
      <c r="G39" s="180">
        <f t="shared" si="7"/>
        <v>0</v>
      </c>
      <c r="H39" s="179"/>
      <c r="I39" s="180">
        <f t="shared" si="8"/>
        <v>0</v>
      </c>
      <c r="J39" s="179"/>
      <c r="K39" s="180">
        <f t="shared" si="9"/>
        <v>0</v>
      </c>
      <c r="L39" s="180">
        <v>21</v>
      </c>
      <c r="M39" s="180">
        <f t="shared" si="10"/>
        <v>0</v>
      </c>
      <c r="N39" s="178">
        <v>0</v>
      </c>
      <c r="O39" s="178">
        <f t="shared" si="11"/>
        <v>0</v>
      </c>
      <c r="P39" s="178">
        <v>0</v>
      </c>
      <c r="Q39" s="178">
        <f t="shared" si="12"/>
        <v>0</v>
      </c>
      <c r="R39" s="180"/>
      <c r="S39" s="181" t="s">
        <v>1899</v>
      </c>
      <c r="T39" s="156">
        <v>0</v>
      </c>
      <c r="U39" s="156">
        <f t="shared" si="13"/>
        <v>0</v>
      </c>
      <c r="V39" s="156"/>
      <c r="W39" s="156" t="s">
        <v>223</v>
      </c>
      <c r="X39" s="156" t="s">
        <v>224</v>
      </c>
      <c r="Y39" s="145"/>
      <c r="Z39" s="145"/>
      <c r="AA39" s="145"/>
      <c r="AB39" s="145"/>
      <c r="AC39" s="145"/>
      <c r="AD39" s="145"/>
      <c r="AE39" s="145"/>
      <c r="AF39" s="145" t="s">
        <v>352</v>
      </c>
      <c r="AG39" s="145"/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</row>
    <row r="40" spans="1:59" ht="22.5" outlineLevel="1" x14ac:dyDescent="0.2">
      <c r="A40" s="175">
        <v>28</v>
      </c>
      <c r="B40" s="176" t="s">
        <v>1084</v>
      </c>
      <c r="C40" s="185" t="s">
        <v>1085</v>
      </c>
      <c r="D40" s="177" t="s">
        <v>341</v>
      </c>
      <c r="E40" s="178">
        <v>1</v>
      </c>
      <c r="F40" s="179"/>
      <c r="G40" s="180">
        <f t="shared" si="7"/>
        <v>0</v>
      </c>
      <c r="H40" s="179"/>
      <c r="I40" s="180">
        <f t="shared" si="8"/>
        <v>0</v>
      </c>
      <c r="J40" s="179"/>
      <c r="K40" s="180">
        <f t="shared" si="9"/>
        <v>0</v>
      </c>
      <c r="L40" s="180">
        <v>21</v>
      </c>
      <c r="M40" s="180">
        <f t="shared" si="10"/>
        <v>0</v>
      </c>
      <c r="N40" s="178">
        <v>2.639E-2</v>
      </c>
      <c r="O40" s="178">
        <f t="shared" si="11"/>
        <v>0.03</v>
      </c>
      <c r="P40" s="178">
        <v>0</v>
      </c>
      <c r="Q40" s="178">
        <f t="shared" si="12"/>
        <v>0</v>
      </c>
      <c r="R40" s="180"/>
      <c r="S40" s="181" t="s">
        <v>1899</v>
      </c>
      <c r="T40" s="156">
        <v>0</v>
      </c>
      <c r="U40" s="156">
        <f t="shared" si="13"/>
        <v>0</v>
      </c>
      <c r="V40" s="156"/>
      <c r="W40" s="156" t="s">
        <v>223</v>
      </c>
      <c r="X40" s="156" t="s">
        <v>224</v>
      </c>
      <c r="Y40" s="145"/>
      <c r="Z40" s="145"/>
      <c r="AA40" s="145"/>
      <c r="AB40" s="145"/>
      <c r="AC40" s="145"/>
      <c r="AD40" s="145"/>
      <c r="AE40" s="145"/>
      <c r="AF40" s="145" t="s">
        <v>352</v>
      </c>
      <c r="AG40" s="145"/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</row>
    <row r="41" spans="1:59" ht="22.5" outlineLevel="1" x14ac:dyDescent="0.2">
      <c r="A41" s="175">
        <v>29</v>
      </c>
      <c r="B41" s="176" t="s">
        <v>1086</v>
      </c>
      <c r="C41" s="185" t="s">
        <v>1087</v>
      </c>
      <c r="D41" s="177" t="s">
        <v>341</v>
      </c>
      <c r="E41" s="178">
        <v>4</v>
      </c>
      <c r="F41" s="179"/>
      <c r="G41" s="180">
        <f t="shared" si="7"/>
        <v>0</v>
      </c>
      <c r="H41" s="179"/>
      <c r="I41" s="180">
        <f t="shared" si="8"/>
        <v>0</v>
      </c>
      <c r="J41" s="179"/>
      <c r="K41" s="180">
        <f t="shared" si="9"/>
        <v>0</v>
      </c>
      <c r="L41" s="180">
        <v>21</v>
      </c>
      <c r="M41" s="180">
        <f t="shared" si="10"/>
        <v>0</v>
      </c>
      <c r="N41" s="178">
        <v>5.8029999999999998E-2</v>
      </c>
      <c r="O41" s="178">
        <f t="shared" si="11"/>
        <v>0.23</v>
      </c>
      <c r="P41" s="178">
        <v>0</v>
      </c>
      <c r="Q41" s="178">
        <f t="shared" si="12"/>
        <v>0</v>
      </c>
      <c r="R41" s="180"/>
      <c r="S41" s="181" t="s">
        <v>1899</v>
      </c>
      <c r="T41" s="156">
        <v>0</v>
      </c>
      <c r="U41" s="156">
        <f t="shared" si="13"/>
        <v>0</v>
      </c>
      <c r="V41" s="156"/>
      <c r="W41" s="156" t="s">
        <v>223</v>
      </c>
      <c r="X41" s="156" t="s">
        <v>224</v>
      </c>
      <c r="Y41" s="145"/>
      <c r="Z41" s="145"/>
      <c r="AA41" s="145"/>
      <c r="AB41" s="145"/>
      <c r="AC41" s="145"/>
      <c r="AD41" s="145"/>
      <c r="AE41" s="145"/>
      <c r="AF41" s="145" t="s">
        <v>352</v>
      </c>
      <c r="AG41" s="145"/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</row>
    <row r="42" spans="1:59" ht="22.5" outlineLevel="1" x14ac:dyDescent="0.2">
      <c r="A42" s="175">
        <v>30</v>
      </c>
      <c r="B42" s="176" t="s">
        <v>666</v>
      </c>
      <c r="C42" s="185" t="s">
        <v>1088</v>
      </c>
      <c r="D42" s="177" t="s">
        <v>341</v>
      </c>
      <c r="E42" s="178">
        <v>2</v>
      </c>
      <c r="F42" s="179"/>
      <c r="G42" s="180">
        <f t="shared" si="7"/>
        <v>0</v>
      </c>
      <c r="H42" s="179"/>
      <c r="I42" s="180">
        <f t="shared" si="8"/>
        <v>0</v>
      </c>
      <c r="J42" s="179"/>
      <c r="K42" s="180">
        <f t="shared" si="9"/>
        <v>0</v>
      </c>
      <c r="L42" s="180">
        <v>21</v>
      </c>
      <c r="M42" s="180">
        <f t="shared" si="10"/>
        <v>0</v>
      </c>
      <c r="N42" s="178">
        <v>6.8959999999999994E-2</v>
      </c>
      <c r="O42" s="178">
        <f t="shared" si="11"/>
        <v>0.14000000000000001</v>
      </c>
      <c r="P42" s="178">
        <v>0</v>
      </c>
      <c r="Q42" s="178">
        <f t="shared" si="12"/>
        <v>0</v>
      </c>
      <c r="R42" s="180"/>
      <c r="S42" s="181" t="s">
        <v>1899</v>
      </c>
      <c r="T42" s="156">
        <v>0</v>
      </c>
      <c r="U42" s="156">
        <f t="shared" si="13"/>
        <v>0</v>
      </c>
      <c r="V42" s="156"/>
      <c r="W42" s="156" t="s">
        <v>223</v>
      </c>
      <c r="X42" s="156" t="s">
        <v>224</v>
      </c>
      <c r="Y42" s="145"/>
      <c r="Z42" s="145"/>
      <c r="AA42" s="145"/>
      <c r="AB42" s="145"/>
      <c r="AC42" s="145"/>
      <c r="AD42" s="145"/>
      <c r="AE42" s="145"/>
      <c r="AF42" s="145" t="s">
        <v>352</v>
      </c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</row>
    <row r="43" spans="1:59" ht="22.5" outlineLevel="1" x14ac:dyDescent="0.2">
      <c r="A43" s="175">
        <v>31</v>
      </c>
      <c r="B43" s="176" t="s">
        <v>1089</v>
      </c>
      <c r="C43" s="185" t="s">
        <v>1090</v>
      </c>
      <c r="D43" s="177" t="s">
        <v>341</v>
      </c>
      <c r="E43" s="178">
        <v>1</v>
      </c>
      <c r="F43" s="179"/>
      <c r="G43" s="180">
        <f t="shared" si="7"/>
        <v>0</v>
      </c>
      <c r="H43" s="179"/>
      <c r="I43" s="180">
        <f t="shared" si="8"/>
        <v>0</v>
      </c>
      <c r="J43" s="179"/>
      <c r="K43" s="180">
        <f t="shared" si="9"/>
        <v>0</v>
      </c>
      <c r="L43" s="180">
        <v>21</v>
      </c>
      <c r="M43" s="180">
        <f t="shared" si="10"/>
        <v>0</v>
      </c>
      <c r="N43" s="178">
        <v>6.9470000000000004E-2</v>
      </c>
      <c r="O43" s="178">
        <f t="shared" si="11"/>
        <v>7.0000000000000007E-2</v>
      </c>
      <c r="P43" s="178">
        <v>0</v>
      </c>
      <c r="Q43" s="178">
        <f t="shared" si="12"/>
        <v>0</v>
      </c>
      <c r="R43" s="180"/>
      <c r="S43" s="181" t="s">
        <v>1899</v>
      </c>
      <c r="T43" s="156">
        <v>0</v>
      </c>
      <c r="U43" s="156">
        <f t="shared" si="13"/>
        <v>0</v>
      </c>
      <c r="V43" s="156"/>
      <c r="W43" s="156" t="s">
        <v>223</v>
      </c>
      <c r="X43" s="156" t="s">
        <v>224</v>
      </c>
      <c r="Y43" s="145"/>
      <c r="Z43" s="145"/>
      <c r="AA43" s="145"/>
      <c r="AB43" s="145"/>
      <c r="AC43" s="145"/>
      <c r="AD43" s="145"/>
      <c r="AE43" s="145"/>
      <c r="AF43" s="145" t="s">
        <v>352</v>
      </c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</row>
    <row r="44" spans="1:59" ht="22.5" outlineLevel="1" x14ac:dyDescent="0.2">
      <c r="A44" s="175">
        <v>32</v>
      </c>
      <c r="B44" s="176" t="s">
        <v>674</v>
      </c>
      <c r="C44" s="185" t="s">
        <v>1091</v>
      </c>
      <c r="D44" s="177" t="s">
        <v>341</v>
      </c>
      <c r="E44" s="178">
        <v>6</v>
      </c>
      <c r="F44" s="179"/>
      <c r="G44" s="180">
        <f t="shared" si="7"/>
        <v>0</v>
      </c>
      <c r="H44" s="179"/>
      <c r="I44" s="180">
        <f t="shared" si="8"/>
        <v>0</v>
      </c>
      <c r="J44" s="179"/>
      <c r="K44" s="180">
        <f t="shared" si="9"/>
        <v>0</v>
      </c>
      <c r="L44" s="180">
        <v>21</v>
      </c>
      <c r="M44" s="180">
        <f t="shared" si="10"/>
        <v>0</v>
      </c>
      <c r="N44" s="178">
        <v>1.136E-2</v>
      </c>
      <c r="O44" s="178">
        <f t="shared" si="11"/>
        <v>7.0000000000000007E-2</v>
      </c>
      <c r="P44" s="178">
        <v>0</v>
      </c>
      <c r="Q44" s="178">
        <f t="shared" si="12"/>
        <v>0</v>
      </c>
      <c r="R44" s="180"/>
      <c r="S44" s="181" t="s">
        <v>1899</v>
      </c>
      <c r="T44" s="156">
        <v>0</v>
      </c>
      <c r="U44" s="156">
        <f t="shared" si="13"/>
        <v>0</v>
      </c>
      <c r="V44" s="156"/>
      <c r="W44" s="156" t="s">
        <v>223</v>
      </c>
      <c r="X44" s="156" t="s">
        <v>224</v>
      </c>
      <c r="Y44" s="145"/>
      <c r="Z44" s="145"/>
      <c r="AA44" s="145"/>
      <c r="AB44" s="145"/>
      <c r="AC44" s="145"/>
      <c r="AD44" s="145"/>
      <c r="AE44" s="145"/>
      <c r="AF44" s="145" t="s">
        <v>352</v>
      </c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</row>
    <row r="45" spans="1:59" ht="22.5" outlineLevel="1" x14ac:dyDescent="0.2">
      <c r="A45" s="175">
        <v>33</v>
      </c>
      <c r="B45" s="176" t="s">
        <v>1092</v>
      </c>
      <c r="C45" s="185" t="s">
        <v>1093</v>
      </c>
      <c r="D45" s="177" t="s">
        <v>341</v>
      </c>
      <c r="E45" s="178">
        <v>1</v>
      </c>
      <c r="F45" s="179"/>
      <c r="G45" s="180">
        <f t="shared" si="7"/>
        <v>0</v>
      </c>
      <c r="H45" s="179"/>
      <c r="I45" s="180">
        <f t="shared" si="8"/>
        <v>0</v>
      </c>
      <c r="J45" s="179"/>
      <c r="K45" s="180">
        <f t="shared" si="9"/>
        <v>0</v>
      </c>
      <c r="L45" s="180">
        <v>21</v>
      </c>
      <c r="M45" s="180">
        <f t="shared" si="10"/>
        <v>0</v>
      </c>
      <c r="N45" s="178">
        <v>1.8180000000000002E-2</v>
      </c>
      <c r="O45" s="178">
        <f t="shared" si="11"/>
        <v>0.02</v>
      </c>
      <c r="P45" s="178">
        <v>0</v>
      </c>
      <c r="Q45" s="178">
        <f t="shared" si="12"/>
        <v>0</v>
      </c>
      <c r="R45" s="180"/>
      <c r="S45" s="181" t="s">
        <v>1899</v>
      </c>
      <c r="T45" s="156">
        <v>0</v>
      </c>
      <c r="U45" s="156">
        <f t="shared" si="13"/>
        <v>0</v>
      </c>
      <c r="V45" s="156"/>
      <c r="W45" s="156" t="s">
        <v>223</v>
      </c>
      <c r="X45" s="156" t="s">
        <v>224</v>
      </c>
      <c r="Y45" s="145"/>
      <c r="Z45" s="145"/>
      <c r="AA45" s="145"/>
      <c r="AB45" s="145"/>
      <c r="AC45" s="145"/>
      <c r="AD45" s="145"/>
      <c r="AE45" s="145"/>
      <c r="AF45" s="145" t="s">
        <v>352</v>
      </c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</row>
    <row r="46" spans="1:59" ht="22.5" outlineLevel="1" x14ac:dyDescent="0.2">
      <c r="A46" s="175">
        <v>34</v>
      </c>
      <c r="B46" s="176" t="s">
        <v>676</v>
      </c>
      <c r="C46" s="185" t="s">
        <v>1094</v>
      </c>
      <c r="D46" s="177" t="s">
        <v>341</v>
      </c>
      <c r="E46" s="178">
        <v>7</v>
      </c>
      <c r="F46" s="179"/>
      <c r="G46" s="180">
        <f t="shared" si="7"/>
        <v>0</v>
      </c>
      <c r="H46" s="179"/>
      <c r="I46" s="180">
        <f t="shared" si="8"/>
        <v>0</v>
      </c>
      <c r="J46" s="179"/>
      <c r="K46" s="180">
        <f t="shared" si="9"/>
        <v>0</v>
      </c>
      <c r="L46" s="180">
        <v>21</v>
      </c>
      <c r="M46" s="180">
        <f t="shared" si="10"/>
        <v>0</v>
      </c>
      <c r="N46" s="178">
        <v>0</v>
      </c>
      <c r="O46" s="178">
        <f t="shared" si="11"/>
        <v>0</v>
      </c>
      <c r="P46" s="178">
        <v>0</v>
      </c>
      <c r="Q46" s="178">
        <f t="shared" si="12"/>
        <v>0</v>
      </c>
      <c r="R46" s="180"/>
      <c r="S46" s="181" t="s">
        <v>1899</v>
      </c>
      <c r="T46" s="156">
        <v>0</v>
      </c>
      <c r="U46" s="156">
        <f t="shared" si="13"/>
        <v>0</v>
      </c>
      <c r="V46" s="156"/>
      <c r="W46" s="156" t="s">
        <v>223</v>
      </c>
      <c r="X46" s="156" t="s">
        <v>224</v>
      </c>
      <c r="Y46" s="145"/>
      <c r="Z46" s="145"/>
      <c r="AA46" s="145"/>
      <c r="AB46" s="145"/>
      <c r="AC46" s="145"/>
      <c r="AD46" s="145"/>
      <c r="AE46" s="145"/>
      <c r="AF46" s="145" t="s">
        <v>352</v>
      </c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</row>
    <row r="47" spans="1:59" ht="22.5" outlineLevel="1" x14ac:dyDescent="0.2">
      <c r="A47" s="175">
        <v>35</v>
      </c>
      <c r="B47" s="176" t="s">
        <v>678</v>
      </c>
      <c r="C47" s="185" t="s">
        <v>1095</v>
      </c>
      <c r="D47" s="177" t="s">
        <v>341</v>
      </c>
      <c r="E47" s="178">
        <v>7</v>
      </c>
      <c r="F47" s="179"/>
      <c r="G47" s="180">
        <f t="shared" si="7"/>
        <v>0</v>
      </c>
      <c r="H47" s="179"/>
      <c r="I47" s="180">
        <f t="shared" si="8"/>
        <v>0</v>
      </c>
      <c r="J47" s="179"/>
      <c r="K47" s="180">
        <f t="shared" si="9"/>
        <v>0</v>
      </c>
      <c r="L47" s="180">
        <v>21</v>
      </c>
      <c r="M47" s="180">
        <f t="shared" si="10"/>
        <v>0</v>
      </c>
      <c r="N47" s="178">
        <v>2.1440000000000001E-2</v>
      </c>
      <c r="O47" s="178">
        <f t="shared" si="11"/>
        <v>0.15</v>
      </c>
      <c r="P47" s="178">
        <v>0</v>
      </c>
      <c r="Q47" s="178">
        <f t="shared" si="12"/>
        <v>0</v>
      </c>
      <c r="R47" s="180"/>
      <c r="S47" s="181" t="s">
        <v>1899</v>
      </c>
      <c r="T47" s="156">
        <v>0</v>
      </c>
      <c r="U47" s="156">
        <f t="shared" si="13"/>
        <v>0</v>
      </c>
      <c r="V47" s="156"/>
      <c r="W47" s="156" t="s">
        <v>223</v>
      </c>
      <c r="X47" s="156" t="s">
        <v>224</v>
      </c>
      <c r="Y47" s="145"/>
      <c r="Z47" s="145"/>
      <c r="AA47" s="145"/>
      <c r="AB47" s="145"/>
      <c r="AC47" s="145"/>
      <c r="AD47" s="145"/>
      <c r="AE47" s="145"/>
      <c r="AF47" s="145" t="s">
        <v>352</v>
      </c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</row>
    <row r="48" spans="1:59" ht="33.75" outlineLevel="1" x14ac:dyDescent="0.2">
      <c r="A48" s="175">
        <v>36</v>
      </c>
      <c r="B48" s="176" t="s">
        <v>1096</v>
      </c>
      <c r="C48" s="185" t="s">
        <v>1097</v>
      </c>
      <c r="D48" s="177" t="s">
        <v>341</v>
      </c>
      <c r="E48" s="178">
        <v>2</v>
      </c>
      <c r="F48" s="179"/>
      <c r="G48" s="180">
        <f t="shared" si="7"/>
        <v>0</v>
      </c>
      <c r="H48" s="179"/>
      <c r="I48" s="180">
        <f t="shared" si="8"/>
        <v>0</v>
      </c>
      <c r="J48" s="179"/>
      <c r="K48" s="180">
        <f t="shared" si="9"/>
        <v>0</v>
      </c>
      <c r="L48" s="180">
        <v>21</v>
      </c>
      <c r="M48" s="180">
        <f t="shared" si="10"/>
        <v>0</v>
      </c>
      <c r="N48" s="178">
        <v>5.0600000000000003E-3</v>
      </c>
      <c r="O48" s="178">
        <f t="shared" si="11"/>
        <v>0.01</v>
      </c>
      <c r="P48" s="178">
        <v>0</v>
      </c>
      <c r="Q48" s="178">
        <f t="shared" si="12"/>
        <v>0</v>
      </c>
      <c r="R48" s="180"/>
      <c r="S48" s="181" t="s">
        <v>1899</v>
      </c>
      <c r="T48" s="156">
        <v>0</v>
      </c>
      <c r="U48" s="156">
        <f t="shared" si="13"/>
        <v>0</v>
      </c>
      <c r="V48" s="156"/>
      <c r="W48" s="156" t="s">
        <v>223</v>
      </c>
      <c r="X48" s="156" t="s">
        <v>224</v>
      </c>
      <c r="Y48" s="145"/>
      <c r="Z48" s="145"/>
      <c r="AA48" s="145"/>
      <c r="AB48" s="145"/>
      <c r="AC48" s="145"/>
      <c r="AD48" s="145"/>
      <c r="AE48" s="145"/>
      <c r="AF48" s="145" t="s">
        <v>352</v>
      </c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</row>
    <row r="49" spans="1:59" ht="33.75" outlineLevel="1" x14ac:dyDescent="0.2">
      <c r="A49" s="175">
        <v>37</v>
      </c>
      <c r="B49" s="176" t="s">
        <v>1098</v>
      </c>
      <c r="C49" s="185" t="s">
        <v>1099</v>
      </c>
      <c r="D49" s="177" t="s">
        <v>341</v>
      </c>
      <c r="E49" s="178">
        <v>2</v>
      </c>
      <c r="F49" s="179"/>
      <c r="G49" s="180">
        <f t="shared" si="7"/>
        <v>0</v>
      </c>
      <c r="H49" s="179"/>
      <c r="I49" s="180">
        <f t="shared" si="8"/>
        <v>0</v>
      </c>
      <c r="J49" s="179"/>
      <c r="K49" s="180">
        <f t="shared" si="9"/>
        <v>0</v>
      </c>
      <c r="L49" s="180">
        <v>21</v>
      </c>
      <c r="M49" s="180">
        <f t="shared" si="10"/>
        <v>0</v>
      </c>
      <c r="N49" s="178">
        <v>1.0000000000000001E-5</v>
      </c>
      <c r="O49" s="178">
        <f t="shared" si="11"/>
        <v>0</v>
      </c>
      <c r="P49" s="178">
        <v>0</v>
      </c>
      <c r="Q49" s="178">
        <f t="shared" si="12"/>
        <v>0</v>
      </c>
      <c r="R49" s="180"/>
      <c r="S49" s="181" t="s">
        <v>1899</v>
      </c>
      <c r="T49" s="156">
        <v>0</v>
      </c>
      <c r="U49" s="156">
        <f t="shared" si="13"/>
        <v>0</v>
      </c>
      <c r="V49" s="156"/>
      <c r="W49" s="156" t="s">
        <v>223</v>
      </c>
      <c r="X49" s="156" t="s">
        <v>224</v>
      </c>
      <c r="Y49" s="145"/>
      <c r="Z49" s="145"/>
      <c r="AA49" s="145"/>
      <c r="AB49" s="145"/>
      <c r="AC49" s="145"/>
      <c r="AD49" s="145"/>
      <c r="AE49" s="145"/>
      <c r="AF49" s="145" t="s">
        <v>352</v>
      </c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</row>
    <row r="50" spans="1:59" ht="33.75" outlineLevel="1" x14ac:dyDescent="0.2">
      <c r="A50" s="175">
        <v>38</v>
      </c>
      <c r="B50" s="176" t="s">
        <v>1100</v>
      </c>
      <c r="C50" s="185" t="s">
        <v>1101</v>
      </c>
      <c r="D50" s="177" t="s">
        <v>341</v>
      </c>
      <c r="E50" s="178">
        <v>2</v>
      </c>
      <c r="F50" s="179"/>
      <c r="G50" s="180">
        <f t="shared" si="7"/>
        <v>0</v>
      </c>
      <c r="H50" s="179"/>
      <c r="I50" s="180">
        <f t="shared" si="8"/>
        <v>0</v>
      </c>
      <c r="J50" s="179"/>
      <c r="K50" s="180">
        <f t="shared" si="9"/>
        <v>0</v>
      </c>
      <c r="L50" s="180">
        <v>21</v>
      </c>
      <c r="M50" s="180">
        <f t="shared" si="10"/>
        <v>0</v>
      </c>
      <c r="N50" s="178">
        <v>0.24034</v>
      </c>
      <c r="O50" s="178">
        <f t="shared" si="11"/>
        <v>0.48</v>
      </c>
      <c r="P50" s="178">
        <v>0</v>
      </c>
      <c r="Q50" s="178">
        <f t="shared" si="12"/>
        <v>0</v>
      </c>
      <c r="R50" s="180"/>
      <c r="S50" s="181" t="s">
        <v>1899</v>
      </c>
      <c r="T50" s="156">
        <v>0</v>
      </c>
      <c r="U50" s="156">
        <f t="shared" si="13"/>
        <v>0</v>
      </c>
      <c r="V50" s="156"/>
      <c r="W50" s="156" t="s">
        <v>223</v>
      </c>
      <c r="X50" s="156" t="s">
        <v>224</v>
      </c>
      <c r="Y50" s="145"/>
      <c r="Z50" s="145"/>
      <c r="AA50" s="145"/>
      <c r="AB50" s="145"/>
      <c r="AC50" s="145"/>
      <c r="AD50" s="145"/>
      <c r="AE50" s="145"/>
      <c r="AF50" s="145" t="s">
        <v>352</v>
      </c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</row>
    <row r="51" spans="1:59" ht="33.75" outlineLevel="1" x14ac:dyDescent="0.2">
      <c r="A51" s="175">
        <v>39</v>
      </c>
      <c r="B51" s="176" t="s">
        <v>1102</v>
      </c>
      <c r="C51" s="185" t="s">
        <v>1103</v>
      </c>
      <c r="D51" s="177" t="s">
        <v>341</v>
      </c>
      <c r="E51" s="178">
        <v>2</v>
      </c>
      <c r="F51" s="179"/>
      <c r="G51" s="180">
        <f t="shared" si="7"/>
        <v>0</v>
      </c>
      <c r="H51" s="179"/>
      <c r="I51" s="180">
        <f t="shared" si="8"/>
        <v>0</v>
      </c>
      <c r="J51" s="179"/>
      <c r="K51" s="180">
        <f t="shared" si="9"/>
        <v>0</v>
      </c>
      <c r="L51" s="180">
        <v>21</v>
      </c>
      <c r="M51" s="180">
        <f t="shared" si="10"/>
        <v>0</v>
      </c>
      <c r="N51" s="178">
        <v>0</v>
      </c>
      <c r="O51" s="178">
        <f t="shared" si="11"/>
        <v>0</v>
      </c>
      <c r="P51" s="178">
        <v>0</v>
      </c>
      <c r="Q51" s="178">
        <f t="shared" si="12"/>
        <v>0</v>
      </c>
      <c r="R51" s="180"/>
      <c r="S51" s="181" t="s">
        <v>1899</v>
      </c>
      <c r="T51" s="156">
        <v>0</v>
      </c>
      <c r="U51" s="156">
        <f t="shared" si="13"/>
        <v>0</v>
      </c>
      <c r="V51" s="156"/>
      <c r="W51" s="156" t="s">
        <v>223</v>
      </c>
      <c r="X51" s="156" t="s">
        <v>224</v>
      </c>
      <c r="Y51" s="145"/>
      <c r="Z51" s="145"/>
      <c r="AA51" s="145"/>
      <c r="AB51" s="145"/>
      <c r="AC51" s="145"/>
      <c r="AD51" s="145"/>
      <c r="AE51" s="145"/>
      <c r="AF51" s="145" t="s">
        <v>352</v>
      </c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</row>
    <row r="52" spans="1:59" ht="33.75" outlineLevel="1" x14ac:dyDescent="0.2">
      <c r="A52" s="175">
        <v>40</v>
      </c>
      <c r="B52" s="176" t="s">
        <v>1104</v>
      </c>
      <c r="C52" s="185" t="s">
        <v>1105</v>
      </c>
      <c r="D52" s="177" t="s">
        <v>341</v>
      </c>
      <c r="E52" s="178">
        <v>1</v>
      </c>
      <c r="F52" s="179"/>
      <c r="G52" s="180">
        <f t="shared" si="7"/>
        <v>0</v>
      </c>
      <c r="H52" s="179"/>
      <c r="I52" s="180">
        <f t="shared" si="8"/>
        <v>0</v>
      </c>
      <c r="J52" s="179"/>
      <c r="K52" s="180">
        <f t="shared" si="9"/>
        <v>0</v>
      </c>
      <c r="L52" s="180">
        <v>21</v>
      </c>
      <c r="M52" s="180">
        <f t="shared" si="10"/>
        <v>0</v>
      </c>
      <c r="N52" s="178">
        <v>0.15321000000000001</v>
      </c>
      <c r="O52" s="178">
        <f t="shared" si="11"/>
        <v>0.15</v>
      </c>
      <c r="P52" s="178">
        <v>0</v>
      </c>
      <c r="Q52" s="178">
        <f t="shared" si="12"/>
        <v>0</v>
      </c>
      <c r="R52" s="180"/>
      <c r="S52" s="181" t="s">
        <v>1899</v>
      </c>
      <c r="T52" s="156">
        <v>0</v>
      </c>
      <c r="U52" s="156">
        <f t="shared" si="13"/>
        <v>0</v>
      </c>
      <c r="V52" s="156"/>
      <c r="W52" s="156" t="s">
        <v>223</v>
      </c>
      <c r="X52" s="156" t="s">
        <v>224</v>
      </c>
      <c r="Y52" s="145"/>
      <c r="Z52" s="145"/>
      <c r="AA52" s="145"/>
      <c r="AB52" s="145"/>
      <c r="AC52" s="145"/>
      <c r="AD52" s="145"/>
      <c r="AE52" s="145"/>
      <c r="AF52" s="145" t="s">
        <v>352</v>
      </c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</row>
    <row r="53" spans="1:59" ht="33.75" outlineLevel="1" x14ac:dyDescent="0.2">
      <c r="A53" s="175">
        <v>41</v>
      </c>
      <c r="B53" s="176" t="s">
        <v>1106</v>
      </c>
      <c r="C53" s="185" t="s">
        <v>1107</v>
      </c>
      <c r="D53" s="177" t="s">
        <v>341</v>
      </c>
      <c r="E53" s="178">
        <v>1</v>
      </c>
      <c r="F53" s="179"/>
      <c r="G53" s="180">
        <f t="shared" si="7"/>
        <v>0</v>
      </c>
      <c r="H53" s="179"/>
      <c r="I53" s="180">
        <f t="shared" si="8"/>
        <v>0</v>
      </c>
      <c r="J53" s="179"/>
      <c r="K53" s="180">
        <f t="shared" si="9"/>
        <v>0</v>
      </c>
      <c r="L53" s="180">
        <v>21</v>
      </c>
      <c r="M53" s="180">
        <f t="shared" si="10"/>
        <v>0</v>
      </c>
      <c r="N53" s="178">
        <v>1.1999999999999999E-3</v>
      </c>
      <c r="O53" s="178">
        <f t="shared" si="11"/>
        <v>0</v>
      </c>
      <c r="P53" s="178">
        <v>0</v>
      </c>
      <c r="Q53" s="178">
        <f t="shared" si="12"/>
        <v>0</v>
      </c>
      <c r="R53" s="180"/>
      <c r="S53" s="181" t="s">
        <v>1899</v>
      </c>
      <c r="T53" s="156">
        <v>0</v>
      </c>
      <c r="U53" s="156">
        <f t="shared" si="13"/>
        <v>0</v>
      </c>
      <c r="V53" s="156"/>
      <c r="W53" s="156" t="s">
        <v>223</v>
      </c>
      <c r="X53" s="156" t="s">
        <v>224</v>
      </c>
      <c r="Y53" s="145"/>
      <c r="Z53" s="145"/>
      <c r="AA53" s="145"/>
      <c r="AB53" s="145"/>
      <c r="AC53" s="145"/>
      <c r="AD53" s="145"/>
      <c r="AE53" s="145"/>
      <c r="AF53" s="145" t="s">
        <v>352</v>
      </c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</row>
    <row r="54" spans="1:59" ht="33.75" outlineLevel="1" x14ac:dyDescent="0.2">
      <c r="A54" s="175">
        <v>42</v>
      </c>
      <c r="B54" s="176" t="s">
        <v>1108</v>
      </c>
      <c r="C54" s="185" t="s">
        <v>1109</v>
      </c>
      <c r="D54" s="177" t="s">
        <v>341</v>
      </c>
      <c r="E54" s="178">
        <v>1</v>
      </c>
      <c r="F54" s="179"/>
      <c r="G54" s="180">
        <f t="shared" si="7"/>
        <v>0</v>
      </c>
      <c r="H54" s="179"/>
      <c r="I54" s="180">
        <f t="shared" si="8"/>
        <v>0</v>
      </c>
      <c r="J54" s="179"/>
      <c r="K54" s="180">
        <f t="shared" si="9"/>
        <v>0</v>
      </c>
      <c r="L54" s="180">
        <v>21</v>
      </c>
      <c r="M54" s="180">
        <f t="shared" si="10"/>
        <v>0</v>
      </c>
      <c r="N54" s="178">
        <v>0</v>
      </c>
      <c r="O54" s="178">
        <f t="shared" si="11"/>
        <v>0</v>
      </c>
      <c r="P54" s="178">
        <v>0</v>
      </c>
      <c r="Q54" s="178">
        <f t="shared" si="12"/>
        <v>0</v>
      </c>
      <c r="R54" s="180"/>
      <c r="S54" s="181" t="s">
        <v>1899</v>
      </c>
      <c r="T54" s="156">
        <v>0</v>
      </c>
      <c r="U54" s="156">
        <f t="shared" si="13"/>
        <v>0</v>
      </c>
      <c r="V54" s="156"/>
      <c r="W54" s="156" t="s">
        <v>223</v>
      </c>
      <c r="X54" s="156" t="s">
        <v>224</v>
      </c>
      <c r="Y54" s="145"/>
      <c r="Z54" s="145"/>
      <c r="AA54" s="145"/>
      <c r="AB54" s="145"/>
      <c r="AC54" s="145"/>
      <c r="AD54" s="145"/>
      <c r="AE54" s="145"/>
      <c r="AF54" s="145" t="s">
        <v>352</v>
      </c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</row>
    <row r="55" spans="1:59" ht="33.75" outlineLevel="1" x14ac:dyDescent="0.2">
      <c r="A55" s="175">
        <v>43</v>
      </c>
      <c r="B55" s="176" t="s">
        <v>1110</v>
      </c>
      <c r="C55" s="185" t="s">
        <v>1111</v>
      </c>
      <c r="D55" s="177" t="s">
        <v>341</v>
      </c>
      <c r="E55" s="178">
        <v>1</v>
      </c>
      <c r="F55" s="179"/>
      <c r="G55" s="180">
        <f t="shared" si="7"/>
        <v>0</v>
      </c>
      <c r="H55" s="179"/>
      <c r="I55" s="180">
        <f t="shared" si="8"/>
        <v>0</v>
      </c>
      <c r="J55" s="179"/>
      <c r="K55" s="180">
        <f t="shared" si="9"/>
        <v>0</v>
      </c>
      <c r="L55" s="180">
        <v>21</v>
      </c>
      <c r="M55" s="180">
        <f t="shared" si="10"/>
        <v>0</v>
      </c>
      <c r="N55" s="178">
        <v>0.22833999999999999</v>
      </c>
      <c r="O55" s="178">
        <f t="shared" si="11"/>
        <v>0.23</v>
      </c>
      <c r="P55" s="178">
        <v>0</v>
      </c>
      <c r="Q55" s="178">
        <f t="shared" si="12"/>
        <v>0</v>
      </c>
      <c r="R55" s="180"/>
      <c r="S55" s="181" t="s">
        <v>1899</v>
      </c>
      <c r="T55" s="156">
        <v>0</v>
      </c>
      <c r="U55" s="156">
        <f t="shared" si="13"/>
        <v>0</v>
      </c>
      <c r="V55" s="156"/>
      <c r="W55" s="156" t="s">
        <v>223</v>
      </c>
      <c r="X55" s="156" t="s">
        <v>224</v>
      </c>
      <c r="Y55" s="145"/>
      <c r="Z55" s="145"/>
      <c r="AA55" s="145"/>
      <c r="AB55" s="145"/>
      <c r="AC55" s="145"/>
      <c r="AD55" s="145"/>
      <c r="AE55" s="145"/>
      <c r="AF55" s="145" t="s">
        <v>352</v>
      </c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</row>
    <row r="56" spans="1:59" outlineLevel="1" x14ac:dyDescent="0.2">
      <c r="A56" s="175">
        <v>44</v>
      </c>
      <c r="B56" s="176" t="s">
        <v>714</v>
      </c>
      <c r="C56" s="185" t="s">
        <v>1112</v>
      </c>
      <c r="D56" s="177" t="s">
        <v>299</v>
      </c>
      <c r="E56" s="178">
        <v>167</v>
      </c>
      <c r="F56" s="179"/>
      <c r="G56" s="180">
        <f t="shared" si="7"/>
        <v>0</v>
      </c>
      <c r="H56" s="179"/>
      <c r="I56" s="180">
        <f t="shared" si="8"/>
        <v>0</v>
      </c>
      <c r="J56" s="179"/>
      <c r="K56" s="180">
        <f t="shared" si="9"/>
        <v>0</v>
      </c>
      <c r="L56" s="180">
        <v>21</v>
      </c>
      <c r="M56" s="180">
        <f t="shared" si="10"/>
        <v>0</v>
      </c>
      <c r="N56" s="178">
        <v>1.9000000000000001E-4</v>
      </c>
      <c r="O56" s="178">
        <f t="shared" si="11"/>
        <v>0.03</v>
      </c>
      <c r="P56" s="178">
        <v>0</v>
      </c>
      <c r="Q56" s="178">
        <f t="shared" si="12"/>
        <v>0</v>
      </c>
      <c r="R56" s="180"/>
      <c r="S56" s="181" t="s">
        <v>1899</v>
      </c>
      <c r="T56" s="156">
        <v>0</v>
      </c>
      <c r="U56" s="156">
        <f t="shared" si="13"/>
        <v>0</v>
      </c>
      <c r="V56" s="156"/>
      <c r="W56" s="156" t="s">
        <v>223</v>
      </c>
      <c r="X56" s="156" t="s">
        <v>224</v>
      </c>
      <c r="Y56" s="145"/>
      <c r="Z56" s="145"/>
      <c r="AA56" s="145"/>
      <c r="AB56" s="145"/>
      <c r="AC56" s="145"/>
      <c r="AD56" s="145"/>
      <c r="AE56" s="145"/>
      <c r="AF56" s="145" t="s">
        <v>352</v>
      </c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</row>
    <row r="57" spans="1:59" outlineLevel="1" x14ac:dyDescent="0.2">
      <c r="A57" s="175">
        <v>45</v>
      </c>
      <c r="B57" s="176" t="s">
        <v>716</v>
      </c>
      <c r="C57" s="185" t="s">
        <v>1113</v>
      </c>
      <c r="D57" s="177" t="s">
        <v>299</v>
      </c>
      <c r="E57" s="178">
        <v>167</v>
      </c>
      <c r="F57" s="179"/>
      <c r="G57" s="180">
        <f t="shared" si="7"/>
        <v>0</v>
      </c>
      <c r="H57" s="179"/>
      <c r="I57" s="180">
        <f t="shared" si="8"/>
        <v>0</v>
      </c>
      <c r="J57" s="179"/>
      <c r="K57" s="180">
        <f t="shared" si="9"/>
        <v>0</v>
      </c>
      <c r="L57" s="180">
        <v>21</v>
      </c>
      <c r="M57" s="180">
        <f t="shared" si="10"/>
        <v>0</v>
      </c>
      <c r="N57" s="178">
        <v>9.0000000000000006E-5</v>
      </c>
      <c r="O57" s="178">
        <f t="shared" si="11"/>
        <v>0.02</v>
      </c>
      <c r="P57" s="178">
        <v>0</v>
      </c>
      <c r="Q57" s="178">
        <f t="shared" si="12"/>
        <v>0</v>
      </c>
      <c r="R57" s="180"/>
      <c r="S57" s="181" t="s">
        <v>1899</v>
      </c>
      <c r="T57" s="156">
        <v>0</v>
      </c>
      <c r="U57" s="156">
        <f t="shared" si="13"/>
        <v>0</v>
      </c>
      <c r="V57" s="156"/>
      <c r="W57" s="156" t="s">
        <v>223</v>
      </c>
      <c r="X57" s="156" t="s">
        <v>224</v>
      </c>
      <c r="Y57" s="145"/>
      <c r="Z57" s="145"/>
      <c r="AA57" s="145"/>
      <c r="AB57" s="145"/>
      <c r="AC57" s="145"/>
      <c r="AD57" s="145"/>
      <c r="AE57" s="145"/>
      <c r="AF57" s="145" t="s">
        <v>352</v>
      </c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</row>
    <row r="58" spans="1:59" ht="22.5" outlineLevel="1" x14ac:dyDescent="0.2">
      <c r="A58" s="175">
        <v>46</v>
      </c>
      <c r="B58" s="176" t="s">
        <v>718</v>
      </c>
      <c r="C58" s="185" t="s">
        <v>1114</v>
      </c>
      <c r="D58" s="177" t="s">
        <v>267</v>
      </c>
      <c r="E58" s="178">
        <v>160.47499999999999</v>
      </c>
      <c r="F58" s="179"/>
      <c r="G58" s="180">
        <f t="shared" si="7"/>
        <v>0</v>
      </c>
      <c r="H58" s="179"/>
      <c r="I58" s="180">
        <f t="shared" si="8"/>
        <v>0</v>
      </c>
      <c r="J58" s="179"/>
      <c r="K58" s="180">
        <f t="shared" si="9"/>
        <v>0</v>
      </c>
      <c r="L58" s="180">
        <v>21</v>
      </c>
      <c r="M58" s="180">
        <f t="shared" si="10"/>
        <v>0</v>
      </c>
      <c r="N58" s="178">
        <v>0</v>
      </c>
      <c r="O58" s="178">
        <f t="shared" si="11"/>
        <v>0</v>
      </c>
      <c r="P58" s="178">
        <v>0</v>
      </c>
      <c r="Q58" s="178">
        <f t="shared" si="12"/>
        <v>0</v>
      </c>
      <c r="R58" s="180"/>
      <c r="S58" s="181" t="s">
        <v>1899</v>
      </c>
      <c r="T58" s="156">
        <v>0</v>
      </c>
      <c r="U58" s="156">
        <f t="shared" si="13"/>
        <v>0</v>
      </c>
      <c r="V58" s="156"/>
      <c r="W58" s="156" t="s">
        <v>223</v>
      </c>
      <c r="X58" s="156" t="s">
        <v>224</v>
      </c>
      <c r="Y58" s="145"/>
      <c r="Z58" s="145"/>
      <c r="AA58" s="145"/>
      <c r="AB58" s="145"/>
      <c r="AC58" s="145"/>
      <c r="AD58" s="145"/>
      <c r="AE58" s="145"/>
      <c r="AF58" s="145" t="s">
        <v>352</v>
      </c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</row>
    <row r="59" spans="1:59" x14ac:dyDescent="0.2">
      <c r="A59" s="161" t="s">
        <v>217</v>
      </c>
      <c r="B59" s="162" t="s">
        <v>159</v>
      </c>
      <c r="C59" s="182" t="s">
        <v>160</v>
      </c>
      <c r="D59" s="163"/>
      <c r="E59" s="164"/>
      <c r="F59" s="165"/>
      <c r="G59" s="165">
        <f>SUMIF(AF60:AF61,"&lt;&gt;NOR",G60:G61)</f>
        <v>0</v>
      </c>
      <c r="H59" s="165"/>
      <c r="I59" s="165">
        <f>SUM(I60:I61)</f>
        <v>0</v>
      </c>
      <c r="J59" s="165"/>
      <c r="K59" s="165">
        <f>SUM(K60:K61)</f>
        <v>0</v>
      </c>
      <c r="L59" s="165"/>
      <c r="M59" s="165">
        <f>SUM(M60:M61)</f>
        <v>0</v>
      </c>
      <c r="N59" s="164"/>
      <c r="O59" s="164">
        <f>SUM(O60:O61)</f>
        <v>0.03</v>
      </c>
      <c r="P59" s="164"/>
      <c r="Q59" s="164">
        <f>SUM(Q60:Q61)</f>
        <v>0</v>
      </c>
      <c r="R59" s="165"/>
      <c r="S59" s="166"/>
      <c r="T59" s="160"/>
      <c r="U59" s="160">
        <f>SUM(U60:U61)</f>
        <v>0</v>
      </c>
      <c r="V59" s="160"/>
      <c r="W59" s="160"/>
      <c r="X59" s="160"/>
      <c r="AF59" t="s">
        <v>218</v>
      </c>
    </row>
    <row r="60" spans="1:59" ht="22.5" outlineLevel="1" x14ac:dyDescent="0.2">
      <c r="A60" s="175">
        <v>47</v>
      </c>
      <c r="B60" s="176" t="s">
        <v>1115</v>
      </c>
      <c r="C60" s="185" t="s">
        <v>1116</v>
      </c>
      <c r="D60" s="177" t="s">
        <v>261</v>
      </c>
      <c r="E60" s="178">
        <v>157.19999999999999</v>
      </c>
      <c r="F60" s="179"/>
      <c r="G60" s="180">
        <f>ROUND(E60*F60,2)</f>
        <v>0</v>
      </c>
      <c r="H60" s="179"/>
      <c r="I60" s="180">
        <f>ROUND(E60*H60,2)</f>
        <v>0</v>
      </c>
      <c r="J60" s="179"/>
      <c r="K60" s="180">
        <f>ROUND(E60*J60,2)</f>
        <v>0</v>
      </c>
      <c r="L60" s="180">
        <v>21</v>
      </c>
      <c r="M60" s="180">
        <f>G60*(1+L60/100)</f>
        <v>0</v>
      </c>
      <c r="N60" s="178">
        <v>0</v>
      </c>
      <c r="O60" s="178">
        <f>ROUND(E60*N60,2)</f>
        <v>0</v>
      </c>
      <c r="P60" s="178">
        <v>0</v>
      </c>
      <c r="Q60" s="178">
        <f>ROUND(E60*P60,2)</f>
        <v>0</v>
      </c>
      <c r="R60" s="180"/>
      <c r="S60" s="181" t="s">
        <v>1899</v>
      </c>
      <c r="T60" s="156">
        <v>0</v>
      </c>
      <c r="U60" s="156">
        <f>ROUND(E60*T60,2)</f>
        <v>0</v>
      </c>
      <c r="V60" s="156"/>
      <c r="W60" s="156" t="s">
        <v>223</v>
      </c>
      <c r="X60" s="156" t="s">
        <v>224</v>
      </c>
      <c r="Y60" s="145"/>
      <c r="Z60" s="145"/>
      <c r="AA60" s="145"/>
      <c r="AB60" s="145"/>
      <c r="AC60" s="145"/>
      <c r="AD60" s="145"/>
      <c r="AE60" s="145"/>
      <c r="AF60" s="145" t="s">
        <v>722</v>
      </c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</row>
    <row r="61" spans="1:59" ht="22.5" outlineLevel="1" x14ac:dyDescent="0.2">
      <c r="A61" s="168">
        <v>48</v>
      </c>
      <c r="B61" s="169" t="s">
        <v>1117</v>
      </c>
      <c r="C61" s="183" t="s">
        <v>1118</v>
      </c>
      <c r="D61" s="170" t="s">
        <v>261</v>
      </c>
      <c r="E61" s="171">
        <v>165.06</v>
      </c>
      <c r="F61" s="172"/>
      <c r="G61" s="173">
        <f>ROUND(E61*F61,2)</f>
        <v>0</v>
      </c>
      <c r="H61" s="172"/>
      <c r="I61" s="173">
        <f>ROUND(E61*H61,2)</f>
        <v>0</v>
      </c>
      <c r="J61" s="172"/>
      <c r="K61" s="173">
        <f>ROUND(E61*J61,2)</f>
        <v>0</v>
      </c>
      <c r="L61" s="173">
        <v>21</v>
      </c>
      <c r="M61" s="173">
        <f>G61*(1+L61/100)</f>
        <v>0</v>
      </c>
      <c r="N61" s="171">
        <v>2.0000000000000001E-4</v>
      </c>
      <c r="O61" s="171">
        <f>ROUND(E61*N61,2)</f>
        <v>0.03</v>
      </c>
      <c r="P61" s="171">
        <v>0</v>
      </c>
      <c r="Q61" s="171">
        <f>ROUND(E61*P61,2)</f>
        <v>0</v>
      </c>
      <c r="R61" s="173"/>
      <c r="S61" s="174" t="s">
        <v>1899</v>
      </c>
      <c r="T61" s="156">
        <v>0</v>
      </c>
      <c r="U61" s="156">
        <f>ROUND(E61*T61,2)</f>
        <v>0</v>
      </c>
      <c r="V61" s="156"/>
      <c r="W61" s="156" t="s">
        <v>269</v>
      </c>
      <c r="X61" s="156" t="s">
        <v>224</v>
      </c>
      <c r="Y61" s="145"/>
      <c r="Z61" s="145"/>
      <c r="AA61" s="145"/>
      <c r="AB61" s="145"/>
      <c r="AC61" s="145"/>
      <c r="AD61" s="145"/>
      <c r="AE61" s="145"/>
      <c r="AF61" s="145" t="s">
        <v>480</v>
      </c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</row>
    <row r="62" spans="1:59" x14ac:dyDescent="0.2">
      <c r="A62" s="3"/>
      <c r="B62" s="4"/>
      <c r="C62" s="186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AD62">
        <v>15</v>
      </c>
      <c r="AE62">
        <v>21</v>
      </c>
      <c r="AF62" t="s">
        <v>204</v>
      </c>
    </row>
    <row r="63" spans="1:59" x14ac:dyDescent="0.2">
      <c r="A63" s="148"/>
      <c r="B63" s="149" t="s">
        <v>31</v>
      </c>
      <c r="C63" s="187"/>
      <c r="D63" s="150"/>
      <c r="E63" s="151"/>
      <c r="F63" s="151"/>
      <c r="G63" s="167">
        <f>G8+G22+G25+G28+G32+G59</f>
        <v>0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AD63">
        <f>SUMIF(L7:L61,AD62,G7:G61)</f>
        <v>0</v>
      </c>
      <c r="AE63">
        <f>SUMIF(L7:L61,AE62,G7:G61)</f>
        <v>0</v>
      </c>
      <c r="AF63" t="s">
        <v>346</v>
      </c>
    </row>
    <row r="64" spans="1:59" x14ac:dyDescent="0.2">
      <c r="A64" s="3"/>
      <c r="B64" s="4"/>
      <c r="C64" s="186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32" x14ac:dyDescent="0.2">
      <c r="A65" s="3"/>
      <c r="B65" s="4"/>
      <c r="C65" s="186"/>
      <c r="D65" s="6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32" x14ac:dyDescent="0.2">
      <c r="A66" s="269" t="s">
        <v>347</v>
      </c>
      <c r="B66" s="269"/>
      <c r="C66" s="270"/>
      <c r="D66" s="6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32" x14ac:dyDescent="0.2">
      <c r="A67" s="250"/>
      <c r="B67" s="251"/>
      <c r="C67" s="252"/>
      <c r="D67" s="251"/>
      <c r="E67" s="251"/>
      <c r="F67" s="251"/>
      <c r="G67" s="25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AF67" t="s">
        <v>348</v>
      </c>
    </row>
    <row r="68" spans="1:32" x14ac:dyDescent="0.2">
      <c r="A68" s="254"/>
      <c r="B68" s="255"/>
      <c r="C68" s="256"/>
      <c r="D68" s="255"/>
      <c r="E68" s="255"/>
      <c r="F68" s="255"/>
      <c r="G68" s="257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32" x14ac:dyDescent="0.2">
      <c r="A69" s="254"/>
      <c r="B69" s="255"/>
      <c r="C69" s="256"/>
      <c r="D69" s="255"/>
      <c r="E69" s="255"/>
      <c r="F69" s="255"/>
      <c r="G69" s="257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32" x14ac:dyDescent="0.2">
      <c r="A70" s="254"/>
      <c r="B70" s="255"/>
      <c r="C70" s="256"/>
      <c r="D70" s="255"/>
      <c r="E70" s="255"/>
      <c r="F70" s="255"/>
      <c r="G70" s="257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32" x14ac:dyDescent="0.2">
      <c r="A71" s="258"/>
      <c r="B71" s="259"/>
      <c r="C71" s="260"/>
      <c r="D71" s="259"/>
      <c r="E71" s="259"/>
      <c r="F71" s="259"/>
      <c r="G71" s="261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32" x14ac:dyDescent="0.2">
      <c r="A72" s="3"/>
      <c r="B72" s="4"/>
      <c r="C72" s="186"/>
      <c r="D72" s="6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32" x14ac:dyDescent="0.2">
      <c r="C73" s="188"/>
      <c r="D73" s="10"/>
      <c r="AF73" t="s">
        <v>349</v>
      </c>
    </row>
    <row r="74" spans="1:32" x14ac:dyDescent="0.2">
      <c r="D74" s="10"/>
    </row>
    <row r="75" spans="1:32" x14ac:dyDescent="0.2">
      <c r="D75" s="10"/>
    </row>
    <row r="76" spans="1:32" x14ac:dyDescent="0.2">
      <c r="D76" s="10"/>
    </row>
    <row r="77" spans="1:32" x14ac:dyDescent="0.2">
      <c r="D77" s="10"/>
    </row>
    <row r="78" spans="1:32" x14ac:dyDescent="0.2">
      <c r="D78" s="10"/>
    </row>
    <row r="79" spans="1:32" x14ac:dyDescent="0.2">
      <c r="D79" s="10"/>
    </row>
    <row r="80" spans="1:32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045wpBKGBZyh2zAU0Ze2PCyzVoYwbydfc3hU1vcnTuiHeAocSe8pLrYsiwz513st/GUkQheKFFzcFpiwOjGp1Q==" saltValue="4dEi95Nz3Lxiqeu6u6L3yg==" spinCount="100000" sheet="1" formatRows="0"/>
  <mergeCells count="6">
    <mergeCell ref="A67:G71"/>
    <mergeCell ref="A1:G1"/>
    <mergeCell ref="C2:G2"/>
    <mergeCell ref="C3:G3"/>
    <mergeCell ref="C4:G4"/>
    <mergeCell ref="A66:C66"/>
  </mergeCells>
  <pageMargins left="0.59055118110236204" right="0.196850393700787" top="0.78740157499999996" bottom="0.78740157499999996" header="0.3" footer="0.3"/>
  <pageSetup paperSize="9" scale="96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0C797-02FD-4B74-ADC6-2240A11126DF}">
  <sheetPr>
    <tabColor theme="0" tint="-0.14999847407452621"/>
    <outlinePr summaryBelow="0"/>
    <pageSetUpPr fitToPage="1"/>
  </sheetPr>
  <dimension ref="A1:BG5000"/>
  <sheetViews>
    <sheetView view="pageBreakPreview" zoomScaleNormal="100" zoomScaleSheetLayoutView="100" workbookViewId="0">
      <pane ySplit="7" topLeftCell="A8" activePane="bottomLeft" state="frozen"/>
      <selection activeCell="E9" sqref="E9"/>
      <selection pane="bottomLeft" activeCell="G34" sqref="G34"/>
    </sheetView>
  </sheetViews>
  <sheetFormatPr defaultRowHeight="12.75" outlineLevelRow="1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52</v>
      </c>
      <c r="C3" s="263" t="s">
        <v>53</v>
      </c>
      <c r="D3" s="264"/>
      <c r="E3" s="264"/>
      <c r="F3" s="264"/>
      <c r="G3" s="265"/>
      <c r="AB3" s="119" t="s">
        <v>193</v>
      </c>
      <c r="AF3" t="s">
        <v>194</v>
      </c>
    </row>
    <row r="4" spans="1:59" ht="24.95" customHeight="1" x14ac:dyDescent="0.2">
      <c r="A4" s="138" t="s">
        <v>10</v>
      </c>
      <c r="B4" s="139" t="s">
        <v>58</v>
      </c>
      <c r="C4" s="266" t="s">
        <v>59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x14ac:dyDescent="0.2">
      <c r="A8" s="161" t="s">
        <v>217</v>
      </c>
      <c r="B8" s="162" t="s">
        <v>179</v>
      </c>
      <c r="C8" s="182" t="s">
        <v>180</v>
      </c>
      <c r="D8" s="163"/>
      <c r="E8" s="164"/>
      <c r="F8" s="165"/>
      <c r="G8" s="165">
        <f>SUMIF(AF9:AF12,"&lt;&gt;NOR",G9:G12)</f>
        <v>0</v>
      </c>
      <c r="H8" s="165"/>
      <c r="I8" s="165">
        <f>SUM(I9:I12)</f>
        <v>0</v>
      </c>
      <c r="J8" s="165"/>
      <c r="K8" s="165">
        <f>SUM(K9:K12)</f>
        <v>0</v>
      </c>
      <c r="L8" s="165"/>
      <c r="M8" s="165">
        <f>SUM(M9:M12)</f>
        <v>0</v>
      </c>
      <c r="N8" s="164"/>
      <c r="O8" s="164">
        <f>SUM(O9:O12)</f>
        <v>0.21</v>
      </c>
      <c r="P8" s="164"/>
      <c r="Q8" s="164">
        <f>SUM(Q9:Q12)</f>
        <v>0</v>
      </c>
      <c r="R8" s="165"/>
      <c r="S8" s="166"/>
      <c r="T8" s="160"/>
      <c r="U8" s="160">
        <f>SUM(U9:U12)</f>
        <v>71.17</v>
      </c>
      <c r="V8" s="160"/>
      <c r="W8" s="160"/>
      <c r="X8" s="160"/>
      <c r="AF8" t="s">
        <v>218</v>
      </c>
    </row>
    <row r="9" spans="1:59" ht="22.5" outlineLevel="1" x14ac:dyDescent="0.2">
      <c r="A9" s="175">
        <v>1</v>
      </c>
      <c r="B9" s="176" t="s">
        <v>1119</v>
      </c>
      <c r="C9" s="185" t="s">
        <v>1120</v>
      </c>
      <c r="D9" s="177" t="s">
        <v>299</v>
      </c>
      <c r="E9" s="178">
        <v>190</v>
      </c>
      <c r="F9" s="179"/>
      <c r="G9" s="180">
        <f>ROUND(E9*F9,2)</f>
        <v>0</v>
      </c>
      <c r="H9" s="179"/>
      <c r="I9" s="180">
        <f>ROUND(E9*H9,2)</f>
        <v>0</v>
      </c>
      <c r="J9" s="179"/>
      <c r="K9" s="180">
        <f>ROUND(E9*J9,2)</f>
        <v>0</v>
      </c>
      <c r="L9" s="180">
        <v>21</v>
      </c>
      <c r="M9" s="180">
        <f>G9*(1+L9/100)</f>
        <v>0</v>
      </c>
      <c r="N9" s="178">
        <v>9.8999999999999999E-4</v>
      </c>
      <c r="O9" s="178">
        <f>ROUND(E9*N9,2)</f>
        <v>0.19</v>
      </c>
      <c r="P9" s="178">
        <v>0</v>
      </c>
      <c r="Q9" s="178">
        <f>ROUND(E9*P9,2)</f>
        <v>0</v>
      </c>
      <c r="R9" s="180"/>
      <c r="S9" s="181" t="s">
        <v>1900</v>
      </c>
      <c r="T9" s="156">
        <v>0.13</v>
      </c>
      <c r="U9" s="156">
        <f>ROUND(E9*T9,2)</f>
        <v>24.7</v>
      </c>
      <c r="V9" s="156"/>
      <c r="W9" s="156" t="s">
        <v>223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842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ht="22.5" outlineLevel="1" x14ac:dyDescent="0.2">
      <c r="A10" s="175">
        <v>2</v>
      </c>
      <c r="B10" s="176" t="s">
        <v>1121</v>
      </c>
      <c r="C10" s="185" t="s">
        <v>1122</v>
      </c>
      <c r="D10" s="177" t="s">
        <v>299</v>
      </c>
      <c r="E10" s="178">
        <v>45</v>
      </c>
      <c r="F10" s="179"/>
      <c r="G10" s="180">
        <f>ROUND(E10*F10,2)</f>
        <v>0</v>
      </c>
      <c r="H10" s="179"/>
      <c r="I10" s="180">
        <f>ROUND(E10*H10,2)</f>
        <v>0</v>
      </c>
      <c r="J10" s="179"/>
      <c r="K10" s="180">
        <f>ROUND(E10*J10,2)</f>
        <v>0</v>
      </c>
      <c r="L10" s="180">
        <v>21</v>
      </c>
      <c r="M10" s="180">
        <f>G10*(1+L10/100)</f>
        <v>0</v>
      </c>
      <c r="N10" s="178">
        <v>4.6999999999999999E-4</v>
      </c>
      <c r="O10" s="178">
        <f>ROUND(E10*N10,2)</f>
        <v>0.02</v>
      </c>
      <c r="P10" s="178">
        <v>0</v>
      </c>
      <c r="Q10" s="178">
        <f>ROUND(E10*P10,2)</f>
        <v>0</v>
      </c>
      <c r="R10" s="180"/>
      <c r="S10" s="181" t="s">
        <v>1900</v>
      </c>
      <c r="T10" s="156">
        <v>0.49717</v>
      </c>
      <c r="U10" s="156">
        <f>ROUND(E10*T10,2)</f>
        <v>22.37</v>
      </c>
      <c r="V10" s="156"/>
      <c r="W10" s="156" t="s">
        <v>223</v>
      </c>
      <c r="X10" s="156" t="s">
        <v>224</v>
      </c>
      <c r="Y10" s="145"/>
      <c r="Z10" s="145"/>
      <c r="AA10" s="145"/>
      <c r="AB10" s="145"/>
      <c r="AC10" s="145"/>
      <c r="AD10" s="145"/>
      <c r="AE10" s="145"/>
      <c r="AF10" s="145" t="s">
        <v>842</v>
      </c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ht="22.5" outlineLevel="1" x14ac:dyDescent="0.2">
      <c r="A11" s="175">
        <v>3</v>
      </c>
      <c r="B11" s="176" t="s">
        <v>1123</v>
      </c>
      <c r="C11" s="185" t="s">
        <v>1124</v>
      </c>
      <c r="D11" s="177" t="s">
        <v>299</v>
      </c>
      <c r="E11" s="178">
        <v>160</v>
      </c>
      <c r="F11" s="179"/>
      <c r="G11" s="180">
        <f>ROUND(E11*F11,2)</f>
        <v>0</v>
      </c>
      <c r="H11" s="179"/>
      <c r="I11" s="180">
        <f>ROUND(E11*H11,2)</f>
        <v>0</v>
      </c>
      <c r="J11" s="179"/>
      <c r="K11" s="180">
        <f>ROUND(E11*J11,2)</f>
        <v>0</v>
      </c>
      <c r="L11" s="180">
        <v>21</v>
      </c>
      <c r="M11" s="180">
        <f>G11*(1+L11/100)</f>
        <v>0</v>
      </c>
      <c r="N11" s="178">
        <v>0</v>
      </c>
      <c r="O11" s="178">
        <f>ROUND(E11*N11,2)</f>
        <v>0</v>
      </c>
      <c r="P11" s="178">
        <v>0</v>
      </c>
      <c r="Q11" s="178">
        <f>ROUND(E11*P11,2)</f>
        <v>0</v>
      </c>
      <c r="R11" s="180"/>
      <c r="S11" s="181" t="s">
        <v>1900</v>
      </c>
      <c r="T11" s="156">
        <v>0.15062</v>
      </c>
      <c r="U11" s="156">
        <f>ROUND(E11*T11,2)</f>
        <v>24.1</v>
      </c>
      <c r="V11" s="156"/>
      <c r="W11" s="156" t="s">
        <v>223</v>
      </c>
      <c r="X11" s="156" t="s">
        <v>224</v>
      </c>
      <c r="Y11" s="145"/>
      <c r="Z11" s="145"/>
      <c r="AA11" s="145"/>
      <c r="AB11" s="145"/>
      <c r="AC11" s="145"/>
      <c r="AD11" s="145"/>
      <c r="AE11" s="145"/>
      <c r="AF11" s="145" t="s">
        <v>842</v>
      </c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</row>
    <row r="12" spans="1:59" outlineLevel="1" x14ac:dyDescent="0.2">
      <c r="A12" s="175">
        <v>4</v>
      </c>
      <c r="B12" s="176" t="s">
        <v>1125</v>
      </c>
      <c r="C12" s="185" t="s">
        <v>1126</v>
      </c>
      <c r="D12" s="177" t="s">
        <v>774</v>
      </c>
      <c r="E12" s="178">
        <v>1</v>
      </c>
      <c r="F12" s="179"/>
      <c r="G12" s="180">
        <f>ROUND(E12*F12,2)</f>
        <v>0</v>
      </c>
      <c r="H12" s="179"/>
      <c r="I12" s="180">
        <f>ROUND(E12*H12,2)</f>
        <v>0</v>
      </c>
      <c r="J12" s="179"/>
      <c r="K12" s="180">
        <f>ROUND(E12*J12,2)</f>
        <v>0</v>
      </c>
      <c r="L12" s="180">
        <v>21</v>
      </c>
      <c r="M12" s="180">
        <f>G12*(1+L12/100)</f>
        <v>0</v>
      </c>
      <c r="N12" s="178">
        <v>0</v>
      </c>
      <c r="O12" s="178">
        <f>ROUND(E12*N12,2)</f>
        <v>0</v>
      </c>
      <c r="P12" s="178">
        <v>0</v>
      </c>
      <c r="Q12" s="178">
        <f>ROUND(E12*P12,2)</f>
        <v>0</v>
      </c>
      <c r="R12" s="180"/>
      <c r="S12" s="181" t="s">
        <v>296</v>
      </c>
      <c r="T12" s="156">
        <v>0</v>
      </c>
      <c r="U12" s="156">
        <f>ROUND(E12*T12,2)</f>
        <v>0</v>
      </c>
      <c r="V12" s="156"/>
      <c r="W12" s="156" t="s">
        <v>223</v>
      </c>
      <c r="X12" s="156" t="s">
        <v>224</v>
      </c>
      <c r="Y12" s="145"/>
      <c r="Z12" s="145"/>
      <c r="AA12" s="145"/>
      <c r="AB12" s="145"/>
      <c r="AC12" s="145"/>
      <c r="AD12" s="145"/>
      <c r="AE12" s="145"/>
      <c r="AF12" s="145" t="s">
        <v>225</v>
      </c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x14ac:dyDescent="0.2">
      <c r="A13" s="161" t="s">
        <v>217</v>
      </c>
      <c r="B13" s="162" t="s">
        <v>183</v>
      </c>
      <c r="C13" s="182" t="s">
        <v>184</v>
      </c>
      <c r="D13" s="163"/>
      <c r="E13" s="164"/>
      <c r="F13" s="165"/>
      <c r="G13" s="165">
        <f>SUMIF(AF14:AF18,"&lt;&gt;NOR",G14:G18)</f>
        <v>0</v>
      </c>
      <c r="H13" s="165"/>
      <c r="I13" s="165">
        <f>SUM(I14:I18)</f>
        <v>0</v>
      </c>
      <c r="J13" s="165"/>
      <c r="K13" s="165">
        <f>SUM(K14:K18)</f>
        <v>0</v>
      </c>
      <c r="L13" s="165"/>
      <c r="M13" s="165">
        <f>SUM(M14:M18)</f>
        <v>0</v>
      </c>
      <c r="N13" s="164"/>
      <c r="O13" s="164">
        <f>SUM(O14:O18)</f>
        <v>6.71</v>
      </c>
      <c r="P13" s="164"/>
      <c r="Q13" s="164">
        <f>SUM(Q14:Q18)</f>
        <v>0</v>
      </c>
      <c r="R13" s="165"/>
      <c r="S13" s="166"/>
      <c r="T13" s="160"/>
      <c r="U13" s="160">
        <f>SUM(U14:U18)</f>
        <v>211.60999999999999</v>
      </c>
      <c r="V13" s="160"/>
      <c r="W13" s="160"/>
      <c r="X13" s="160"/>
      <c r="AF13" t="s">
        <v>218</v>
      </c>
    </row>
    <row r="14" spans="1:59" ht="22.5" outlineLevel="1" x14ac:dyDescent="0.2">
      <c r="A14" s="175">
        <v>5</v>
      </c>
      <c r="B14" s="176" t="s">
        <v>1127</v>
      </c>
      <c r="C14" s="185" t="s">
        <v>1128</v>
      </c>
      <c r="D14" s="177" t="s">
        <v>299</v>
      </c>
      <c r="E14" s="178">
        <v>60</v>
      </c>
      <c r="F14" s="179"/>
      <c r="G14" s="180">
        <f>ROUND(E14*F14,2)</f>
        <v>0</v>
      </c>
      <c r="H14" s="179"/>
      <c r="I14" s="180">
        <f>ROUND(E14*H14,2)</f>
        <v>0</v>
      </c>
      <c r="J14" s="179"/>
      <c r="K14" s="180">
        <f>ROUND(E14*J14,2)</f>
        <v>0</v>
      </c>
      <c r="L14" s="180">
        <v>21</v>
      </c>
      <c r="M14" s="180">
        <f>G14*(1+L14/100)</f>
        <v>0</v>
      </c>
      <c r="N14" s="178">
        <v>0</v>
      </c>
      <c r="O14" s="178">
        <f>ROUND(E14*N14,2)</f>
        <v>0</v>
      </c>
      <c r="P14" s="178">
        <v>0</v>
      </c>
      <c r="Q14" s="178">
        <f>ROUND(E14*P14,2)</f>
        <v>0</v>
      </c>
      <c r="R14" s="180"/>
      <c r="S14" s="181" t="s">
        <v>1900</v>
      </c>
      <c r="T14" s="156">
        <v>3.0924999999999998</v>
      </c>
      <c r="U14" s="156">
        <f>ROUND(E14*T14,2)</f>
        <v>185.55</v>
      </c>
      <c r="V14" s="156"/>
      <c r="W14" s="156" t="s">
        <v>223</v>
      </c>
      <c r="X14" s="156" t="s">
        <v>224</v>
      </c>
      <c r="Y14" s="145"/>
      <c r="Z14" s="145"/>
      <c r="AA14" s="145"/>
      <c r="AB14" s="145"/>
      <c r="AC14" s="145"/>
      <c r="AD14" s="145"/>
      <c r="AE14" s="145"/>
      <c r="AF14" s="145" t="s">
        <v>842</v>
      </c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ht="22.5" outlineLevel="1" x14ac:dyDescent="0.2">
      <c r="A15" s="175">
        <v>6</v>
      </c>
      <c r="B15" s="176" t="s">
        <v>1129</v>
      </c>
      <c r="C15" s="185" t="s">
        <v>1130</v>
      </c>
      <c r="D15" s="177" t="s">
        <v>299</v>
      </c>
      <c r="E15" s="178">
        <v>60</v>
      </c>
      <c r="F15" s="179"/>
      <c r="G15" s="180">
        <f>ROUND(E15*F15,2)</f>
        <v>0</v>
      </c>
      <c r="H15" s="179"/>
      <c r="I15" s="180">
        <f>ROUND(E15*H15,2)</f>
        <v>0</v>
      </c>
      <c r="J15" s="179"/>
      <c r="K15" s="180">
        <f>ROUND(E15*J15,2)</f>
        <v>0</v>
      </c>
      <c r="L15" s="180">
        <v>21</v>
      </c>
      <c r="M15" s="180">
        <f>G15*(1+L15/100)</f>
        <v>0</v>
      </c>
      <c r="N15" s="178">
        <v>0.11025</v>
      </c>
      <c r="O15" s="178">
        <f>ROUND(E15*N15,2)</f>
        <v>6.62</v>
      </c>
      <c r="P15" s="178">
        <v>0</v>
      </c>
      <c r="Q15" s="178">
        <f>ROUND(E15*P15,2)</f>
        <v>0</v>
      </c>
      <c r="R15" s="180"/>
      <c r="S15" s="181" t="s">
        <v>1900</v>
      </c>
      <c r="T15" s="156">
        <v>5.28E-2</v>
      </c>
      <c r="U15" s="156">
        <f>ROUND(E15*T15,2)</f>
        <v>3.17</v>
      </c>
      <c r="V15" s="156"/>
      <c r="W15" s="156" t="s">
        <v>223</v>
      </c>
      <c r="X15" s="156" t="s">
        <v>224</v>
      </c>
      <c r="Y15" s="145"/>
      <c r="Z15" s="145"/>
      <c r="AA15" s="145"/>
      <c r="AB15" s="145"/>
      <c r="AC15" s="145"/>
      <c r="AD15" s="145"/>
      <c r="AE15" s="145"/>
      <c r="AF15" s="145" t="s">
        <v>842</v>
      </c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outlineLevel="1" x14ac:dyDescent="0.2">
      <c r="A16" s="175">
        <v>7</v>
      </c>
      <c r="B16" s="176" t="s">
        <v>1131</v>
      </c>
      <c r="C16" s="185" t="s">
        <v>1132</v>
      </c>
      <c r="D16" s="177" t="s">
        <v>299</v>
      </c>
      <c r="E16" s="178">
        <v>60</v>
      </c>
      <c r="F16" s="179"/>
      <c r="G16" s="180">
        <f>ROUND(E16*F16,2)</f>
        <v>0</v>
      </c>
      <c r="H16" s="179"/>
      <c r="I16" s="180">
        <f>ROUND(E16*H16,2)</f>
        <v>0</v>
      </c>
      <c r="J16" s="179"/>
      <c r="K16" s="180">
        <f>ROUND(E16*J16,2)</f>
        <v>0</v>
      </c>
      <c r="L16" s="180">
        <v>21</v>
      </c>
      <c r="M16" s="180">
        <f>G16*(1+L16/100)</f>
        <v>0</v>
      </c>
      <c r="N16" s="178">
        <v>0</v>
      </c>
      <c r="O16" s="178">
        <f>ROUND(E16*N16,2)</f>
        <v>0</v>
      </c>
      <c r="P16" s="178">
        <v>0</v>
      </c>
      <c r="Q16" s="178">
        <f>ROUND(E16*P16,2)</f>
        <v>0</v>
      </c>
      <c r="R16" s="180"/>
      <c r="S16" s="181" t="s">
        <v>1900</v>
      </c>
      <c r="T16" s="156">
        <v>0.3105</v>
      </c>
      <c r="U16" s="156">
        <f>ROUND(E16*T16,2)</f>
        <v>18.63</v>
      </c>
      <c r="V16" s="156"/>
      <c r="W16" s="156" t="s">
        <v>223</v>
      </c>
      <c r="X16" s="156" t="s">
        <v>224</v>
      </c>
      <c r="Y16" s="145"/>
      <c r="Z16" s="145"/>
      <c r="AA16" s="145"/>
      <c r="AB16" s="145"/>
      <c r="AC16" s="145"/>
      <c r="AD16" s="145"/>
      <c r="AE16" s="145"/>
      <c r="AF16" s="145" t="s">
        <v>842</v>
      </c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</row>
    <row r="17" spans="1:59" ht="22.5" outlineLevel="1" x14ac:dyDescent="0.2">
      <c r="A17" s="175">
        <v>8</v>
      </c>
      <c r="B17" s="176" t="s">
        <v>1133</v>
      </c>
      <c r="C17" s="185" t="s">
        <v>1134</v>
      </c>
      <c r="D17" s="177" t="s">
        <v>299</v>
      </c>
      <c r="E17" s="178">
        <v>60</v>
      </c>
      <c r="F17" s="179"/>
      <c r="G17" s="180">
        <f>ROUND(E17*F17,2)</f>
        <v>0</v>
      </c>
      <c r="H17" s="179"/>
      <c r="I17" s="180">
        <f>ROUND(E17*H17,2)</f>
        <v>0</v>
      </c>
      <c r="J17" s="179"/>
      <c r="K17" s="180">
        <f>ROUND(E17*J17,2)</f>
        <v>0</v>
      </c>
      <c r="L17" s="180">
        <v>21</v>
      </c>
      <c r="M17" s="180">
        <f>G17*(1+L17/100)</f>
        <v>0</v>
      </c>
      <c r="N17" s="178">
        <v>6.0000000000000002E-5</v>
      </c>
      <c r="O17" s="178">
        <f>ROUND(E17*N17,2)</f>
        <v>0</v>
      </c>
      <c r="P17" s="178">
        <v>0</v>
      </c>
      <c r="Q17" s="178">
        <f>ROUND(E17*P17,2)</f>
        <v>0</v>
      </c>
      <c r="R17" s="180"/>
      <c r="S17" s="181" t="s">
        <v>1900</v>
      </c>
      <c r="T17" s="156">
        <v>2.5999999999999999E-2</v>
      </c>
      <c r="U17" s="156">
        <f>ROUND(E17*T17,2)</f>
        <v>1.56</v>
      </c>
      <c r="V17" s="156"/>
      <c r="W17" s="156" t="s">
        <v>223</v>
      </c>
      <c r="X17" s="156" t="s">
        <v>224</v>
      </c>
      <c r="Y17" s="145"/>
      <c r="Z17" s="145"/>
      <c r="AA17" s="145"/>
      <c r="AB17" s="145"/>
      <c r="AC17" s="145"/>
      <c r="AD17" s="145"/>
      <c r="AE17" s="145"/>
      <c r="AF17" s="145" t="s">
        <v>842</v>
      </c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outlineLevel="1" x14ac:dyDescent="0.2">
      <c r="A18" s="175">
        <v>9</v>
      </c>
      <c r="B18" s="176" t="s">
        <v>1135</v>
      </c>
      <c r="C18" s="185" t="s">
        <v>1136</v>
      </c>
      <c r="D18" s="177" t="s">
        <v>299</v>
      </c>
      <c r="E18" s="178">
        <v>45</v>
      </c>
      <c r="F18" s="179"/>
      <c r="G18" s="180">
        <f>ROUND(E18*F18,2)</f>
        <v>0</v>
      </c>
      <c r="H18" s="179"/>
      <c r="I18" s="180">
        <f>ROUND(E18*H18,2)</f>
        <v>0</v>
      </c>
      <c r="J18" s="179"/>
      <c r="K18" s="180">
        <f>ROUND(E18*J18,2)</f>
        <v>0</v>
      </c>
      <c r="L18" s="180">
        <v>21</v>
      </c>
      <c r="M18" s="180">
        <f>G18*(1+L18/100)</f>
        <v>0</v>
      </c>
      <c r="N18" s="178">
        <v>2E-3</v>
      </c>
      <c r="O18" s="178">
        <f>ROUND(E18*N18,2)</f>
        <v>0.09</v>
      </c>
      <c r="P18" s="178">
        <v>0</v>
      </c>
      <c r="Q18" s="178">
        <f>ROUND(E18*P18,2)</f>
        <v>0</v>
      </c>
      <c r="R18" s="180"/>
      <c r="S18" s="181" t="s">
        <v>1900</v>
      </c>
      <c r="T18" s="156">
        <v>0.06</v>
      </c>
      <c r="U18" s="156">
        <f>ROUND(E18*T18,2)</f>
        <v>2.7</v>
      </c>
      <c r="V18" s="156"/>
      <c r="W18" s="156" t="s">
        <v>223</v>
      </c>
      <c r="X18" s="156" t="s">
        <v>224</v>
      </c>
      <c r="Y18" s="145"/>
      <c r="Z18" s="145"/>
      <c r="AA18" s="145"/>
      <c r="AB18" s="145"/>
      <c r="AC18" s="145"/>
      <c r="AD18" s="145"/>
      <c r="AE18" s="145"/>
      <c r="AF18" s="145" t="s">
        <v>842</v>
      </c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x14ac:dyDescent="0.2">
      <c r="A19" s="161" t="s">
        <v>217</v>
      </c>
      <c r="B19" s="162" t="s">
        <v>190</v>
      </c>
      <c r="C19" s="182" t="s">
        <v>29</v>
      </c>
      <c r="D19" s="163"/>
      <c r="E19" s="164"/>
      <c r="F19" s="165"/>
      <c r="G19" s="165">
        <f>SUMIF(AF20:AF21,"&lt;&gt;NOR",G20:G21)</f>
        <v>0</v>
      </c>
      <c r="H19" s="165"/>
      <c r="I19" s="165">
        <f>SUM(I20:I21)</f>
        <v>0</v>
      </c>
      <c r="J19" s="165"/>
      <c r="K19" s="165">
        <f>SUM(K20:K21)</f>
        <v>0</v>
      </c>
      <c r="L19" s="165"/>
      <c r="M19" s="165">
        <f>SUM(M20:M21)</f>
        <v>0</v>
      </c>
      <c r="N19" s="164"/>
      <c r="O19" s="164">
        <f>SUM(O20:O21)</f>
        <v>0</v>
      </c>
      <c r="P19" s="164"/>
      <c r="Q19" s="164">
        <f>SUM(Q20:Q21)</f>
        <v>0</v>
      </c>
      <c r="R19" s="165"/>
      <c r="S19" s="166"/>
      <c r="T19" s="160"/>
      <c r="U19" s="160">
        <f>SUM(U20:U21)</f>
        <v>0</v>
      </c>
      <c r="V19" s="160"/>
      <c r="W19" s="160"/>
      <c r="X19" s="160"/>
      <c r="AF19" t="s">
        <v>218</v>
      </c>
    </row>
    <row r="20" spans="1:59" outlineLevel="1" x14ac:dyDescent="0.2">
      <c r="A20" s="175">
        <v>10</v>
      </c>
      <c r="B20" s="176" t="s">
        <v>1137</v>
      </c>
      <c r="C20" s="185" t="s">
        <v>1138</v>
      </c>
      <c r="D20" s="177" t="s">
        <v>1139</v>
      </c>
      <c r="E20" s="178">
        <v>1</v>
      </c>
      <c r="F20" s="179"/>
      <c r="G20" s="180">
        <f>ROUND(E20*F20,2)</f>
        <v>0</v>
      </c>
      <c r="H20" s="179"/>
      <c r="I20" s="180">
        <f>ROUND(E20*H20,2)</f>
        <v>0</v>
      </c>
      <c r="J20" s="179"/>
      <c r="K20" s="180">
        <f>ROUND(E20*J20,2)</f>
        <v>0</v>
      </c>
      <c r="L20" s="180">
        <v>21</v>
      </c>
      <c r="M20" s="180">
        <f>G20*(1+L20/100)</f>
        <v>0</v>
      </c>
      <c r="N20" s="178">
        <v>0</v>
      </c>
      <c r="O20" s="178">
        <f>ROUND(E20*N20,2)</f>
        <v>0</v>
      </c>
      <c r="P20" s="178">
        <v>0</v>
      </c>
      <c r="Q20" s="178">
        <f>ROUND(E20*P20,2)</f>
        <v>0</v>
      </c>
      <c r="R20" s="180"/>
      <c r="S20" s="181" t="s">
        <v>296</v>
      </c>
      <c r="T20" s="156">
        <v>0</v>
      </c>
      <c r="U20" s="156">
        <f>ROUND(E20*T20,2)</f>
        <v>0</v>
      </c>
      <c r="V20" s="156"/>
      <c r="W20" s="156" t="s">
        <v>73</v>
      </c>
      <c r="X20" s="156" t="s">
        <v>224</v>
      </c>
      <c r="Y20" s="145"/>
      <c r="Z20" s="145"/>
      <c r="AA20" s="145"/>
      <c r="AB20" s="145"/>
      <c r="AC20" s="145"/>
      <c r="AD20" s="145"/>
      <c r="AE20" s="145"/>
      <c r="AF20" s="145" t="s">
        <v>1140</v>
      </c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outlineLevel="1" x14ac:dyDescent="0.2">
      <c r="A21" s="168">
        <v>11</v>
      </c>
      <c r="B21" s="169" t="s">
        <v>1141</v>
      </c>
      <c r="C21" s="183" t="s">
        <v>1142</v>
      </c>
      <c r="D21" s="170" t="s">
        <v>1139</v>
      </c>
      <c r="E21" s="171">
        <v>1</v>
      </c>
      <c r="F21" s="172"/>
      <c r="G21" s="173">
        <f>ROUND(E21*F21,2)</f>
        <v>0</v>
      </c>
      <c r="H21" s="172"/>
      <c r="I21" s="173">
        <f>ROUND(E21*H21,2)</f>
        <v>0</v>
      </c>
      <c r="J21" s="172"/>
      <c r="K21" s="173">
        <f>ROUND(E21*J21,2)</f>
        <v>0</v>
      </c>
      <c r="L21" s="173">
        <v>21</v>
      </c>
      <c r="M21" s="173">
        <f>G21*(1+L21/100)</f>
        <v>0</v>
      </c>
      <c r="N21" s="171">
        <v>0</v>
      </c>
      <c r="O21" s="171">
        <f>ROUND(E21*N21,2)</f>
        <v>0</v>
      </c>
      <c r="P21" s="171">
        <v>0</v>
      </c>
      <c r="Q21" s="171">
        <f>ROUND(E21*P21,2)</f>
        <v>0</v>
      </c>
      <c r="R21" s="173"/>
      <c r="S21" s="174" t="s">
        <v>296</v>
      </c>
      <c r="T21" s="156">
        <v>0</v>
      </c>
      <c r="U21" s="156">
        <f>ROUND(E21*T21,2)</f>
        <v>0</v>
      </c>
      <c r="V21" s="156"/>
      <c r="W21" s="156" t="s">
        <v>73</v>
      </c>
      <c r="X21" s="156" t="s">
        <v>224</v>
      </c>
      <c r="Y21" s="145"/>
      <c r="Z21" s="145"/>
      <c r="AA21" s="145"/>
      <c r="AB21" s="145"/>
      <c r="AC21" s="145"/>
      <c r="AD21" s="145"/>
      <c r="AE21" s="145"/>
      <c r="AF21" s="145" t="s">
        <v>1140</v>
      </c>
      <c r="AG21" s="145"/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x14ac:dyDescent="0.2">
      <c r="A22" s="3"/>
      <c r="B22" s="4"/>
      <c r="C22" s="186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AD22">
        <v>15</v>
      </c>
      <c r="AE22">
        <v>21</v>
      </c>
      <c r="AF22" t="s">
        <v>204</v>
      </c>
    </row>
    <row r="23" spans="1:59" x14ac:dyDescent="0.2">
      <c r="A23" s="148"/>
      <c r="B23" s="149" t="s">
        <v>31</v>
      </c>
      <c r="C23" s="187"/>
      <c r="D23" s="150"/>
      <c r="E23" s="151"/>
      <c r="F23" s="151"/>
      <c r="G23" s="167">
        <f>G8+G13+G19</f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AD23">
        <f>SUMIF(L7:L21,AD22,G7:G21)</f>
        <v>0</v>
      </c>
      <c r="AE23">
        <f>SUMIF(L7:L21,AE22,G7:G21)</f>
        <v>0</v>
      </c>
      <c r="AF23" t="s">
        <v>346</v>
      </c>
    </row>
    <row r="24" spans="1:59" x14ac:dyDescent="0.2">
      <c r="A24" s="3"/>
      <c r="B24" s="4"/>
      <c r="C24" s="186"/>
      <c r="D24" s="6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59" x14ac:dyDescent="0.2">
      <c r="A25" s="3"/>
      <c r="B25" s="4"/>
      <c r="C25" s="186"/>
      <c r="D25" s="6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59" x14ac:dyDescent="0.2">
      <c r="A26" s="269" t="s">
        <v>347</v>
      </c>
      <c r="B26" s="269"/>
      <c r="C26" s="270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59" x14ac:dyDescent="0.2">
      <c r="A27" s="250"/>
      <c r="B27" s="251"/>
      <c r="C27" s="252"/>
      <c r="D27" s="251"/>
      <c r="E27" s="251"/>
      <c r="F27" s="251"/>
      <c r="G27" s="25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AF27" t="s">
        <v>348</v>
      </c>
    </row>
    <row r="28" spans="1:59" x14ac:dyDescent="0.2">
      <c r="A28" s="254"/>
      <c r="B28" s="255"/>
      <c r="C28" s="256"/>
      <c r="D28" s="255"/>
      <c r="E28" s="255"/>
      <c r="F28" s="255"/>
      <c r="G28" s="257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59" x14ac:dyDescent="0.2">
      <c r="A29" s="254"/>
      <c r="B29" s="255"/>
      <c r="C29" s="256"/>
      <c r="D29" s="255"/>
      <c r="E29" s="255"/>
      <c r="F29" s="255"/>
      <c r="G29" s="257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59" x14ac:dyDescent="0.2">
      <c r="A30" s="254"/>
      <c r="B30" s="255"/>
      <c r="C30" s="256"/>
      <c r="D30" s="255"/>
      <c r="E30" s="255"/>
      <c r="F30" s="255"/>
      <c r="G30" s="257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59" x14ac:dyDescent="0.2">
      <c r="A31" s="258"/>
      <c r="B31" s="259"/>
      <c r="C31" s="260"/>
      <c r="D31" s="259"/>
      <c r="E31" s="259"/>
      <c r="F31" s="259"/>
      <c r="G31" s="26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59" x14ac:dyDescent="0.2">
      <c r="A32" s="3"/>
      <c r="B32" s="4"/>
      <c r="C32" s="186"/>
      <c r="D32" s="6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3:32" x14ac:dyDescent="0.2">
      <c r="C33" s="188"/>
      <c r="D33" s="10"/>
      <c r="AF33" t="s">
        <v>349</v>
      </c>
    </row>
    <row r="34" spans="3:32" x14ac:dyDescent="0.2">
      <c r="D34" s="10"/>
    </row>
    <row r="35" spans="3:32" x14ac:dyDescent="0.2">
      <c r="D35" s="10"/>
    </row>
    <row r="36" spans="3:32" x14ac:dyDescent="0.2">
      <c r="D36" s="10"/>
    </row>
    <row r="37" spans="3:32" x14ac:dyDescent="0.2">
      <c r="D37" s="10"/>
    </row>
    <row r="38" spans="3:32" x14ac:dyDescent="0.2">
      <c r="D38" s="10"/>
    </row>
    <row r="39" spans="3:32" x14ac:dyDescent="0.2">
      <c r="D39" s="10"/>
    </row>
    <row r="40" spans="3:32" x14ac:dyDescent="0.2">
      <c r="D40" s="10"/>
    </row>
    <row r="41" spans="3:32" x14ac:dyDescent="0.2">
      <c r="D41" s="10"/>
    </row>
    <row r="42" spans="3:32" x14ac:dyDescent="0.2">
      <c r="D42" s="10"/>
    </row>
    <row r="43" spans="3:32" x14ac:dyDescent="0.2">
      <c r="D43" s="10"/>
    </row>
    <row r="44" spans="3:32" x14ac:dyDescent="0.2">
      <c r="D44" s="10"/>
    </row>
    <row r="45" spans="3:32" x14ac:dyDescent="0.2">
      <c r="D45" s="10"/>
    </row>
    <row r="46" spans="3:32" x14ac:dyDescent="0.2">
      <c r="D46" s="10"/>
    </row>
    <row r="47" spans="3:32" x14ac:dyDescent="0.2">
      <c r="D47" s="10"/>
    </row>
    <row r="48" spans="3:32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9fFE44n4T9EuRif99b1c6tWTse2SKQlqGGV47xo4lI1QPzcGrBx6XAX/qTazgqawCMjhATBLWtWOMjanJz/B/g==" saltValue="WB9vZV9S/hqgcGgqtS0qNQ==" spinCount="100000" sheet="1" formatRows="0"/>
  <mergeCells count="6">
    <mergeCell ref="A27:G31"/>
    <mergeCell ref="A1:G1"/>
    <mergeCell ref="C2:G2"/>
    <mergeCell ref="C3:G3"/>
    <mergeCell ref="C4:G4"/>
    <mergeCell ref="A26:C26"/>
  </mergeCells>
  <pageMargins left="0.59055118110236204" right="0.32" top="0.78740157499999996" bottom="0.78740157499999996" header="0.3" footer="0.3"/>
  <pageSetup paperSize="9" scale="94" fitToHeight="0" orientation="portrait" r:id="rId1"/>
  <headerFooter>
    <oddFooter>&amp;RStránka &amp;P z &amp;N&amp;LZpracováno programem BUILDpower S,  © RTS, a.s.</oddFooter>
  </headerFooter>
  <rowBreaks count="1" manualBreakCount="1">
    <brk id="32" max="23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77CEA-C635-4D53-897B-66AF9C231703}">
  <sheetPr>
    <tabColor theme="0" tint="-0.14999847407452621"/>
    <outlinePr summaryBelow="0"/>
  </sheetPr>
  <dimension ref="A1:BG5000"/>
  <sheetViews>
    <sheetView view="pageBreakPreview" zoomScaleNormal="100" zoomScaleSheetLayoutView="100" workbookViewId="0">
      <pane ySplit="7" topLeftCell="A8" activePane="bottomLeft" state="frozen"/>
      <selection activeCell="E9" sqref="E9"/>
      <selection pane="bottomLeft" activeCell="F9" sqref="F9"/>
    </sheetView>
  </sheetViews>
  <sheetFormatPr defaultRowHeight="12.75" outlineLevelRow="3" x14ac:dyDescent="0.2"/>
  <cols>
    <col min="1" max="1" width="3.42578125" customWidth="1"/>
    <col min="2" max="2" width="12.5703125" style="119" customWidth="1"/>
    <col min="3" max="3" width="38.28515625" style="11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8" width="0" hidden="1" customWidth="1"/>
    <col min="20" max="24" width="0" hidden="1" customWidth="1"/>
    <col min="28" max="28" width="0" hidden="1" customWidth="1"/>
    <col min="30" max="40" width="0" hidden="1" customWidth="1"/>
  </cols>
  <sheetData>
    <row r="1" spans="1:59" ht="15.75" customHeight="1" x14ac:dyDescent="0.25">
      <c r="A1" s="262" t="s">
        <v>7</v>
      </c>
      <c r="B1" s="262"/>
      <c r="C1" s="262"/>
      <c r="D1" s="262"/>
      <c r="E1" s="262"/>
      <c r="F1" s="262"/>
      <c r="G1" s="262"/>
      <c r="AF1" t="s">
        <v>192</v>
      </c>
    </row>
    <row r="2" spans="1:59" ht="24.95" customHeight="1" x14ac:dyDescent="0.2">
      <c r="A2" s="50" t="s">
        <v>8</v>
      </c>
      <c r="B2" s="49" t="s">
        <v>41</v>
      </c>
      <c r="C2" s="263" t="s">
        <v>42</v>
      </c>
      <c r="D2" s="264"/>
      <c r="E2" s="264"/>
      <c r="F2" s="264"/>
      <c r="G2" s="265"/>
      <c r="AF2" t="s">
        <v>193</v>
      </c>
    </row>
    <row r="3" spans="1:59" ht="24.95" customHeight="1" x14ac:dyDescent="0.2">
      <c r="A3" s="50" t="s">
        <v>9</v>
      </c>
      <c r="B3" s="49" t="s">
        <v>60</v>
      </c>
      <c r="C3" s="263" t="s">
        <v>61</v>
      </c>
      <c r="D3" s="264"/>
      <c r="E3" s="264"/>
      <c r="F3" s="264"/>
      <c r="G3" s="265"/>
      <c r="AB3" s="119" t="s">
        <v>193</v>
      </c>
      <c r="AF3" t="s">
        <v>194</v>
      </c>
    </row>
    <row r="4" spans="1:59" ht="24.95" customHeight="1" x14ac:dyDescent="0.2">
      <c r="A4" s="138" t="s">
        <v>10</v>
      </c>
      <c r="B4" s="139" t="s">
        <v>62</v>
      </c>
      <c r="C4" s="266" t="s">
        <v>63</v>
      </c>
      <c r="D4" s="267"/>
      <c r="E4" s="267"/>
      <c r="F4" s="267"/>
      <c r="G4" s="268"/>
      <c r="AF4" t="s">
        <v>195</v>
      </c>
    </row>
    <row r="5" spans="1:59" x14ac:dyDescent="0.2">
      <c r="D5" s="10"/>
    </row>
    <row r="6" spans="1:59" ht="38.25" x14ac:dyDescent="0.2">
      <c r="A6" s="141" t="s">
        <v>196</v>
      </c>
      <c r="B6" s="143" t="s">
        <v>197</v>
      </c>
      <c r="C6" s="143" t="s">
        <v>198</v>
      </c>
      <c r="D6" s="142" t="s">
        <v>199</v>
      </c>
      <c r="E6" s="141" t="s">
        <v>200</v>
      </c>
      <c r="F6" s="140" t="s">
        <v>201</v>
      </c>
      <c r="G6" s="141" t="s">
        <v>31</v>
      </c>
      <c r="H6" s="144" t="s">
        <v>32</v>
      </c>
      <c r="I6" s="144" t="s">
        <v>202</v>
      </c>
      <c r="J6" s="144" t="s">
        <v>33</v>
      </c>
      <c r="K6" s="144" t="s">
        <v>203</v>
      </c>
      <c r="L6" s="144" t="s">
        <v>204</v>
      </c>
      <c r="M6" s="144" t="s">
        <v>205</v>
      </c>
      <c r="N6" s="144" t="s">
        <v>206</v>
      </c>
      <c r="O6" s="144" t="s">
        <v>207</v>
      </c>
      <c r="P6" s="144" t="s">
        <v>208</v>
      </c>
      <c r="Q6" s="144" t="s">
        <v>209</v>
      </c>
      <c r="R6" s="144" t="s">
        <v>210</v>
      </c>
      <c r="S6" s="144" t="s">
        <v>211</v>
      </c>
      <c r="T6" s="144" t="s">
        <v>212</v>
      </c>
      <c r="U6" s="144" t="s">
        <v>213</v>
      </c>
      <c r="V6" s="144" t="s">
        <v>214</v>
      </c>
      <c r="W6" s="144" t="s">
        <v>215</v>
      </c>
      <c r="X6" s="144" t="s">
        <v>216</v>
      </c>
    </row>
    <row r="7" spans="1:59" hidden="1" x14ac:dyDescent="0.2">
      <c r="A7" s="3"/>
      <c r="B7" s="4"/>
      <c r="C7" s="4"/>
      <c r="D7" s="6"/>
      <c r="E7" s="146"/>
      <c r="F7" s="147"/>
      <c r="G7" s="147"/>
      <c r="H7" s="147"/>
      <c r="I7" s="147"/>
      <c r="J7" s="147"/>
      <c r="K7" s="147"/>
      <c r="L7" s="147"/>
      <c r="M7" s="147"/>
      <c r="N7" s="146"/>
      <c r="O7" s="146"/>
      <c r="P7" s="146"/>
      <c r="Q7" s="146"/>
      <c r="R7" s="147"/>
      <c r="S7" s="147"/>
      <c r="T7" s="147"/>
      <c r="U7" s="147"/>
      <c r="V7" s="147"/>
      <c r="W7" s="147"/>
      <c r="X7" s="147"/>
    </row>
    <row r="8" spans="1:59" x14ac:dyDescent="0.2">
      <c r="A8" s="161" t="s">
        <v>217</v>
      </c>
      <c r="B8" s="162" t="s">
        <v>106</v>
      </c>
      <c r="C8" s="182" t="s">
        <v>108</v>
      </c>
      <c r="D8" s="163"/>
      <c r="E8" s="164"/>
      <c r="F8" s="165"/>
      <c r="G8" s="165">
        <f>SUMIF(AF9:AF142,"&lt;&gt;NOR",G9:G142)</f>
        <v>0</v>
      </c>
      <c r="H8" s="165"/>
      <c r="I8" s="165">
        <f>SUM(I9:I142)</f>
        <v>0</v>
      </c>
      <c r="J8" s="165"/>
      <c r="K8" s="165">
        <f>SUM(K9:K142)</f>
        <v>0</v>
      </c>
      <c r="L8" s="165"/>
      <c r="M8" s="165">
        <f>SUM(M9:M142)</f>
        <v>0</v>
      </c>
      <c r="N8" s="164"/>
      <c r="O8" s="164">
        <f>SUM(O9:O142)</f>
        <v>0</v>
      </c>
      <c r="P8" s="164"/>
      <c r="Q8" s="164">
        <f>SUM(Q9:Q142)</f>
        <v>0</v>
      </c>
      <c r="R8" s="165"/>
      <c r="S8" s="166"/>
      <c r="T8" s="160"/>
      <c r="U8" s="160">
        <f>SUM(U9:U142)</f>
        <v>0</v>
      </c>
      <c r="V8" s="160"/>
      <c r="W8" s="160"/>
      <c r="X8" s="160"/>
      <c r="AF8" t="s">
        <v>218</v>
      </c>
    </row>
    <row r="9" spans="1:59" ht="22.5" outlineLevel="1" x14ac:dyDescent="0.2">
      <c r="A9" s="168">
        <v>1</v>
      </c>
      <c r="B9" s="169" t="s">
        <v>1143</v>
      </c>
      <c r="C9" s="183" t="s">
        <v>1144</v>
      </c>
      <c r="D9" s="170" t="s">
        <v>765</v>
      </c>
      <c r="E9" s="171">
        <v>45</v>
      </c>
      <c r="F9" s="172"/>
      <c r="G9" s="173">
        <f>ROUND(E9*F9,2)</f>
        <v>0</v>
      </c>
      <c r="H9" s="172"/>
      <c r="I9" s="173">
        <f>ROUND(E9*H9,2)</f>
        <v>0</v>
      </c>
      <c r="J9" s="172"/>
      <c r="K9" s="173">
        <f>ROUND(E9*J9,2)</f>
        <v>0</v>
      </c>
      <c r="L9" s="173">
        <v>21</v>
      </c>
      <c r="M9" s="173">
        <f>G9*(1+L9/100)</f>
        <v>0</v>
      </c>
      <c r="N9" s="171">
        <v>0</v>
      </c>
      <c r="O9" s="171">
        <f>ROUND(E9*N9,2)</f>
        <v>0</v>
      </c>
      <c r="P9" s="171">
        <v>0</v>
      </c>
      <c r="Q9" s="171">
        <f>ROUND(E9*P9,2)</f>
        <v>0</v>
      </c>
      <c r="R9" s="173"/>
      <c r="S9" s="174" t="s">
        <v>296</v>
      </c>
      <c r="T9" s="156">
        <v>0</v>
      </c>
      <c r="U9" s="156">
        <f>ROUND(E9*T9,2)</f>
        <v>0</v>
      </c>
      <c r="V9" s="156"/>
      <c r="W9" s="156" t="s">
        <v>223</v>
      </c>
      <c r="X9" s="156" t="s">
        <v>224</v>
      </c>
      <c r="Y9" s="145"/>
      <c r="Z9" s="145"/>
      <c r="AA9" s="145"/>
      <c r="AB9" s="145"/>
      <c r="AC9" s="145"/>
      <c r="AD9" s="145"/>
      <c r="AE9" s="145"/>
      <c r="AF9" s="145" t="s">
        <v>352</v>
      </c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45"/>
      <c r="AR9" s="145"/>
      <c r="AS9" s="145"/>
      <c r="AT9" s="145"/>
      <c r="AU9" s="145"/>
      <c r="AV9" s="145"/>
      <c r="AW9" s="145"/>
      <c r="AX9" s="145"/>
      <c r="AY9" s="145"/>
      <c r="AZ9" s="145"/>
      <c r="BA9" s="145"/>
      <c r="BB9" s="145"/>
      <c r="BC9" s="145"/>
      <c r="BD9" s="145"/>
      <c r="BE9" s="145"/>
      <c r="BF9" s="145"/>
      <c r="BG9" s="145"/>
    </row>
    <row r="10" spans="1:59" outlineLevel="2" x14ac:dyDescent="0.2">
      <c r="A10" s="152"/>
      <c r="B10" s="153"/>
      <c r="C10" s="184" t="s">
        <v>1145</v>
      </c>
      <c r="D10" s="158"/>
      <c r="E10" s="159">
        <v>45</v>
      </c>
      <c r="F10" s="156"/>
      <c r="G10" s="156"/>
      <c r="H10" s="156"/>
      <c r="I10" s="156"/>
      <c r="J10" s="156"/>
      <c r="K10" s="156"/>
      <c r="L10" s="156"/>
      <c r="M10" s="156"/>
      <c r="N10" s="155"/>
      <c r="O10" s="155"/>
      <c r="P10" s="155"/>
      <c r="Q10" s="155"/>
      <c r="R10" s="156"/>
      <c r="S10" s="156"/>
      <c r="T10" s="156"/>
      <c r="U10" s="156"/>
      <c r="V10" s="156"/>
      <c r="W10" s="156"/>
      <c r="X10" s="156"/>
      <c r="Y10" s="145"/>
      <c r="Z10" s="145"/>
      <c r="AA10" s="145"/>
      <c r="AB10" s="145"/>
      <c r="AC10" s="145"/>
      <c r="AD10" s="145"/>
      <c r="AE10" s="145"/>
      <c r="AF10" s="145" t="s">
        <v>227</v>
      </c>
      <c r="AG10" s="145">
        <v>0</v>
      </c>
      <c r="AH10" s="145"/>
      <c r="AI10" s="145"/>
      <c r="AJ10" s="145"/>
      <c r="AK10" s="145"/>
      <c r="AL10" s="145"/>
      <c r="AM10" s="145"/>
      <c r="AN10" s="145"/>
      <c r="AO10" s="145"/>
      <c r="AP10" s="145"/>
      <c r="AQ10" s="145"/>
      <c r="AR10" s="145"/>
      <c r="AS10" s="145"/>
      <c r="AT10" s="145"/>
      <c r="AU10" s="145"/>
      <c r="AV10" s="145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</row>
    <row r="11" spans="1:59" ht="22.5" outlineLevel="3" x14ac:dyDescent="0.2">
      <c r="A11" s="152"/>
      <c r="B11" s="153"/>
      <c r="C11" s="184" t="s">
        <v>1146</v>
      </c>
      <c r="D11" s="158"/>
      <c r="E11" s="159"/>
      <c r="F11" s="156"/>
      <c r="G11" s="156"/>
      <c r="H11" s="156"/>
      <c r="I11" s="156"/>
      <c r="J11" s="156"/>
      <c r="K11" s="156"/>
      <c r="L11" s="156"/>
      <c r="M11" s="156"/>
      <c r="N11" s="155"/>
      <c r="O11" s="155"/>
      <c r="P11" s="155"/>
      <c r="Q11" s="155"/>
      <c r="R11" s="156"/>
      <c r="S11" s="156"/>
      <c r="T11" s="156"/>
      <c r="U11" s="156"/>
      <c r="V11" s="156"/>
      <c r="W11" s="156"/>
      <c r="X11" s="156"/>
      <c r="Y11" s="145"/>
      <c r="Z11" s="145"/>
      <c r="AA11" s="145"/>
      <c r="AB11" s="145"/>
      <c r="AC11" s="145"/>
      <c r="AD11" s="145"/>
      <c r="AE11" s="145"/>
      <c r="AF11" s="145" t="s">
        <v>227</v>
      </c>
      <c r="AG11" s="145">
        <v>0</v>
      </c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</row>
    <row r="12" spans="1:59" outlineLevel="3" x14ac:dyDescent="0.2">
      <c r="A12" s="152"/>
      <c r="B12" s="153"/>
      <c r="C12" s="184" t="s">
        <v>1147</v>
      </c>
      <c r="D12" s="158"/>
      <c r="E12" s="159"/>
      <c r="F12" s="156"/>
      <c r="G12" s="156"/>
      <c r="H12" s="156"/>
      <c r="I12" s="156"/>
      <c r="J12" s="156"/>
      <c r="K12" s="156"/>
      <c r="L12" s="156"/>
      <c r="M12" s="156"/>
      <c r="N12" s="155"/>
      <c r="O12" s="155"/>
      <c r="P12" s="155"/>
      <c r="Q12" s="155"/>
      <c r="R12" s="156"/>
      <c r="S12" s="156"/>
      <c r="T12" s="156"/>
      <c r="U12" s="156"/>
      <c r="V12" s="156"/>
      <c r="W12" s="156"/>
      <c r="X12" s="156"/>
      <c r="Y12" s="145"/>
      <c r="Z12" s="145"/>
      <c r="AA12" s="145"/>
      <c r="AB12" s="145"/>
      <c r="AC12" s="145"/>
      <c r="AD12" s="145"/>
      <c r="AE12" s="145"/>
      <c r="AF12" s="145" t="s">
        <v>227</v>
      </c>
      <c r="AG12" s="145">
        <v>0</v>
      </c>
      <c r="AH12" s="145"/>
      <c r="AI12" s="145"/>
      <c r="AJ12" s="145"/>
      <c r="AK12" s="145"/>
      <c r="AL12" s="145"/>
      <c r="AM12" s="145"/>
      <c r="AN12" s="145"/>
      <c r="AO12" s="145"/>
      <c r="AP12" s="145"/>
      <c r="AQ12" s="145"/>
      <c r="AR12" s="145"/>
      <c r="AS12" s="145"/>
      <c r="AT12" s="145"/>
      <c r="AU12" s="145"/>
      <c r="AV12" s="145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</row>
    <row r="13" spans="1:59" ht="22.5" outlineLevel="3" x14ac:dyDescent="0.2">
      <c r="A13" s="152"/>
      <c r="B13" s="153"/>
      <c r="C13" s="184" t="s">
        <v>1148</v>
      </c>
      <c r="D13" s="158"/>
      <c r="E13" s="159"/>
      <c r="F13" s="156"/>
      <c r="G13" s="156"/>
      <c r="H13" s="156"/>
      <c r="I13" s="156"/>
      <c r="J13" s="156"/>
      <c r="K13" s="156"/>
      <c r="L13" s="156"/>
      <c r="M13" s="156"/>
      <c r="N13" s="155"/>
      <c r="O13" s="155"/>
      <c r="P13" s="155"/>
      <c r="Q13" s="155"/>
      <c r="R13" s="156"/>
      <c r="S13" s="156"/>
      <c r="T13" s="156"/>
      <c r="U13" s="156"/>
      <c r="V13" s="156"/>
      <c r="W13" s="156"/>
      <c r="X13" s="156"/>
      <c r="Y13" s="145"/>
      <c r="Z13" s="145"/>
      <c r="AA13" s="145"/>
      <c r="AB13" s="145"/>
      <c r="AC13" s="145"/>
      <c r="AD13" s="145"/>
      <c r="AE13" s="145"/>
      <c r="AF13" s="145" t="s">
        <v>227</v>
      </c>
      <c r="AG13" s="145">
        <v>0</v>
      </c>
      <c r="AH13" s="145"/>
      <c r="AI13" s="145"/>
      <c r="AJ13" s="145"/>
      <c r="AK13" s="145"/>
      <c r="AL13" s="145"/>
      <c r="AM13" s="145"/>
      <c r="AN13" s="145"/>
      <c r="AO13" s="145"/>
      <c r="AP13" s="145"/>
      <c r="AQ13" s="145"/>
      <c r="AR13" s="145"/>
      <c r="AS13" s="145"/>
      <c r="AT13" s="145"/>
      <c r="AU13" s="145"/>
      <c r="AV13" s="145"/>
      <c r="AW13" s="145"/>
      <c r="AX13" s="145"/>
      <c r="AY13" s="145"/>
      <c r="AZ13" s="145"/>
      <c r="BA13" s="145"/>
      <c r="BB13" s="145"/>
      <c r="BC13" s="145"/>
      <c r="BD13" s="145"/>
      <c r="BE13" s="145"/>
      <c r="BF13" s="145"/>
      <c r="BG13" s="145"/>
    </row>
    <row r="14" spans="1:59" ht="22.5" outlineLevel="3" x14ac:dyDescent="0.2">
      <c r="A14" s="152"/>
      <c r="B14" s="153"/>
      <c r="C14" s="184" t="s">
        <v>1149</v>
      </c>
      <c r="D14" s="158"/>
      <c r="E14" s="159"/>
      <c r="F14" s="156"/>
      <c r="G14" s="156"/>
      <c r="H14" s="156"/>
      <c r="I14" s="156"/>
      <c r="J14" s="156"/>
      <c r="K14" s="156"/>
      <c r="L14" s="156"/>
      <c r="M14" s="156"/>
      <c r="N14" s="155"/>
      <c r="O14" s="155"/>
      <c r="P14" s="155"/>
      <c r="Q14" s="155"/>
      <c r="R14" s="156"/>
      <c r="S14" s="156"/>
      <c r="T14" s="156"/>
      <c r="U14" s="156"/>
      <c r="V14" s="156"/>
      <c r="W14" s="156"/>
      <c r="X14" s="156"/>
      <c r="Y14" s="145"/>
      <c r="Z14" s="145"/>
      <c r="AA14" s="145"/>
      <c r="AB14" s="145"/>
      <c r="AC14" s="145"/>
      <c r="AD14" s="145"/>
      <c r="AE14" s="145"/>
      <c r="AF14" s="145" t="s">
        <v>227</v>
      </c>
      <c r="AG14" s="145">
        <v>0</v>
      </c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145"/>
      <c r="AU14" s="145"/>
      <c r="AV14" s="145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</row>
    <row r="15" spans="1:59" ht="22.5" outlineLevel="3" x14ac:dyDescent="0.2">
      <c r="A15" s="152"/>
      <c r="B15" s="153"/>
      <c r="C15" s="184" t="s">
        <v>1150</v>
      </c>
      <c r="D15" s="158"/>
      <c r="E15" s="159"/>
      <c r="F15" s="156"/>
      <c r="G15" s="156"/>
      <c r="H15" s="156"/>
      <c r="I15" s="156"/>
      <c r="J15" s="156"/>
      <c r="K15" s="156"/>
      <c r="L15" s="156"/>
      <c r="M15" s="156"/>
      <c r="N15" s="155"/>
      <c r="O15" s="155"/>
      <c r="P15" s="155"/>
      <c r="Q15" s="155"/>
      <c r="R15" s="156"/>
      <c r="S15" s="156"/>
      <c r="T15" s="156"/>
      <c r="U15" s="156"/>
      <c r="V15" s="156"/>
      <c r="W15" s="156"/>
      <c r="X15" s="156"/>
      <c r="Y15" s="145"/>
      <c r="Z15" s="145"/>
      <c r="AA15" s="145"/>
      <c r="AB15" s="145"/>
      <c r="AC15" s="145"/>
      <c r="AD15" s="145"/>
      <c r="AE15" s="145"/>
      <c r="AF15" s="145" t="s">
        <v>227</v>
      </c>
      <c r="AG15" s="145">
        <v>0</v>
      </c>
      <c r="AH15" s="145"/>
      <c r="AI15" s="145"/>
      <c r="AJ15" s="145"/>
      <c r="AK15" s="145"/>
      <c r="AL15" s="145"/>
      <c r="AM15" s="145"/>
      <c r="AN15" s="145"/>
      <c r="AO15" s="145"/>
      <c r="AP15" s="145"/>
      <c r="AQ15" s="145"/>
      <c r="AR15" s="145"/>
      <c r="AS15" s="145"/>
      <c r="AT15" s="145"/>
      <c r="AU15" s="145"/>
      <c r="AV15" s="145"/>
      <c r="AW15" s="145"/>
      <c r="AX15" s="145"/>
      <c r="AY15" s="145"/>
      <c r="AZ15" s="145"/>
      <c r="BA15" s="145"/>
      <c r="BB15" s="145"/>
      <c r="BC15" s="145"/>
      <c r="BD15" s="145"/>
      <c r="BE15" s="145"/>
      <c r="BF15" s="145"/>
      <c r="BG15" s="145"/>
    </row>
    <row r="16" spans="1:59" ht="22.5" outlineLevel="3" x14ac:dyDescent="0.2">
      <c r="A16" s="152"/>
      <c r="B16" s="153"/>
      <c r="C16" s="184" t="s">
        <v>1151</v>
      </c>
      <c r="D16" s="158"/>
      <c r="E16" s="159"/>
      <c r="F16" s="156"/>
      <c r="G16" s="156"/>
      <c r="H16" s="156"/>
      <c r="I16" s="156"/>
      <c r="J16" s="156"/>
      <c r="K16" s="156"/>
      <c r="L16" s="156"/>
      <c r="M16" s="156"/>
      <c r="N16" s="155"/>
      <c r="O16" s="155"/>
      <c r="P16" s="155"/>
      <c r="Q16" s="155"/>
      <c r="R16" s="156"/>
      <c r="S16" s="156"/>
      <c r="T16" s="156"/>
      <c r="U16" s="156"/>
      <c r="V16" s="156"/>
      <c r="W16" s="156"/>
      <c r="X16" s="156"/>
      <c r="Y16" s="145"/>
      <c r="Z16" s="145"/>
      <c r="AA16" s="145"/>
      <c r="AB16" s="145"/>
      <c r="AC16" s="145"/>
      <c r="AD16" s="145"/>
      <c r="AE16" s="145"/>
      <c r="AF16" s="145" t="s">
        <v>227</v>
      </c>
      <c r="AG16" s="145">
        <v>0</v>
      </c>
      <c r="AH16" s="145"/>
      <c r="AI16" s="145"/>
      <c r="AJ16" s="145"/>
      <c r="AK16" s="145"/>
      <c r="AL16" s="145"/>
      <c r="AM16" s="145"/>
      <c r="AN16" s="145"/>
      <c r="AO16" s="145"/>
      <c r="AP16" s="145"/>
      <c r="AQ16" s="145"/>
      <c r="AR16" s="145"/>
      <c r="AS16" s="145"/>
      <c r="AT16" s="145"/>
      <c r="AU16" s="145"/>
      <c r="AV16" s="145"/>
      <c r="AW16" s="145"/>
      <c r="AX16" s="145"/>
      <c r="AY16" s="145"/>
      <c r="AZ16" s="145"/>
      <c r="BA16" s="145"/>
      <c r="BB16" s="145"/>
      <c r="BC16" s="145"/>
      <c r="BD16" s="145"/>
      <c r="BE16" s="145"/>
      <c r="BF16" s="145"/>
      <c r="BG16" s="145"/>
    </row>
    <row r="17" spans="1:59" ht="22.5" outlineLevel="3" x14ac:dyDescent="0.2">
      <c r="A17" s="152"/>
      <c r="B17" s="153"/>
      <c r="C17" s="184" t="s">
        <v>1152</v>
      </c>
      <c r="D17" s="158"/>
      <c r="E17" s="159"/>
      <c r="F17" s="156"/>
      <c r="G17" s="156"/>
      <c r="H17" s="156"/>
      <c r="I17" s="156"/>
      <c r="J17" s="156"/>
      <c r="K17" s="156"/>
      <c r="L17" s="156"/>
      <c r="M17" s="156"/>
      <c r="N17" s="155"/>
      <c r="O17" s="155"/>
      <c r="P17" s="155"/>
      <c r="Q17" s="155"/>
      <c r="R17" s="156"/>
      <c r="S17" s="156"/>
      <c r="T17" s="156"/>
      <c r="U17" s="156"/>
      <c r="V17" s="156"/>
      <c r="W17" s="156"/>
      <c r="X17" s="156"/>
      <c r="Y17" s="145"/>
      <c r="Z17" s="145"/>
      <c r="AA17" s="145"/>
      <c r="AB17" s="145"/>
      <c r="AC17" s="145"/>
      <c r="AD17" s="145"/>
      <c r="AE17" s="145"/>
      <c r="AF17" s="145" t="s">
        <v>227</v>
      </c>
      <c r="AG17" s="145">
        <v>0</v>
      </c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145"/>
      <c r="AU17" s="145"/>
      <c r="AV17" s="145"/>
      <c r="AW17" s="145"/>
      <c r="AX17" s="145"/>
      <c r="AY17" s="145"/>
      <c r="AZ17" s="145"/>
      <c r="BA17" s="145"/>
      <c r="BB17" s="145"/>
      <c r="BC17" s="145"/>
      <c r="BD17" s="145"/>
      <c r="BE17" s="145"/>
      <c r="BF17" s="145"/>
      <c r="BG17" s="145"/>
    </row>
    <row r="18" spans="1:59" ht="22.5" outlineLevel="3" x14ac:dyDescent="0.2">
      <c r="A18" s="152"/>
      <c r="B18" s="153"/>
      <c r="C18" s="184" t="s">
        <v>1153</v>
      </c>
      <c r="D18" s="158"/>
      <c r="E18" s="159"/>
      <c r="F18" s="156"/>
      <c r="G18" s="156"/>
      <c r="H18" s="156"/>
      <c r="I18" s="156"/>
      <c r="J18" s="156"/>
      <c r="K18" s="156"/>
      <c r="L18" s="156"/>
      <c r="M18" s="156"/>
      <c r="N18" s="155"/>
      <c r="O18" s="155"/>
      <c r="P18" s="155"/>
      <c r="Q18" s="155"/>
      <c r="R18" s="156"/>
      <c r="S18" s="156"/>
      <c r="T18" s="156"/>
      <c r="U18" s="156"/>
      <c r="V18" s="156"/>
      <c r="W18" s="156"/>
      <c r="X18" s="156"/>
      <c r="Y18" s="145"/>
      <c r="Z18" s="145"/>
      <c r="AA18" s="145"/>
      <c r="AB18" s="145"/>
      <c r="AC18" s="145"/>
      <c r="AD18" s="145"/>
      <c r="AE18" s="145"/>
      <c r="AF18" s="145" t="s">
        <v>227</v>
      </c>
      <c r="AG18" s="145">
        <v>0</v>
      </c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</row>
    <row r="19" spans="1:59" outlineLevel="3" x14ac:dyDescent="0.2">
      <c r="A19" s="152"/>
      <c r="B19" s="153"/>
      <c r="C19" s="184" t="s">
        <v>1154</v>
      </c>
      <c r="D19" s="158"/>
      <c r="E19" s="159"/>
      <c r="F19" s="156"/>
      <c r="G19" s="156"/>
      <c r="H19" s="156"/>
      <c r="I19" s="156"/>
      <c r="J19" s="156"/>
      <c r="K19" s="156"/>
      <c r="L19" s="156"/>
      <c r="M19" s="156"/>
      <c r="N19" s="155"/>
      <c r="O19" s="155"/>
      <c r="P19" s="155"/>
      <c r="Q19" s="155"/>
      <c r="R19" s="156"/>
      <c r="S19" s="156"/>
      <c r="T19" s="156"/>
      <c r="U19" s="156"/>
      <c r="V19" s="156"/>
      <c r="W19" s="156"/>
      <c r="X19" s="156"/>
      <c r="Y19" s="145"/>
      <c r="Z19" s="145"/>
      <c r="AA19" s="145"/>
      <c r="AB19" s="145"/>
      <c r="AC19" s="145"/>
      <c r="AD19" s="145"/>
      <c r="AE19" s="145"/>
      <c r="AF19" s="145" t="s">
        <v>227</v>
      </c>
      <c r="AG19" s="145">
        <v>0</v>
      </c>
      <c r="AH19" s="145"/>
      <c r="AI19" s="145"/>
      <c r="AJ19" s="145"/>
      <c r="AK19" s="145"/>
      <c r="AL19" s="145"/>
      <c r="AM19" s="145"/>
      <c r="AN19" s="145"/>
      <c r="AO19" s="145"/>
      <c r="AP19" s="145"/>
      <c r="AQ19" s="145"/>
      <c r="AR19" s="145"/>
      <c r="AS19" s="145"/>
      <c r="AT19" s="145"/>
      <c r="AU19" s="145"/>
      <c r="AV19" s="145"/>
      <c r="AW19" s="145"/>
      <c r="AX19" s="145"/>
      <c r="AY19" s="145"/>
      <c r="AZ19" s="145"/>
      <c r="BA19" s="145"/>
      <c r="BB19" s="145"/>
      <c r="BC19" s="145"/>
      <c r="BD19" s="145"/>
      <c r="BE19" s="145"/>
      <c r="BF19" s="145"/>
      <c r="BG19" s="145"/>
    </row>
    <row r="20" spans="1:59" ht="22.5" outlineLevel="3" x14ac:dyDescent="0.2">
      <c r="A20" s="152"/>
      <c r="B20" s="153"/>
      <c r="C20" s="184" t="s">
        <v>1155</v>
      </c>
      <c r="D20" s="158"/>
      <c r="E20" s="159"/>
      <c r="F20" s="156"/>
      <c r="G20" s="156"/>
      <c r="H20" s="156"/>
      <c r="I20" s="156"/>
      <c r="J20" s="156"/>
      <c r="K20" s="156"/>
      <c r="L20" s="156"/>
      <c r="M20" s="156"/>
      <c r="N20" s="155"/>
      <c r="O20" s="155"/>
      <c r="P20" s="155"/>
      <c r="Q20" s="155"/>
      <c r="R20" s="156"/>
      <c r="S20" s="156"/>
      <c r="T20" s="156"/>
      <c r="U20" s="156"/>
      <c r="V20" s="156"/>
      <c r="W20" s="156"/>
      <c r="X20" s="156"/>
      <c r="Y20" s="145"/>
      <c r="Z20" s="145"/>
      <c r="AA20" s="145"/>
      <c r="AB20" s="145"/>
      <c r="AC20" s="145"/>
      <c r="AD20" s="145"/>
      <c r="AE20" s="145"/>
      <c r="AF20" s="145" t="s">
        <v>227</v>
      </c>
      <c r="AG20" s="145">
        <v>0</v>
      </c>
      <c r="AH20" s="145"/>
      <c r="AI20" s="145"/>
      <c r="AJ20" s="145"/>
      <c r="AK20" s="145"/>
      <c r="AL20" s="145"/>
      <c r="AM20" s="145"/>
      <c r="AN20" s="145"/>
      <c r="AO20" s="145"/>
      <c r="AP20" s="145"/>
      <c r="AQ20" s="145"/>
      <c r="AR20" s="145"/>
      <c r="AS20" s="145"/>
      <c r="AT20" s="145"/>
      <c r="AU20" s="145"/>
      <c r="AV20" s="145"/>
      <c r="AW20" s="145"/>
      <c r="AX20" s="145"/>
      <c r="AY20" s="145"/>
      <c r="AZ20" s="145"/>
      <c r="BA20" s="145"/>
      <c r="BB20" s="145"/>
      <c r="BC20" s="145"/>
      <c r="BD20" s="145"/>
      <c r="BE20" s="145"/>
      <c r="BF20" s="145"/>
      <c r="BG20" s="145"/>
    </row>
    <row r="21" spans="1:59" ht="22.5" outlineLevel="3" x14ac:dyDescent="0.2">
      <c r="A21" s="152"/>
      <c r="B21" s="153"/>
      <c r="C21" s="184" t="s">
        <v>1156</v>
      </c>
      <c r="D21" s="158"/>
      <c r="E21" s="159"/>
      <c r="F21" s="156"/>
      <c r="G21" s="156"/>
      <c r="H21" s="156"/>
      <c r="I21" s="156"/>
      <c r="J21" s="156"/>
      <c r="K21" s="156"/>
      <c r="L21" s="156"/>
      <c r="M21" s="156"/>
      <c r="N21" s="155"/>
      <c r="O21" s="155"/>
      <c r="P21" s="155"/>
      <c r="Q21" s="155"/>
      <c r="R21" s="156"/>
      <c r="S21" s="156"/>
      <c r="T21" s="156"/>
      <c r="U21" s="156"/>
      <c r="V21" s="156"/>
      <c r="W21" s="156"/>
      <c r="X21" s="156"/>
      <c r="Y21" s="145"/>
      <c r="Z21" s="145"/>
      <c r="AA21" s="145"/>
      <c r="AB21" s="145"/>
      <c r="AC21" s="145"/>
      <c r="AD21" s="145"/>
      <c r="AE21" s="145"/>
      <c r="AF21" s="145" t="s">
        <v>227</v>
      </c>
      <c r="AG21" s="145">
        <v>0</v>
      </c>
      <c r="AH21" s="145"/>
      <c r="AI21" s="145"/>
      <c r="AJ21" s="145"/>
      <c r="AK21" s="145"/>
      <c r="AL21" s="145"/>
      <c r="AM21" s="145"/>
      <c r="AN21" s="145"/>
      <c r="AO21" s="145"/>
      <c r="AP21" s="145"/>
      <c r="AQ21" s="145"/>
      <c r="AR21" s="145"/>
      <c r="AS21" s="145"/>
      <c r="AT21" s="145"/>
      <c r="AU21" s="145"/>
      <c r="AV21" s="145"/>
      <c r="AW21" s="145"/>
      <c r="AX21" s="145"/>
      <c r="AY21" s="145"/>
      <c r="AZ21" s="145"/>
      <c r="BA21" s="145"/>
      <c r="BB21" s="145"/>
      <c r="BC21" s="145"/>
      <c r="BD21" s="145"/>
      <c r="BE21" s="145"/>
      <c r="BF21" s="145"/>
      <c r="BG21" s="145"/>
    </row>
    <row r="22" spans="1:59" outlineLevel="3" x14ac:dyDescent="0.2">
      <c r="A22" s="152"/>
      <c r="B22" s="153"/>
      <c r="C22" s="184" t="s">
        <v>1157</v>
      </c>
      <c r="D22" s="158"/>
      <c r="E22" s="159"/>
      <c r="F22" s="156"/>
      <c r="G22" s="156"/>
      <c r="H22" s="156"/>
      <c r="I22" s="156"/>
      <c r="J22" s="156"/>
      <c r="K22" s="156"/>
      <c r="L22" s="156"/>
      <c r="M22" s="156"/>
      <c r="N22" s="155"/>
      <c r="O22" s="155"/>
      <c r="P22" s="155"/>
      <c r="Q22" s="155"/>
      <c r="R22" s="156"/>
      <c r="S22" s="156"/>
      <c r="T22" s="156"/>
      <c r="U22" s="156"/>
      <c r="V22" s="156"/>
      <c r="W22" s="156"/>
      <c r="X22" s="156"/>
      <c r="Y22" s="145"/>
      <c r="Z22" s="145"/>
      <c r="AA22" s="145"/>
      <c r="AB22" s="145"/>
      <c r="AC22" s="145"/>
      <c r="AD22" s="145"/>
      <c r="AE22" s="145"/>
      <c r="AF22" s="145" t="s">
        <v>227</v>
      </c>
      <c r="AG22" s="145">
        <v>0</v>
      </c>
      <c r="AH22" s="145"/>
      <c r="AI22" s="145"/>
      <c r="AJ22" s="145"/>
      <c r="AK22" s="145"/>
      <c r="AL22" s="145"/>
      <c r="AM22" s="145"/>
      <c r="AN22" s="145"/>
      <c r="AO22" s="145"/>
      <c r="AP22" s="145"/>
      <c r="AQ22" s="145"/>
      <c r="AR22" s="145"/>
      <c r="AS22" s="145"/>
      <c r="AT22" s="145"/>
      <c r="AU22" s="145"/>
      <c r="AV22" s="145"/>
      <c r="AW22" s="145"/>
      <c r="AX22" s="145"/>
      <c r="AY22" s="145"/>
      <c r="AZ22" s="145"/>
      <c r="BA22" s="145"/>
      <c r="BB22" s="145"/>
      <c r="BC22" s="145"/>
      <c r="BD22" s="145"/>
      <c r="BE22" s="145"/>
      <c r="BF22" s="145"/>
      <c r="BG22" s="145"/>
    </row>
    <row r="23" spans="1:59" ht="22.5" outlineLevel="1" x14ac:dyDescent="0.2">
      <c r="A23" s="168">
        <v>2</v>
      </c>
      <c r="B23" s="169" t="s">
        <v>1158</v>
      </c>
      <c r="C23" s="183" t="s">
        <v>1159</v>
      </c>
      <c r="D23" s="170" t="s">
        <v>765</v>
      </c>
      <c r="E23" s="171">
        <v>15</v>
      </c>
      <c r="F23" s="172"/>
      <c r="G23" s="173">
        <f>ROUND(E23*F23,2)</f>
        <v>0</v>
      </c>
      <c r="H23" s="172"/>
      <c r="I23" s="173">
        <f>ROUND(E23*H23,2)</f>
        <v>0</v>
      </c>
      <c r="J23" s="172"/>
      <c r="K23" s="173">
        <f>ROUND(E23*J23,2)</f>
        <v>0</v>
      </c>
      <c r="L23" s="173">
        <v>21</v>
      </c>
      <c r="M23" s="173">
        <f>G23*(1+L23/100)</f>
        <v>0</v>
      </c>
      <c r="N23" s="171">
        <v>0</v>
      </c>
      <c r="O23" s="171">
        <f>ROUND(E23*N23,2)</f>
        <v>0</v>
      </c>
      <c r="P23" s="171">
        <v>0</v>
      </c>
      <c r="Q23" s="171">
        <f>ROUND(E23*P23,2)</f>
        <v>0</v>
      </c>
      <c r="R23" s="173"/>
      <c r="S23" s="174" t="s">
        <v>296</v>
      </c>
      <c r="T23" s="156">
        <v>0</v>
      </c>
      <c r="U23" s="156">
        <f>ROUND(E23*T23,2)</f>
        <v>0</v>
      </c>
      <c r="V23" s="156"/>
      <c r="W23" s="156" t="s">
        <v>223</v>
      </c>
      <c r="X23" s="156" t="s">
        <v>224</v>
      </c>
      <c r="Y23" s="145"/>
      <c r="Z23" s="145"/>
      <c r="AA23" s="145"/>
      <c r="AB23" s="145"/>
      <c r="AC23" s="145"/>
      <c r="AD23" s="145"/>
      <c r="AE23" s="145"/>
      <c r="AF23" s="145" t="s">
        <v>352</v>
      </c>
      <c r="AG23" s="145"/>
      <c r="AH23" s="145"/>
      <c r="AI23" s="145"/>
      <c r="AJ23" s="145"/>
      <c r="AK23" s="145"/>
      <c r="AL23" s="145"/>
      <c r="AM23" s="145"/>
      <c r="AN23" s="145"/>
      <c r="AO23" s="145"/>
      <c r="AP23" s="145"/>
      <c r="AQ23" s="145"/>
      <c r="AR23" s="145"/>
      <c r="AS23" s="145"/>
      <c r="AT23" s="145"/>
      <c r="AU23" s="145"/>
      <c r="AV23" s="145"/>
      <c r="AW23" s="145"/>
      <c r="AX23" s="145"/>
      <c r="AY23" s="145"/>
      <c r="AZ23" s="145"/>
      <c r="BA23" s="145"/>
      <c r="BB23" s="145"/>
      <c r="BC23" s="145"/>
      <c r="BD23" s="145"/>
      <c r="BE23" s="145"/>
      <c r="BF23" s="145"/>
      <c r="BG23" s="145"/>
    </row>
    <row r="24" spans="1:59" outlineLevel="2" x14ac:dyDescent="0.2">
      <c r="A24" s="152"/>
      <c r="B24" s="153"/>
      <c r="C24" s="184" t="s">
        <v>1160</v>
      </c>
      <c r="D24" s="158"/>
      <c r="E24" s="159">
        <v>15</v>
      </c>
      <c r="F24" s="156"/>
      <c r="G24" s="156"/>
      <c r="H24" s="156"/>
      <c r="I24" s="156"/>
      <c r="J24" s="156"/>
      <c r="K24" s="156"/>
      <c r="L24" s="156"/>
      <c r="M24" s="156"/>
      <c r="N24" s="155"/>
      <c r="O24" s="155"/>
      <c r="P24" s="155"/>
      <c r="Q24" s="155"/>
      <c r="R24" s="156"/>
      <c r="S24" s="156"/>
      <c r="T24" s="156"/>
      <c r="U24" s="156"/>
      <c r="V24" s="156"/>
      <c r="W24" s="156"/>
      <c r="X24" s="156"/>
      <c r="Y24" s="145"/>
      <c r="Z24" s="145"/>
      <c r="AA24" s="145"/>
      <c r="AB24" s="145"/>
      <c r="AC24" s="145"/>
      <c r="AD24" s="145"/>
      <c r="AE24" s="145"/>
      <c r="AF24" s="145" t="s">
        <v>227</v>
      </c>
      <c r="AG24" s="145">
        <v>0</v>
      </c>
      <c r="AH24" s="145"/>
      <c r="AI24" s="145"/>
      <c r="AJ24" s="145"/>
      <c r="AK24" s="145"/>
      <c r="AL24" s="145"/>
      <c r="AM24" s="145"/>
      <c r="AN24" s="145"/>
      <c r="AO24" s="145"/>
      <c r="AP24" s="145"/>
      <c r="AQ24" s="145"/>
      <c r="AR24" s="145"/>
      <c r="AS24" s="145"/>
      <c r="AT24" s="145"/>
      <c r="AU24" s="145"/>
      <c r="AV24" s="145"/>
      <c r="AW24" s="145"/>
      <c r="AX24" s="145"/>
      <c r="AY24" s="145"/>
      <c r="AZ24" s="145"/>
      <c r="BA24" s="145"/>
      <c r="BB24" s="145"/>
      <c r="BC24" s="145"/>
      <c r="BD24" s="145"/>
      <c r="BE24" s="145"/>
      <c r="BF24" s="145"/>
      <c r="BG24" s="145"/>
    </row>
    <row r="25" spans="1:59" ht="22.5" outlineLevel="3" x14ac:dyDescent="0.2">
      <c r="A25" s="152"/>
      <c r="B25" s="153"/>
      <c r="C25" s="184" t="s">
        <v>1146</v>
      </c>
      <c r="D25" s="158"/>
      <c r="E25" s="159"/>
      <c r="F25" s="156"/>
      <c r="G25" s="156"/>
      <c r="H25" s="156"/>
      <c r="I25" s="156"/>
      <c r="J25" s="156"/>
      <c r="K25" s="156"/>
      <c r="L25" s="156"/>
      <c r="M25" s="156"/>
      <c r="N25" s="155"/>
      <c r="O25" s="155"/>
      <c r="P25" s="155"/>
      <c r="Q25" s="155"/>
      <c r="R25" s="156"/>
      <c r="S25" s="156"/>
      <c r="T25" s="156"/>
      <c r="U25" s="156"/>
      <c r="V25" s="156"/>
      <c r="W25" s="156"/>
      <c r="X25" s="156"/>
      <c r="Y25" s="145"/>
      <c r="Z25" s="145"/>
      <c r="AA25" s="145"/>
      <c r="AB25" s="145"/>
      <c r="AC25" s="145"/>
      <c r="AD25" s="145"/>
      <c r="AE25" s="145"/>
      <c r="AF25" s="145" t="s">
        <v>227</v>
      </c>
      <c r="AG25" s="145">
        <v>0</v>
      </c>
      <c r="AH25" s="145"/>
      <c r="AI25" s="145"/>
      <c r="AJ25" s="145"/>
      <c r="AK25" s="145"/>
      <c r="AL25" s="145"/>
      <c r="AM25" s="145"/>
      <c r="AN25" s="145"/>
      <c r="AO25" s="145"/>
      <c r="AP25" s="145"/>
      <c r="AQ25" s="145"/>
      <c r="AR25" s="145"/>
      <c r="AS25" s="145"/>
      <c r="AT25" s="145"/>
      <c r="AU25" s="145"/>
      <c r="AV25" s="145"/>
      <c r="AW25" s="145"/>
      <c r="AX25" s="145"/>
      <c r="AY25" s="145"/>
      <c r="AZ25" s="145"/>
      <c r="BA25" s="145"/>
      <c r="BB25" s="145"/>
      <c r="BC25" s="145"/>
      <c r="BD25" s="145"/>
      <c r="BE25" s="145"/>
      <c r="BF25" s="145"/>
      <c r="BG25" s="145"/>
    </row>
    <row r="26" spans="1:59" outlineLevel="3" x14ac:dyDescent="0.2">
      <c r="A26" s="152"/>
      <c r="B26" s="153"/>
      <c r="C26" s="184" t="s">
        <v>1147</v>
      </c>
      <c r="D26" s="158"/>
      <c r="E26" s="159"/>
      <c r="F26" s="156"/>
      <c r="G26" s="156"/>
      <c r="H26" s="156"/>
      <c r="I26" s="156"/>
      <c r="J26" s="156"/>
      <c r="K26" s="156"/>
      <c r="L26" s="156"/>
      <c r="M26" s="156"/>
      <c r="N26" s="155"/>
      <c r="O26" s="155"/>
      <c r="P26" s="155"/>
      <c r="Q26" s="155"/>
      <c r="R26" s="156"/>
      <c r="S26" s="156"/>
      <c r="T26" s="156"/>
      <c r="U26" s="156"/>
      <c r="V26" s="156"/>
      <c r="W26" s="156"/>
      <c r="X26" s="156"/>
      <c r="Y26" s="145"/>
      <c r="Z26" s="145"/>
      <c r="AA26" s="145"/>
      <c r="AB26" s="145"/>
      <c r="AC26" s="145"/>
      <c r="AD26" s="145"/>
      <c r="AE26" s="145"/>
      <c r="AF26" s="145" t="s">
        <v>227</v>
      </c>
      <c r="AG26" s="145">
        <v>0</v>
      </c>
      <c r="AH26" s="145"/>
      <c r="AI26" s="145"/>
      <c r="AJ26" s="145"/>
      <c r="AK26" s="145"/>
      <c r="AL26" s="145"/>
      <c r="AM26" s="145"/>
      <c r="AN26" s="145"/>
      <c r="AO26" s="145"/>
      <c r="AP26" s="145"/>
      <c r="AQ26" s="145"/>
      <c r="AR26" s="145"/>
      <c r="AS26" s="145"/>
      <c r="AT26" s="145"/>
      <c r="AU26" s="145"/>
      <c r="AV26" s="145"/>
      <c r="AW26" s="145"/>
      <c r="AX26" s="145"/>
      <c r="AY26" s="145"/>
      <c r="AZ26" s="145"/>
      <c r="BA26" s="145"/>
      <c r="BB26" s="145"/>
      <c r="BC26" s="145"/>
      <c r="BD26" s="145"/>
      <c r="BE26" s="145"/>
      <c r="BF26" s="145"/>
      <c r="BG26" s="145"/>
    </row>
    <row r="27" spans="1:59" ht="22.5" outlineLevel="3" x14ac:dyDescent="0.2">
      <c r="A27" s="152"/>
      <c r="B27" s="153"/>
      <c r="C27" s="184" t="s">
        <v>1148</v>
      </c>
      <c r="D27" s="158"/>
      <c r="E27" s="159"/>
      <c r="F27" s="156"/>
      <c r="G27" s="156"/>
      <c r="H27" s="156"/>
      <c r="I27" s="156"/>
      <c r="J27" s="156"/>
      <c r="K27" s="156"/>
      <c r="L27" s="156"/>
      <c r="M27" s="156"/>
      <c r="N27" s="155"/>
      <c r="O27" s="155"/>
      <c r="P27" s="155"/>
      <c r="Q27" s="155"/>
      <c r="R27" s="156"/>
      <c r="S27" s="156"/>
      <c r="T27" s="156"/>
      <c r="U27" s="156"/>
      <c r="V27" s="156"/>
      <c r="W27" s="156"/>
      <c r="X27" s="156"/>
      <c r="Y27" s="145"/>
      <c r="Z27" s="145"/>
      <c r="AA27" s="145"/>
      <c r="AB27" s="145"/>
      <c r="AC27" s="145"/>
      <c r="AD27" s="145"/>
      <c r="AE27" s="145"/>
      <c r="AF27" s="145" t="s">
        <v>227</v>
      </c>
      <c r="AG27" s="145">
        <v>0</v>
      </c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</row>
    <row r="28" spans="1:59" ht="22.5" outlineLevel="3" x14ac:dyDescent="0.2">
      <c r="A28" s="152"/>
      <c r="B28" s="153"/>
      <c r="C28" s="184" t="s">
        <v>1149</v>
      </c>
      <c r="D28" s="158"/>
      <c r="E28" s="159"/>
      <c r="F28" s="156"/>
      <c r="G28" s="156"/>
      <c r="H28" s="156"/>
      <c r="I28" s="156"/>
      <c r="J28" s="156"/>
      <c r="K28" s="156"/>
      <c r="L28" s="156"/>
      <c r="M28" s="156"/>
      <c r="N28" s="155"/>
      <c r="O28" s="155"/>
      <c r="P28" s="155"/>
      <c r="Q28" s="155"/>
      <c r="R28" s="156"/>
      <c r="S28" s="156"/>
      <c r="T28" s="156"/>
      <c r="U28" s="156"/>
      <c r="V28" s="156"/>
      <c r="W28" s="156"/>
      <c r="X28" s="156"/>
      <c r="Y28" s="145"/>
      <c r="Z28" s="145"/>
      <c r="AA28" s="145"/>
      <c r="AB28" s="145"/>
      <c r="AC28" s="145"/>
      <c r="AD28" s="145"/>
      <c r="AE28" s="145"/>
      <c r="AF28" s="145" t="s">
        <v>227</v>
      </c>
      <c r="AG28" s="145">
        <v>0</v>
      </c>
      <c r="AH28" s="145"/>
      <c r="AI28" s="145"/>
      <c r="AJ28" s="145"/>
      <c r="AK28" s="145"/>
      <c r="AL28" s="145"/>
      <c r="AM28" s="145"/>
      <c r="AN28" s="145"/>
      <c r="AO28" s="145"/>
      <c r="AP28" s="145"/>
      <c r="AQ28" s="145"/>
      <c r="AR28" s="145"/>
      <c r="AS28" s="145"/>
      <c r="AT28" s="145"/>
      <c r="AU28" s="145"/>
      <c r="AV28" s="145"/>
      <c r="AW28" s="145"/>
      <c r="AX28" s="145"/>
      <c r="AY28" s="145"/>
      <c r="AZ28" s="145"/>
      <c r="BA28" s="145"/>
      <c r="BB28" s="145"/>
      <c r="BC28" s="145"/>
      <c r="BD28" s="145"/>
      <c r="BE28" s="145"/>
      <c r="BF28" s="145"/>
      <c r="BG28" s="145"/>
    </row>
    <row r="29" spans="1:59" ht="22.5" outlineLevel="3" x14ac:dyDescent="0.2">
      <c r="A29" s="152"/>
      <c r="B29" s="153"/>
      <c r="C29" s="184" t="s">
        <v>1150</v>
      </c>
      <c r="D29" s="158"/>
      <c r="E29" s="159"/>
      <c r="F29" s="156"/>
      <c r="G29" s="156"/>
      <c r="H29" s="156"/>
      <c r="I29" s="156"/>
      <c r="J29" s="156"/>
      <c r="K29" s="156"/>
      <c r="L29" s="156"/>
      <c r="M29" s="156"/>
      <c r="N29" s="155"/>
      <c r="O29" s="155"/>
      <c r="P29" s="155"/>
      <c r="Q29" s="155"/>
      <c r="R29" s="156"/>
      <c r="S29" s="156"/>
      <c r="T29" s="156"/>
      <c r="U29" s="156"/>
      <c r="V29" s="156"/>
      <c r="W29" s="156"/>
      <c r="X29" s="156"/>
      <c r="Y29" s="145"/>
      <c r="Z29" s="145"/>
      <c r="AA29" s="145"/>
      <c r="AB29" s="145"/>
      <c r="AC29" s="145"/>
      <c r="AD29" s="145"/>
      <c r="AE29" s="145"/>
      <c r="AF29" s="145" t="s">
        <v>227</v>
      </c>
      <c r="AG29" s="145">
        <v>0</v>
      </c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</row>
    <row r="30" spans="1:59" ht="22.5" outlineLevel="3" x14ac:dyDescent="0.2">
      <c r="A30" s="152"/>
      <c r="B30" s="153"/>
      <c r="C30" s="184" t="s">
        <v>1151</v>
      </c>
      <c r="D30" s="158"/>
      <c r="E30" s="159"/>
      <c r="F30" s="156"/>
      <c r="G30" s="156"/>
      <c r="H30" s="156"/>
      <c r="I30" s="156"/>
      <c r="J30" s="156"/>
      <c r="K30" s="156"/>
      <c r="L30" s="156"/>
      <c r="M30" s="156"/>
      <c r="N30" s="155"/>
      <c r="O30" s="155"/>
      <c r="P30" s="155"/>
      <c r="Q30" s="155"/>
      <c r="R30" s="156"/>
      <c r="S30" s="156"/>
      <c r="T30" s="156"/>
      <c r="U30" s="156"/>
      <c r="V30" s="156"/>
      <c r="W30" s="156"/>
      <c r="X30" s="156"/>
      <c r="Y30" s="145"/>
      <c r="Z30" s="145"/>
      <c r="AA30" s="145"/>
      <c r="AB30" s="145"/>
      <c r="AC30" s="145"/>
      <c r="AD30" s="145"/>
      <c r="AE30" s="145"/>
      <c r="AF30" s="145" t="s">
        <v>227</v>
      </c>
      <c r="AG30" s="145">
        <v>0</v>
      </c>
      <c r="AH30" s="145"/>
      <c r="AI30" s="145"/>
      <c r="AJ30" s="145"/>
      <c r="AK30" s="145"/>
      <c r="AL30" s="145"/>
      <c r="AM30" s="145"/>
      <c r="AN30" s="145"/>
      <c r="AO30" s="145"/>
      <c r="AP30" s="145"/>
      <c r="AQ30" s="145"/>
      <c r="AR30" s="145"/>
      <c r="AS30" s="145"/>
      <c r="AT30" s="145"/>
      <c r="AU30" s="145"/>
      <c r="AV30" s="145"/>
      <c r="AW30" s="145"/>
      <c r="AX30" s="145"/>
      <c r="AY30" s="145"/>
      <c r="AZ30" s="145"/>
      <c r="BA30" s="145"/>
      <c r="BB30" s="145"/>
      <c r="BC30" s="145"/>
      <c r="BD30" s="145"/>
      <c r="BE30" s="145"/>
      <c r="BF30" s="145"/>
      <c r="BG30" s="145"/>
    </row>
    <row r="31" spans="1:59" ht="22.5" outlineLevel="3" x14ac:dyDescent="0.2">
      <c r="A31" s="152"/>
      <c r="B31" s="153"/>
      <c r="C31" s="184" t="s">
        <v>1152</v>
      </c>
      <c r="D31" s="158"/>
      <c r="E31" s="159"/>
      <c r="F31" s="156"/>
      <c r="G31" s="156"/>
      <c r="H31" s="156"/>
      <c r="I31" s="156"/>
      <c r="J31" s="156"/>
      <c r="K31" s="156"/>
      <c r="L31" s="156"/>
      <c r="M31" s="156"/>
      <c r="N31" s="155"/>
      <c r="O31" s="155"/>
      <c r="P31" s="155"/>
      <c r="Q31" s="155"/>
      <c r="R31" s="156"/>
      <c r="S31" s="156"/>
      <c r="T31" s="156"/>
      <c r="U31" s="156"/>
      <c r="V31" s="156"/>
      <c r="W31" s="156"/>
      <c r="X31" s="156"/>
      <c r="Y31" s="145"/>
      <c r="Z31" s="145"/>
      <c r="AA31" s="145"/>
      <c r="AB31" s="145"/>
      <c r="AC31" s="145"/>
      <c r="AD31" s="145"/>
      <c r="AE31" s="145"/>
      <c r="AF31" s="145" t="s">
        <v>227</v>
      </c>
      <c r="AG31" s="145">
        <v>0</v>
      </c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5"/>
      <c r="BC31" s="145"/>
      <c r="BD31" s="145"/>
      <c r="BE31" s="145"/>
      <c r="BF31" s="145"/>
      <c r="BG31" s="145"/>
    </row>
    <row r="32" spans="1:59" ht="22.5" outlineLevel="3" x14ac:dyDescent="0.2">
      <c r="A32" s="152"/>
      <c r="B32" s="153"/>
      <c r="C32" s="184" t="s">
        <v>1161</v>
      </c>
      <c r="D32" s="158"/>
      <c r="E32" s="159"/>
      <c r="F32" s="156"/>
      <c r="G32" s="156"/>
      <c r="H32" s="156"/>
      <c r="I32" s="156"/>
      <c r="J32" s="156"/>
      <c r="K32" s="156"/>
      <c r="L32" s="156"/>
      <c r="M32" s="156"/>
      <c r="N32" s="155"/>
      <c r="O32" s="155"/>
      <c r="P32" s="155"/>
      <c r="Q32" s="155"/>
      <c r="R32" s="156"/>
      <c r="S32" s="156"/>
      <c r="T32" s="156"/>
      <c r="U32" s="156"/>
      <c r="V32" s="156"/>
      <c r="W32" s="156"/>
      <c r="X32" s="156"/>
      <c r="Y32" s="145"/>
      <c r="Z32" s="145"/>
      <c r="AA32" s="145"/>
      <c r="AB32" s="145"/>
      <c r="AC32" s="145"/>
      <c r="AD32" s="145"/>
      <c r="AE32" s="145"/>
      <c r="AF32" s="145" t="s">
        <v>227</v>
      </c>
      <c r="AG32" s="145">
        <v>0</v>
      </c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5"/>
      <c r="BC32" s="145"/>
      <c r="BD32" s="145"/>
      <c r="BE32" s="145"/>
      <c r="BF32" s="145"/>
      <c r="BG32" s="145"/>
    </row>
    <row r="33" spans="1:59" outlineLevel="3" x14ac:dyDescent="0.2">
      <c r="A33" s="152"/>
      <c r="B33" s="153"/>
      <c r="C33" s="184" t="s">
        <v>1162</v>
      </c>
      <c r="D33" s="158"/>
      <c r="E33" s="159"/>
      <c r="F33" s="156"/>
      <c r="G33" s="156"/>
      <c r="H33" s="156"/>
      <c r="I33" s="156"/>
      <c r="J33" s="156"/>
      <c r="K33" s="156"/>
      <c r="L33" s="156"/>
      <c r="M33" s="156"/>
      <c r="N33" s="155"/>
      <c r="O33" s="155"/>
      <c r="P33" s="155"/>
      <c r="Q33" s="155"/>
      <c r="R33" s="156"/>
      <c r="S33" s="156"/>
      <c r="T33" s="156"/>
      <c r="U33" s="156"/>
      <c r="V33" s="156"/>
      <c r="W33" s="156"/>
      <c r="X33" s="156"/>
      <c r="Y33" s="145"/>
      <c r="Z33" s="145"/>
      <c r="AA33" s="145"/>
      <c r="AB33" s="145"/>
      <c r="AC33" s="145"/>
      <c r="AD33" s="145"/>
      <c r="AE33" s="145"/>
      <c r="AF33" s="145" t="s">
        <v>227</v>
      </c>
      <c r="AG33" s="145">
        <v>0</v>
      </c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5"/>
      <c r="BC33" s="145"/>
      <c r="BD33" s="145"/>
      <c r="BE33" s="145"/>
      <c r="BF33" s="145"/>
      <c r="BG33" s="145"/>
    </row>
    <row r="34" spans="1:59" outlineLevel="1" x14ac:dyDescent="0.2">
      <c r="A34" s="168">
        <v>3</v>
      </c>
      <c r="B34" s="169" t="s">
        <v>1163</v>
      </c>
      <c r="C34" s="183" t="s">
        <v>1164</v>
      </c>
      <c r="D34" s="170" t="s">
        <v>765</v>
      </c>
      <c r="E34" s="171">
        <v>8</v>
      </c>
      <c r="F34" s="172"/>
      <c r="G34" s="173">
        <f>ROUND(E34*F34,2)</f>
        <v>0</v>
      </c>
      <c r="H34" s="172"/>
      <c r="I34" s="173">
        <f>ROUND(E34*H34,2)</f>
        <v>0</v>
      </c>
      <c r="J34" s="172"/>
      <c r="K34" s="173">
        <f>ROUND(E34*J34,2)</f>
        <v>0</v>
      </c>
      <c r="L34" s="173">
        <v>21</v>
      </c>
      <c r="M34" s="173">
        <f>G34*(1+L34/100)</f>
        <v>0</v>
      </c>
      <c r="N34" s="171">
        <v>0</v>
      </c>
      <c r="O34" s="171">
        <f>ROUND(E34*N34,2)</f>
        <v>0</v>
      </c>
      <c r="P34" s="171">
        <v>0</v>
      </c>
      <c r="Q34" s="171">
        <f>ROUND(E34*P34,2)</f>
        <v>0</v>
      </c>
      <c r="R34" s="173"/>
      <c r="S34" s="174" t="s">
        <v>296</v>
      </c>
      <c r="T34" s="156">
        <v>0</v>
      </c>
      <c r="U34" s="156">
        <f>ROUND(E34*T34,2)</f>
        <v>0</v>
      </c>
      <c r="V34" s="156"/>
      <c r="W34" s="156" t="s">
        <v>223</v>
      </c>
      <c r="X34" s="156" t="s">
        <v>224</v>
      </c>
      <c r="Y34" s="145"/>
      <c r="Z34" s="145"/>
      <c r="AA34" s="145"/>
      <c r="AB34" s="145"/>
      <c r="AC34" s="145"/>
      <c r="AD34" s="145"/>
      <c r="AE34" s="145"/>
      <c r="AF34" s="145" t="s">
        <v>352</v>
      </c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5"/>
      <c r="BC34" s="145"/>
      <c r="BD34" s="145"/>
      <c r="BE34" s="145"/>
      <c r="BF34" s="145"/>
      <c r="BG34" s="145"/>
    </row>
    <row r="35" spans="1:59" outlineLevel="2" x14ac:dyDescent="0.2">
      <c r="A35" s="152"/>
      <c r="B35" s="153"/>
      <c r="C35" s="184" t="s">
        <v>1165</v>
      </c>
      <c r="D35" s="158"/>
      <c r="E35" s="159">
        <v>8</v>
      </c>
      <c r="F35" s="156"/>
      <c r="G35" s="156"/>
      <c r="H35" s="156"/>
      <c r="I35" s="156"/>
      <c r="J35" s="156"/>
      <c r="K35" s="156"/>
      <c r="L35" s="156"/>
      <c r="M35" s="156"/>
      <c r="N35" s="155"/>
      <c r="O35" s="155"/>
      <c r="P35" s="155"/>
      <c r="Q35" s="155"/>
      <c r="R35" s="156"/>
      <c r="S35" s="156"/>
      <c r="T35" s="156"/>
      <c r="U35" s="156"/>
      <c r="V35" s="156"/>
      <c r="W35" s="156"/>
      <c r="X35" s="156"/>
      <c r="Y35" s="145"/>
      <c r="Z35" s="145"/>
      <c r="AA35" s="145"/>
      <c r="AB35" s="145"/>
      <c r="AC35" s="145"/>
      <c r="AD35" s="145"/>
      <c r="AE35" s="145"/>
      <c r="AF35" s="145" t="s">
        <v>227</v>
      </c>
      <c r="AG35" s="145">
        <v>0</v>
      </c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5"/>
      <c r="BC35" s="145"/>
      <c r="BD35" s="145"/>
      <c r="BE35" s="145"/>
      <c r="BF35" s="145"/>
      <c r="BG35" s="145"/>
    </row>
    <row r="36" spans="1:59" outlineLevel="3" x14ac:dyDescent="0.2">
      <c r="A36" s="152"/>
      <c r="B36" s="153"/>
      <c r="C36" s="184" t="s">
        <v>1166</v>
      </c>
      <c r="D36" s="158"/>
      <c r="E36" s="159"/>
      <c r="F36" s="156"/>
      <c r="G36" s="156"/>
      <c r="H36" s="156"/>
      <c r="I36" s="156"/>
      <c r="J36" s="156"/>
      <c r="K36" s="156"/>
      <c r="L36" s="156"/>
      <c r="M36" s="156"/>
      <c r="N36" s="155"/>
      <c r="O36" s="155"/>
      <c r="P36" s="155"/>
      <c r="Q36" s="155"/>
      <c r="R36" s="156"/>
      <c r="S36" s="156"/>
      <c r="T36" s="156"/>
      <c r="U36" s="156"/>
      <c r="V36" s="156"/>
      <c r="W36" s="156"/>
      <c r="X36" s="156"/>
      <c r="Y36" s="145"/>
      <c r="Z36" s="145"/>
      <c r="AA36" s="145"/>
      <c r="AB36" s="145"/>
      <c r="AC36" s="145"/>
      <c r="AD36" s="145"/>
      <c r="AE36" s="145"/>
      <c r="AF36" s="145" t="s">
        <v>227</v>
      </c>
      <c r="AG36" s="145">
        <v>0</v>
      </c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</row>
    <row r="37" spans="1:59" ht="22.5" outlineLevel="3" x14ac:dyDescent="0.2">
      <c r="A37" s="152"/>
      <c r="B37" s="153"/>
      <c r="C37" s="184" t="s">
        <v>1167</v>
      </c>
      <c r="D37" s="158"/>
      <c r="E37" s="159"/>
      <c r="F37" s="156"/>
      <c r="G37" s="156"/>
      <c r="H37" s="156"/>
      <c r="I37" s="156"/>
      <c r="J37" s="156"/>
      <c r="K37" s="156"/>
      <c r="L37" s="156"/>
      <c r="M37" s="156"/>
      <c r="N37" s="155"/>
      <c r="O37" s="155"/>
      <c r="P37" s="155"/>
      <c r="Q37" s="155"/>
      <c r="R37" s="156"/>
      <c r="S37" s="156"/>
      <c r="T37" s="156"/>
      <c r="U37" s="156"/>
      <c r="V37" s="156"/>
      <c r="W37" s="156"/>
      <c r="X37" s="156"/>
      <c r="Y37" s="145"/>
      <c r="Z37" s="145"/>
      <c r="AA37" s="145"/>
      <c r="AB37" s="145"/>
      <c r="AC37" s="145"/>
      <c r="AD37" s="145"/>
      <c r="AE37" s="145"/>
      <c r="AF37" s="145" t="s">
        <v>227</v>
      </c>
      <c r="AG37" s="145">
        <v>0</v>
      </c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</row>
    <row r="38" spans="1:59" outlineLevel="3" x14ac:dyDescent="0.2">
      <c r="A38" s="152"/>
      <c r="B38" s="153"/>
      <c r="C38" s="184" t="s">
        <v>1168</v>
      </c>
      <c r="D38" s="158"/>
      <c r="E38" s="159"/>
      <c r="F38" s="156"/>
      <c r="G38" s="156"/>
      <c r="H38" s="156"/>
      <c r="I38" s="156"/>
      <c r="J38" s="156"/>
      <c r="K38" s="156"/>
      <c r="L38" s="156"/>
      <c r="M38" s="156"/>
      <c r="N38" s="155"/>
      <c r="O38" s="155"/>
      <c r="P38" s="155"/>
      <c r="Q38" s="155"/>
      <c r="R38" s="156"/>
      <c r="S38" s="156"/>
      <c r="T38" s="156"/>
      <c r="U38" s="156"/>
      <c r="V38" s="156"/>
      <c r="W38" s="156"/>
      <c r="X38" s="156"/>
      <c r="Y38" s="145"/>
      <c r="Z38" s="145"/>
      <c r="AA38" s="145"/>
      <c r="AB38" s="145"/>
      <c r="AC38" s="145"/>
      <c r="AD38" s="145"/>
      <c r="AE38" s="145"/>
      <c r="AF38" s="145" t="s">
        <v>227</v>
      </c>
      <c r="AG38" s="145">
        <v>0</v>
      </c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</row>
    <row r="39" spans="1:59" ht="22.5" outlineLevel="3" x14ac:dyDescent="0.2">
      <c r="A39" s="152"/>
      <c r="B39" s="153"/>
      <c r="C39" s="184" t="s">
        <v>1148</v>
      </c>
      <c r="D39" s="158"/>
      <c r="E39" s="159"/>
      <c r="F39" s="156"/>
      <c r="G39" s="156"/>
      <c r="H39" s="156"/>
      <c r="I39" s="156"/>
      <c r="J39" s="156"/>
      <c r="K39" s="156"/>
      <c r="L39" s="156"/>
      <c r="M39" s="156"/>
      <c r="N39" s="155"/>
      <c r="O39" s="155"/>
      <c r="P39" s="155"/>
      <c r="Q39" s="155"/>
      <c r="R39" s="156"/>
      <c r="S39" s="156"/>
      <c r="T39" s="156"/>
      <c r="U39" s="156"/>
      <c r="V39" s="156"/>
      <c r="W39" s="156"/>
      <c r="X39" s="156"/>
      <c r="Y39" s="145"/>
      <c r="Z39" s="145"/>
      <c r="AA39" s="145"/>
      <c r="AB39" s="145"/>
      <c r="AC39" s="145"/>
      <c r="AD39" s="145"/>
      <c r="AE39" s="145"/>
      <c r="AF39" s="145" t="s">
        <v>227</v>
      </c>
      <c r="AG39" s="145">
        <v>0</v>
      </c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</row>
    <row r="40" spans="1:59" ht="22.5" outlineLevel="3" x14ac:dyDescent="0.2">
      <c r="A40" s="152"/>
      <c r="B40" s="153"/>
      <c r="C40" s="184" t="s">
        <v>1149</v>
      </c>
      <c r="D40" s="158"/>
      <c r="E40" s="159"/>
      <c r="F40" s="156"/>
      <c r="G40" s="156"/>
      <c r="H40" s="156"/>
      <c r="I40" s="156"/>
      <c r="J40" s="156"/>
      <c r="K40" s="156"/>
      <c r="L40" s="156"/>
      <c r="M40" s="156"/>
      <c r="N40" s="155"/>
      <c r="O40" s="155"/>
      <c r="P40" s="155"/>
      <c r="Q40" s="155"/>
      <c r="R40" s="156"/>
      <c r="S40" s="156"/>
      <c r="T40" s="156"/>
      <c r="U40" s="156"/>
      <c r="V40" s="156"/>
      <c r="W40" s="156"/>
      <c r="X40" s="156"/>
      <c r="Y40" s="145"/>
      <c r="Z40" s="145"/>
      <c r="AA40" s="145"/>
      <c r="AB40" s="145"/>
      <c r="AC40" s="145"/>
      <c r="AD40" s="145"/>
      <c r="AE40" s="145"/>
      <c r="AF40" s="145" t="s">
        <v>227</v>
      </c>
      <c r="AG40" s="145">
        <v>0</v>
      </c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</row>
    <row r="41" spans="1:59" ht="22.5" outlineLevel="3" x14ac:dyDescent="0.2">
      <c r="A41" s="152"/>
      <c r="B41" s="153"/>
      <c r="C41" s="184" t="s">
        <v>1150</v>
      </c>
      <c r="D41" s="158"/>
      <c r="E41" s="159"/>
      <c r="F41" s="156"/>
      <c r="G41" s="156"/>
      <c r="H41" s="156"/>
      <c r="I41" s="156"/>
      <c r="J41" s="156"/>
      <c r="K41" s="156"/>
      <c r="L41" s="156"/>
      <c r="M41" s="156"/>
      <c r="N41" s="155"/>
      <c r="O41" s="155"/>
      <c r="P41" s="155"/>
      <c r="Q41" s="155"/>
      <c r="R41" s="156"/>
      <c r="S41" s="156"/>
      <c r="T41" s="156"/>
      <c r="U41" s="156"/>
      <c r="V41" s="156"/>
      <c r="W41" s="156"/>
      <c r="X41" s="156"/>
      <c r="Y41" s="145"/>
      <c r="Z41" s="145"/>
      <c r="AA41" s="145"/>
      <c r="AB41" s="145"/>
      <c r="AC41" s="145"/>
      <c r="AD41" s="145"/>
      <c r="AE41" s="145"/>
      <c r="AF41" s="145" t="s">
        <v>227</v>
      </c>
      <c r="AG41" s="145">
        <v>0</v>
      </c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</row>
    <row r="42" spans="1:59" ht="22.5" outlineLevel="3" x14ac:dyDescent="0.2">
      <c r="A42" s="152"/>
      <c r="B42" s="153"/>
      <c r="C42" s="184" t="s">
        <v>1151</v>
      </c>
      <c r="D42" s="158"/>
      <c r="E42" s="159"/>
      <c r="F42" s="156"/>
      <c r="G42" s="156"/>
      <c r="H42" s="156"/>
      <c r="I42" s="156"/>
      <c r="J42" s="156"/>
      <c r="K42" s="156"/>
      <c r="L42" s="156"/>
      <c r="M42" s="156"/>
      <c r="N42" s="155"/>
      <c r="O42" s="155"/>
      <c r="P42" s="155"/>
      <c r="Q42" s="155"/>
      <c r="R42" s="156"/>
      <c r="S42" s="156"/>
      <c r="T42" s="156"/>
      <c r="U42" s="156"/>
      <c r="V42" s="156"/>
      <c r="W42" s="156"/>
      <c r="X42" s="156"/>
      <c r="Y42" s="145"/>
      <c r="Z42" s="145"/>
      <c r="AA42" s="145"/>
      <c r="AB42" s="145"/>
      <c r="AC42" s="145"/>
      <c r="AD42" s="145"/>
      <c r="AE42" s="145"/>
      <c r="AF42" s="145" t="s">
        <v>227</v>
      </c>
      <c r="AG42" s="145">
        <v>0</v>
      </c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</row>
    <row r="43" spans="1:59" ht="22.5" outlineLevel="3" x14ac:dyDescent="0.2">
      <c r="A43" s="152"/>
      <c r="B43" s="153"/>
      <c r="C43" s="184" t="s">
        <v>1169</v>
      </c>
      <c r="D43" s="158"/>
      <c r="E43" s="159"/>
      <c r="F43" s="156"/>
      <c r="G43" s="156"/>
      <c r="H43" s="156"/>
      <c r="I43" s="156"/>
      <c r="J43" s="156"/>
      <c r="K43" s="156"/>
      <c r="L43" s="156"/>
      <c r="M43" s="156"/>
      <c r="N43" s="155"/>
      <c r="O43" s="155"/>
      <c r="P43" s="155"/>
      <c r="Q43" s="155"/>
      <c r="R43" s="156"/>
      <c r="S43" s="156"/>
      <c r="T43" s="156"/>
      <c r="U43" s="156"/>
      <c r="V43" s="156"/>
      <c r="W43" s="156"/>
      <c r="X43" s="156"/>
      <c r="Y43" s="145"/>
      <c r="Z43" s="145"/>
      <c r="AA43" s="145"/>
      <c r="AB43" s="145"/>
      <c r="AC43" s="145"/>
      <c r="AD43" s="145"/>
      <c r="AE43" s="145"/>
      <c r="AF43" s="145" t="s">
        <v>227</v>
      </c>
      <c r="AG43" s="145">
        <v>0</v>
      </c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</row>
    <row r="44" spans="1:59" ht="22.5" outlineLevel="3" x14ac:dyDescent="0.2">
      <c r="A44" s="152"/>
      <c r="B44" s="153"/>
      <c r="C44" s="184" t="s">
        <v>1170</v>
      </c>
      <c r="D44" s="158"/>
      <c r="E44" s="159"/>
      <c r="F44" s="156"/>
      <c r="G44" s="156"/>
      <c r="H44" s="156"/>
      <c r="I44" s="156"/>
      <c r="J44" s="156"/>
      <c r="K44" s="156"/>
      <c r="L44" s="156"/>
      <c r="M44" s="156"/>
      <c r="N44" s="155"/>
      <c r="O44" s="155"/>
      <c r="P44" s="155"/>
      <c r="Q44" s="155"/>
      <c r="R44" s="156"/>
      <c r="S44" s="156"/>
      <c r="T44" s="156"/>
      <c r="U44" s="156"/>
      <c r="V44" s="156"/>
      <c r="W44" s="156"/>
      <c r="X44" s="156"/>
      <c r="Y44" s="145"/>
      <c r="Z44" s="145"/>
      <c r="AA44" s="145"/>
      <c r="AB44" s="145"/>
      <c r="AC44" s="145"/>
      <c r="AD44" s="145"/>
      <c r="AE44" s="145"/>
      <c r="AF44" s="145" t="s">
        <v>227</v>
      </c>
      <c r="AG44" s="145">
        <v>0</v>
      </c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</row>
    <row r="45" spans="1:59" outlineLevel="3" x14ac:dyDescent="0.2">
      <c r="A45" s="152"/>
      <c r="B45" s="153"/>
      <c r="C45" s="184" t="s">
        <v>1171</v>
      </c>
      <c r="D45" s="158"/>
      <c r="E45" s="159"/>
      <c r="F45" s="156"/>
      <c r="G45" s="156"/>
      <c r="H45" s="156"/>
      <c r="I45" s="156"/>
      <c r="J45" s="156"/>
      <c r="K45" s="156"/>
      <c r="L45" s="156"/>
      <c r="M45" s="156"/>
      <c r="N45" s="155"/>
      <c r="O45" s="155"/>
      <c r="P45" s="155"/>
      <c r="Q45" s="155"/>
      <c r="R45" s="156"/>
      <c r="S45" s="156"/>
      <c r="T45" s="156"/>
      <c r="U45" s="156"/>
      <c r="V45" s="156"/>
      <c r="W45" s="156"/>
      <c r="X45" s="156"/>
      <c r="Y45" s="145"/>
      <c r="Z45" s="145"/>
      <c r="AA45" s="145"/>
      <c r="AB45" s="145"/>
      <c r="AC45" s="145"/>
      <c r="AD45" s="145"/>
      <c r="AE45" s="145"/>
      <c r="AF45" s="145" t="s">
        <v>227</v>
      </c>
      <c r="AG45" s="145">
        <v>0</v>
      </c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</row>
    <row r="46" spans="1:59" ht="22.5" outlineLevel="3" x14ac:dyDescent="0.2">
      <c r="A46" s="152"/>
      <c r="B46" s="153"/>
      <c r="C46" s="184" t="s">
        <v>1172</v>
      </c>
      <c r="D46" s="158"/>
      <c r="E46" s="159"/>
      <c r="F46" s="156"/>
      <c r="G46" s="156"/>
      <c r="H46" s="156"/>
      <c r="I46" s="156"/>
      <c r="J46" s="156"/>
      <c r="K46" s="156"/>
      <c r="L46" s="156"/>
      <c r="M46" s="156"/>
      <c r="N46" s="155"/>
      <c r="O46" s="155"/>
      <c r="P46" s="155"/>
      <c r="Q46" s="155"/>
      <c r="R46" s="156"/>
      <c r="S46" s="156"/>
      <c r="T46" s="156"/>
      <c r="U46" s="156"/>
      <c r="V46" s="156"/>
      <c r="W46" s="156"/>
      <c r="X46" s="156"/>
      <c r="Y46" s="145"/>
      <c r="Z46" s="145"/>
      <c r="AA46" s="145"/>
      <c r="AB46" s="145"/>
      <c r="AC46" s="145"/>
      <c r="AD46" s="145"/>
      <c r="AE46" s="145"/>
      <c r="AF46" s="145" t="s">
        <v>227</v>
      </c>
      <c r="AG46" s="145">
        <v>0</v>
      </c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</row>
    <row r="47" spans="1:59" outlineLevel="3" x14ac:dyDescent="0.2">
      <c r="A47" s="152"/>
      <c r="B47" s="153"/>
      <c r="C47" s="184" t="s">
        <v>1173</v>
      </c>
      <c r="D47" s="158"/>
      <c r="E47" s="159"/>
      <c r="F47" s="156"/>
      <c r="G47" s="156"/>
      <c r="H47" s="156"/>
      <c r="I47" s="156"/>
      <c r="J47" s="156"/>
      <c r="K47" s="156"/>
      <c r="L47" s="156"/>
      <c r="M47" s="156"/>
      <c r="N47" s="155"/>
      <c r="O47" s="155"/>
      <c r="P47" s="155"/>
      <c r="Q47" s="155"/>
      <c r="R47" s="156"/>
      <c r="S47" s="156"/>
      <c r="T47" s="156"/>
      <c r="U47" s="156"/>
      <c r="V47" s="156"/>
      <c r="W47" s="156"/>
      <c r="X47" s="156"/>
      <c r="Y47" s="145"/>
      <c r="Z47" s="145"/>
      <c r="AA47" s="145"/>
      <c r="AB47" s="145"/>
      <c r="AC47" s="145"/>
      <c r="AD47" s="145"/>
      <c r="AE47" s="145"/>
      <c r="AF47" s="145" t="s">
        <v>227</v>
      </c>
      <c r="AG47" s="145">
        <v>0</v>
      </c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</row>
    <row r="48" spans="1:59" ht="22.5" outlineLevel="1" x14ac:dyDescent="0.2">
      <c r="A48" s="168">
        <v>4</v>
      </c>
      <c r="B48" s="169" t="s">
        <v>1174</v>
      </c>
      <c r="C48" s="183" t="s">
        <v>1175</v>
      </c>
      <c r="D48" s="170" t="s">
        <v>765</v>
      </c>
      <c r="E48" s="171">
        <v>2</v>
      </c>
      <c r="F48" s="172"/>
      <c r="G48" s="173">
        <f>ROUND(E48*F48,2)</f>
        <v>0</v>
      </c>
      <c r="H48" s="172"/>
      <c r="I48" s="173">
        <f>ROUND(E48*H48,2)</f>
        <v>0</v>
      </c>
      <c r="J48" s="172"/>
      <c r="K48" s="173">
        <f>ROUND(E48*J48,2)</f>
        <v>0</v>
      </c>
      <c r="L48" s="173">
        <v>21</v>
      </c>
      <c r="M48" s="173">
        <f>G48*(1+L48/100)</f>
        <v>0</v>
      </c>
      <c r="N48" s="171">
        <v>0</v>
      </c>
      <c r="O48" s="171">
        <f>ROUND(E48*N48,2)</f>
        <v>0</v>
      </c>
      <c r="P48" s="171">
        <v>0</v>
      </c>
      <c r="Q48" s="171">
        <f>ROUND(E48*P48,2)</f>
        <v>0</v>
      </c>
      <c r="R48" s="173"/>
      <c r="S48" s="174" t="s">
        <v>296</v>
      </c>
      <c r="T48" s="156">
        <v>0</v>
      </c>
      <c r="U48" s="156">
        <f>ROUND(E48*T48,2)</f>
        <v>0</v>
      </c>
      <c r="V48" s="156"/>
      <c r="W48" s="156" t="s">
        <v>223</v>
      </c>
      <c r="X48" s="156" t="s">
        <v>224</v>
      </c>
      <c r="Y48" s="145"/>
      <c r="Z48" s="145"/>
      <c r="AA48" s="145"/>
      <c r="AB48" s="145"/>
      <c r="AC48" s="145"/>
      <c r="AD48" s="145"/>
      <c r="AE48" s="145"/>
      <c r="AF48" s="145" t="s">
        <v>352</v>
      </c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</row>
    <row r="49" spans="1:59" outlineLevel="2" x14ac:dyDescent="0.2">
      <c r="A49" s="152"/>
      <c r="B49" s="153"/>
      <c r="C49" s="184" t="s">
        <v>1176</v>
      </c>
      <c r="D49" s="158"/>
      <c r="E49" s="159">
        <v>2</v>
      </c>
      <c r="F49" s="156"/>
      <c r="G49" s="156"/>
      <c r="H49" s="156"/>
      <c r="I49" s="156"/>
      <c r="J49" s="156"/>
      <c r="K49" s="156"/>
      <c r="L49" s="156"/>
      <c r="M49" s="156"/>
      <c r="N49" s="155"/>
      <c r="O49" s="155"/>
      <c r="P49" s="155"/>
      <c r="Q49" s="155"/>
      <c r="R49" s="156"/>
      <c r="S49" s="156"/>
      <c r="T49" s="156"/>
      <c r="U49" s="156"/>
      <c r="V49" s="156"/>
      <c r="W49" s="156"/>
      <c r="X49" s="156"/>
      <c r="Y49" s="145"/>
      <c r="Z49" s="145"/>
      <c r="AA49" s="145"/>
      <c r="AB49" s="145"/>
      <c r="AC49" s="145"/>
      <c r="AD49" s="145"/>
      <c r="AE49" s="145"/>
      <c r="AF49" s="145" t="s">
        <v>227</v>
      </c>
      <c r="AG49" s="145">
        <v>0</v>
      </c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</row>
    <row r="50" spans="1:59" outlineLevel="3" x14ac:dyDescent="0.2">
      <c r="A50" s="152"/>
      <c r="B50" s="153"/>
      <c r="C50" s="184" t="s">
        <v>1177</v>
      </c>
      <c r="D50" s="158"/>
      <c r="E50" s="159"/>
      <c r="F50" s="156"/>
      <c r="G50" s="156"/>
      <c r="H50" s="156"/>
      <c r="I50" s="156"/>
      <c r="J50" s="156"/>
      <c r="K50" s="156"/>
      <c r="L50" s="156"/>
      <c r="M50" s="156"/>
      <c r="N50" s="155"/>
      <c r="O50" s="155"/>
      <c r="P50" s="155"/>
      <c r="Q50" s="155"/>
      <c r="R50" s="156"/>
      <c r="S50" s="156"/>
      <c r="T50" s="156"/>
      <c r="U50" s="156"/>
      <c r="V50" s="156"/>
      <c r="W50" s="156"/>
      <c r="X50" s="156"/>
      <c r="Y50" s="145"/>
      <c r="Z50" s="145"/>
      <c r="AA50" s="145"/>
      <c r="AB50" s="145"/>
      <c r="AC50" s="145"/>
      <c r="AD50" s="145"/>
      <c r="AE50" s="145"/>
      <c r="AF50" s="145" t="s">
        <v>227</v>
      </c>
      <c r="AG50" s="145">
        <v>0</v>
      </c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</row>
    <row r="51" spans="1:59" ht="22.5" outlineLevel="3" x14ac:dyDescent="0.2">
      <c r="A51" s="152"/>
      <c r="B51" s="153"/>
      <c r="C51" s="184" t="s">
        <v>1167</v>
      </c>
      <c r="D51" s="158"/>
      <c r="E51" s="159"/>
      <c r="F51" s="156"/>
      <c r="G51" s="156"/>
      <c r="H51" s="156"/>
      <c r="I51" s="156"/>
      <c r="J51" s="156"/>
      <c r="K51" s="156"/>
      <c r="L51" s="156"/>
      <c r="M51" s="156"/>
      <c r="N51" s="155"/>
      <c r="O51" s="155"/>
      <c r="P51" s="155"/>
      <c r="Q51" s="155"/>
      <c r="R51" s="156"/>
      <c r="S51" s="156"/>
      <c r="T51" s="156"/>
      <c r="U51" s="156"/>
      <c r="V51" s="156"/>
      <c r="W51" s="156"/>
      <c r="X51" s="156"/>
      <c r="Y51" s="145"/>
      <c r="Z51" s="145"/>
      <c r="AA51" s="145"/>
      <c r="AB51" s="145"/>
      <c r="AC51" s="145"/>
      <c r="AD51" s="145"/>
      <c r="AE51" s="145"/>
      <c r="AF51" s="145" t="s">
        <v>227</v>
      </c>
      <c r="AG51" s="145">
        <v>0</v>
      </c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</row>
    <row r="52" spans="1:59" outlineLevel="3" x14ac:dyDescent="0.2">
      <c r="A52" s="152"/>
      <c r="B52" s="153"/>
      <c r="C52" s="184" t="s">
        <v>1168</v>
      </c>
      <c r="D52" s="158"/>
      <c r="E52" s="159"/>
      <c r="F52" s="156"/>
      <c r="G52" s="156"/>
      <c r="H52" s="156"/>
      <c r="I52" s="156"/>
      <c r="J52" s="156"/>
      <c r="K52" s="156"/>
      <c r="L52" s="156"/>
      <c r="M52" s="156"/>
      <c r="N52" s="155"/>
      <c r="O52" s="155"/>
      <c r="P52" s="155"/>
      <c r="Q52" s="155"/>
      <c r="R52" s="156"/>
      <c r="S52" s="156"/>
      <c r="T52" s="156"/>
      <c r="U52" s="156"/>
      <c r="V52" s="156"/>
      <c r="W52" s="156"/>
      <c r="X52" s="156"/>
      <c r="Y52" s="145"/>
      <c r="Z52" s="145"/>
      <c r="AA52" s="145"/>
      <c r="AB52" s="145"/>
      <c r="AC52" s="145"/>
      <c r="AD52" s="145"/>
      <c r="AE52" s="145"/>
      <c r="AF52" s="145" t="s">
        <v>227</v>
      </c>
      <c r="AG52" s="145">
        <v>0</v>
      </c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</row>
    <row r="53" spans="1:59" outlineLevel="3" x14ac:dyDescent="0.2">
      <c r="A53" s="152"/>
      <c r="B53" s="153"/>
      <c r="C53" s="184" t="s">
        <v>1178</v>
      </c>
      <c r="D53" s="158"/>
      <c r="E53" s="159"/>
      <c r="F53" s="156"/>
      <c r="G53" s="156"/>
      <c r="H53" s="156"/>
      <c r="I53" s="156"/>
      <c r="J53" s="156"/>
      <c r="K53" s="156"/>
      <c r="L53" s="156"/>
      <c r="M53" s="156"/>
      <c r="N53" s="155"/>
      <c r="O53" s="155"/>
      <c r="P53" s="155"/>
      <c r="Q53" s="155"/>
      <c r="R53" s="156"/>
      <c r="S53" s="156"/>
      <c r="T53" s="156"/>
      <c r="U53" s="156"/>
      <c r="V53" s="156"/>
      <c r="W53" s="156"/>
      <c r="X53" s="156"/>
      <c r="Y53" s="145"/>
      <c r="Z53" s="145"/>
      <c r="AA53" s="145"/>
      <c r="AB53" s="145"/>
      <c r="AC53" s="145"/>
      <c r="AD53" s="145"/>
      <c r="AE53" s="145"/>
      <c r="AF53" s="145" t="s">
        <v>227</v>
      </c>
      <c r="AG53" s="145">
        <v>0</v>
      </c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</row>
    <row r="54" spans="1:59" ht="22.5" outlineLevel="3" x14ac:dyDescent="0.2">
      <c r="A54" s="152"/>
      <c r="B54" s="153"/>
      <c r="C54" s="184" t="s">
        <v>1179</v>
      </c>
      <c r="D54" s="158"/>
      <c r="E54" s="159"/>
      <c r="F54" s="156"/>
      <c r="G54" s="156"/>
      <c r="H54" s="156"/>
      <c r="I54" s="156"/>
      <c r="J54" s="156"/>
      <c r="K54" s="156"/>
      <c r="L54" s="156"/>
      <c r="M54" s="156"/>
      <c r="N54" s="155"/>
      <c r="O54" s="155"/>
      <c r="P54" s="155"/>
      <c r="Q54" s="155"/>
      <c r="R54" s="156"/>
      <c r="S54" s="156"/>
      <c r="T54" s="156"/>
      <c r="U54" s="156"/>
      <c r="V54" s="156"/>
      <c r="W54" s="156"/>
      <c r="X54" s="156"/>
      <c r="Y54" s="145"/>
      <c r="Z54" s="145"/>
      <c r="AA54" s="145"/>
      <c r="AB54" s="145"/>
      <c r="AC54" s="145"/>
      <c r="AD54" s="145"/>
      <c r="AE54" s="145"/>
      <c r="AF54" s="145" t="s">
        <v>227</v>
      </c>
      <c r="AG54" s="145">
        <v>0</v>
      </c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</row>
    <row r="55" spans="1:59" outlineLevel="3" x14ac:dyDescent="0.2">
      <c r="A55" s="152"/>
      <c r="B55" s="153"/>
      <c r="C55" s="184" t="s">
        <v>1180</v>
      </c>
      <c r="D55" s="158"/>
      <c r="E55" s="159"/>
      <c r="F55" s="156"/>
      <c r="G55" s="156"/>
      <c r="H55" s="156"/>
      <c r="I55" s="156"/>
      <c r="J55" s="156"/>
      <c r="K55" s="156"/>
      <c r="L55" s="156"/>
      <c r="M55" s="156"/>
      <c r="N55" s="155"/>
      <c r="O55" s="155"/>
      <c r="P55" s="155"/>
      <c r="Q55" s="155"/>
      <c r="R55" s="156"/>
      <c r="S55" s="156"/>
      <c r="T55" s="156"/>
      <c r="U55" s="156"/>
      <c r="V55" s="156"/>
      <c r="W55" s="156"/>
      <c r="X55" s="156"/>
      <c r="Y55" s="145"/>
      <c r="Z55" s="145"/>
      <c r="AA55" s="145"/>
      <c r="AB55" s="145"/>
      <c r="AC55" s="145"/>
      <c r="AD55" s="145"/>
      <c r="AE55" s="145"/>
      <c r="AF55" s="145" t="s">
        <v>227</v>
      </c>
      <c r="AG55" s="145">
        <v>0</v>
      </c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</row>
    <row r="56" spans="1:59" ht="22.5" outlineLevel="3" x14ac:dyDescent="0.2">
      <c r="A56" s="152"/>
      <c r="B56" s="153"/>
      <c r="C56" s="184" t="s">
        <v>1148</v>
      </c>
      <c r="D56" s="158"/>
      <c r="E56" s="159"/>
      <c r="F56" s="156"/>
      <c r="G56" s="156"/>
      <c r="H56" s="156"/>
      <c r="I56" s="156"/>
      <c r="J56" s="156"/>
      <c r="K56" s="156"/>
      <c r="L56" s="156"/>
      <c r="M56" s="156"/>
      <c r="N56" s="155"/>
      <c r="O56" s="155"/>
      <c r="P56" s="155"/>
      <c r="Q56" s="155"/>
      <c r="R56" s="156"/>
      <c r="S56" s="156"/>
      <c r="T56" s="156"/>
      <c r="U56" s="156"/>
      <c r="V56" s="156"/>
      <c r="W56" s="156"/>
      <c r="X56" s="156"/>
      <c r="Y56" s="145"/>
      <c r="Z56" s="145"/>
      <c r="AA56" s="145"/>
      <c r="AB56" s="145"/>
      <c r="AC56" s="145"/>
      <c r="AD56" s="145"/>
      <c r="AE56" s="145"/>
      <c r="AF56" s="145" t="s">
        <v>227</v>
      </c>
      <c r="AG56" s="145">
        <v>0</v>
      </c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</row>
    <row r="57" spans="1:59" ht="22.5" outlineLevel="3" x14ac:dyDescent="0.2">
      <c r="A57" s="152"/>
      <c r="B57" s="153"/>
      <c r="C57" s="184" t="s">
        <v>1149</v>
      </c>
      <c r="D57" s="158"/>
      <c r="E57" s="159"/>
      <c r="F57" s="156"/>
      <c r="G57" s="156"/>
      <c r="H57" s="156"/>
      <c r="I57" s="156"/>
      <c r="J57" s="156"/>
      <c r="K57" s="156"/>
      <c r="L57" s="156"/>
      <c r="M57" s="156"/>
      <c r="N57" s="155"/>
      <c r="O57" s="155"/>
      <c r="P57" s="155"/>
      <c r="Q57" s="155"/>
      <c r="R57" s="156"/>
      <c r="S57" s="156"/>
      <c r="T57" s="156"/>
      <c r="U57" s="156"/>
      <c r="V57" s="156"/>
      <c r="W57" s="156"/>
      <c r="X57" s="156"/>
      <c r="Y57" s="145"/>
      <c r="Z57" s="145"/>
      <c r="AA57" s="145"/>
      <c r="AB57" s="145"/>
      <c r="AC57" s="145"/>
      <c r="AD57" s="145"/>
      <c r="AE57" s="145"/>
      <c r="AF57" s="145" t="s">
        <v>227</v>
      </c>
      <c r="AG57" s="145">
        <v>0</v>
      </c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</row>
    <row r="58" spans="1:59" ht="22.5" outlineLevel="3" x14ac:dyDescent="0.2">
      <c r="A58" s="152"/>
      <c r="B58" s="153"/>
      <c r="C58" s="184" t="s">
        <v>1181</v>
      </c>
      <c r="D58" s="158"/>
      <c r="E58" s="159"/>
      <c r="F58" s="156"/>
      <c r="G58" s="156"/>
      <c r="H58" s="156"/>
      <c r="I58" s="156"/>
      <c r="J58" s="156"/>
      <c r="K58" s="156"/>
      <c r="L58" s="156"/>
      <c r="M58" s="156"/>
      <c r="N58" s="155"/>
      <c r="O58" s="155"/>
      <c r="P58" s="155"/>
      <c r="Q58" s="155"/>
      <c r="R58" s="156"/>
      <c r="S58" s="156"/>
      <c r="T58" s="156"/>
      <c r="U58" s="156"/>
      <c r="V58" s="156"/>
      <c r="W58" s="156"/>
      <c r="X58" s="156"/>
      <c r="Y58" s="145"/>
      <c r="Z58" s="145"/>
      <c r="AA58" s="145"/>
      <c r="AB58" s="145"/>
      <c r="AC58" s="145"/>
      <c r="AD58" s="145"/>
      <c r="AE58" s="145"/>
      <c r="AF58" s="145" t="s">
        <v>227</v>
      </c>
      <c r="AG58" s="145">
        <v>0</v>
      </c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</row>
    <row r="59" spans="1:59" ht="22.5" outlineLevel="3" x14ac:dyDescent="0.2">
      <c r="A59" s="152"/>
      <c r="B59" s="153"/>
      <c r="C59" s="184" t="s">
        <v>1150</v>
      </c>
      <c r="D59" s="158"/>
      <c r="E59" s="159"/>
      <c r="F59" s="156"/>
      <c r="G59" s="156"/>
      <c r="H59" s="156"/>
      <c r="I59" s="156"/>
      <c r="J59" s="156"/>
      <c r="K59" s="156"/>
      <c r="L59" s="156"/>
      <c r="M59" s="156"/>
      <c r="N59" s="155"/>
      <c r="O59" s="155"/>
      <c r="P59" s="155"/>
      <c r="Q59" s="155"/>
      <c r="R59" s="156"/>
      <c r="S59" s="156"/>
      <c r="T59" s="156"/>
      <c r="U59" s="156"/>
      <c r="V59" s="156"/>
      <c r="W59" s="156"/>
      <c r="X59" s="156"/>
      <c r="Y59" s="145"/>
      <c r="Z59" s="145"/>
      <c r="AA59" s="145"/>
      <c r="AB59" s="145"/>
      <c r="AC59" s="145"/>
      <c r="AD59" s="145"/>
      <c r="AE59" s="145"/>
      <c r="AF59" s="145" t="s">
        <v>227</v>
      </c>
      <c r="AG59" s="145">
        <v>0</v>
      </c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</row>
    <row r="60" spans="1:59" ht="22.5" outlineLevel="3" x14ac:dyDescent="0.2">
      <c r="A60" s="152"/>
      <c r="B60" s="153"/>
      <c r="C60" s="184" t="s">
        <v>1182</v>
      </c>
      <c r="D60" s="158"/>
      <c r="E60" s="159"/>
      <c r="F60" s="156"/>
      <c r="G60" s="156"/>
      <c r="H60" s="156"/>
      <c r="I60" s="156"/>
      <c r="J60" s="156"/>
      <c r="K60" s="156"/>
      <c r="L60" s="156"/>
      <c r="M60" s="156"/>
      <c r="N60" s="155"/>
      <c r="O60" s="155"/>
      <c r="P60" s="155"/>
      <c r="Q60" s="155"/>
      <c r="R60" s="156"/>
      <c r="S60" s="156"/>
      <c r="T60" s="156"/>
      <c r="U60" s="156"/>
      <c r="V60" s="156"/>
      <c r="W60" s="156"/>
      <c r="X60" s="156"/>
      <c r="Y60" s="145"/>
      <c r="Z60" s="145"/>
      <c r="AA60" s="145"/>
      <c r="AB60" s="145"/>
      <c r="AC60" s="145"/>
      <c r="AD60" s="145"/>
      <c r="AE60" s="145"/>
      <c r="AF60" s="145" t="s">
        <v>227</v>
      </c>
      <c r="AG60" s="145">
        <v>0</v>
      </c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</row>
    <row r="61" spans="1:59" ht="22.5" outlineLevel="3" x14ac:dyDescent="0.2">
      <c r="A61" s="152"/>
      <c r="B61" s="153"/>
      <c r="C61" s="184" t="s">
        <v>1183</v>
      </c>
      <c r="D61" s="158"/>
      <c r="E61" s="159"/>
      <c r="F61" s="156"/>
      <c r="G61" s="156"/>
      <c r="H61" s="156"/>
      <c r="I61" s="156"/>
      <c r="J61" s="156"/>
      <c r="K61" s="156"/>
      <c r="L61" s="156"/>
      <c r="M61" s="156"/>
      <c r="N61" s="155"/>
      <c r="O61" s="155"/>
      <c r="P61" s="155"/>
      <c r="Q61" s="155"/>
      <c r="R61" s="156"/>
      <c r="S61" s="156"/>
      <c r="T61" s="156"/>
      <c r="U61" s="156"/>
      <c r="V61" s="156"/>
      <c r="W61" s="156"/>
      <c r="X61" s="156"/>
      <c r="Y61" s="145"/>
      <c r="Z61" s="145"/>
      <c r="AA61" s="145"/>
      <c r="AB61" s="145"/>
      <c r="AC61" s="145"/>
      <c r="AD61" s="145"/>
      <c r="AE61" s="145"/>
      <c r="AF61" s="145" t="s">
        <v>227</v>
      </c>
      <c r="AG61" s="145">
        <v>0</v>
      </c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</row>
    <row r="62" spans="1:59" outlineLevel="3" x14ac:dyDescent="0.2">
      <c r="A62" s="152"/>
      <c r="B62" s="153"/>
      <c r="C62" s="184" t="s">
        <v>1184</v>
      </c>
      <c r="D62" s="158"/>
      <c r="E62" s="159"/>
      <c r="F62" s="156"/>
      <c r="G62" s="156"/>
      <c r="H62" s="156"/>
      <c r="I62" s="156"/>
      <c r="J62" s="156"/>
      <c r="K62" s="156"/>
      <c r="L62" s="156"/>
      <c r="M62" s="156"/>
      <c r="N62" s="155"/>
      <c r="O62" s="155"/>
      <c r="P62" s="155"/>
      <c r="Q62" s="155"/>
      <c r="R62" s="156"/>
      <c r="S62" s="156"/>
      <c r="T62" s="156"/>
      <c r="U62" s="156"/>
      <c r="V62" s="156"/>
      <c r="W62" s="156"/>
      <c r="X62" s="156"/>
      <c r="Y62" s="145"/>
      <c r="Z62" s="145"/>
      <c r="AA62" s="145"/>
      <c r="AB62" s="145"/>
      <c r="AC62" s="145"/>
      <c r="AD62" s="145"/>
      <c r="AE62" s="145"/>
      <c r="AF62" s="145" t="s">
        <v>227</v>
      </c>
      <c r="AG62" s="145">
        <v>0</v>
      </c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</row>
    <row r="63" spans="1:59" ht="22.5" outlineLevel="1" x14ac:dyDescent="0.2">
      <c r="A63" s="168">
        <v>5</v>
      </c>
      <c r="B63" s="169" t="s">
        <v>1185</v>
      </c>
      <c r="C63" s="183" t="s">
        <v>1186</v>
      </c>
      <c r="D63" s="170" t="s">
        <v>765</v>
      </c>
      <c r="E63" s="171">
        <v>4</v>
      </c>
      <c r="F63" s="172"/>
      <c r="G63" s="173">
        <f>ROUND(E63*F63,2)</f>
        <v>0</v>
      </c>
      <c r="H63" s="172"/>
      <c r="I63" s="173">
        <f>ROUND(E63*H63,2)</f>
        <v>0</v>
      </c>
      <c r="J63" s="172"/>
      <c r="K63" s="173">
        <f>ROUND(E63*J63,2)</f>
        <v>0</v>
      </c>
      <c r="L63" s="173">
        <v>21</v>
      </c>
      <c r="M63" s="173">
        <f>G63*(1+L63/100)</f>
        <v>0</v>
      </c>
      <c r="N63" s="171">
        <v>0</v>
      </c>
      <c r="O63" s="171">
        <f>ROUND(E63*N63,2)</f>
        <v>0</v>
      </c>
      <c r="P63" s="171">
        <v>0</v>
      </c>
      <c r="Q63" s="171">
        <f>ROUND(E63*P63,2)</f>
        <v>0</v>
      </c>
      <c r="R63" s="173"/>
      <c r="S63" s="174" t="s">
        <v>296</v>
      </c>
      <c r="T63" s="156">
        <v>0</v>
      </c>
      <c r="U63" s="156">
        <f>ROUND(E63*T63,2)</f>
        <v>0</v>
      </c>
      <c r="V63" s="156"/>
      <c r="W63" s="156" t="s">
        <v>223</v>
      </c>
      <c r="X63" s="156" t="s">
        <v>224</v>
      </c>
      <c r="Y63" s="145"/>
      <c r="Z63" s="145"/>
      <c r="AA63" s="145"/>
      <c r="AB63" s="145"/>
      <c r="AC63" s="145"/>
      <c r="AD63" s="145"/>
      <c r="AE63" s="145"/>
      <c r="AF63" s="145" t="s">
        <v>352</v>
      </c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</row>
    <row r="64" spans="1:59" outlineLevel="2" x14ac:dyDescent="0.2">
      <c r="A64" s="152"/>
      <c r="B64" s="153"/>
      <c r="C64" s="184" t="s">
        <v>1187</v>
      </c>
      <c r="D64" s="158"/>
      <c r="E64" s="159">
        <v>4</v>
      </c>
      <c r="F64" s="156"/>
      <c r="G64" s="156"/>
      <c r="H64" s="156"/>
      <c r="I64" s="156"/>
      <c r="J64" s="156"/>
      <c r="K64" s="156"/>
      <c r="L64" s="156"/>
      <c r="M64" s="156"/>
      <c r="N64" s="155"/>
      <c r="O64" s="155"/>
      <c r="P64" s="155"/>
      <c r="Q64" s="155"/>
      <c r="R64" s="156"/>
      <c r="S64" s="156"/>
      <c r="T64" s="156"/>
      <c r="U64" s="156"/>
      <c r="V64" s="156"/>
      <c r="W64" s="156"/>
      <c r="X64" s="156"/>
      <c r="Y64" s="145"/>
      <c r="Z64" s="145"/>
      <c r="AA64" s="145"/>
      <c r="AB64" s="145"/>
      <c r="AC64" s="145"/>
      <c r="AD64" s="145"/>
      <c r="AE64" s="145"/>
      <c r="AF64" s="145" t="s">
        <v>227</v>
      </c>
      <c r="AG64" s="145">
        <v>0</v>
      </c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</row>
    <row r="65" spans="1:59" outlineLevel="3" x14ac:dyDescent="0.2">
      <c r="A65" s="152"/>
      <c r="B65" s="153"/>
      <c r="C65" s="184" t="s">
        <v>1188</v>
      </c>
      <c r="D65" s="158"/>
      <c r="E65" s="159"/>
      <c r="F65" s="156"/>
      <c r="G65" s="156"/>
      <c r="H65" s="156"/>
      <c r="I65" s="156"/>
      <c r="J65" s="156"/>
      <c r="K65" s="156"/>
      <c r="L65" s="156"/>
      <c r="M65" s="156"/>
      <c r="N65" s="155"/>
      <c r="O65" s="155"/>
      <c r="P65" s="155"/>
      <c r="Q65" s="155"/>
      <c r="R65" s="156"/>
      <c r="S65" s="156"/>
      <c r="T65" s="156"/>
      <c r="U65" s="156"/>
      <c r="V65" s="156"/>
      <c r="W65" s="156"/>
      <c r="X65" s="156"/>
      <c r="Y65" s="145"/>
      <c r="Z65" s="145"/>
      <c r="AA65" s="145"/>
      <c r="AB65" s="145"/>
      <c r="AC65" s="145"/>
      <c r="AD65" s="145"/>
      <c r="AE65" s="145"/>
      <c r="AF65" s="145" t="s">
        <v>227</v>
      </c>
      <c r="AG65" s="145">
        <v>0</v>
      </c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</row>
    <row r="66" spans="1:59" ht="22.5" outlineLevel="3" x14ac:dyDescent="0.2">
      <c r="A66" s="152"/>
      <c r="B66" s="153"/>
      <c r="C66" s="184" t="s">
        <v>1167</v>
      </c>
      <c r="D66" s="158"/>
      <c r="E66" s="159"/>
      <c r="F66" s="156"/>
      <c r="G66" s="156"/>
      <c r="H66" s="156"/>
      <c r="I66" s="156"/>
      <c r="J66" s="156"/>
      <c r="K66" s="156"/>
      <c r="L66" s="156"/>
      <c r="M66" s="156"/>
      <c r="N66" s="155"/>
      <c r="O66" s="155"/>
      <c r="P66" s="155"/>
      <c r="Q66" s="155"/>
      <c r="R66" s="156"/>
      <c r="S66" s="156"/>
      <c r="T66" s="156"/>
      <c r="U66" s="156"/>
      <c r="V66" s="156"/>
      <c r="W66" s="156"/>
      <c r="X66" s="156"/>
      <c r="Y66" s="145"/>
      <c r="Z66" s="145"/>
      <c r="AA66" s="145"/>
      <c r="AB66" s="145"/>
      <c r="AC66" s="145"/>
      <c r="AD66" s="145"/>
      <c r="AE66" s="145"/>
      <c r="AF66" s="145" t="s">
        <v>227</v>
      </c>
      <c r="AG66" s="145">
        <v>0</v>
      </c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</row>
    <row r="67" spans="1:59" outlineLevel="3" x14ac:dyDescent="0.2">
      <c r="A67" s="152"/>
      <c r="B67" s="153"/>
      <c r="C67" s="184" t="s">
        <v>1168</v>
      </c>
      <c r="D67" s="158"/>
      <c r="E67" s="159"/>
      <c r="F67" s="156"/>
      <c r="G67" s="156"/>
      <c r="H67" s="156"/>
      <c r="I67" s="156"/>
      <c r="J67" s="156"/>
      <c r="K67" s="156"/>
      <c r="L67" s="156"/>
      <c r="M67" s="156"/>
      <c r="N67" s="155"/>
      <c r="O67" s="155"/>
      <c r="P67" s="155"/>
      <c r="Q67" s="155"/>
      <c r="R67" s="156"/>
      <c r="S67" s="156"/>
      <c r="T67" s="156"/>
      <c r="U67" s="156"/>
      <c r="V67" s="156"/>
      <c r="W67" s="156"/>
      <c r="X67" s="156"/>
      <c r="Y67" s="145"/>
      <c r="Z67" s="145"/>
      <c r="AA67" s="145"/>
      <c r="AB67" s="145"/>
      <c r="AC67" s="145"/>
      <c r="AD67" s="145"/>
      <c r="AE67" s="145"/>
      <c r="AF67" s="145" t="s">
        <v>227</v>
      </c>
      <c r="AG67" s="145">
        <v>0</v>
      </c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</row>
    <row r="68" spans="1:59" outlineLevel="3" x14ac:dyDescent="0.2">
      <c r="A68" s="152"/>
      <c r="B68" s="153"/>
      <c r="C68" s="184" t="s">
        <v>1178</v>
      </c>
      <c r="D68" s="158"/>
      <c r="E68" s="159"/>
      <c r="F68" s="156"/>
      <c r="G68" s="156"/>
      <c r="H68" s="156"/>
      <c r="I68" s="156"/>
      <c r="J68" s="156"/>
      <c r="K68" s="156"/>
      <c r="L68" s="156"/>
      <c r="M68" s="156"/>
      <c r="N68" s="155"/>
      <c r="O68" s="155"/>
      <c r="P68" s="155"/>
      <c r="Q68" s="155"/>
      <c r="R68" s="156"/>
      <c r="S68" s="156"/>
      <c r="T68" s="156"/>
      <c r="U68" s="156"/>
      <c r="V68" s="156"/>
      <c r="W68" s="156"/>
      <c r="X68" s="156"/>
      <c r="Y68" s="145"/>
      <c r="Z68" s="145"/>
      <c r="AA68" s="145"/>
      <c r="AB68" s="145"/>
      <c r="AC68" s="145"/>
      <c r="AD68" s="145"/>
      <c r="AE68" s="145"/>
      <c r="AF68" s="145" t="s">
        <v>227</v>
      </c>
      <c r="AG68" s="145">
        <v>0</v>
      </c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</row>
    <row r="69" spans="1:59" ht="22.5" outlineLevel="3" x14ac:dyDescent="0.2">
      <c r="A69" s="152"/>
      <c r="B69" s="153"/>
      <c r="C69" s="184" t="s">
        <v>1179</v>
      </c>
      <c r="D69" s="158"/>
      <c r="E69" s="159"/>
      <c r="F69" s="156"/>
      <c r="G69" s="156"/>
      <c r="H69" s="156"/>
      <c r="I69" s="156"/>
      <c r="J69" s="156"/>
      <c r="K69" s="156"/>
      <c r="L69" s="156"/>
      <c r="M69" s="156"/>
      <c r="N69" s="155"/>
      <c r="O69" s="155"/>
      <c r="P69" s="155"/>
      <c r="Q69" s="155"/>
      <c r="R69" s="156"/>
      <c r="S69" s="156"/>
      <c r="T69" s="156"/>
      <c r="U69" s="156"/>
      <c r="V69" s="156"/>
      <c r="W69" s="156"/>
      <c r="X69" s="156"/>
      <c r="Y69" s="145"/>
      <c r="Z69" s="145"/>
      <c r="AA69" s="145"/>
      <c r="AB69" s="145"/>
      <c r="AC69" s="145"/>
      <c r="AD69" s="145"/>
      <c r="AE69" s="145"/>
      <c r="AF69" s="145" t="s">
        <v>227</v>
      </c>
      <c r="AG69" s="145">
        <v>0</v>
      </c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</row>
    <row r="70" spans="1:59" outlineLevel="3" x14ac:dyDescent="0.2">
      <c r="A70" s="152"/>
      <c r="B70" s="153"/>
      <c r="C70" s="184" t="s">
        <v>1180</v>
      </c>
      <c r="D70" s="158"/>
      <c r="E70" s="159"/>
      <c r="F70" s="156"/>
      <c r="G70" s="156"/>
      <c r="H70" s="156"/>
      <c r="I70" s="156"/>
      <c r="J70" s="156"/>
      <c r="K70" s="156"/>
      <c r="L70" s="156"/>
      <c r="M70" s="156"/>
      <c r="N70" s="155"/>
      <c r="O70" s="155"/>
      <c r="P70" s="155"/>
      <c r="Q70" s="155"/>
      <c r="R70" s="156"/>
      <c r="S70" s="156"/>
      <c r="T70" s="156"/>
      <c r="U70" s="156"/>
      <c r="V70" s="156"/>
      <c r="W70" s="156"/>
      <c r="X70" s="156"/>
      <c r="Y70" s="145"/>
      <c r="Z70" s="145"/>
      <c r="AA70" s="145"/>
      <c r="AB70" s="145"/>
      <c r="AC70" s="145"/>
      <c r="AD70" s="145"/>
      <c r="AE70" s="145"/>
      <c r="AF70" s="145" t="s">
        <v>227</v>
      </c>
      <c r="AG70" s="145">
        <v>0</v>
      </c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</row>
    <row r="71" spans="1:59" ht="22.5" outlineLevel="3" x14ac:dyDescent="0.2">
      <c r="A71" s="152"/>
      <c r="B71" s="153"/>
      <c r="C71" s="184" t="s">
        <v>1148</v>
      </c>
      <c r="D71" s="158"/>
      <c r="E71" s="159"/>
      <c r="F71" s="156"/>
      <c r="G71" s="156"/>
      <c r="H71" s="156"/>
      <c r="I71" s="156"/>
      <c r="J71" s="156"/>
      <c r="K71" s="156"/>
      <c r="L71" s="156"/>
      <c r="M71" s="156"/>
      <c r="N71" s="155"/>
      <c r="O71" s="155"/>
      <c r="P71" s="155"/>
      <c r="Q71" s="155"/>
      <c r="R71" s="156"/>
      <c r="S71" s="156"/>
      <c r="T71" s="156"/>
      <c r="U71" s="156"/>
      <c r="V71" s="156"/>
      <c r="W71" s="156"/>
      <c r="X71" s="156"/>
      <c r="Y71" s="145"/>
      <c r="Z71" s="145"/>
      <c r="AA71" s="145"/>
      <c r="AB71" s="145"/>
      <c r="AC71" s="145"/>
      <c r="AD71" s="145"/>
      <c r="AE71" s="145"/>
      <c r="AF71" s="145" t="s">
        <v>227</v>
      </c>
      <c r="AG71" s="145">
        <v>0</v>
      </c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</row>
    <row r="72" spans="1:59" ht="22.5" outlineLevel="3" x14ac:dyDescent="0.2">
      <c r="A72" s="152"/>
      <c r="B72" s="153"/>
      <c r="C72" s="184" t="s">
        <v>1149</v>
      </c>
      <c r="D72" s="158"/>
      <c r="E72" s="159"/>
      <c r="F72" s="156"/>
      <c r="G72" s="156"/>
      <c r="H72" s="156"/>
      <c r="I72" s="156"/>
      <c r="J72" s="156"/>
      <c r="K72" s="156"/>
      <c r="L72" s="156"/>
      <c r="M72" s="156"/>
      <c r="N72" s="155"/>
      <c r="O72" s="155"/>
      <c r="P72" s="155"/>
      <c r="Q72" s="155"/>
      <c r="R72" s="156"/>
      <c r="S72" s="156"/>
      <c r="T72" s="156"/>
      <c r="U72" s="156"/>
      <c r="V72" s="156"/>
      <c r="W72" s="156"/>
      <c r="X72" s="156"/>
      <c r="Y72" s="145"/>
      <c r="Z72" s="145"/>
      <c r="AA72" s="145"/>
      <c r="AB72" s="145"/>
      <c r="AC72" s="145"/>
      <c r="AD72" s="145"/>
      <c r="AE72" s="145"/>
      <c r="AF72" s="145" t="s">
        <v>227</v>
      </c>
      <c r="AG72" s="145">
        <v>0</v>
      </c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</row>
    <row r="73" spans="1:59" ht="22.5" outlineLevel="3" x14ac:dyDescent="0.2">
      <c r="A73" s="152"/>
      <c r="B73" s="153"/>
      <c r="C73" s="184" t="s">
        <v>1181</v>
      </c>
      <c r="D73" s="158"/>
      <c r="E73" s="159"/>
      <c r="F73" s="156"/>
      <c r="G73" s="156"/>
      <c r="H73" s="156"/>
      <c r="I73" s="156"/>
      <c r="J73" s="156"/>
      <c r="K73" s="156"/>
      <c r="L73" s="156"/>
      <c r="M73" s="156"/>
      <c r="N73" s="155"/>
      <c r="O73" s="155"/>
      <c r="P73" s="155"/>
      <c r="Q73" s="155"/>
      <c r="R73" s="156"/>
      <c r="S73" s="156"/>
      <c r="T73" s="156"/>
      <c r="U73" s="156"/>
      <c r="V73" s="156"/>
      <c r="W73" s="156"/>
      <c r="X73" s="156"/>
      <c r="Y73" s="145"/>
      <c r="Z73" s="145"/>
      <c r="AA73" s="145"/>
      <c r="AB73" s="145"/>
      <c r="AC73" s="145"/>
      <c r="AD73" s="145"/>
      <c r="AE73" s="145"/>
      <c r="AF73" s="145" t="s">
        <v>227</v>
      </c>
      <c r="AG73" s="145">
        <v>0</v>
      </c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</row>
    <row r="74" spans="1:59" ht="22.5" outlineLevel="3" x14ac:dyDescent="0.2">
      <c r="A74" s="152"/>
      <c r="B74" s="153"/>
      <c r="C74" s="184" t="s">
        <v>1150</v>
      </c>
      <c r="D74" s="158"/>
      <c r="E74" s="159"/>
      <c r="F74" s="156"/>
      <c r="G74" s="156"/>
      <c r="H74" s="156"/>
      <c r="I74" s="156"/>
      <c r="J74" s="156"/>
      <c r="K74" s="156"/>
      <c r="L74" s="156"/>
      <c r="M74" s="156"/>
      <c r="N74" s="155"/>
      <c r="O74" s="155"/>
      <c r="P74" s="155"/>
      <c r="Q74" s="155"/>
      <c r="R74" s="156"/>
      <c r="S74" s="156"/>
      <c r="T74" s="156"/>
      <c r="U74" s="156"/>
      <c r="V74" s="156"/>
      <c r="W74" s="156"/>
      <c r="X74" s="156"/>
      <c r="Y74" s="145"/>
      <c r="Z74" s="145"/>
      <c r="AA74" s="145"/>
      <c r="AB74" s="145"/>
      <c r="AC74" s="145"/>
      <c r="AD74" s="145"/>
      <c r="AE74" s="145"/>
      <c r="AF74" s="145" t="s">
        <v>227</v>
      </c>
      <c r="AG74" s="145">
        <v>0</v>
      </c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</row>
    <row r="75" spans="1:59" ht="22.5" outlineLevel="3" x14ac:dyDescent="0.2">
      <c r="A75" s="152"/>
      <c r="B75" s="153"/>
      <c r="C75" s="184" t="s">
        <v>1189</v>
      </c>
      <c r="D75" s="158"/>
      <c r="E75" s="159"/>
      <c r="F75" s="156"/>
      <c r="G75" s="156"/>
      <c r="H75" s="156"/>
      <c r="I75" s="156"/>
      <c r="J75" s="156"/>
      <c r="K75" s="156"/>
      <c r="L75" s="156"/>
      <c r="M75" s="156"/>
      <c r="N75" s="155"/>
      <c r="O75" s="155"/>
      <c r="P75" s="155"/>
      <c r="Q75" s="155"/>
      <c r="R75" s="156"/>
      <c r="S75" s="156"/>
      <c r="T75" s="156"/>
      <c r="U75" s="156"/>
      <c r="V75" s="156"/>
      <c r="W75" s="156"/>
      <c r="X75" s="156"/>
      <c r="Y75" s="145"/>
      <c r="Z75" s="145"/>
      <c r="AA75" s="145"/>
      <c r="AB75" s="145"/>
      <c r="AC75" s="145"/>
      <c r="AD75" s="145"/>
      <c r="AE75" s="145"/>
      <c r="AF75" s="145" t="s">
        <v>227</v>
      </c>
      <c r="AG75" s="145">
        <v>0</v>
      </c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</row>
    <row r="76" spans="1:59" outlineLevel="3" x14ac:dyDescent="0.2">
      <c r="A76" s="152"/>
      <c r="B76" s="153"/>
      <c r="C76" s="184" t="s">
        <v>1190</v>
      </c>
      <c r="D76" s="158"/>
      <c r="E76" s="159"/>
      <c r="F76" s="156"/>
      <c r="G76" s="156"/>
      <c r="H76" s="156"/>
      <c r="I76" s="156"/>
      <c r="J76" s="156"/>
      <c r="K76" s="156"/>
      <c r="L76" s="156"/>
      <c r="M76" s="156"/>
      <c r="N76" s="155"/>
      <c r="O76" s="155"/>
      <c r="P76" s="155"/>
      <c r="Q76" s="155"/>
      <c r="R76" s="156"/>
      <c r="S76" s="156"/>
      <c r="T76" s="156"/>
      <c r="U76" s="156"/>
      <c r="V76" s="156"/>
      <c r="W76" s="156"/>
      <c r="X76" s="156"/>
      <c r="Y76" s="145"/>
      <c r="Z76" s="145"/>
      <c r="AA76" s="145"/>
      <c r="AB76" s="145"/>
      <c r="AC76" s="145"/>
      <c r="AD76" s="145"/>
      <c r="AE76" s="145"/>
      <c r="AF76" s="145" t="s">
        <v>227</v>
      </c>
      <c r="AG76" s="145">
        <v>0</v>
      </c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</row>
    <row r="77" spans="1:59" outlineLevel="1" x14ac:dyDescent="0.2">
      <c r="A77" s="168">
        <v>6</v>
      </c>
      <c r="B77" s="169" t="s">
        <v>1191</v>
      </c>
      <c r="C77" s="183" t="s">
        <v>1192</v>
      </c>
      <c r="D77" s="170" t="s">
        <v>765</v>
      </c>
      <c r="E77" s="171">
        <v>2</v>
      </c>
      <c r="F77" s="172"/>
      <c r="G77" s="173">
        <f>ROUND(E77*F77,2)</f>
        <v>0</v>
      </c>
      <c r="H77" s="172"/>
      <c r="I77" s="173">
        <f>ROUND(E77*H77,2)</f>
        <v>0</v>
      </c>
      <c r="J77" s="172"/>
      <c r="K77" s="173">
        <f>ROUND(E77*J77,2)</f>
        <v>0</v>
      </c>
      <c r="L77" s="173">
        <v>21</v>
      </c>
      <c r="M77" s="173">
        <f>G77*(1+L77/100)</f>
        <v>0</v>
      </c>
      <c r="N77" s="171">
        <v>0</v>
      </c>
      <c r="O77" s="171">
        <f>ROUND(E77*N77,2)</f>
        <v>0</v>
      </c>
      <c r="P77" s="171">
        <v>0</v>
      </c>
      <c r="Q77" s="171">
        <f>ROUND(E77*P77,2)</f>
        <v>0</v>
      </c>
      <c r="R77" s="173"/>
      <c r="S77" s="174" t="s">
        <v>296</v>
      </c>
      <c r="T77" s="156">
        <v>0</v>
      </c>
      <c r="U77" s="156">
        <f>ROUND(E77*T77,2)</f>
        <v>0</v>
      </c>
      <c r="V77" s="156"/>
      <c r="W77" s="156" t="s">
        <v>223</v>
      </c>
      <c r="X77" s="156" t="s">
        <v>224</v>
      </c>
      <c r="Y77" s="145"/>
      <c r="Z77" s="145"/>
      <c r="AA77" s="145"/>
      <c r="AB77" s="145"/>
      <c r="AC77" s="145"/>
      <c r="AD77" s="145"/>
      <c r="AE77" s="145"/>
      <c r="AF77" s="145" t="s">
        <v>352</v>
      </c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</row>
    <row r="78" spans="1:59" outlineLevel="2" x14ac:dyDescent="0.2">
      <c r="A78" s="152"/>
      <c r="B78" s="153"/>
      <c r="C78" s="184" t="s">
        <v>1176</v>
      </c>
      <c r="D78" s="158"/>
      <c r="E78" s="159">
        <v>2</v>
      </c>
      <c r="F78" s="156"/>
      <c r="G78" s="156"/>
      <c r="H78" s="156"/>
      <c r="I78" s="156"/>
      <c r="J78" s="156"/>
      <c r="K78" s="156"/>
      <c r="L78" s="156"/>
      <c r="M78" s="156"/>
      <c r="N78" s="155"/>
      <c r="O78" s="155"/>
      <c r="P78" s="155"/>
      <c r="Q78" s="155"/>
      <c r="R78" s="156"/>
      <c r="S78" s="156"/>
      <c r="T78" s="156"/>
      <c r="U78" s="156"/>
      <c r="V78" s="156"/>
      <c r="W78" s="156"/>
      <c r="X78" s="156"/>
      <c r="Y78" s="145"/>
      <c r="Z78" s="145"/>
      <c r="AA78" s="145"/>
      <c r="AB78" s="145"/>
      <c r="AC78" s="145"/>
      <c r="AD78" s="145"/>
      <c r="AE78" s="145"/>
      <c r="AF78" s="145" t="s">
        <v>227</v>
      </c>
      <c r="AG78" s="145">
        <v>0</v>
      </c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</row>
    <row r="79" spans="1:59" outlineLevel="3" x14ac:dyDescent="0.2">
      <c r="A79" s="152"/>
      <c r="B79" s="153"/>
      <c r="C79" s="184" t="s">
        <v>1193</v>
      </c>
      <c r="D79" s="158"/>
      <c r="E79" s="159"/>
      <c r="F79" s="156"/>
      <c r="G79" s="156"/>
      <c r="H79" s="156"/>
      <c r="I79" s="156"/>
      <c r="J79" s="156"/>
      <c r="K79" s="156"/>
      <c r="L79" s="156"/>
      <c r="M79" s="156"/>
      <c r="N79" s="155"/>
      <c r="O79" s="155"/>
      <c r="P79" s="155"/>
      <c r="Q79" s="155"/>
      <c r="R79" s="156"/>
      <c r="S79" s="156"/>
      <c r="T79" s="156"/>
      <c r="U79" s="156"/>
      <c r="V79" s="156"/>
      <c r="W79" s="156"/>
      <c r="X79" s="156"/>
      <c r="Y79" s="145"/>
      <c r="Z79" s="145"/>
      <c r="AA79" s="145"/>
      <c r="AB79" s="145"/>
      <c r="AC79" s="145"/>
      <c r="AD79" s="145"/>
      <c r="AE79" s="145"/>
      <c r="AF79" s="145" t="s">
        <v>227</v>
      </c>
      <c r="AG79" s="145">
        <v>0</v>
      </c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</row>
    <row r="80" spans="1:59" ht="22.5" outlineLevel="3" x14ac:dyDescent="0.2">
      <c r="A80" s="152"/>
      <c r="B80" s="153"/>
      <c r="C80" s="184" t="s">
        <v>1167</v>
      </c>
      <c r="D80" s="158"/>
      <c r="E80" s="159"/>
      <c r="F80" s="156"/>
      <c r="G80" s="156"/>
      <c r="H80" s="156"/>
      <c r="I80" s="156"/>
      <c r="J80" s="156"/>
      <c r="K80" s="156"/>
      <c r="L80" s="156"/>
      <c r="M80" s="156"/>
      <c r="N80" s="155"/>
      <c r="O80" s="155"/>
      <c r="P80" s="155"/>
      <c r="Q80" s="155"/>
      <c r="R80" s="156"/>
      <c r="S80" s="156"/>
      <c r="T80" s="156"/>
      <c r="U80" s="156"/>
      <c r="V80" s="156"/>
      <c r="W80" s="156"/>
      <c r="X80" s="156"/>
      <c r="Y80" s="145"/>
      <c r="Z80" s="145"/>
      <c r="AA80" s="145"/>
      <c r="AB80" s="145"/>
      <c r="AC80" s="145"/>
      <c r="AD80" s="145"/>
      <c r="AE80" s="145"/>
      <c r="AF80" s="145" t="s">
        <v>227</v>
      </c>
      <c r="AG80" s="145">
        <v>0</v>
      </c>
      <c r="AH80" s="145"/>
      <c r="AI80" s="145"/>
      <c r="AJ80" s="145"/>
      <c r="AK80" s="145"/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  <c r="AX80" s="145"/>
      <c r="AY80" s="145"/>
      <c r="AZ80" s="145"/>
      <c r="BA80" s="145"/>
      <c r="BB80" s="145"/>
      <c r="BC80" s="145"/>
      <c r="BD80" s="145"/>
      <c r="BE80" s="145"/>
      <c r="BF80" s="145"/>
      <c r="BG80" s="145"/>
    </row>
    <row r="81" spans="1:59" outlineLevel="3" x14ac:dyDescent="0.2">
      <c r="A81" s="152"/>
      <c r="B81" s="153"/>
      <c r="C81" s="184" t="s">
        <v>1168</v>
      </c>
      <c r="D81" s="158"/>
      <c r="E81" s="159"/>
      <c r="F81" s="156"/>
      <c r="G81" s="156"/>
      <c r="H81" s="156"/>
      <c r="I81" s="156"/>
      <c r="J81" s="156"/>
      <c r="K81" s="156"/>
      <c r="L81" s="156"/>
      <c r="M81" s="156"/>
      <c r="N81" s="155"/>
      <c r="O81" s="155"/>
      <c r="P81" s="155"/>
      <c r="Q81" s="155"/>
      <c r="R81" s="156"/>
      <c r="S81" s="156"/>
      <c r="T81" s="156"/>
      <c r="U81" s="156"/>
      <c r="V81" s="156"/>
      <c r="W81" s="156"/>
      <c r="X81" s="156"/>
      <c r="Y81" s="145"/>
      <c r="Z81" s="145"/>
      <c r="AA81" s="145"/>
      <c r="AB81" s="145"/>
      <c r="AC81" s="145"/>
      <c r="AD81" s="145"/>
      <c r="AE81" s="145"/>
      <c r="AF81" s="145" t="s">
        <v>227</v>
      </c>
      <c r="AG81" s="145">
        <v>0</v>
      </c>
      <c r="AH81" s="145"/>
      <c r="AI81" s="145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</row>
    <row r="82" spans="1:59" outlineLevel="3" x14ac:dyDescent="0.2">
      <c r="A82" s="152"/>
      <c r="B82" s="153"/>
      <c r="C82" s="184" t="s">
        <v>1194</v>
      </c>
      <c r="D82" s="158"/>
      <c r="E82" s="159"/>
      <c r="F82" s="156"/>
      <c r="G82" s="156"/>
      <c r="H82" s="156"/>
      <c r="I82" s="156"/>
      <c r="J82" s="156"/>
      <c r="K82" s="156"/>
      <c r="L82" s="156"/>
      <c r="M82" s="156"/>
      <c r="N82" s="155"/>
      <c r="O82" s="155"/>
      <c r="P82" s="155"/>
      <c r="Q82" s="155"/>
      <c r="R82" s="156"/>
      <c r="S82" s="156"/>
      <c r="T82" s="156"/>
      <c r="U82" s="156"/>
      <c r="V82" s="156"/>
      <c r="W82" s="156"/>
      <c r="X82" s="156"/>
      <c r="Y82" s="145"/>
      <c r="Z82" s="145"/>
      <c r="AA82" s="145"/>
      <c r="AB82" s="145"/>
      <c r="AC82" s="145"/>
      <c r="AD82" s="145"/>
      <c r="AE82" s="145"/>
      <c r="AF82" s="145" t="s">
        <v>227</v>
      </c>
      <c r="AG82" s="145">
        <v>0</v>
      </c>
      <c r="AH82" s="145"/>
      <c r="AI82" s="145"/>
      <c r="AJ82" s="145"/>
      <c r="AK82" s="145"/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  <c r="AX82" s="145"/>
      <c r="AY82" s="145"/>
      <c r="AZ82" s="145"/>
      <c r="BA82" s="145"/>
      <c r="BB82" s="145"/>
      <c r="BC82" s="145"/>
      <c r="BD82" s="145"/>
      <c r="BE82" s="145"/>
      <c r="BF82" s="145"/>
      <c r="BG82" s="145"/>
    </row>
    <row r="83" spans="1:59" ht="22.5" outlineLevel="3" x14ac:dyDescent="0.2">
      <c r="A83" s="152"/>
      <c r="B83" s="153"/>
      <c r="C83" s="184" t="s">
        <v>1179</v>
      </c>
      <c r="D83" s="158"/>
      <c r="E83" s="159"/>
      <c r="F83" s="156"/>
      <c r="G83" s="156"/>
      <c r="H83" s="156"/>
      <c r="I83" s="156"/>
      <c r="J83" s="156"/>
      <c r="K83" s="156"/>
      <c r="L83" s="156"/>
      <c r="M83" s="156"/>
      <c r="N83" s="155"/>
      <c r="O83" s="155"/>
      <c r="P83" s="155"/>
      <c r="Q83" s="155"/>
      <c r="R83" s="156"/>
      <c r="S83" s="156"/>
      <c r="T83" s="156"/>
      <c r="U83" s="156"/>
      <c r="V83" s="156"/>
      <c r="W83" s="156"/>
      <c r="X83" s="156"/>
      <c r="Y83" s="145"/>
      <c r="Z83" s="145"/>
      <c r="AA83" s="145"/>
      <c r="AB83" s="145"/>
      <c r="AC83" s="145"/>
      <c r="AD83" s="145"/>
      <c r="AE83" s="145"/>
      <c r="AF83" s="145" t="s">
        <v>227</v>
      </c>
      <c r="AG83" s="145">
        <v>0</v>
      </c>
      <c r="AH83" s="145"/>
      <c r="AI83" s="145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</row>
    <row r="84" spans="1:59" outlineLevel="3" x14ac:dyDescent="0.2">
      <c r="A84" s="152"/>
      <c r="B84" s="153"/>
      <c r="C84" s="184" t="s">
        <v>1180</v>
      </c>
      <c r="D84" s="158"/>
      <c r="E84" s="159"/>
      <c r="F84" s="156"/>
      <c r="G84" s="156"/>
      <c r="H84" s="156"/>
      <c r="I84" s="156"/>
      <c r="J84" s="156"/>
      <c r="K84" s="156"/>
      <c r="L84" s="156"/>
      <c r="M84" s="156"/>
      <c r="N84" s="155"/>
      <c r="O84" s="155"/>
      <c r="P84" s="155"/>
      <c r="Q84" s="155"/>
      <c r="R84" s="156"/>
      <c r="S84" s="156"/>
      <c r="T84" s="156"/>
      <c r="U84" s="156"/>
      <c r="V84" s="156"/>
      <c r="W84" s="156"/>
      <c r="X84" s="156"/>
      <c r="Y84" s="145"/>
      <c r="Z84" s="145"/>
      <c r="AA84" s="145"/>
      <c r="AB84" s="145"/>
      <c r="AC84" s="145"/>
      <c r="AD84" s="145"/>
      <c r="AE84" s="145"/>
      <c r="AF84" s="145" t="s">
        <v>227</v>
      </c>
      <c r="AG84" s="145">
        <v>0</v>
      </c>
      <c r="AH84" s="145"/>
      <c r="AI84" s="145"/>
      <c r="AJ84" s="145"/>
      <c r="AK84" s="145"/>
      <c r="AL84" s="145"/>
      <c r="AM84" s="145"/>
      <c r="AN84" s="145"/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5"/>
      <c r="AZ84" s="145"/>
      <c r="BA84" s="145"/>
      <c r="BB84" s="145"/>
      <c r="BC84" s="145"/>
      <c r="BD84" s="145"/>
      <c r="BE84" s="145"/>
      <c r="BF84" s="145"/>
      <c r="BG84" s="145"/>
    </row>
    <row r="85" spans="1:59" ht="22.5" outlineLevel="3" x14ac:dyDescent="0.2">
      <c r="A85" s="152"/>
      <c r="B85" s="153"/>
      <c r="C85" s="184" t="s">
        <v>1148</v>
      </c>
      <c r="D85" s="158"/>
      <c r="E85" s="159"/>
      <c r="F85" s="156"/>
      <c r="G85" s="156"/>
      <c r="H85" s="156"/>
      <c r="I85" s="156"/>
      <c r="J85" s="156"/>
      <c r="K85" s="156"/>
      <c r="L85" s="156"/>
      <c r="M85" s="156"/>
      <c r="N85" s="155"/>
      <c r="O85" s="155"/>
      <c r="P85" s="155"/>
      <c r="Q85" s="155"/>
      <c r="R85" s="156"/>
      <c r="S85" s="156"/>
      <c r="T85" s="156"/>
      <c r="U85" s="156"/>
      <c r="V85" s="156"/>
      <c r="W85" s="156"/>
      <c r="X85" s="156"/>
      <c r="Y85" s="145"/>
      <c r="Z85" s="145"/>
      <c r="AA85" s="145"/>
      <c r="AB85" s="145"/>
      <c r="AC85" s="145"/>
      <c r="AD85" s="145"/>
      <c r="AE85" s="145"/>
      <c r="AF85" s="145" t="s">
        <v>227</v>
      </c>
      <c r="AG85" s="145">
        <v>0</v>
      </c>
      <c r="AH85" s="145"/>
      <c r="AI85" s="145"/>
      <c r="AJ85" s="145"/>
      <c r="AK85" s="145"/>
      <c r="AL85" s="145"/>
      <c r="AM85" s="145"/>
      <c r="AN85" s="145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145"/>
    </row>
    <row r="86" spans="1:59" ht="22.5" outlineLevel="3" x14ac:dyDescent="0.2">
      <c r="A86" s="152"/>
      <c r="B86" s="153"/>
      <c r="C86" s="184" t="s">
        <v>1149</v>
      </c>
      <c r="D86" s="158"/>
      <c r="E86" s="159"/>
      <c r="F86" s="156"/>
      <c r="G86" s="156"/>
      <c r="H86" s="156"/>
      <c r="I86" s="156"/>
      <c r="J86" s="156"/>
      <c r="K86" s="156"/>
      <c r="L86" s="156"/>
      <c r="M86" s="156"/>
      <c r="N86" s="155"/>
      <c r="O86" s="155"/>
      <c r="P86" s="155"/>
      <c r="Q86" s="155"/>
      <c r="R86" s="156"/>
      <c r="S86" s="156"/>
      <c r="T86" s="156"/>
      <c r="U86" s="156"/>
      <c r="V86" s="156"/>
      <c r="W86" s="156"/>
      <c r="X86" s="156"/>
      <c r="Y86" s="145"/>
      <c r="Z86" s="145"/>
      <c r="AA86" s="145"/>
      <c r="AB86" s="145"/>
      <c r="AC86" s="145"/>
      <c r="AD86" s="145"/>
      <c r="AE86" s="145"/>
      <c r="AF86" s="145" t="s">
        <v>227</v>
      </c>
      <c r="AG86" s="145">
        <v>0</v>
      </c>
      <c r="AH86" s="145"/>
      <c r="AI86" s="145"/>
      <c r="AJ86" s="145"/>
      <c r="AK86" s="145"/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</row>
    <row r="87" spans="1:59" ht="22.5" outlineLevel="3" x14ac:dyDescent="0.2">
      <c r="A87" s="152"/>
      <c r="B87" s="153"/>
      <c r="C87" s="184" t="s">
        <v>1181</v>
      </c>
      <c r="D87" s="158"/>
      <c r="E87" s="159"/>
      <c r="F87" s="156"/>
      <c r="G87" s="156"/>
      <c r="H87" s="156"/>
      <c r="I87" s="156"/>
      <c r="J87" s="156"/>
      <c r="K87" s="156"/>
      <c r="L87" s="156"/>
      <c r="M87" s="156"/>
      <c r="N87" s="155"/>
      <c r="O87" s="155"/>
      <c r="P87" s="155"/>
      <c r="Q87" s="155"/>
      <c r="R87" s="156"/>
      <c r="S87" s="156"/>
      <c r="T87" s="156"/>
      <c r="U87" s="156"/>
      <c r="V87" s="156"/>
      <c r="W87" s="156"/>
      <c r="X87" s="156"/>
      <c r="Y87" s="145"/>
      <c r="Z87" s="145"/>
      <c r="AA87" s="145"/>
      <c r="AB87" s="145"/>
      <c r="AC87" s="145"/>
      <c r="AD87" s="145"/>
      <c r="AE87" s="145"/>
      <c r="AF87" s="145" t="s">
        <v>227</v>
      </c>
      <c r="AG87" s="145">
        <v>0</v>
      </c>
      <c r="AH87" s="145"/>
      <c r="AI87" s="145"/>
      <c r="AJ87" s="145"/>
      <c r="AK87" s="145"/>
      <c r="AL87" s="145"/>
      <c r="AM87" s="145"/>
      <c r="AN87" s="145"/>
      <c r="AO87" s="145"/>
      <c r="AP87" s="145"/>
      <c r="AQ87" s="145"/>
      <c r="AR87" s="145"/>
      <c r="AS87" s="145"/>
      <c r="AT87" s="145"/>
      <c r="AU87" s="145"/>
      <c r="AV87" s="145"/>
      <c r="AW87" s="145"/>
      <c r="AX87" s="145"/>
      <c r="AY87" s="145"/>
      <c r="AZ87" s="145"/>
      <c r="BA87" s="145"/>
      <c r="BB87" s="145"/>
      <c r="BC87" s="145"/>
      <c r="BD87" s="145"/>
      <c r="BE87" s="145"/>
      <c r="BF87" s="145"/>
      <c r="BG87" s="145"/>
    </row>
    <row r="88" spans="1:59" ht="22.5" outlineLevel="3" x14ac:dyDescent="0.2">
      <c r="A88" s="152"/>
      <c r="B88" s="153"/>
      <c r="C88" s="184" t="s">
        <v>1150</v>
      </c>
      <c r="D88" s="158"/>
      <c r="E88" s="159"/>
      <c r="F88" s="156"/>
      <c r="G88" s="156"/>
      <c r="H88" s="156"/>
      <c r="I88" s="156"/>
      <c r="J88" s="156"/>
      <c r="K88" s="156"/>
      <c r="L88" s="156"/>
      <c r="M88" s="156"/>
      <c r="N88" s="155"/>
      <c r="O88" s="155"/>
      <c r="P88" s="155"/>
      <c r="Q88" s="155"/>
      <c r="R88" s="156"/>
      <c r="S88" s="156"/>
      <c r="T88" s="156"/>
      <c r="U88" s="156"/>
      <c r="V88" s="156"/>
      <c r="W88" s="156"/>
      <c r="X88" s="156"/>
      <c r="Y88" s="145"/>
      <c r="Z88" s="145"/>
      <c r="AA88" s="145"/>
      <c r="AB88" s="145"/>
      <c r="AC88" s="145"/>
      <c r="AD88" s="145"/>
      <c r="AE88" s="145"/>
      <c r="AF88" s="145" t="s">
        <v>227</v>
      </c>
      <c r="AG88" s="145">
        <v>0</v>
      </c>
      <c r="AH88" s="145"/>
      <c r="AI88" s="145"/>
      <c r="AJ88" s="145"/>
      <c r="AK88" s="145"/>
      <c r="AL88" s="145"/>
      <c r="AM88" s="145"/>
      <c r="AN88" s="145"/>
      <c r="AO88" s="145"/>
      <c r="AP88" s="145"/>
      <c r="AQ88" s="145"/>
      <c r="AR88" s="145"/>
      <c r="AS88" s="145"/>
      <c r="AT88" s="145"/>
      <c r="AU88" s="145"/>
      <c r="AV88" s="145"/>
      <c r="AW88" s="145"/>
      <c r="AX88" s="145"/>
      <c r="AY88" s="145"/>
      <c r="AZ88" s="145"/>
      <c r="BA88" s="145"/>
      <c r="BB88" s="145"/>
      <c r="BC88" s="145"/>
      <c r="BD88" s="145"/>
      <c r="BE88" s="145"/>
      <c r="BF88" s="145"/>
      <c r="BG88" s="145"/>
    </row>
    <row r="89" spans="1:59" ht="22.5" outlineLevel="3" x14ac:dyDescent="0.2">
      <c r="A89" s="152"/>
      <c r="B89" s="153"/>
      <c r="C89" s="184" t="s">
        <v>1195</v>
      </c>
      <c r="D89" s="158"/>
      <c r="E89" s="159"/>
      <c r="F89" s="156"/>
      <c r="G89" s="156"/>
      <c r="H89" s="156"/>
      <c r="I89" s="156"/>
      <c r="J89" s="156"/>
      <c r="K89" s="156"/>
      <c r="L89" s="156"/>
      <c r="M89" s="156"/>
      <c r="N89" s="155"/>
      <c r="O89" s="155"/>
      <c r="P89" s="155"/>
      <c r="Q89" s="155"/>
      <c r="R89" s="156"/>
      <c r="S89" s="156"/>
      <c r="T89" s="156"/>
      <c r="U89" s="156"/>
      <c r="V89" s="156"/>
      <c r="W89" s="156"/>
      <c r="X89" s="156"/>
      <c r="Y89" s="145"/>
      <c r="Z89" s="145"/>
      <c r="AA89" s="145"/>
      <c r="AB89" s="145"/>
      <c r="AC89" s="145"/>
      <c r="AD89" s="145"/>
      <c r="AE89" s="145"/>
      <c r="AF89" s="145" t="s">
        <v>227</v>
      </c>
      <c r="AG89" s="145">
        <v>0</v>
      </c>
      <c r="AH89" s="145"/>
      <c r="AI89" s="145"/>
      <c r="AJ89" s="145"/>
      <c r="AK89" s="145"/>
      <c r="AL89" s="145"/>
      <c r="AM89" s="145"/>
      <c r="AN89" s="145"/>
      <c r="AO89" s="145"/>
      <c r="AP89" s="145"/>
      <c r="AQ89" s="145"/>
      <c r="AR89" s="145"/>
      <c r="AS89" s="145"/>
      <c r="AT89" s="145"/>
      <c r="AU89" s="145"/>
      <c r="AV89" s="145"/>
      <c r="AW89" s="145"/>
      <c r="AX89" s="145"/>
      <c r="AY89" s="145"/>
      <c r="AZ89" s="145"/>
      <c r="BA89" s="145"/>
      <c r="BB89" s="145"/>
      <c r="BC89" s="145"/>
      <c r="BD89" s="145"/>
      <c r="BE89" s="145"/>
      <c r="BF89" s="145"/>
      <c r="BG89" s="145"/>
    </row>
    <row r="90" spans="1:59" outlineLevel="3" x14ac:dyDescent="0.2">
      <c r="A90" s="152"/>
      <c r="B90" s="153"/>
      <c r="C90" s="184" t="s">
        <v>1196</v>
      </c>
      <c r="D90" s="158"/>
      <c r="E90" s="159"/>
      <c r="F90" s="156"/>
      <c r="G90" s="156"/>
      <c r="H90" s="156"/>
      <c r="I90" s="156"/>
      <c r="J90" s="156"/>
      <c r="K90" s="156"/>
      <c r="L90" s="156"/>
      <c r="M90" s="156"/>
      <c r="N90" s="155"/>
      <c r="O90" s="155"/>
      <c r="P90" s="155"/>
      <c r="Q90" s="155"/>
      <c r="R90" s="156"/>
      <c r="S90" s="156"/>
      <c r="T90" s="156"/>
      <c r="U90" s="156"/>
      <c r="V90" s="156"/>
      <c r="W90" s="156"/>
      <c r="X90" s="156"/>
      <c r="Y90" s="145"/>
      <c r="Z90" s="145"/>
      <c r="AA90" s="145"/>
      <c r="AB90" s="145"/>
      <c r="AC90" s="145"/>
      <c r="AD90" s="145"/>
      <c r="AE90" s="145"/>
      <c r="AF90" s="145" t="s">
        <v>227</v>
      </c>
      <c r="AG90" s="145">
        <v>0</v>
      </c>
      <c r="AH90" s="145"/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45"/>
      <c r="AY90" s="145"/>
      <c r="AZ90" s="145"/>
      <c r="BA90" s="145"/>
      <c r="BB90" s="145"/>
      <c r="BC90" s="145"/>
      <c r="BD90" s="145"/>
      <c r="BE90" s="145"/>
      <c r="BF90" s="145"/>
      <c r="BG90" s="145"/>
    </row>
    <row r="91" spans="1:59" outlineLevel="1" x14ac:dyDescent="0.2">
      <c r="A91" s="168">
        <v>7</v>
      </c>
      <c r="B91" s="169" t="s">
        <v>1197</v>
      </c>
      <c r="C91" s="183" t="s">
        <v>1198</v>
      </c>
      <c r="D91" s="170" t="s">
        <v>765</v>
      </c>
      <c r="E91" s="171">
        <v>3</v>
      </c>
      <c r="F91" s="172"/>
      <c r="G91" s="173">
        <f>ROUND(E91*F91,2)</f>
        <v>0</v>
      </c>
      <c r="H91" s="172"/>
      <c r="I91" s="173">
        <f>ROUND(E91*H91,2)</f>
        <v>0</v>
      </c>
      <c r="J91" s="172"/>
      <c r="K91" s="173">
        <f>ROUND(E91*J91,2)</f>
        <v>0</v>
      </c>
      <c r="L91" s="173">
        <v>21</v>
      </c>
      <c r="M91" s="173">
        <f>G91*(1+L91/100)</f>
        <v>0</v>
      </c>
      <c r="N91" s="171">
        <v>0</v>
      </c>
      <c r="O91" s="171">
        <f>ROUND(E91*N91,2)</f>
        <v>0</v>
      </c>
      <c r="P91" s="171">
        <v>0</v>
      </c>
      <c r="Q91" s="171">
        <f>ROUND(E91*P91,2)</f>
        <v>0</v>
      </c>
      <c r="R91" s="173"/>
      <c r="S91" s="174" t="s">
        <v>296</v>
      </c>
      <c r="T91" s="156">
        <v>0</v>
      </c>
      <c r="U91" s="156">
        <f>ROUND(E91*T91,2)</f>
        <v>0</v>
      </c>
      <c r="V91" s="156"/>
      <c r="W91" s="156" t="s">
        <v>223</v>
      </c>
      <c r="X91" s="156" t="s">
        <v>224</v>
      </c>
      <c r="Y91" s="145"/>
      <c r="Z91" s="145"/>
      <c r="AA91" s="145"/>
      <c r="AB91" s="145"/>
      <c r="AC91" s="145"/>
      <c r="AD91" s="145"/>
      <c r="AE91" s="145"/>
      <c r="AF91" s="145" t="s">
        <v>352</v>
      </c>
      <c r="AG91" s="145"/>
      <c r="AH91" s="145"/>
      <c r="AI91" s="145"/>
      <c r="AJ91" s="145"/>
      <c r="AK91" s="145"/>
      <c r="AL91" s="145"/>
      <c r="AM91" s="145"/>
      <c r="AN91" s="145"/>
      <c r="AO91" s="145"/>
      <c r="AP91" s="145"/>
      <c r="AQ91" s="145"/>
      <c r="AR91" s="145"/>
      <c r="AS91" s="145"/>
      <c r="AT91" s="145"/>
      <c r="AU91" s="145"/>
      <c r="AV91" s="145"/>
      <c r="AW91" s="145"/>
      <c r="AX91" s="145"/>
      <c r="AY91" s="145"/>
      <c r="AZ91" s="145"/>
      <c r="BA91" s="145"/>
      <c r="BB91" s="145"/>
      <c r="BC91" s="145"/>
      <c r="BD91" s="145"/>
      <c r="BE91" s="145"/>
      <c r="BF91" s="145"/>
      <c r="BG91" s="145"/>
    </row>
    <row r="92" spans="1:59" outlineLevel="2" x14ac:dyDescent="0.2">
      <c r="A92" s="152"/>
      <c r="B92" s="153"/>
      <c r="C92" s="184" t="s">
        <v>1199</v>
      </c>
      <c r="D92" s="158"/>
      <c r="E92" s="159">
        <v>3</v>
      </c>
      <c r="F92" s="156"/>
      <c r="G92" s="156"/>
      <c r="H92" s="156"/>
      <c r="I92" s="156"/>
      <c r="J92" s="156"/>
      <c r="K92" s="156"/>
      <c r="L92" s="156"/>
      <c r="M92" s="156"/>
      <c r="N92" s="155"/>
      <c r="O92" s="155"/>
      <c r="P92" s="155"/>
      <c r="Q92" s="155"/>
      <c r="R92" s="156"/>
      <c r="S92" s="156"/>
      <c r="T92" s="156"/>
      <c r="U92" s="156"/>
      <c r="V92" s="156"/>
      <c r="W92" s="156"/>
      <c r="X92" s="156"/>
      <c r="Y92" s="145"/>
      <c r="Z92" s="145"/>
      <c r="AA92" s="145"/>
      <c r="AB92" s="145"/>
      <c r="AC92" s="145"/>
      <c r="AD92" s="145"/>
      <c r="AE92" s="145"/>
      <c r="AF92" s="145" t="s">
        <v>227</v>
      </c>
      <c r="AG92" s="145">
        <v>0</v>
      </c>
      <c r="AH92" s="145"/>
      <c r="AI92" s="145"/>
      <c r="AJ92" s="145"/>
      <c r="AK92" s="145"/>
      <c r="AL92" s="145"/>
      <c r="AM92" s="145"/>
      <c r="AN92" s="145"/>
      <c r="AO92" s="145"/>
      <c r="AP92" s="145"/>
      <c r="AQ92" s="145"/>
      <c r="AR92" s="145"/>
      <c r="AS92" s="145"/>
      <c r="AT92" s="145"/>
      <c r="AU92" s="145"/>
      <c r="AV92" s="145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  <c r="BG92" s="145"/>
    </row>
    <row r="93" spans="1:59" outlineLevel="3" x14ac:dyDescent="0.2">
      <c r="A93" s="152"/>
      <c r="B93" s="153"/>
      <c r="C93" s="184" t="s">
        <v>1200</v>
      </c>
      <c r="D93" s="158"/>
      <c r="E93" s="159"/>
      <c r="F93" s="156"/>
      <c r="G93" s="156"/>
      <c r="H93" s="156"/>
      <c r="I93" s="156"/>
      <c r="J93" s="156"/>
      <c r="K93" s="156"/>
      <c r="L93" s="156"/>
      <c r="M93" s="156"/>
      <c r="N93" s="155"/>
      <c r="O93" s="155"/>
      <c r="P93" s="155"/>
      <c r="Q93" s="155"/>
      <c r="R93" s="156"/>
      <c r="S93" s="156"/>
      <c r="T93" s="156"/>
      <c r="U93" s="156"/>
      <c r="V93" s="156"/>
      <c r="W93" s="156"/>
      <c r="X93" s="156"/>
      <c r="Y93" s="145"/>
      <c r="Z93" s="145"/>
      <c r="AA93" s="145"/>
      <c r="AB93" s="145"/>
      <c r="AC93" s="145"/>
      <c r="AD93" s="145"/>
      <c r="AE93" s="145"/>
      <c r="AF93" s="145" t="s">
        <v>227</v>
      </c>
      <c r="AG93" s="145">
        <v>0</v>
      </c>
      <c r="AH93" s="145"/>
      <c r="AI93" s="145"/>
      <c r="AJ93" s="145"/>
      <c r="AK93" s="145"/>
      <c r="AL93" s="145"/>
      <c r="AM93" s="145"/>
      <c r="AN93" s="145"/>
      <c r="AO93" s="145"/>
      <c r="AP93" s="145"/>
      <c r="AQ93" s="145"/>
      <c r="AR93" s="145"/>
      <c r="AS93" s="145"/>
      <c r="AT93" s="145"/>
      <c r="AU93" s="145"/>
      <c r="AV93" s="145"/>
      <c r="AW93" s="145"/>
      <c r="AX93" s="145"/>
      <c r="AY93" s="145"/>
      <c r="AZ93" s="145"/>
      <c r="BA93" s="145"/>
      <c r="BB93" s="145"/>
      <c r="BC93" s="145"/>
      <c r="BD93" s="145"/>
      <c r="BE93" s="145"/>
      <c r="BF93" s="145"/>
      <c r="BG93" s="145"/>
    </row>
    <row r="94" spans="1:59" ht="22.5" outlineLevel="3" x14ac:dyDescent="0.2">
      <c r="A94" s="152"/>
      <c r="B94" s="153"/>
      <c r="C94" s="184" t="s">
        <v>1201</v>
      </c>
      <c r="D94" s="158"/>
      <c r="E94" s="159"/>
      <c r="F94" s="156"/>
      <c r="G94" s="156"/>
      <c r="H94" s="156"/>
      <c r="I94" s="156"/>
      <c r="J94" s="156"/>
      <c r="K94" s="156"/>
      <c r="L94" s="156"/>
      <c r="M94" s="156"/>
      <c r="N94" s="155"/>
      <c r="O94" s="155"/>
      <c r="P94" s="155"/>
      <c r="Q94" s="155"/>
      <c r="R94" s="156"/>
      <c r="S94" s="156"/>
      <c r="T94" s="156"/>
      <c r="U94" s="156"/>
      <c r="V94" s="156"/>
      <c r="W94" s="156"/>
      <c r="X94" s="156"/>
      <c r="Y94" s="145"/>
      <c r="Z94" s="145"/>
      <c r="AA94" s="145"/>
      <c r="AB94" s="145"/>
      <c r="AC94" s="145"/>
      <c r="AD94" s="145"/>
      <c r="AE94" s="145"/>
      <c r="AF94" s="145" t="s">
        <v>227</v>
      </c>
      <c r="AG94" s="145">
        <v>0</v>
      </c>
      <c r="AH94" s="145"/>
      <c r="AI94" s="145"/>
      <c r="AJ94" s="145"/>
      <c r="AK94" s="145"/>
      <c r="AL94" s="145"/>
      <c r="AM94" s="145"/>
      <c r="AN94" s="145"/>
      <c r="AO94" s="145"/>
      <c r="AP94" s="145"/>
      <c r="AQ94" s="145"/>
      <c r="AR94" s="145"/>
      <c r="AS94" s="145"/>
      <c r="AT94" s="145"/>
      <c r="AU94" s="145"/>
      <c r="AV94" s="145"/>
      <c r="AW94" s="145"/>
      <c r="AX94" s="145"/>
      <c r="AY94" s="145"/>
      <c r="AZ94" s="145"/>
      <c r="BA94" s="145"/>
      <c r="BB94" s="145"/>
      <c r="BC94" s="145"/>
      <c r="BD94" s="145"/>
      <c r="BE94" s="145"/>
      <c r="BF94" s="145"/>
      <c r="BG94" s="145"/>
    </row>
    <row r="95" spans="1:59" outlineLevel="3" x14ac:dyDescent="0.2">
      <c r="A95" s="152"/>
      <c r="B95" s="153"/>
      <c r="C95" s="184" t="s">
        <v>1202</v>
      </c>
      <c r="D95" s="158"/>
      <c r="E95" s="159"/>
      <c r="F95" s="156"/>
      <c r="G95" s="156"/>
      <c r="H95" s="156"/>
      <c r="I95" s="156"/>
      <c r="J95" s="156"/>
      <c r="K95" s="156"/>
      <c r="L95" s="156"/>
      <c r="M95" s="156"/>
      <c r="N95" s="155"/>
      <c r="O95" s="155"/>
      <c r="P95" s="155"/>
      <c r="Q95" s="155"/>
      <c r="R95" s="156"/>
      <c r="S95" s="156"/>
      <c r="T95" s="156"/>
      <c r="U95" s="156"/>
      <c r="V95" s="156"/>
      <c r="W95" s="156"/>
      <c r="X95" s="156"/>
      <c r="Y95" s="145"/>
      <c r="Z95" s="145"/>
      <c r="AA95" s="145"/>
      <c r="AB95" s="145"/>
      <c r="AC95" s="145"/>
      <c r="AD95" s="145"/>
      <c r="AE95" s="145"/>
      <c r="AF95" s="145" t="s">
        <v>227</v>
      </c>
      <c r="AG95" s="145">
        <v>0</v>
      </c>
      <c r="AH95" s="145"/>
      <c r="AI95" s="145"/>
      <c r="AJ95" s="145"/>
      <c r="AK95" s="145"/>
      <c r="AL95" s="145"/>
      <c r="AM95" s="145"/>
      <c r="AN95" s="145"/>
      <c r="AO95" s="145"/>
      <c r="AP95" s="145"/>
      <c r="AQ95" s="145"/>
      <c r="AR95" s="145"/>
      <c r="AS95" s="145"/>
      <c r="AT95" s="145"/>
      <c r="AU95" s="145"/>
      <c r="AV95" s="145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  <c r="BG95" s="145"/>
    </row>
    <row r="96" spans="1:59" ht="22.5" outlineLevel="3" x14ac:dyDescent="0.2">
      <c r="A96" s="152"/>
      <c r="B96" s="153"/>
      <c r="C96" s="184" t="s">
        <v>1203</v>
      </c>
      <c r="D96" s="158"/>
      <c r="E96" s="159"/>
      <c r="F96" s="156"/>
      <c r="G96" s="156"/>
      <c r="H96" s="156"/>
      <c r="I96" s="156"/>
      <c r="J96" s="156"/>
      <c r="K96" s="156"/>
      <c r="L96" s="156"/>
      <c r="M96" s="156"/>
      <c r="N96" s="155"/>
      <c r="O96" s="155"/>
      <c r="P96" s="155"/>
      <c r="Q96" s="155"/>
      <c r="R96" s="156"/>
      <c r="S96" s="156"/>
      <c r="T96" s="156"/>
      <c r="U96" s="156"/>
      <c r="V96" s="156"/>
      <c r="W96" s="156"/>
      <c r="X96" s="156"/>
      <c r="Y96" s="145"/>
      <c r="Z96" s="145"/>
      <c r="AA96" s="145"/>
      <c r="AB96" s="145"/>
      <c r="AC96" s="145"/>
      <c r="AD96" s="145"/>
      <c r="AE96" s="145"/>
      <c r="AF96" s="145" t="s">
        <v>227</v>
      </c>
      <c r="AG96" s="145">
        <v>0</v>
      </c>
      <c r="AH96" s="145"/>
      <c r="AI96" s="145"/>
      <c r="AJ96" s="145"/>
      <c r="AK96" s="145"/>
      <c r="AL96" s="145"/>
      <c r="AM96" s="145"/>
      <c r="AN96" s="145"/>
      <c r="AO96" s="145"/>
      <c r="AP96" s="145"/>
      <c r="AQ96" s="145"/>
      <c r="AR96" s="145"/>
      <c r="AS96" s="145"/>
      <c r="AT96" s="145"/>
      <c r="AU96" s="145"/>
      <c r="AV96" s="145"/>
      <c r="AW96" s="145"/>
      <c r="AX96" s="145"/>
      <c r="AY96" s="145"/>
      <c r="AZ96" s="145"/>
      <c r="BA96" s="145"/>
      <c r="BB96" s="145"/>
      <c r="BC96" s="145"/>
      <c r="BD96" s="145"/>
      <c r="BE96" s="145"/>
      <c r="BF96" s="145"/>
      <c r="BG96" s="145"/>
    </row>
    <row r="97" spans="1:59" outlineLevel="3" x14ac:dyDescent="0.2">
      <c r="A97" s="152"/>
      <c r="B97" s="153"/>
      <c r="C97" s="184" t="s">
        <v>1204</v>
      </c>
      <c r="D97" s="158"/>
      <c r="E97" s="159"/>
      <c r="F97" s="156"/>
      <c r="G97" s="156"/>
      <c r="H97" s="156"/>
      <c r="I97" s="156"/>
      <c r="J97" s="156"/>
      <c r="K97" s="156"/>
      <c r="L97" s="156"/>
      <c r="M97" s="156"/>
      <c r="N97" s="155"/>
      <c r="O97" s="155"/>
      <c r="P97" s="155"/>
      <c r="Q97" s="155"/>
      <c r="R97" s="156"/>
      <c r="S97" s="156"/>
      <c r="T97" s="156"/>
      <c r="U97" s="156"/>
      <c r="V97" s="156"/>
      <c r="W97" s="156"/>
      <c r="X97" s="156"/>
      <c r="Y97" s="145"/>
      <c r="Z97" s="145"/>
      <c r="AA97" s="145"/>
      <c r="AB97" s="145"/>
      <c r="AC97" s="145"/>
      <c r="AD97" s="145"/>
      <c r="AE97" s="145"/>
      <c r="AF97" s="145" t="s">
        <v>227</v>
      </c>
      <c r="AG97" s="145">
        <v>0</v>
      </c>
      <c r="AH97" s="145"/>
      <c r="AI97" s="145"/>
      <c r="AJ97" s="145"/>
      <c r="AK97" s="145"/>
      <c r="AL97" s="145"/>
      <c r="AM97" s="145"/>
      <c r="AN97" s="145"/>
      <c r="AO97" s="145"/>
      <c r="AP97" s="145"/>
      <c r="AQ97" s="145"/>
      <c r="AR97" s="145"/>
      <c r="AS97" s="145"/>
      <c r="AT97" s="145"/>
      <c r="AU97" s="145"/>
      <c r="AV97" s="145"/>
      <c r="AW97" s="145"/>
      <c r="AX97" s="145"/>
      <c r="AY97" s="145"/>
      <c r="AZ97" s="145"/>
      <c r="BA97" s="145"/>
      <c r="BB97" s="145"/>
      <c r="BC97" s="145"/>
      <c r="BD97" s="145"/>
      <c r="BE97" s="145"/>
      <c r="BF97" s="145"/>
      <c r="BG97" s="145"/>
    </row>
    <row r="98" spans="1:59" ht="22.5" outlineLevel="3" x14ac:dyDescent="0.2">
      <c r="A98" s="152"/>
      <c r="B98" s="153"/>
      <c r="C98" s="184" t="s">
        <v>1205</v>
      </c>
      <c r="D98" s="158"/>
      <c r="E98" s="159"/>
      <c r="F98" s="156"/>
      <c r="G98" s="156"/>
      <c r="H98" s="156"/>
      <c r="I98" s="156"/>
      <c r="J98" s="156"/>
      <c r="K98" s="156"/>
      <c r="L98" s="156"/>
      <c r="M98" s="156"/>
      <c r="N98" s="155"/>
      <c r="O98" s="155"/>
      <c r="P98" s="155"/>
      <c r="Q98" s="155"/>
      <c r="R98" s="156"/>
      <c r="S98" s="156"/>
      <c r="T98" s="156"/>
      <c r="U98" s="156"/>
      <c r="V98" s="156"/>
      <c r="W98" s="156"/>
      <c r="X98" s="156"/>
      <c r="Y98" s="145"/>
      <c r="Z98" s="145"/>
      <c r="AA98" s="145"/>
      <c r="AB98" s="145"/>
      <c r="AC98" s="145"/>
      <c r="AD98" s="145"/>
      <c r="AE98" s="145"/>
      <c r="AF98" s="145" t="s">
        <v>227</v>
      </c>
      <c r="AG98" s="145">
        <v>0</v>
      </c>
      <c r="AH98" s="145"/>
      <c r="AI98" s="145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45"/>
      <c r="AU98" s="145"/>
      <c r="AV98" s="145"/>
      <c r="AW98" s="145"/>
      <c r="AX98" s="145"/>
      <c r="AY98" s="145"/>
      <c r="AZ98" s="145"/>
      <c r="BA98" s="145"/>
      <c r="BB98" s="145"/>
      <c r="BC98" s="145"/>
      <c r="BD98" s="145"/>
      <c r="BE98" s="145"/>
      <c r="BF98" s="145"/>
      <c r="BG98" s="145"/>
    </row>
    <row r="99" spans="1:59" ht="22.5" outlineLevel="3" x14ac:dyDescent="0.2">
      <c r="A99" s="152"/>
      <c r="B99" s="153"/>
      <c r="C99" s="184" t="s">
        <v>1206</v>
      </c>
      <c r="D99" s="158"/>
      <c r="E99" s="159"/>
      <c r="F99" s="156"/>
      <c r="G99" s="156"/>
      <c r="H99" s="156"/>
      <c r="I99" s="156"/>
      <c r="J99" s="156"/>
      <c r="K99" s="156"/>
      <c r="L99" s="156"/>
      <c r="M99" s="156"/>
      <c r="N99" s="155"/>
      <c r="O99" s="155"/>
      <c r="P99" s="155"/>
      <c r="Q99" s="155"/>
      <c r="R99" s="156"/>
      <c r="S99" s="156"/>
      <c r="T99" s="156"/>
      <c r="U99" s="156"/>
      <c r="V99" s="156"/>
      <c r="W99" s="156"/>
      <c r="X99" s="156"/>
      <c r="Y99" s="145"/>
      <c r="Z99" s="145"/>
      <c r="AA99" s="145"/>
      <c r="AB99" s="145"/>
      <c r="AC99" s="145"/>
      <c r="AD99" s="145"/>
      <c r="AE99" s="145"/>
      <c r="AF99" s="145" t="s">
        <v>227</v>
      </c>
      <c r="AG99" s="145">
        <v>0</v>
      </c>
      <c r="AH99" s="145"/>
      <c r="AI99" s="145"/>
      <c r="AJ99" s="145"/>
      <c r="AK99" s="145"/>
      <c r="AL99" s="145"/>
      <c r="AM99" s="145"/>
      <c r="AN99" s="145"/>
      <c r="AO99" s="145"/>
      <c r="AP99" s="145"/>
      <c r="AQ99" s="145"/>
      <c r="AR99" s="145"/>
      <c r="AS99" s="145"/>
      <c r="AT99" s="145"/>
      <c r="AU99" s="145"/>
      <c r="AV99" s="145"/>
      <c r="AW99" s="145"/>
      <c r="AX99" s="145"/>
      <c r="AY99" s="145"/>
      <c r="AZ99" s="145"/>
      <c r="BA99" s="145"/>
      <c r="BB99" s="145"/>
      <c r="BC99" s="145"/>
      <c r="BD99" s="145"/>
      <c r="BE99" s="145"/>
      <c r="BF99" s="145"/>
      <c r="BG99" s="145"/>
    </row>
    <row r="100" spans="1:59" outlineLevel="3" x14ac:dyDescent="0.2">
      <c r="A100" s="152"/>
      <c r="B100" s="153"/>
      <c r="C100" s="184" t="s">
        <v>1207</v>
      </c>
      <c r="D100" s="158"/>
      <c r="E100" s="159"/>
      <c r="F100" s="156"/>
      <c r="G100" s="156"/>
      <c r="H100" s="156"/>
      <c r="I100" s="156"/>
      <c r="J100" s="156"/>
      <c r="K100" s="156"/>
      <c r="L100" s="156"/>
      <c r="M100" s="156"/>
      <c r="N100" s="155"/>
      <c r="O100" s="155"/>
      <c r="P100" s="155"/>
      <c r="Q100" s="155"/>
      <c r="R100" s="156"/>
      <c r="S100" s="156"/>
      <c r="T100" s="156"/>
      <c r="U100" s="156"/>
      <c r="V100" s="156"/>
      <c r="W100" s="156"/>
      <c r="X100" s="156"/>
      <c r="Y100" s="145"/>
      <c r="Z100" s="145"/>
      <c r="AA100" s="145"/>
      <c r="AB100" s="145"/>
      <c r="AC100" s="145"/>
      <c r="AD100" s="145"/>
      <c r="AE100" s="145"/>
      <c r="AF100" s="145" t="s">
        <v>227</v>
      </c>
      <c r="AG100" s="145">
        <v>0</v>
      </c>
      <c r="AH100" s="145"/>
      <c r="AI100" s="145"/>
      <c r="AJ100" s="145"/>
      <c r="AK100" s="145"/>
      <c r="AL100" s="145"/>
      <c r="AM100" s="145"/>
      <c r="AN100" s="145"/>
      <c r="AO100" s="145"/>
      <c r="AP100" s="145"/>
      <c r="AQ100" s="145"/>
      <c r="AR100" s="145"/>
      <c r="AS100" s="145"/>
      <c r="AT100" s="145"/>
      <c r="AU100" s="145"/>
      <c r="AV100" s="145"/>
      <c r="AW100" s="145"/>
      <c r="AX100" s="145"/>
      <c r="AY100" s="145"/>
      <c r="AZ100" s="145"/>
      <c r="BA100" s="145"/>
      <c r="BB100" s="145"/>
      <c r="BC100" s="145"/>
      <c r="BD100" s="145"/>
      <c r="BE100" s="145"/>
      <c r="BF100" s="145"/>
      <c r="BG100" s="145"/>
    </row>
    <row r="101" spans="1:59" outlineLevel="1" x14ac:dyDescent="0.2">
      <c r="A101" s="168">
        <v>8</v>
      </c>
      <c r="B101" s="169" t="s">
        <v>1208</v>
      </c>
      <c r="C101" s="183" t="s">
        <v>1209</v>
      </c>
      <c r="D101" s="170" t="s">
        <v>765</v>
      </c>
      <c r="E101" s="171">
        <v>1</v>
      </c>
      <c r="F101" s="172"/>
      <c r="G101" s="173">
        <f>ROUND(E101*F101,2)</f>
        <v>0</v>
      </c>
      <c r="H101" s="172"/>
      <c r="I101" s="173">
        <f>ROUND(E101*H101,2)</f>
        <v>0</v>
      </c>
      <c r="J101" s="172"/>
      <c r="K101" s="173">
        <f>ROUND(E101*J101,2)</f>
        <v>0</v>
      </c>
      <c r="L101" s="173">
        <v>21</v>
      </c>
      <c r="M101" s="173">
        <f>G101*(1+L101/100)</f>
        <v>0</v>
      </c>
      <c r="N101" s="171">
        <v>0</v>
      </c>
      <c r="O101" s="171">
        <f>ROUND(E101*N101,2)</f>
        <v>0</v>
      </c>
      <c r="P101" s="171">
        <v>0</v>
      </c>
      <c r="Q101" s="171">
        <f>ROUND(E101*P101,2)</f>
        <v>0</v>
      </c>
      <c r="R101" s="173"/>
      <c r="S101" s="174" t="s">
        <v>296</v>
      </c>
      <c r="T101" s="156">
        <v>0</v>
      </c>
      <c r="U101" s="156">
        <f>ROUND(E101*T101,2)</f>
        <v>0</v>
      </c>
      <c r="V101" s="156"/>
      <c r="W101" s="156" t="s">
        <v>223</v>
      </c>
      <c r="X101" s="156" t="s">
        <v>224</v>
      </c>
      <c r="Y101" s="145"/>
      <c r="Z101" s="145"/>
      <c r="AA101" s="145"/>
      <c r="AB101" s="145"/>
      <c r="AC101" s="145"/>
      <c r="AD101" s="145"/>
      <c r="AE101" s="145"/>
      <c r="AF101" s="145" t="s">
        <v>352</v>
      </c>
      <c r="AG101" s="145"/>
      <c r="AH101" s="145"/>
      <c r="AI101" s="145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45"/>
      <c r="BG101" s="145"/>
    </row>
    <row r="102" spans="1:59" outlineLevel="2" x14ac:dyDescent="0.2">
      <c r="A102" s="152"/>
      <c r="B102" s="153"/>
      <c r="C102" s="184" t="s">
        <v>1210</v>
      </c>
      <c r="D102" s="158"/>
      <c r="E102" s="159">
        <v>1</v>
      </c>
      <c r="F102" s="156"/>
      <c r="G102" s="156"/>
      <c r="H102" s="156"/>
      <c r="I102" s="156"/>
      <c r="J102" s="156"/>
      <c r="K102" s="156"/>
      <c r="L102" s="156"/>
      <c r="M102" s="156"/>
      <c r="N102" s="155"/>
      <c r="O102" s="155"/>
      <c r="P102" s="155"/>
      <c r="Q102" s="155"/>
      <c r="R102" s="156"/>
      <c r="S102" s="156"/>
      <c r="T102" s="156"/>
      <c r="U102" s="156"/>
      <c r="V102" s="156"/>
      <c r="W102" s="156"/>
      <c r="X102" s="156"/>
      <c r="Y102" s="145"/>
      <c r="Z102" s="145"/>
      <c r="AA102" s="145"/>
      <c r="AB102" s="145"/>
      <c r="AC102" s="145"/>
      <c r="AD102" s="145"/>
      <c r="AE102" s="145"/>
      <c r="AF102" s="145" t="s">
        <v>227</v>
      </c>
      <c r="AG102" s="145">
        <v>0</v>
      </c>
      <c r="AH102" s="145"/>
      <c r="AI102" s="145"/>
      <c r="AJ102" s="145"/>
      <c r="AK102" s="145"/>
      <c r="AL102" s="145"/>
      <c r="AM102" s="145"/>
      <c r="AN102" s="145"/>
      <c r="AO102" s="145"/>
      <c r="AP102" s="145"/>
      <c r="AQ102" s="145"/>
      <c r="AR102" s="145"/>
      <c r="AS102" s="145"/>
      <c r="AT102" s="145"/>
      <c r="AU102" s="145"/>
      <c r="AV102" s="145"/>
      <c r="AW102" s="145"/>
      <c r="AX102" s="145"/>
      <c r="AY102" s="145"/>
      <c r="AZ102" s="145"/>
      <c r="BA102" s="145"/>
      <c r="BB102" s="145"/>
      <c r="BC102" s="145"/>
      <c r="BD102" s="145"/>
      <c r="BE102" s="145"/>
      <c r="BF102" s="145"/>
      <c r="BG102" s="145"/>
    </row>
    <row r="103" spans="1:59" outlineLevel="3" x14ac:dyDescent="0.2">
      <c r="A103" s="152"/>
      <c r="B103" s="153"/>
      <c r="C103" s="184" t="s">
        <v>1211</v>
      </c>
      <c r="D103" s="158"/>
      <c r="E103" s="159"/>
      <c r="F103" s="156"/>
      <c r="G103" s="156"/>
      <c r="H103" s="156"/>
      <c r="I103" s="156"/>
      <c r="J103" s="156"/>
      <c r="K103" s="156"/>
      <c r="L103" s="156"/>
      <c r="M103" s="156"/>
      <c r="N103" s="155"/>
      <c r="O103" s="155"/>
      <c r="P103" s="155"/>
      <c r="Q103" s="155"/>
      <c r="R103" s="156"/>
      <c r="S103" s="156"/>
      <c r="T103" s="156"/>
      <c r="U103" s="156"/>
      <c r="V103" s="156"/>
      <c r="W103" s="156"/>
      <c r="X103" s="156"/>
      <c r="Y103" s="145"/>
      <c r="Z103" s="145"/>
      <c r="AA103" s="145"/>
      <c r="AB103" s="145"/>
      <c r="AC103" s="145"/>
      <c r="AD103" s="145"/>
      <c r="AE103" s="145"/>
      <c r="AF103" s="145" t="s">
        <v>227</v>
      </c>
      <c r="AG103" s="145">
        <v>0</v>
      </c>
      <c r="AH103" s="145"/>
      <c r="AI103" s="145"/>
      <c r="AJ103" s="145"/>
      <c r="AK103" s="145"/>
      <c r="AL103" s="145"/>
      <c r="AM103" s="145"/>
      <c r="AN103" s="145"/>
      <c r="AO103" s="145"/>
      <c r="AP103" s="145"/>
      <c r="AQ103" s="145"/>
      <c r="AR103" s="145"/>
      <c r="AS103" s="145"/>
      <c r="AT103" s="145"/>
      <c r="AU103" s="145"/>
      <c r="AV103" s="145"/>
      <c r="AW103" s="145"/>
      <c r="AX103" s="145"/>
      <c r="AY103" s="145"/>
      <c r="AZ103" s="145"/>
      <c r="BA103" s="145"/>
      <c r="BB103" s="145"/>
      <c r="BC103" s="145"/>
      <c r="BD103" s="145"/>
      <c r="BE103" s="145"/>
      <c r="BF103" s="145"/>
      <c r="BG103" s="145"/>
    </row>
    <row r="104" spans="1:59" ht="22.5" outlineLevel="3" x14ac:dyDescent="0.2">
      <c r="A104" s="152"/>
      <c r="B104" s="153"/>
      <c r="C104" s="184" t="s">
        <v>1212</v>
      </c>
      <c r="D104" s="158"/>
      <c r="E104" s="159"/>
      <c r="F104" s="156"/>
      <c r="G104" s="156"/>
      <c r="H104" s="156"/>
      <c r="I104" s="156"/>
      <c r="J104" s="156"/>
      <c r="K104" s="156"/>
      <c r="L104" s="156"/>
      <c r="M104" s="156"/>
      <c r="N104" s="155"/>
      <c r="O104" s="155"/>
      <c r="P104" s="155"/>
      <c r="Q104" s="155"/>
      <c r="R104" s="156"/>
      <c r="S104" s="156"/>
      <c r="T104" s="156"/>
      <c r="U104" s="156"/>
      <c r="V104" s="156"/>
      <c r="W104" s="156"/>
      <c r="X104" s="156"/>
      <c r="Y104" s="145"/>
      <c r="Z104" s="145"/>
      <c r="AA104" s="145"/>
      <c r="AB104" s="145"/>
      <c r="AC104" s="145"/>
      <c r="AD104" s="145"/>
      <c r="AE104" s="145"/>
      <c r="AF104" s="145" t="s">
        <v>227</v>
      </c>
      <c r="AG104" s="145">
        <v>0</v>
      </c>
      <c r="AH104" s="145"/>
      <c r="AI104" s="145"/>
      <c r="AJ104" s="145"/>
      <c r="AK104" s="145"/>
      <c r="AL104" s="145"/>
      <c r="AM104" s="145"/>
      <c r="AN104" s="145"/>
      <c r="AO104" s="145"/>
      <c r="AP104" s="145"/>
      <c r="AQ104" s="145"/>
      <c r="AR104" s="145"/>
      <c r="AS104" s="145"/>
      <c r="AT104" s="145"/>
      <c r="AU104" s="145"/>
      <c r="AV104" s="145"/>
      <c r="AW104" s="145"/>
      <c r="AX104" s="145"/>
      <c r="AY104" s="145"/>
      <c r="AZ104" s="145"/>
      <c r="BA104" s="145"/>
      <c r="BB104" s="145"/>
      <c r="BC104" s="145"/>
      <c r="BD104" s="145"/>
      <c r="BE104" s="145"/>
      <c r="BF104" s="145"/>
      <c r="BG104" s="145"/>
    </row>
    <row r="105" spans="1:59" outlineLevel="3" x14ac:dyDescent="0.2">
      <c r="A105" s="152"/>
      <c r="B105" s="153"/>
      <c r="C105" s="184" t="s">
        <v>1202</v>
      </c>
      <c r="D105" s="158"/>
      <c r="E105" s="159"/>
      <c r="F105" s="156"/>
      <c r="G105" s="156"/>
      <c r="H105" s="156"/>
      <c r="I105" s="156"/>
      <c r="J105" s="156"/>
      <c r="K105" s="156"/>
      <c r="L105" s="156"/>
      <c r="M105" s="156"/>
      <c r="N105" s="155"/>
      <c r="O105" s="155"/>
      <c r="P105" s="155"/>
      <c r="Q105" s="155"/>
      <c r="R105" s="156"/>
      <c r="S105" s="156"/>
      <c r="T105" s="156"/>
      <c r="U105" s="156"/>
      <c r="V105" s="156"/>
      <c r="W105" s="156"/>
      <c r="X105" s="156"/>
      <c r="Y105" s="145"/>
      <c r="Z105" s="145"/>
      <c r="AA105" s="145"/>
      <c r="AB105" s="145"/>
      <c r="AC105" s="145"/>
      <c r="AD105" s="145"/>
      <c r="AE105" s="145"/>
      <c r="AF105" s="145" t="s">
        <v>227</v>
      </c>
      <c r="AG105" s="145">
        <v>0</v>
      </c>
      <c r="AH105" s="145"/>
      <c r="AI105" s="145"/>
      <c r="AJ105" s="145"/>
      <c r="AK105" s="145"/>
      <c r="AL105" s="145"/>
      <c r="AM105" s="145"/>
      <c r="AN105" s="145"/>
      <c r="AO105" s="145"/>
      <c r="AP105" s="145"/>
      <c r="AQ105" s="145"/>
      <c r="AR105" s="145"/>
      <c r="AS105" s="145"/>
      <c r="AT105" s="145"/>
      <c r="AU105" s="145"/>
      <c r="AV105" s="145"/>
      <c r="AW105" s="145"/>
      <c r="AX105" s="145"/>
      <c r="AY105" s="145"/>
      <c r="AZ105" s="145"/>
      <c r="BA105" s="145"/>
      <c r="BB105" s="145"/>
      <c r="BC105" s="145"/>
      <c r="BD105" s="145"/>
      <c r="BE105" s="145"/>
      <c r="BF105" s="145"/>
      <c r="BG105" s="145"/>
    </row>
    <row r="106" spans="1:59" ht="22.5" outlineLevel="3" x14ac:dyDescent="0.2">
      <c r="A106" s="152"/>
      <c r="B106" s="153"/>
      <c r="C106" s="184" t="s">
        <v>1203</v>
      </c>
      <c r="D106" s="158"/>
      <c r="E106" s="159"/>
      <c r="F106" s="156"/>
      <c r="G106" s="156"/>
      <c r="H106" s="156"/>
      <c r="I106" s="156"/>
      <c r="J106" s="156"/>
      <c r="K106" s="156"/>
      <c r="L106" s="156"/>
      <c r="M106" s="156"/>
      <c r="N106" s="155"/>
      <c r="O106" s="155"/>
      <c r="P106" s="155"/>
      <c r="Q106" s="155"/>
      <c r="R106" s="156"/>
      <c r="S106" s="156"/>
      <c r="T106" s="156"/>
      <c r="U106" s="156"/>
      <c r="V106" s="156"/>
      <c r="W106" s="156"/>
      <c r="X106" s="156"/>
      <c r="Y106" s="145"/>
      <c r="Z106" s="145"/>
      <c r="AA106" s="145"/>
      <c r="AB106" s="145"/>
      <c r="AC106" s="145"/>
      <c r="AD106" s="145"/>
      <c r="AE106" s="145"/>
      <c r="AF106" s="145" t="s">
        <v>227</v>
      </c>
      <c r="AG106" s="145">
        <v>0</v>
      </c>
      <c r="AH106" s="145"/>
      <c r="AI106" s="145"/>
      <c r="AJ106" s="145"/>
      <c r="AK106" s="145"/>
      <c r="AL106" s="145"/>
      <c r="AM106" s="145"/>
      <c r="AN106" s="145"/>
      <c r="AO106" s="145"/>
      <c r="AP106" s="145"/>
      <c r="AQ106" s="145"/>
      <c r="AR106" s="145"/>
      <c r="AS106" s="145"/>
      <c r="AT106" s="145"/>
      <c r="AU106" s="145"/>
      <c r="AV106" s="145"/>
      <c r="AW106" s="145"/>
      <c r="AX106" s="145"/>
      <c r="AY106" s="145"/>
      <c r="AZ106" s="145"/>
      <c r="BA106" s="145"/>
      <c r="BB106" s="145"/>
      <c r="BC106" s="145"/>
      <c r="BD106" s="145"/>
      <c r="BE106" s="145"/>
      <c r="BF106" s="145"/>
      <c r="BG106" s="145"/>
    </row>
    <row r="107" spans="1:59" outlineLevel="3" x14ac:dyDescent="0.2">
      <c r="A107" s="152"/>
      <c r="B107" s="153"/>
      <c r="C107" s="184" t="s">
        <v>1204</v>
      </c>
      <c r="D107" s="158"/>
      <c r="E107" s="159"/>
      <c r="F107" s="156"/>
      <c r="G107" s="156"/>
      <c r="H107" s="156"/>
      <c r="I107" s="156"/>
      <c r="J107" s="156"/>
      <c r="K107" s="156"/>
      <c r="L107" s="156"/>
      <c r="M107" s="156"/>
      <c r="N107" s="155"/>
      <c r="O107" s="155"/>
      <c r="P107" s="155"/>
      <c r="Q107" s="155"/>
      <c r="R107" s="156"/>
      <c r="S107" s="156"/>
      <c r="T107" s="156"/>
      <c r="U107" s="156"/>
      <c r="V107" s="156"/>
      <c r="W107" s="156"/>
      <c r="X107" s="156"/>
      <c r="Y107" s="145"/>
      <c r="Z107" s="145"/>
      <c r="AA107" s="145"/>
      <c r="AB107" s="145"/>
      <c r="AC107" s="145"/>
      <c r="AD107" s="145"/>
      <c r="AE107" s="145"/>
      <c r="AF107" s="145" t="s">
        <v>227</v>
      </c>
      <c r="AG107" s="145">
        <v>0</v>
      </c>
      <c r="AH107" s="145"/>
      <c r="AI107" s="145"/>
      <c r="AJ107" s="145"/>
      <c r="AK107" s="145"/>
      <c r="AL107" s="145"/>
      <c r="AM107" s="145"/>
      <c r="AN107" s="145"/>
      <c r="AO107" s="145"/>
      <c r="AP107" s="145"/>
      <c r="AQ107" s="145"/>
      <c r="AR107" s="145"/>
      <c r="AS107" s="145"/>
      <c r="AT107" s="145"/>
      <c r="AU107" s="145"/>
      <c r="AV107" s="145"/>
      <c r="AW107" s="145"/>
      <c r="AX107" s="145"/>
      <c r="AY107" s="145"/>
      <c r="AZ107" s="145"/>
      <c r="BA107" s="145"/>
      <c r="BB107" s="145"/>
      <c r="BC107" s="145"/>
      <c r="BD107" s="145"/>
      <c r="BE107" s="145"/>
      <c r="BF107" s="145"/>
      <c r="BG107" s="145"/>
    </row>
    <row r="108" spans="1:59" ht="22.5" outlineLevel="3" x14ac:dyDescent="0.2">
      <c r="A108" s="152"/>
      <c r="B108" s="153"/>
      <c r="C108" s="184" t="s">
        <v>1205</v>
      </c>
      <c r="D108" s="158"/>
      <c r="E108" s="159"/>
      <c r="F108" s="156"/>
      <c r="G108" s="156"/>
      <c r="H108" s="156"/>
      <c r="I108" s="156"/>
      <c r="J108" s="156"/>
      <c r="K108" s="156"/>
      <c r="L108" s="156"/>
      <c r="M108" s="156"/>
      <c r="N108" s="155"/>
      <c r="O108" s="155"/>
      <c r="P108" s="155"/>
      <c r="Q108" s="155"/>
      <c r="R108" s="156"/>
      <c r="S108" s="156"/>
      <c r="T108" s="156"/>
      <c r="U108" s="156"/>
      <c r="V108" s="156"/>
      <c r="W108" s="156"/>
      <c r="X108" s="156"/>
      <c r="Y108" s="145"/>
      <c r="Z108" s="145"/>
      <c r="AA108" s="145"/>
      <c r="AB108" s="145"/>
      <c r="AC108" s="145"/>
      <c r="AD108" s="145"/>
      <c r="AE108" s="145"/>
      <c r="AF108" s="145" t="s">
        <v>227</v>
      </c>
      <c r="AG108" s="145">
        <v>0</v>
      </c>
      <c r="AH108" s="145"/>
      <c r="AI108" s="145"/>
      <c r="AJ108" s="145"/>
      <c r="AK108" s="145"/>
      <c r="AL108" s="145"/>
      <c r="AM108" s="145"/>
      <c r="AN108" s="145"/>
      <c r="AO108" s="145"/>
      <c r="AP108" s="145"/>
      <c r="AQ108" s="145"/>
      <c r="AR108" s="145"/>
      <c r="AS108" s="145"/>
      <c r="AT108" s="145"/>
      <c r="AU108" s="145"/>
      <c r="AV108" s="145"/>
      <c r="AW108" s="145"/>
      <c r="AX108" s="145"/>
      <c r="AY108" s="145"/>
      <c r="AZ108" s="145"/>
      <c r="BA108" s="145"/>
      <c r="BB108" s="145"/>
      <c r="BC108" s="145"/>
      <c r="BD108" s="145"/>
      <c r="BE108" s="145"/>
      <c r="BF108" s="145"/>
      <c r="BG108" s="145"/>
    </row>
    <row r="109" spans="1:59" ht="22.5" outlineLevel="3" x14ac:dyDescent="0.2">
      <c r="A109" s="152"/>
      <c r="B109" s="153"/>
      <c r="C109" s="184" t="s">
        <v>1213</v>
      </c>
      <c r="D109" s="158"/>
      <c r="E109" s="159"/>
      <c r="F109" s="156"/>
      <c r="G109" s="156"/>
      <c r="H109" s="156"/>
      <c r="I109" s="156"/>
      <c r="J109" s="156"/>
      <c r="K109" s="156"/>
      <c r="L109" s="156"/>
      <c r="M109" s="156"/>
      <c r="N109" s="155"/>
      <c r="O109" s="155"/>
      <c r="P109" s="155"/>
      <c r="Q109" s="155"/>
      <c r="R109" s="156"/>
      <c r="S109" s="156"/>
      <c r="T109" s="156"/>
      <c r="U109" s="156"/>
      <c r="V109" s="156"/>
      <c r="W109" s="156"/>
      <c r="X109" s="156"/>
      <c r="Y109" s="145"/>
      <c r="Z109" s="145"/>
      <c r="AA109" s="145"/>
      <c r="AB109" s="145"/>
      <c r="AC109" s="145"/>
      <c r="AD109" s="145"/>
      <c r="AE109" s="145"/>
      <c r="AF109" s="145" t="s">
        <v>227</v>
      </c>
      <c r="AG109" s="145">
        <v>0</v>
      </c>
      <c r="AH109" s="145"/>
      <c r="AI109" s="145"/>
      <c r="AJ109" s="145"/>
      <c r="AK109" s="145"/>
      <c r="AL109" s="145"/>
      <c r="AM109" s="145"/>
      <c r="AN109" s="145"/>
      <c r="AO109" s="145"/>
      <c r="AP109" s="145"/>
      <c r="AQ109" s="145"/>
      <c r="AR109" s="145"/>
      <c r="AS109" s="145"/>
      <c r="AT109" s="145"/>
      <c r="AU109" s="145"/>
      <c r="AV109" s="145"/>
      <c r="AW109" s="145"/>
      <c r="AX109" s="145"/>
      <c r="AY109" s="145"/>
      <c r="AZ109" s="145"/>
      <c r="BA109" s="145"/>
      <c r="BB109" s="145"/>
      <c r="BC109" s="145"/>
      <c r="BD109" s="145"/>
      <c r="BE109" s="145"/>
      <c r="BF109" s="145"/>
      <c r="BG109" s="145"/>
    </row>
    <row r="110" spans="1:59" ht="22.5" outlineLevel="3" x14ac:dyDescent="0.2">
      <c r="A110" s="152"/>
      <c r="B110" s="153"/>
      <c r="C110" s="184" t="s">
        <v>1214</v>
      </c>
      <c r="D110" s="158"/>
      <c r="E110" s="159"/>
      <c r="F110" s="156"/>
      <c r="G110" s="156"/>
      <c r="H110" s="156"/>
      <c r="I110" s="156"/>
      <c r="J110" s="156"/>
      <c r="K110" s="156"/>
      <c r="L110" s="156"/>
      <c r="M110" s="156"/>
      <c r="N110" s="155"/>
      <c r="O110" s="155"/>
      <c r="P110" s="155"/>
      <c r="Q110" s="155"/>
      <c r="R110" s="156"/>
      <c r="S110" s="156"/>
      <c r="T110" s="156"/>
      <c r="U110" s="156"/>
      <c r="V110" s="156"/>
      <c r="W110" s="156"/>
      <c r="X110" s="156"/>
      <c r="Y110" s="145"/>
      <c r="Z110" s="145"/>
      <c r="AA110" s="145"/>
      <c r="AB110" s="145"/>
      <c r="AC110" s="145"/>
      <c r="AD110" s="145"/>
      <c r="AE110" s="145"/>
      <c r="AF110" s="145" t="s">
        <v>227</v>
      </c>
      <c r="AG110" s="145">
        <v>0</v>
      </c>
      <c r="AH110" s="145"/>
      <c r="AI110" s="145"/>
      <c r="AJ110" s="145"/>
      <c r="AK110" s="145"/>
      <c r="AL110" s="145"/>
      <c r="AM110" s="145"/>
      <c r="AN110" s="145"/>
      <c r="AO110" s="145"/>
      <c r="AP110" s="145"/>
      <c r="AQ110" s="145"/>
      <c r="AR110" s="145"/>
      <c r="AS110" s="145"/>
      <c r="AT110" s="145"/>
      <c r="AU110" s="145"/>
      <c r="AV110" s="145"/>
      <c r="AW110" s="145"/>
      <c r="AX110" s="145"/>
      <c r="AY110" s="145"/>
      <c r="AZ110" s="145"/>
      <c r="BA110" s="145"/>
      <c r="BB110" s="145"/>
      <c r="BC110" s="145"/>
      <c r="BD110" s="145"/>
      <c r="BE110" s="145"/>
      <c r="BF110" s="145"/>
      <c r="BG110" s="145"/>
    </row>
    <row r="111" spans="1:59" outlineLevel="1" x14ac:dyDescent="0.2">
      <c r="A111" s="168">
        <v>9</v>
      </c>
      <c r="B111" s="169" t="s">
        <v>1215</v>
      </c>
      <c r="C111" s="183" t="s">
        <v>1216</v>
      </c>
      <c r="D111" s="170" t="s">
        <v>765</v>
      </c>
      <c r="E111" s="171">
        <v>6</v>
      </c>
      <c r="F111" s="172"/>
      <c r="G111" s="173">
        <f>ROUND(E111*F111,2)</f>
        <v>0</v>
      </c>
      <c r="H111" s="172"/>
      <c r="I111" s="173">
        <f>ROUND(E111*H111,2)</f>
        <v>0</v>
      </c>
      <c r="J111" s="172"/>
      <c r="K111" s="173">
        <f>ROUND(E111*J111,2)</f>
        <v>0</v>
      </c>
      <c r="L111" s="173">
        <v>21</v>
      </c>
      <c r="M111" s="173">
        <f>G111*(1+L111/100)</f>
        <v>0</v>
      </c>
      <c r="N111" s="171">
        <v>0</v>
      </c>
      <c r="O111" s="171">
        <f>ROUND(E111*N111,2)</f>
        <v>0</v>
      </c>
      <c r="P111" s="171">
        <v>0</v>
      </c>
      <c r="Q111" s="171">
        <f>ROUND(E111*P111,2)</f>
        <v>0</v>
      </c>
      <c r="R111" s="173"/>
      <c r="S111" s="174" t="s">
        <v>296</v>
      </c>
      <c r="T111" s="156">
        <v>0</v>
      </c>
      <c r="U111" s="156">
        <f>ROUND(E111*T111,2)</f>
        <v>0</v>
      </c>
      <c r="V111" s="156"/>
      <c r="W111" s="156" t="s">
        <v>223</v>
      </c>
      <c r="X111" s="156" t="s">
        <v>224</v>
      </c>
      <c r="Y111" s="145"/>
      <c r="Z111" s="145"/>
      <c r="AA111" s="145"/>
      <c r="AB111" s="145"/>
      <c r="AC111" s="145"/>
      <c r="AD111" s="145"/>
      <c r="AE111" s="145"/>
      <c r="AF111" s="145" t="s">
        <v>352</v>
      </c>
      <c r="AG111" s="145"/>
      <c r="AH111" s="145"/>
      <c r="AI111" s="145"/>
      <c r="AJ111" s="145"/>
      <c r="AK111" s="145"/>
      <c r="AL111" s="145"/>
      <c r="AM111" s="145"/>
      <c r="AN111" s="145"/>
      <c r="AO111" s="145"/>
      <c r="AP111" s="145"/>
      <c r="AQ111" s="145"/>
      <c r="AR111" s="145"/>
      <c r="AS111" s="145"/>
      <c r="AT111" s="145"/>
      <c r="AU111" s="145"/>
      <c r="AV111" s="145"/>
      <c r="AW111" s="145"/>
      <c r="AX111" s="145"/>
      <c r="AY111" s="145"/>
      <c r="AZ111" s="145"/>
      <c r="BA111" s="145"/>
      <c r="BB111" s="145"/>
      <c r="BC111" s="145"/>
      <c r="BD111" s="145"/>
      <c r="BE111" s="145"/>
      <c r="BF111" s="145"/>
      <c r="BG111" s="145"/>
    </row>
    <row r="112" spans="1:59" outlineLevel="2" x14ac:dyDescent="0.2">
      <c r="A112" s="152"/>
      <c r="B112" s="153"/>
      <c r="C112" s="184" t="s">
        <v>1217</v>
      </c>
      <c r="D112" s="158"/>
      <c r="E112" s="159">
        <v>6</v>
      </c>
      <c r="F112" s="156"/>
      <c r="G112" s="156"/>
      <c r="H112" s="156"/>
      <c r="I112" s="156"/>
      <c r="J112" s="156"/>
      <c r="K112" s="156"/>
      <c r="L112" s="156"/>
      <c r="M112" s="156"/>
      <c r="N112" s="155"/>
      <c r="O112" s="155"/>
      <c r="P112" s="155"/>
      <c r="Q112" s="155"/>
      <c r="R112" s="156"/>
      <c r="S112" s="156"/>
      <c r="T112" s="156"/>
      <c r="U112" s="156"/>
      <c r="V112" s="156"/>
      <c r="W112" s="156"/>
      <c r="X112" s="156"/>
      <c r="Y112" s="145"/>
      <c r="Z112" s="145"/>
      <c r="AA112" s="145"/>
      <c r="AB112" s="145"/>
      <c r="AC112" s="145"/>
      <c r="AD112" s="145"/>
      <c r="AE112" s="145"/>
      <c r="AF112" s="145" t="s">
        <v>227</v>
      </c>
      <c r="AG112" s="145">
        <v>0</v>
      </c>
      <c r="AH112" s="145"/>
      <c r="AI112" s="145"/>
      <c r="AJ112" s="145"/>
      <c r="AK112" s="145"/>
      <c r="AL112" s="145"/>
      <c r="AM112" s="145"/>
      <c r="AN112" s="145"/>
      <c r="AO112" s="145"/>
      <c r="AP112" s="145"/>
      <c r="AQ112" s="145"/>
      <c r="AR112" s="145"/>
      <c r="AS112" s="145"/>
      <c r="AT112" s="145"/>
      <c r="AU112" s="145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5"/>
      <c r="BF112" s="145"/>
      <c r="BG112" s="145"/>
    </row>
    <row r="113" spans="1:59" outlineLevel="3" x14ac:dyDescent="0.2">
      <c r="A113" s="152"/>
      <c r="B113" s="153"/>
      <c r="C113" s="184" t="s">
        <v>1218</v>
      </c>
      <c r="D113" s="158"/>
      <c r="E113" s="159"/>
      <c r="F113" s="156"/>
      <c r="G113" s="156"/>
      <c r="H113" s="156"/>
      <c r="I113" s="156"/>
      <c r="J113" s="156"/>
      <c r="K113" s="156"/>
      <c r="L113" s="156"/>
      <c r="M113" s="156"/>
      <c r="N113" s="155"/>
      <c r="O113" s="155"/>
      <c r="P113" s="155"/>
      <c r="Q113" s="155"/>
      <c r="R113" s="156"/>
      <c r="S113" s="156"/>
      <c r="T113" s="156"/>
      <c r="U113" s="156"/>
      <c r="V113" s="156"/>
      <c r="W113" s="156"/>
      <c r="X113" s="156"/>
      <c r="Y113" s="145"/>
      <c r="Z113" s="145"/>
      <c r="AA113" s="145"/>
      <c r="AB113" s="145"/>
      <c r="AC113" s="145"/>
      <c r="AD113" s="145"/>
      <c r="AE113" s="145"/>
      <c r="AF113" s="145" t="s">
        <v>227</v>
      </c>
      <c r="AG113" s="145">
        <v>0</v>
      </c>
      <c r="AH113" s="145"/>
      <c r="AI113" s="145"/>
      <c r="AJ113" s="145"/>
      <c r="AK113" s="145"/>
      <c r="AL113" s="145"/>
      <c r="AM113" s="145"/>
      <c r="AN113" s="145"/>
      <c r="AO113" s="145"/>
      <c r="AP113" s="145"/>
      <c r="AQ113" s="145"/>
      <c r="AR113" s="145"/>
      <c r="AS113" s="145"/>
      <c r="AT113" s="145"/>
      <c r="AU113" s="145"/>
      <c r="AV113" s="145"/>
      <c r="AW113" s="145"/>
      <c r="AX113" s="145"/>
      <c r="AY113" s="145"/>
      <c r="AZ113" s="145"/>
      <c r="BA113" s="145"/>
      <c r="BB113" s="145"/>
      <c r="BC113" s="145"/>
      <c r="BD113" s="145"/>
      <c r="BE113" s="145"/>
      <c r="BF113" s="145"/>
      <c r="BG113" s="145"/>
    </row>
    <row r="114" spans="1:59" ht="22.5" outlineLevel="3" x14ac:dyDescent="0.2">
      <c r="A114" s="152"/>
      <c r="B114" s="153"/>
      <c r="C114" s="184" t="s">
        <v>1219</v>
      </c>
      <c r="D114" s="158"/>
      <c r="E114" s="159"/>
      <c r="F114" s="156"/>
      <c r="G114" s="156"/>
      <c r="H114" s="156"/>
      <c r="I114" s="156"/>
      <c r="J114" s="156"/>
      <c r="K114" s="156"/>
      <c r="L114" s="156"/>
      <c r="M114" s="156"/>
      <c r="N114" s="155"/>
      <c r="O114" s="155"/>
      <c r="P114" s="155"/>
      <c r="Q114" s="155"/>
      <c r="R114" s="156"/>
      <c r="S114" s="156"/>
      <c r="T114" s="156"/>
      <c r="U114" s="156"/>
      <c r="V114" s="156"/>
      <c r="W114" s="156"/>
      <c r="X114" s="156"/>
      <c r="Y114" s="145"/>
      <c r="Z114" s="145"/>
      <c r="AA114" s="145"/>
      <c r="AB114" s="145"/>
      <c r="AC114" s="145"/>
      <c r="AD114" s="145"/>
      <c r="AE114" s="145"/>
      <c r="AF114" s="145" t="s">
        <v>227</v>
      </c>
      <c r="AG114" s="145">
        <v>0</v>
      </c>
      <c r="AH114" s="145"/>
      <c r="AI114" s="145"/>
      <c r="AJ114" s="145"/>
      <c r="AK114" s="145"/>
      <c r="AL114" s="145"/>
      <c r="AM114" s="145"/>
      <c r="AN114" s="145"/>
      <c r="AO114" s="145"/>
      <c r="AP114" s="145"/>
      <c r="AQ114" s="145"/>
      <c r="AR114" s="145"/>
      <c r="AS114" s="145"/>
      <c r="AT114" s="145"/>
      <c r="AU114" s="145"/>
      <c r="AV114" s="145"/>
      <c r="AW114" s="145"/>
      <c r="AX114" s="145"/>
      <c r="AY114" s="145"/>
      <c r="AZ114" s="145"/>
      <c r="BA114" s="145"/>
      <c r="BB114" s="145"/>
      <c r="BC114" s="145"/>
      <c r="BD114" s="145"/>
      <c r="BE114" s="145"/>
      <c r="BF114" s="145"/>
      <c r="BG114" s="145"/>
    </row>
    <row r="115" spans="1:59" ht="22.5" outlineLevel="3" x14ac:dyDescent="0.2">
      <c r="A115" s="152"/>
      <c r="B115" s="153"/>
      <c r="C115" s="184" t="s">
        <v>1148</v>
      </c>
      <c r="D115" s="158"/>
      <c r="E115" s="159"/>
      <c r="F115" s="156"/>
      <c r="G115" s="156"/>
      <c r="H115" s="156"/>
      <c r="I115" s="156"/>
      <c r="J115" s="156"/>
      <c r="K115" s="156"/>
      <c r="L115" s="156"/>
      <c r="M115" s="156"/>
      <c r="N115" s="155"/>
      <c r="O115" s="155"/>
      <c r="P115" s="155"/>
      <c r="Q115" s="155"/>
      <c r="R115" s="156"/>
      <c r="S115" s="156"/>
      <c r="T115" s="156"/>
      <c r="U115" s="156"/>
      <c r="V115" s="156"/>
      <c r="W115" s="156"/>
      <c r="X115" s="156"/>
      <c r="Y115" s="145"/>
      <c r="Z115" s="145"/>
      <c r="AA115" s="145"/>
      <c r="AB115" s="145"/>
      <c r="AC115" s="145"/>
      <c r="AD115" s="145"/>
      <c r="AE115" s="145"/>
      <c r="AF115" s="145" t="s">
        <v>227</v>
      </c>
      <c r="AG115" s="145">
        <v>0</v>
      </c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145"/>
      <c r="AV115" s="145"/>
      <c r="AW115" s="145"/>
      <c r="AX115" s="145"/>
      <c r="AY115" s="145"/>
      <c r="AZ115" s="145"/>
      <c r="BA115" s="145"/>
      <c r="BB115" s="145"/>
      <c r="BC115" s="145"/>
      <c r="BD115" s="145"/>
      <c r="BE115" s="145"/>
      <c r="BF115" s="145"/>
      <c r="BG115" s="145"/>
    </row>
    <row r="116" spans="1:59" outlineLevel="1" x14ac:dyDescent="0.2">
      <c r="A116" s="168">
        <v>10</v>
      </c>
      <c r="B116" s="169" t="s">
        <v>1220</v>
      </c>
      <c r="C116" s="183" t="s">
        <v>1221</v>
      </c>
      <c r="D116" s="170" t="s">
        <v>765</v>
      </c>
      <c r="E116" s="171">
        <v>8</v>
      </c>
      <c r="F116" s="172"/>
      <c r="G116" s="173">
        <f>ROUND(E116*F116,2)</f>
        <v>0</v>
      </c>
      <c r="H116" s="172"/>
      <c r="I116" s="173">
        <f>ROUND(E116*H116,2)</f>
        <v>0</v>
      </c>
      <c r="J116" s="172"/>
      <c r="K116" s="173">
        <f>ROUND(E116*J116,2)</f>
        <v>0</v>
      </c>
      <c r="L116" s="173">
        <v>21</v>
      </c>
      <c r="M116" s="173">
        <f>G116*(1+L116/100)</f>
        <v>0</v>
      </c>
      <c r="N116" s="171">
        <v>0</v>
      </c>
      <c r="O116" s="171">
        <f>ROUND(E116*N116,2)</f>
        <v>0</v>
      </c>
      <c r="P116" s="171">
        <v>0</v>
      </c>
      <c r="Q116" s="171">
        <f>ROUND(E116*P116,2)</f>
        <v>0</v>
      </c>
      <c r="R116" s="173"/>
      <c r="S116" s="174" t="s">
        <v>296</v>
      </c>
      <c r="T116" s="156">
        <v>0</v>
      </c>
      <c r="U116" s="156">
        <f>ROUND(E116*T116,2)</f>
        <v>0</v>
      </c>
      <c r="V116" s="156"/>
      <c r="W116" s="156" t="s">
        <v>223</v>
      </c>
      <c r="X116" s="156" t="s">
        <v>224</v>
      </c>
      <c r="Y116" s="145"/>
      <c r="Z116" s="145"/>
      <c r="AA116" s="145"/>
      <c r="AB116" s="145"/>
      <c r="AC116" s="145"/>
      <c r="AD116" s="145"/>
      <c r="AE116" s="145"/>
      <c r="AF116" s="145" t="s">
        <v>352</v>
      </c>
      <c r="AG116" s="145"/>
      <c r="AH116" s="145"/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145"/>
      <c r="AV116" s="145"/>
      <c r="AW116" s="145"/>
      <c r="AX116" s="145"/>
      <c r="AY116" s="145"/>
      <c r="AZ116" s="145"/>
      <c r="BA116" s="145"/>
      <c r="BB116" s="145"/>
      <c r="BC116" s="145"/>
      <c r="BD116" s="145"/>
      <c r="BE116" s="145"/>
      <c r="BF116" s="145"/>
      <c r="BG116" s="145"/>
    </row>
    <row r="117" spans="1:59" outlineLevel="2" x14ac:dyDescent="0.2">
      <c r="A117" s="152"/>
      <c r="B117" s="153"/>
      <c r="C117" s="184" t="s">
        <v>1165</v>
      </c>
      <c r="D117" s="158"/>
      <c r="E117" s="159">
        <v>8</v>
      </c>
      <c r="F117" s="156"/>
      <c r="G117" s="156"/>
      <c r="H117" s="156"/>
      <c r="I117" s="156"/>
      <c r="J117" s="156"/>
      <c r="K117" s="156"/>
      <c r="L117" s="156"/>
      <c r="M117" s="156"/>
      <c r="N117" s="155"/>
      <c r="O117" s="155"/>
      <c r="P117" s="155"/>
      <c r="Q117" s="155"/>
      <c r="R117" s="156"/>
      <c r="S117" s="156"/>
      <c r="T117" s="156"/>
      <c r="U117" s="156"/>
      <c r="V117" s="156"/>
      <c r="W117" s="156"/>
      <c r="X117" s="156"/>
      <c r="Y117" s="145"/>
      <c r="Z117" s="145"/>
      <c r="AA117" s="145"/>
      <c r="AB117" s="145"/>
      <c r="AC117" s="145"/>
      <c r="AD117" s="145"/>
      <c r="AE117" s="145"/>
      <c r="AF117" s="145" t="s">
        <v>227</v>
      </c>
      <c r="AG117" s="145">
        <v>0</v>
      </c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145"/>
      <c r="AV117" s="145"/>
      <c r="AW117" s="145"/>
      <c r="AX117" s="145"/>
      <c r="AY117" s="145"/>
      <c r="AZ117" s="145"/>
      <c r="BA117" s="145"/>
      <c r="BB117" s="145"/>
      <c r="BC117" s="145"/>
      <c r="BD117" s="145"/>
      <c r="BE117" s="145"/>
      <c r="BF117" s="145"/>
      <c r="BG117" s="145"/>
    </row>
    <row r="118" spans="1:59" outlineLevel="3" x14ac:dyDescent="0.2">
      <c r="A118" s="152"/>
      <c r="B118" s="153"/>
      <c r="C118" s="184" t="s">
        <v>1222</v>
      </c>
      <c r="D118" s="158"/>
      <c r="E118" s="159"/>
      <c r="F118" s="156"/>
      <c r="G118" s="156"/>
      <c r="H118" s="156"/>
      <c r="I118" s="156"/>
      <c r="J118" s="156"/>
      <c r="K118" s="156"/>
      <c r="L118" s="156"/>
      <c r="M118" s="156"/>
      <c r="N118" s="155"/>
      <c r="O118" s="155"/>
      <c r="P118" s="155"/>
      <c r="Q118" s="155"/>
      <c r="R118" s="156"/>
      <c r="S118" s="156"/>
      <c r="T118" s="156"/>
      <c r="U118" s="156"/>
      <c r="V118" s="156"/>
      <c r="W118" s="156"/>
      <c r="X118" s="156"/>
      <c r="Y118" s="145"/>
      <c r="Z118" s="145"/>
      <c r="AA118" s="145"/>
      <c r="AB118" s="145"/>
      <c r="AC118" s="145"/>
      <c r="AD118" s="145"/>
      <c r="AE118" s="145"/>
      <c r="AF118" s="145" t="s">
        <v>227</v>
      </c>
      <c r="AG118" s="145">
        <v>0</v>
      </c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145"/>
      <c r="AV118" s="145"/>
      <c r="AW118" s="145"/>
      <c r="AX118" s="145"/>
      <c r="AY118" s="145"/>
      <c r="AZ118" s="145"/>
      <c r="BA118" s="145"/>
      <c r="BB118" s="145"/>
      <c r="BC118" s="145"/>
      <c r="BD118" s="145"/>
      <c r="BE118" s="145"/>
      <c r="BF118" s="145"/>
      <c r="BG118" s="145"/>
    </row>
    <row r="119" spans="1:59" ht="22.5" outlineLevel="3" x14ac:dyDescent="0.2">
      <c r="A119" s="152"/>
      <c r="B119" s="153"/>
      <c r="C119" s="184" t="s">
        <v>1219</v>
      </c>
      <c r="D119" s="158"/>
      <c r="E119" s="159"/>
      <c r="F119" s="156"/>
      <c r="G119" s="156"/>
      <c r="H119" s="156"/>
      <c r="I119" s="156"/>
      <c r="J119" s="156"/>
      <c r="K119" s="156"/>
      <c r="L119" s="156"/>
      <c r="M119" s="156"/>
      <c r="N119" s="155"/>
      <c r="O119" s="155"/>
      <c r="P119" s="155"/>
      <c r="Q119" s="155"/>
      <c r="R119" s="156"/>
      <c r="S119" s="156"/>
      <c r="T119" s="156"/>
      <c r="U119" s="156"/>
      <c r="V119" s="156"/>
      <c r="W119" s="156"/>
      <c r="X119" s="156"/>
      <c r="Y119" s="145"/>
      <c r="Z119" s="145"/>
      <c r="AA119" s="145"/>
      <c r="AB119" s="145"/>
      <c r="AC119" s="145"/>
      <c r="AD119" s="145"/>
      <c r="AE119" s="145"/>
      <c r="AF119" s="145" t="s">
        <v>227</v>
      </c>
      <c r="AG119" s="145">
        <v>0</v>
      </c>
      <c r="AH119" s="145"/>
      <c r="AI119" s="145"/>
      <c r="AJ119" s="145"/>
      <c r="AK119" s="145"/>
      <c r="AL119" s="145"/>
      <c r="AM119" s="145"/>
      <c r="AN119" s="145"/>
      <c r="AO119" s="145"/>
      <c r="AP119" s="145"/>
      <c r="AQ119" s="145"/>
      <c r="AR119" s="145"/>
      <c r="AS119" s="145"/>
      <c r="AT119" s="145"/>
      <c r="AU119" s="145"/>
      <c r="AV119" s="145"/>
      <c r="AW119" s="145"/>
      <c r="AX119" s="145"/>
      <c r="AY119" s="145"/>
      <c r="AZ119" s="145"/>
      <c r="BA119" s="145"/>
      <c r="BB119" s="145"/>
      <c r="BC119" s="145"/>
      <c r="BD119" s="145"/>
      <c r="BE119" s="145"/>
      <c r="BF119" s="145"/>
      <c r="BG119" s="145"/>
    </row>
    <row r="120" spans="1:59" ht="22.5" outlineLevel="3" x14ac:dyDescent="0.2">
      <c r="A120" s="152"/>
      <c r="B120" s="153"/>
      <c r="C120" s="184" t="s">
        <v>1148</v>
      </c>
      <c r="D120" s="158"/>
      <c r="E120" s="159"/>
      <c r="F120" s="156"/>
      <c r="G120" s="156"/>
      <c r="H120" s="156"/>
      <c r="I120" s="156"/>
      <c r="J120" s="156"/>
      <c r="K120" s="156"/>
      <c r="L120" s="156"/>
      <c r="M120" s="156"/>
      <c r="N120" s="155"/>
      <c r="O120" s="155"/>
      <c r="P120" s="155"/>
      <c r="Q120" s="155"/>
      <c r="R120" s="156"/>
      <c r="S120" s="156"/>
      <c r="T120" s="156"/>
      <c r="U120" s="156"/>
      <c r="V120" s="156"/>
      <c r="W120" s="156"/>
      <c r="X120" s="156"/>
      <c r="Y120" s="145"/>
      <c r="Z120" s="145"/>
      <c r="AA120" s="145"/>
      <c r="AB120" s="145"/>
      <c r="AC120" s="145"/>
      <c r="AD120" s="145"/>
      <c r="AE120" s="145"/>
      <c r="AF120" s="145" t="s">
        <v>227</v>
      </c>
      <c r="AG120" s="145">
        <v>0</v>
      </c>
      <c r="AH120" s="145"/>
      <c r="AI120" s="145"/>
      <c r="AJ120" s="145"/>
      <c r="AK120" s="145"/>
      <c r="AL120" s="145"/>
      <c r="AM120" s="145"/>
      <c r="AN120" s="145"/>
      <c r="AO120" s="145"/>
      <c r="AP120" s="145"/>
      <c r="AQ120" s="145"/>
      <c r="AR120" s="145"/>
      <c r="AS120" s="145"/>
      <c r="AT120" s="145"/>
      <c r="AU120" s="145"/>
      <c r="AV120" s="145"/>
      <c r="AW120" s="145"/>
      <c r="AX120" s="145"/>
      <c r="AY120" s="145"/>
      <c r="AZ120" s="145"/>
      <c r="BA120" s="145"/>
      <c r="BB120" s="145"/>
      <c r="BC120" s="145"/>
      <c r="BD120" s="145"/>
      <c r="BE120" s="145"/>
      <c r="BF120" s="145"/>
      <c r="BG120" s="145"/>
    </row>
    <row r="121" spans="1:59" outlineLevel="1" x14ac:dyDescent="0.2">
      <c r="A121" s="168">
        <v>11</v>
      </c>
      <c r="B121" s="169" t="s">
        <v>1223</v>
      </c>
      <c r="C121" s="183" t="s">
        <v>1221</v>
      </c>
      <c r="D121" s="170" t="s">
        <v>765</v>
      </c>
      <c r="E121" s="171">
        <v>2</v>
      </c>
      <c r="F121" s="172"/>
      <c r="G121" s="173">
        <f>ROUND(E121*F121,2)</f>
        <v>0</v>
      </c>
      <c r="H121" s="172"/>
      <c r="I121" s="173">
        <f>ROUND(E121*H121,2)</f>
        <v>0</v>
      </c>
      <c r="J121" s="172"/>
      <c r="K121" s="173">
        <f>ROUND(E121*J121,2)</f>
        <v>0</v>
      </c>
      <c r="L121" s="173">
        <v>21</v>
      </c>
      <c r="M121" s="173">
        <f>G121*(1+L121/100)</f>
        <v>0</v>
      </c>
      <c r="N121" s="171">
        <v>0</v>
      </c>
      <c r="O121" s="171">
        <f>ROUND(E121*N121,2)</f>
        <v>0</v>
      </c>
      <c r="P121" s="171">
        <v>0</v>
      </c>
      <c r="Q121" s="171">
        <f>ROUND(E121*P121,2)</f>
        <v>0</v>
      </c>
      <c r="R121" s="173"/>
      <c r="S121" s="174" t="s">
        <v>296</v>
      </c>
      <c r="T121" s="156">
        <v>0</v>
      </c>
      <c r="U121" s="156">
        <f>ROUND(E121*T121,2)</f>
        <v>0</v>
      </c>
      <c r="V121" s="156"/>
      <c r="W121" s="156" t="s">
        <v>223</v>
      </c>
      <c r="X121" s="156" t="s">
        <v>224</v>
      </c>
      <c r="Y121" s="145"/>
      <c r="Z121" s="145"/>
      <c r="AA121" s="145"/>
      <c r="AB121" s="145"/>
      <c r="AC121" s="145"/>
      <c r="AD121" s="145"/>
      <c r="AE121" s="145"/>
      <c r="AF121" s="145" t="s">
        <v>352</v>
      </c>
      <c r="AG121" s="145"/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5"/>
      <c r="AU121" s="145"/>
      <c r="AV121" s="145"/>
      <c r="AW121" s="145"/>
      <c r="AX121" s="145"/>
      <c r="AY121" s="145"/>
      <c r="AZ121" s="145"/>
      <c r="BA121" s="145"/>
      <c r="BB121" s="145"/>
      <c r="BC121" s="145"/>
      <c r="BD121" s="145"/>
      <c r="BE121" s="145"/>
      <c r="BF121" s="145"/>
      <c r="BG121" s="145"/>
    </row>
    <row r="122" spans="1:59" outlineLevel="2" x14ac:dyDescent="0.2">
      <c r="A122" s="152"/>
      <c r="B122" s="153"/>
      <c r="C122" s="184" t="s">
        <v>1176</v>
      </c>
      <c r="D122" s="158"/>
      <c r="E122" s="159">
        <v>2</v>
      </c>
      <c r="F122" s="156"/>
      <c r="G122" s="156"/>
      <c r="H122" s="156"/>
      <c r="I122" s="156"/>
      <c r="J122" s="156"/>
      <c r="K122" s="156"/>
      <c r="L122" s="156"/>
      <c r="M122" s="156"/>
      <c r="N122" s="155"/>
      <c r="O122" s="155"/>
      <c r="P122" s="155"/>
      <c r="Q122" s="155"/>
      <c r="R122" s="156"/>
      <c r="S122" s="156"/>
      <c r="T122" s="156"/>
      <c r="U122" s="156"/>
      <c r="V122" s="156"/>
      <c r="W122" s="156"/>
      <c r="X122" s="156"/>
      <c r="Y122" s="145"/>
      <c r="Z122" s="145"/>
      <c r="AA122" s="145"/>
      <c r="AB122" s="145"/>
      <c r="AC122" s="145"/>
      <c r="AD122" s="145"/>
      <c r="AE122" s="145"/>
      <c r="AF122" s="145" t="s">
        <v>227</v>
      </c>
      <c r="AG122" s="145">
        <v>0</v>
      </c>
      <c r="AH122" s="145"/>
      <c r="AI122" s="145"/>
      <c r="AJ122" s="145"/>
      <c r="AK122" s="145"/>
      <c r="AL122" s="145"/>
      <c r="AM122" s="145"/>
      <c r="AN122" s="145"/>
      <c r="AO122" s="145"/>
      <c r="AP122" s="145"/>
      <c r="AQ122" s="145"/>
      <c r="AR122" s="145"/>
      <c r="AS122" s="145"/>
      <c r="AT122" s="145"/>
      <c r="AU122" s="145"/>
      <c r="AV122" s="145"/>
      <c r="AW122" s="145"/>
      <c r="AX122" s="145"/>
      <c r="AY122" s="145"/>
      <c r="AZ122" s="145"/>
      <c r="BA122" s="145"/>
      <c r="BB122" s="145"/>
      <c r="BC122" s="145"/>
      <c r="BD122" s="145"/>
      <c r="BE122" s="145"/>
      <c r="BF122" s="145"/>
      <c r="BG122" s="145"/>
    </row>
    <row r="123" spans="1:59" outlineLevel="3" x14ac:dyDescent="0.2">
      <c r="A123" s="152"/>
      <c r="B123" s="153"/>
      <c r="C123" s="184" t="s">
        <v>1224</v>
      </c>
      <c r="D123" s="158"/>
      <c r="E123" s="159"/>
      <c r="F123" s="156"/>
      <c r="G123" s="156"/>
      <c r="H123" s="156"/>
      <c r="I123" s="156"/>
      <c r="J123" s="156"/>
      <c r="K123" s="156"/>
      <c r="L123" s="156"/>
      <c r="M123" s="156"/>
      <c r="N123" s="155"/>
      <c r="O123" s="155"/>
      <c r="P123" s="155"/>
      <c r="Q123" s="155"/>
      <c r="R123" s="156"/>
      <c r="S123" s="156"/>
      <c r="T123" s="156"/>
      <c r="U123" s="156"/>
      <c r="V123" s="156"/>
      <c r="W123" s="156"/>
      <c r="X123" s="156"/>
      <c r="Y123" s="145"/>
      <c r="Z123" s="145"/>
      <c r="AA123" s="145"/>
      <c r="AB123" s="145"/>
      <c r="AC123" s="145"/>
      <c r="AD123" s="145"/>
      <c r="AE123" s="145"/>
      <c r="AF123" s="145" t="s">
        <v>227</v>
      </c>
      <c r="AG123" s="145">
        <v>0</v>
      </c>
      <c r="AH123" s="145"/>
      <c r="AI123" s="145"/>
      <c r="AJ123" s="145"/>
      <c r="AK123" s="145"/>
      <c r="AL123" s="145"/>
      <c r="AM123" s="145"/>
      <c r="AN123" s="145"/>
      <c r="AO123" s="145"/>
      <c r="AP123" s="145"/>
      <c r="AQ123" s="145"/>
      <c r="AR123" s="145"/>
      <c r="AS123" s="145"/>
      <c r="AT123" s="145"/>
      <c r="AU123" s="145"/>
      <c r="AV123" s="145"/>
      <c r="AW123" s="145"/>
      <c r="AX123" s="145"/>
      <c r="AY123" s="145"/>
      <c r="AZ123" s="145"/>
      <c r="BA123" s="145"/>
      <c r="BB123" s="145"/>
      <c r="BC123" s="145"/>
      <c r="BD123" s="145"/>
      <c r="BE123" s="145"/>
      <c r="BF123" s="145"/>
      <c r="BG123" s="145"/>
    </row>
    <row r="124" spans="1:59" ht="22.5" outlineLevel="3" x14ac:dyDescent="0.2">
      <c r="A124" s="152"/>
      <c r="B124" s="153"/>
      <c r="C124" s="184" t="s">
        <v>1225</v>
      </c>
      <c r="D124" s="158"/>
      <c r="E124" s="159"/>
      <c r="F124" s="156"/>
      <c r="G124" s="156"/>
      <c r="H124" s="156"/>
      <c r="I124" s="156"/>
      <c r="J124" s="156"/>
      <c r="K124" s="156"/>
      <c r="L124" s="156"/>
      <c r="M124" s="156"/>
      <c r="N124" s="155"/>
      <c r="O124" s="155"/>
      <c r="P124" s="155"/>
      <c r="Q124" s="155"/>
      <c r="R124" s="156"/>
      <c r="S124" s="156"/>
      <c r="T124" s="156"/>
      <c r="U124" s="156"/>
      <c r="V124" s="156"/>
      <c r="W124" s="156"/>
      <c r="X124" s="156"/>
      <c r="Y124" s="145"/>
      <c r="Z124" s="145"/>
      <c r="AA124" s="145"/>
      <c r="AB124" s="145"/>
      <c r="AC124" s="145"/>
      <c r="AD124" s="145"/>
      <c r="AE124" s="145"/>
      <c r="AF124" s="145" t="s">
        <v>227</v>
      </c>
      <c r="AG124" s="145">
        <v>0</v>
      </c>
      <c r="AH124" s="145"/>
      <c r="AI124" s="145"/>
      <c r="AJ124" s="145"/>
      <c r="AK124" s="145"/>
      <c r="AL124" s="145"/>
      <c r="AM124" s="145"/>
      <c r="AN124" s="145"/>
      <c r="AO124" s="145"/>
      <c r="AP124" s="145"/>
      <c r="AQ124" s="145"/>
      <c r="AR124" s="145"/>
      <c r="AS124" s="145"/>
      <c r="AT124" s="145"/>
      <c r="AU124" s="145"/>
      <c r="AV124" s="145"/>
      <c r="AW124" s="145"/>
      <c r="AX124" s="145"/>
      <c r="AY124" s="145"/>
      <c r="AZ124" s="145"/>
      <c r="BA124" s="145"/>
      <c r="BB124" s="145"/>
      <c r="BC124" s="145"/>
      <c r="BD124" s="145"/>
      <c r="BE124" s="145"/>
      <c r="BF124" s="145"/>
      <c r="BG124" s="145"/>
    </row>
    <row r="125" spans="1:59" outlineLevel="3" x14ac:dyDescent="0.2">
      <c r="A125" s="152"/>
      <c r="B125" s="153"/>
      <c r="C125" s="184" t="s">
        <v>1226</v>
      </c>
      <c r="D125" s="158"/>
      <c r="E125" s="159"/>
      <c r="F125" s="156"/>
      <c r="G125" s="156"/>
      <c r="H125" s="156"/>
      <c r="I125" s="156"/>
      <c r="J125" s="156"/>
      <c r="K125" s="156"/>
      <c r="L125" s="156"/>
      <c r="M125" s="156"/>
      <c r="N125" s="155"/>
      <c r="O125" s="155"/>
      <c r="P125" s="155"/>
      <c r="Q125" s="155"/>
      <c r="R125" s="156"/>
      <c r="S125" s="156"/>
      <c r="T125" s="156"/>
      <c r="U125" s="156"/>
      <c r="V125" s="156"/>
      <c r="W125" s="156"/>
      <c r="X125" s="156"/>
      <c r="Y125" s="145"/>
      <c r="Z125" s="145"/>
      <c r="AA125" s="145"/>
      <c r="AB125" s="145"/>
      <c r="AC125" s="145"/>
      <c r="AD125" s="145"/>
      <c r="AE125" s="145"/>
      <c r="AF125" s="145" t="s">
        <v>227</v>
      </c>
      <c r="AG125" s="145">
        <v>0</v>
      </c>
      <c r="AH125" s="145"/>
      <c r="AI125" s="145"/>
      <c r="AJ125" s="145"/>
      <c r="AK125" s="145"/>
      <c r="AL125" s="145"/>
      <c r="AM125" s="145"/>
      <c r="AN125" s="145"/>
      <c r="AO125" s="145"/>
      <c r="AP125" s="145"/>
      <c r="AQ125" s="145"/>
      <c r="AR125" s="145"/>
      <c r="AS125" s="145"/>
      <c r="AT125" s="145"/>
      <c r="AU125" s="145"/>
      <c r="AV125" s="145"/>
      <c r="AW125" s="145"/>
      <c r="AX125" s="145"/>
      <c r="AY125" s="145"/>
      <c r="AZ125" s="145"/>
      <c r="BA125" s="145"/>
      <c r="BB125" s="145"/>
      <c r="BC125" s="145"/>
      <c r="BD125" s="145"/>
      <c r="BE125" s="145"/>
      <c r="BF125" s="145"/>
      <c r="BG125" s="145"/>
    </row>
    <row r="126" spans="1:59" ht="22.5" outlineLevel="3" x14ac:dyDescent="0.2">
      <c r="A126" s="152"/>
      <c r="B126" s="153"/>
      <c r="C126" s="184" t="s">
        <v>1227</v>
      </c>
      <c r="D126" s="158"/>
      <c r="E126" s="159"/>
      <c r="F126" s="156"/>
      <c r="G126" s="156"/>
      <c r="H126" s="156"/>
      <c r="I126" s="156"/>
      <c r="J126" s="156"/>
      <c r="K126" s="156"/>
      <c r="L126" s="156"/>
      <c r="M126" s="156"/>
      <c r="N126" s="155"/>
      <c r="O126" s="155"/>
      <c r="P126" s="155"/>
      <c r="Q126" s="155"/>
      <c r="R126" s="156"/>
      <c r="S126" s="156"/>
      <c r="T126" s="156"/>
      <c r="U126" s="156"/>
      <c r="V126" s="156"/>
      <c r="W126" s="156"/>
      <c r="X126" s="156"/>
      <c r="Y126" s="145"/>
      <c r="Z126" s="145"/>
      <c r="AA126" s="145"/>
      <c r="AB126" s="145"/>
      <c r="AC126" s="145"/>
      <c r="AD126" s="145"/>
      <c r="AE126" s="145"/>
      <c r="AF126" s="145" t="s">
        <v>227</v>
      </c>
      <c r="AG126" s="145">
        <v>0</v>
      </c>
      <c r="AH126" s="145"/>
      <c r="AI126" s="145"/>
      <c r="AJ126" s="145"/>
      <c r="AK126" s="145"/>
      <c r="AL126" s="145"/>
      <c r="AM126" s="145"/>
      <c r="AN126" s="145"/>
      <c r="AO126" s="145"/>
      <c r="AP126" s="145"/>
      <c r="AQ126" s="145"/>
      <c r="AR126" s="145"/>
      <c r="AS126" s="145"/>
      <c r="AT126" s="145"/>
      <c r="AU126" s="145"/>
      <c r="AV126" s="145"/>
      <c r="AW126" s="145"/>
      <c r="AX126" s="145"/>
      <c r="AY126" s="145"/>
      <c r="AZ126" s="145"/>
      <c r="BA126" s="145"/>
      <c r="BB126" s="145"/>
      <c r="BC126" s="145"/>
      <c r="BD126" s="145"/>
      <c r="BE126" s="145"/>
      <c r="BF126" s="145"/>
      <c r="BG126" s="145"/>
    </row>
    <row r="127" spans="1:59" ht="22.5" outlineLevel="3" x14ac:dyDescent="0.2">
      <c r="A127" s="152"/>
      <c r="B127" s="153"/>
      <c r="C127" s="184" t="s">
        <v>1148</v>
      </c>
      <c r="D127" s="158"/>
      <c r="E127" s="159"/>
      <c r="F127" s="156"/>
      <c r="G127" s="156"/>
      <c r="H127" s="156"/>
      <c r="I127" s="156"/>
      <c r="J127" s="156"/>
      <c r="K127" s="156"/>
      <c r="L127" s="156"/>
      <c r="M127" s="156"/>
      <c r="N127" s="155"/>
      <c r="O127" s="155"/>
      <c r="P127" s="155"/>
      <c r="Q127" s="155"/>
      <c r="R127" s="156"/>
      <c r="S127" s="156"/>
      <c r="T127" s="156"/>
      <c r="U127" s="156"/>
      <c r="V127" s="156"/>
      <c r="W127" s="156"/>
      <c r="X127" s="156"/>
      <c r="Y127" s="145"/>
      <c r="Z127" s="145"/>
      <c r="AA127" s="145"/>
      <c r="AB127" s="145"/>
      <c r="AC127" s="145"/>
      <c r="AD127" s="145"/>
      <c r="AE127" s="145"/>
      <c r="AF127" s="145" t="s">
        <v>227</v>
      </c>
      <c r="AG127" s="145">
        <v>0</v>
      </c>
      <c r="AH127" s="145"/>
      <c r="AI127" s="145"/>
      <c r="AJ127" s="145"/>
      <c r="AK127" s="145"/>
      <c r="AL127" s="145"/>
      <c r="AM127" s="145"/>
      <c r="AN127" s="145"/>
      <c r="AO127" s="145"/>
      <c r="AP127" s="145"/>
      <c r="AQ127" s="145"/>
      <c r="AR127" s="145"/>
      <c r="AS127" s="145"/>
      <c r="AT127" s="145"/>
      <c r="AU127" s="145"/>
      <c r="AV127" s="145"/>
      <c r="AW127" s="145"/>
      <c r="AX127" s="145"/>
      <c r="AY127" s="145"/>
      <c r="AZ127" s="145"/>
      <c r="BA127" s="145"/>
      <c r="BB127" s="145"/>
      <c r="BC127" s="145"/>
      <c r="BD127" s="145"/>
      <c r="BE127" s="145"/>
      <c r="BF127" s="145"/>
      <c r="BG127" s="145"/>
    </row>
    <row r="128" spans="1:59" outlineLevel="1" x14ac:dyDescent="0.2">
      <c r="A128" s="168">
        <v>12</v>
      </c>
      <c r="B128" s="169" t="s">
        <v>1228</v>
      </c>
      <c r="C128" s="183" t="s">
        <v>1229</v>
      </c>
      <c r="D128" s="170" t="s">
        <v>765</v>
      </c>
      <c r="E128" s="171">
        <v>1</v>
      </c>
      <c r="F128" s="172"/>
      <c r="G128" s="173">
        <f>ROUND(E128*F128,2)</f>
        <v>0</v>
      </c>
      <c r="H128" s="172"/>
      <c r="I128" s="173">
        <f>ROUND(E128*H128,2)</f>
        <v>0</v>
      </c>
      <c r="J128" s="172"/>
      <c r="K128" s="173">
        <f>ROUND(E128*J128,2)</f>
        <v>0</v>
      </c>
      <c r="L128" s="173">
        <v>21</v>
      </c>
      <c r="M128" s="173">
        <f>G128*(1+L128/100)</f>
        <v>0</v>
      </c>
      <c r="N128" s="171">
        <v>0</v>
      </c>
      <c r="O128" s="171">
        <f>ROUND(E128*N128,2)</f>
        <v>0</v>
      </c>
      <c r="P128" s="171">
        <v>0</v>
      </c>
      <c r="Q128" s="171">
        <f>ROUND(E128*P128,2)</f>
        <v>0</v>
      </c>
      <c r="R128" s="173"/>
      <c r="S128" s="174" t="s">
        <v>296</v>
      </c>
      <c r="T128" s="156">
        <v>0</v>
      </c>
      <c r="U128" s="156">
        <f>ROUND(E128*T128,2)</f>
        <v>0</v>
      </c>
      <c r="V128" s="156"/>
      <c r="W128" s="156" t="s">
        <v>223</v>
      </c>
      <c r="X128" s="156" t="s">
        <v>224</v>
      </c>
      <c r="Y128" s="145"/>
      <c r="Z128" s="145"/>
      <c r="AA128" s="145"/>
      <c r="AB128" s="145"/>
      <c r="AC128" s="145"/>
      <c r="AD128" s="145"/>
      <c r="AE128" s="145"/>
      <c r="AF128" s="145" t="s">
        <v>352</v>
      </c>
      <c r="AG128" s="145"/>
      <c r="AH128" s="145"/>
      <c r="AI128" s="145"/>
      <c r="AJ128" s="145"/>
      <c r="AK128" s="145"/>
      <c r="AL128" s="145"/>
      <c r="AM128" s="145"/>
      <c r="AN128" s="145"/>
      <c r="AO128" s="145"/>
      <c r="AP128" s="145"/>
      <c r="AQ128" s="145"/>
      <c r="AR128" s="145"/>
      <c r="AS128" s="145"/>
      <c r="AT128" s="145"/>
      <c r="AU128" s="145"/>
      <c r="AV128" s="145"/>
      <c r="AW128" s="145"/>
      <c r="AX128" s="145"/>
      <c r="AY128" s="145"/>
      <c r="AZ128" s="145"/>
      <c r="BA128" s="145"/>
      <c r="BB128" s="145"/>
      <c r="BC128" s="145"/>
      <c r="BD128" s="145"/>
      <c r="BE128" s="145"/>
      <c r="BF128" s="145"/>
      <c r="BG128" s="145"/>
    </row>
    <row r="129" spans="1:59" outlineLevel="2" x14ac:dyDescent="0.2">
      <c r="A129" s="152"/>
      <c r="B129" s="153"/>
      <c r="C129" s="184" t="s">
        <v>1210</v>
      </c>
      <c r="D129" s="158"/>
      <c r="E129" s="159">
        <v>1</v>
      </c>
      <c r="F129" s="156"/>
      <c r="G129" s="156"/>
      <c r="H129" s="156"/>
      <c r="I129" s="156"/>
      <c r="J129" s="156"/>
      <c r="K129" s="156"/>
      <c r="L129" s="156"/>
      <c r="M129" s="156"/>
      <c r="N129" s="155"/>
      <c r="O129" s="155"/>
      <c r="P129" s="155"/>
      <c r="Q129" s="155"/>
      <c r="R129" s="156"/>
      <c r="S129" s="156"/>
      <c r="T129" s="156"/>
      <c r="U129" s="156"/>
      <c r="V129" s="156"/>
      <c r="W129" s="156"/>
      <c r="X129" s="156"/>
      <c r="Y129" s="145"/>
      <c r="Z129" s="145"/>
      <c r="AA129" s="145"/>
      <c r="AB129" s="145"/>
      <c r="AC129" s="145"/>
      <c r="AD129" s="145"/>
      <c r="AE129" s="145"/>
      <c r="AF129" s="145" t="s">
        <v>227</v>
      </c>
      <c r="AG129" s="145">
        <v>0</v>
      </c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145"/>
      <c r="AV129" s="145"/>
      <c r="AW129" s="145"/>
      <c r="AX129" s="145"/>
      <c r="AY129" s="145"/>
      <c r="AZ129" s="145"/>
      <c r="BA129" s="145"/>
      <c r="BB129" s="145"/>
      <c r="BC129" s="145"/>
      <c r="BD129" s="145"/>
      <c r="BE129" s="145"/>
      <c r="BF129" s="145"/>
      <c r="BG129" s="145"/>
    </row>
    <row r="130" spans="1:59" outlineLevel="3" x14ac:dyDescent="0.2">
      <c r="A130" s="152"/>
      <c r="B130" s="153"/>
      <c r="C130" s="184" t="s">
        <v>1230</v>
      </c>
      <c r="D130" s="158"/>
      <c r="E130" s="159"/>
      <c r="F130" s="156"/>
      <c r="G130" s="156"/>
      <c r="H130" s="156"/>
      <c r="I130" s="156"/>
      <c r="J130" s="156"/>
      <c r="K130" s="156"/>
      <c r="L130" s="156"/>
      <c r="M130" s="156"/>
      <c r="N130" s="155"/>
      <c r="O130" s="155"/>
      <c r="P130" s="155"/>
      <c r="Q130" s="155"/>
      <c r="R130" s="156"/>
      <c r="S130" s="156"/>
      <c r="T130" s="156"/>
      <c r="U130" s="156"/>
      <c r="V130" s="156"/>
      <c r="W130" s="156"/>
      <c r="X130" s="156"/>
      <c r="Y130" s="145"/>
      <c r="Z130" s="145"/>
      <c r="AA130" s="145"/>
      <c r="AB130" s="145"/>
      <c r="AC130" s="145"/>
      <c r="AD130" s="145"/>
      <c r="AE130" s="145"/>
      <c r="AF130" s="145" t="s">
        <v>227</v>
      </c>
      <c r="AG130" s="145">
        <v>0</v>
      </c>
      <c r="AH130" s="145"/>
      <c r="AI130" s="145"/>
      <c r="AJ130" s="145"/>
      <c r="AK130" s="145"/>
      <c r="AL130" s="145"/>
      <c r="AM130" s="145"/>
      <c r="AN130" s="145"/>
      <c r="AO130" s="145"/>
      <c r="AP130" s="145"/>
      <c r="AQ130" s="145"/>
      <c r="AR130" s="145"/>
      <c r="AS130" s="145"/>
      <c r="AT130" s="145"/>
      <c r="AU130" s="145"/>
      <c r="AV130" s="145"/>
      <c r="AW130" s="145"/>
      <c r="AX130" s="145"/>
      <c r="AY130" s="145"/>
      <c r="AZ130" s="145"/>
      <c r="BA130" s="145"/>
      <c r="BB130" s="145"/>
      <c r="BC130" s="145"/>
      <c r="BD130" s="145"/>
      <c r="BE130" s="145"/>
      <c r="BF130" s="145"/>
      <c r="BG130" s="145"/>
    </row>
    <row r="131" spans="1:59" ht="22.5" outlineLevel="3" x14ac:dyDescent="0.2">
      <c r="A131" s="152"/>
      <c r="B131" s="153"/>
      <c r="C131" s="184" t="s">
        <v>1225</v>
      </c>
      <c r="D131" s="158"/>
      <c r="E131" s="159"/>
      <c r="F131" s="156"/>
      <c r="G131" s="156"/>
      <c r="H131" s="156"/>
      <c r="I131" s="156"/>
      <c r="J131" s="156"/>
      <c r="K131" s="156"/>
      <c r="L131" s="156"/>
      <c r="M131" s="156"/>
      <c r="N131" s="155"/>
      <c r="O131" s="155"/>
      <c r="P131" s="155"/>
      <c r="Q131" s="155"/>
      <c r="R131" s="156"/>
      <c r="S131" s="156"/>
      <c r="T131" s="156"/>
      <c r="U131" s="156"/>
      <c r="V131" s="156"/>
      <c r="W131" s="156"/>
      <c r="X131" s="156"/>
      <c r="Y131" s="145"/>
      <c r="Z131" s="145"/>
      <c r="AA131" s="145"/>
      <c r="AB131" s="145"/>
      <c r="AC131" s="145"/>
      <c r="AD131" s="145"/>
      <c r="AE131" s="145"/>
      <c r="AF131" s="145" t="s">
        <v>227</v>
      </c>
      <c r="AG131" s="145">
        <v>0</v>
      </c>
      <c r="AH131" s="145"/>
      <c r="AI131" s="145"/>
      <c r="AJ131" s="145"/>
      <c r="AK131" s="145"/>
      <c r="AL131" s="145"/>
      <c r="AM131" s="145"/>
      <c r="AN131" s="145"/>
      <c r="AO131" s="145"/>
      <c r="AP131" s="145"/>
      <c r="AQ131" s="145"/>
      <c r="AR131" s="145"/>
      <c r="AS131" s="145"/>
      <c r="AT131" s="145"/>
      <c r="AU131" s="145"/>
      <c r="AV131" s="145"/>
      <c r="AW131" s="145"/>
      <c r="AX131" s="145"/>
      <c r="AY131" s="145"/>
      <c r="AZ131" s="145"/>
      <c r="BA131" s="145"/>
      <c r="BB131" s="145"/>
      <c r="BC131" s="145"/>
      <c r="BD131" s="145"/>
      <c r="BE131" s="145"/>
      <c r="BF131" s="145"/>
      <c r="BG131" s="145"/>
    </row>
    <row r="132" spans="1:59" outlineLevel="3" x14ac:dyDescent="0.2">
      <c r="A132" s="152"/>
      <c r="B132" s="153"/>
      <c r="C132" s="184" t="s">
        <v>1226</v>
      </c>
      <c r="D132" s="158"/>
      <c r="E132" s="159"/>
      <c r="F132" s="156"/>
      <c r="G132" s="156"/>
      <c r="H132" s="156"/>
      <c r="I132" s="156"/>
      <c r="J132" s="156"/>
      <c r="K132" s="156"/>
      <c r="L132" s="156"/>
      <c r="M132" s="156"/>
      <c r="N132" s="155"/>
      <c r="O132" s="155"/>
      <c r="P132" s="155"/>
      <c r="Q132" s="155"/>
      <c r="R132" s="156"/>
      <c r="S132" s="156"/>
      <c r="T132" s="156"/>
      <c r="U132" s="156"/>
      <c r="V132" s="156"/>
      <c r="W132" s="156"/>
      <c r="X132" s="156"/>
      <c r="Y132" s="145"/>
      <c r="Z132" s="145"/>
      <c r="AA132" s="145"/>
      <c r="AB132" s="145"/>
      <c r="AC132" s="145"/>
      <c r="AD132" s="145"/>
      <c r="AE132" s="145"/>
      <c r="AF132" s="145" t="s">
        <v>227</v>
      </c>
      <c r="AG132" s="145">
        <v>0</v>
      </c>
      <c r="AH132" s="145"/>
      <c r="AI132" s="145"/>
      <c r="AJ132" s="145"/>
      <c r="AK132" s="145"/>
      <c r="AL132" s="145"/>
      <c r="AM132" s="145"/>
      <c r="AN132" s="145"/>
      <c r="AO132" s="145"/>
      <c r="AP132" s="145"/>
      <c r="AQ132" s="145"/>
      <c r="AR132" s="145"/>
      <c r="AS132" s="145"/>
      <c r="AT132" s="145"/>
      <c r="AU132" s="145"/>
      <c r="AV132" s="145"/>
      <c r="AW132" s="145"/>
      <c r="AX132" s="145"/>
      <c r="AY132" s="145"/>
      <c r="AZ132" s="145"/>
      <c r="BA132" s="145"/>
      <c r="BB132" s="145"/>
      <c r="BC132" s="145"/>
      <c r="BD132" s="145"/>
      <c r="BE132" s="145"/>
      <c r="BF132" s="145"/>
      <c r="BG132" s="145"/>
    </row>
    <row r="133" spans="1:59" ht="22.5" outlineLevel="3" x14ac:dyDescent="0.2">
      <c r="A133" s="152"/>
      <c r="B133" s="153"/>
      <c r="C133" s="184" t="s">
        <v>1227</v>
      </c>
      <c r="D133" s="158"/>
      <c r="E133" s="159"/>
      <c r="F133" s="156"/>
      <c r="G133" s="156"/>
      <c r="H133" s="156"/>
      <c r="I133" s="156"/>
      <c r="J133" s="156"/>
      <c r="K133" s="156"/>
      <c r="L133" s="156"/>
      <c r="M133" s="156"/>
      <c r="N133" s="155"/>
      <c r="O133" s="155"/>
      <c r="P133" s="155"/>
      <c r="Q133" s="155"/>
      <c r="R133" s="156"/>
      <c r="S133" s="156"/>
      <c r="T133" s="156"/>
      <c r="U133" s="156"/>
      <c r="V133" s="156"/>
      <c r="W133" s="156"/>
      <c r="X133" s="156"/>
      <c r="Y133" s="145"/>
      <c r="Z133" s="145"/>
      <c r="AA133" s="145"/>
      <c r="AB133" s="145"/>
      <c r="AC133" s="145"/>
      <c r="AD133" s="145"/>
      <c r="AE133" s="145"/>
      <c r="AF133" s="145" t="s">
        <v>227</v>
      </c>
      <c r="AG133" s="145">
        <v>0</v>
      </c>
      <c r="AH133" s="145"/>
      <c r="AI133" s="145"/>
      <c r="AJ133" s="145"/>
      <c r="AK133" s="145"/>
      <c r="AL133" s="145"/>
      <c r="AM133" s="145"/>
      <c r="AN133" s="145"/>
      <c r="AO133" s="145"/>
      <c r="AP133" s="145"/>
      <c r="AQ133" s="145"/>
      <c r="AR133" s="145"/>
      <c r="AS133" s="145"/>
      <c r="AT133" s="145"/>
      <c r="AU133" s="145"/>
      <c r="AV133" s="145"/>
      <c r="AW133" s="145"/>
      <c r="AX133" s="145"/>
      <c r="AY133" s="145"/>
      <c r="AZ133" s="145"/>
      <c r="BA133" s="145"/>
      <c r="BB133" s="145"/>
      <c r="BC133" s="145"/>
      <c r="BD133" s="145"/>
      <c r="BE133" s="145"/>
      <c r="BF133" s="145"/>
      <c r="BG133" s="145"/>
    </row>
    <row r="134" spans="1:59" ht="22.5" outlineLevel="3" x14ac:dyDescent="0.2">
      <c r="A134" s="152"/>
      <c r="B134" s="153"/>
      <c r="C134" s="184" t="s">
        <v>1148</v>
      </c>
      <c r="D134" s="158"/>
      <c r="E134" s="159"/>
      <c r="F134" s="156"/>
      <c r="G134" s="156"/>
      <c r="H134" s="156"/>
      <c r="I134" s="156"/>
      <c r="J134" s="156"/>
      <c r="K134" s="156"/>
      <c r="L134" s="156"/>
      <c r="M134" s="156"/>
      <c r="N134" s="155"/>
      <c r="O134" s="155"/>
      <c r="P134" s="155"/>
      <c r="Q134" s="155"/>
      <c r="R134" s="156"/>
      <c r="S134" s="156"/>
      <c r="T134" s="156"/>
      <c r="U134" s="156"/>
      <c r="V134" s="156"/>
      <c r="W134" s="156"/>
      <c r="X134" s="156"/>
      <c r="Y134" s="145"/>
      <c r="Z134" s="145"/>
      <c r="AA134" s="145"/>
      <c r="AB134" s="145"/>
      <c r="AC134" s="145"/>
      <c r="AD134" s="145"/>
      <c r="AE134" s="145"/>
      <c r="AF134" s="145" t="s">
        <v>227</v>
      </c>
      <c r="AG134" s="145">
        <v>0</v>
      </c>
      <c r="AH134" s="145"/>
      <c r="AI134" s="145"/>
      <c r="AJ134" s="145"/>
      <c r="AK134" s="145"/>
      <c r="AL134" s="145"/>
      <c r="AM134" s="145"/>
      <c r="AN134" s="145"/>
      <c r="AO134" s="145"/>
      <c r="AP134" s="145"/>
      <c r="AQ134" s="145"/>
      <c r="AR134" s="145"/>
      <c r="AS134" s="145"/>
      <c r="AT134" s="145"/>
      <c r="AU134" s="145"/>
      <c r="AV134" s="145"/>
      <c r="AW134" s="145"/>
      <c r="AX134" s="145"/>
      <c r="AY134" s="145"/>
      <c r="AZ134" s="145"/>
      <c r="BA134" s="145"/>
      <c r="BB134" s="145"/>
      <c r="BC134" s="145"/>
      <c r="BD134" s="145"/>
      <c r="BE134" s="145"/>
      <c r="BF134" s="145"/>
      <c r="BG134" s="145"/>
    </row>
    <row r="135" spans="1:59" outlineLevel="1" x14ac:dyDescent="0.2">
      <c r="A135" s="168">
        <v>13</v>
      </c>
      <c r="B135" s="169" t="s">
        <v>1231</v>
      </c>
      <c r="C135" s="183" t="s">
        <v>1229</v>
      </c>
      <c r="D135" s="170" t="s">
        <v>765</v>
      </c>
      <c r="E135" s="171">
        <v>1</v>
      </c>
      <c r="F135" s="172"/>
      <c r="G135" s="173">
        <f>ROUND(E135*F135,2)</f>
        <v>0</v>
      </c>
      <c r="H135" s="172"/>
      <c r="I135" s="173">
        <f>ROUND(E135*H135,2)</f>
        <v>0</v>
      </c>
      <c r="J135" s="172"/>
      <c r="K135" s="173">
        <f>ROUND(E135*J135,2)</f>
        <v>0</v>
      </c>
      <c r="L135" s="173">
        <v>21</v>
      </c>
      <c r="M135" s="173">
        <f>G135*(1+L135/100)</f>
        <v>0</v>
      </c>
      <c r="N135" s="171">
        <v>0</v>
      </c>
      <c r="O135" s="171">
        <f>ROUND(E135*N135,2)</f>
        <v>0</v>
      </c>
      <c r="P135" s="171">
        <v>0</v>
      </c>
      <c r="Q135" s="171">
        <f>ROUND(E135*P135,2)</f>
        <v>0</v>
      </c>
      <c r="R135" s="173"/>
      <c r="S135" s="174" t="s">
        <v>296</v>
      </c>
      <c r="T135" s="156">
        <v>0</v>
      </c>
      <c r="U135" s="156">
        <f>ROUND(E135*T135,2)</f>
        <v>0</v>
      </c>
      <c r="V135" s="156"/>
      <c r="W135" s="156" t="s">
        <v>223</v>
      </c>
      <c r="X135" s="156" t="s">
        <v>224</v>
      </c>
      <c r="Y135" s="145"/>
      <c r="Z135" s="145"/>
      <c r="AA135" s="145"/>
      <c r="AB135" s="145"/>
      <c r="AC135" s="145"/>
      <c r="AD135" s="145"/>
      <c r="AE135" s="145"/>
      <c r="AF135" s="145" t="s">
        <v>352</v>
      </c>
      <c r="AG135" s="145"/>
      <c r="AH135" s="145"/>
      <c r="AI135" s="145"/>
      <c r="AJ135" s="145"/>
      <c r="AK135" s="145"/>
      <c r="AL135" s="145"/>
      <c r="AM135" s="145"/>
      <c r="AN135" s="145"/>
      <c r="AO135" s="145"/>
      <c r="AP135" s="145"/>
      <c r="AQ135" s="145"/>
      <c r="AR135" s="145"/>
      <c r="AS135" s="145"/>
      <c r="AT135" s="145"/>
      <c r="AU135" s="145"/>
      <c r="AV135" s="145"/>
      <c r="AW135" s="145"/>
      <c r="AX135" s="145"/>
      <c r="AY135" s="145"/>
      <c r="AZ135" s="145"/>
      <c r="BA135" s="145"/>
      <c r="BB135" s="145"/>
      <c r="BC135" s="145"/>
      <c r="BD135" s="145"/>
      <c r="BE135" s="145"/>
      <c r="BF135" s="145"/>
      <c r="BG135" s="145"/>
    </row>
    <row r="136" spans="1:59" outlineLevel="2" x14ac:dyDescent="0.2">
      <c r="A136" s="152"/>
      <c r="B136" s="153"/>
      <c r="C136" s="184" t="s">
        <v>1210</v>
      </c>
      <c r="D136" s="158"/>
      <c r="E136" s="159">
        <v>1</v>
      </c>
      <c r="F136" s="156"/>
      <c r="G136" s="156"/>
      <c r="H136" s="156"/>
      <c r="I136" s="156"/>
      <c r="J136" s="156"/>
      <c r="K136" s="156"/>
      <c r="L136" s="156"/>
      <c r="M136" s="156"/>
      <c r="N136" s="155"/>
      <c r="O136" s="155"/>
      <c r="P136" s="155"/>
      <c r="Q136" s="155"/>
      <c r="R136" s="156"/>
      <c r="S136" s="156"/>
      <c r="T136" s="156"/>
      <c r="U136" s="156"/>
      <c r="V136" s="156"/>
      <c r="W136" s="156"/>
      <c r="X136" s="156"/>
      <c r="Y136" s="145"/>
      <c r="Z136" s="145"/>
      <c r="AA136" s="145"/>
      <c r="AB136" s="145"/>
      <c r="AC136" s="145"/>
      <c r="AD136" s="145"/>
      <c r="AE136" s="145"/>
      <c r="AF136" s="145" t="s">
        <v>227</v>
      </c>
      <c r="AG136" s="145">
        <v>0</v>
      </c>
      <c r="AH136" s="145"/>
      <c r="AI136" s="145"/>
      <c r="AJ136" s="145"/>
      <c r="AK136" s="145"/>
      <c r="AL136" s="145"/>
      <c r="AM136" s="145"/>
      <c r="AN136" s="145"/>
      <c r="AO136" s="145"/>
      <c r="AP136" s="145"/>
      <c r="AQ136" s="145"/>
      <c r="AR136" s="145"/>
      <c r="AS136" s="145"/>
      <c r="AT136" s="145"/>
      <c r="AU136" s="145"/>
      <c r="AV136" s="145"/>
      <c r="AW136" s="145"/>
      <c r="AX136" s="145"/>
      <c r="AY136" s="145"/>
      <c r="AZ136" s="145"/>
      <c r="BA136" s="145"/>
      <c r="BB136" s="145"/>
      <c r="BC136" s="145"/>
      <c r="BD136" s="145"/>
      <c r="BE136" s="145"/>
      <c r="BF136" s="145"/>
      <c r="BG136" s="145"/>
    </row>
    <row r="137" spans="1:59" outlineLevel="3" x14ac:dyDescent="0.2">
      <c r="A137" s="152"/>
      <c r="B137" s="153"/>
      <c r="C137" s="184" t="s">
        <v>1232</v>
      </c>
      <c r="D137" s="158"/>
      <c r="E137" s="159"/>
      <c r="F137" s="156"/>
      <c r="G137" s="156"/>
      <c r="H137" s="156"/>
      <c r="I137" s="156"/>
      <c r="J137" s="156"/>
      <c r="K137" s="156"/>
      <c r="L137" s="156"/>
      <c r="M137" s="156"/>
      <c r="N137" s="155"/>
      <c r="O137" s="155"/>
      <c r="P137" s="155"/>
      <c r="Q137" s="155"/>
      <c r="R137" s="156"/>
      <c r="S137" s="156"/>
      <c r="T137" s="156"/>
      <c r="U137" s="156"/>
      <c r="V137" s="156"/>
      <c r="W137" s="156"/>
      <c r="X137" s="156"/>
      <c r="Y137" s="145"/>
      <c r="Z137" s="145"/>
      <c r="AA137" s="145"/>
      <c r="AB137" s="145"/>
      <c r="AC137" s="145"/>
      <c r="AD137" s="145"/>
      <c r="AE137" s="145"/>
      <c r="AF137" s="145" t="s">
        <v>227</v>
      </c>
      <c r="AG137" s="145">
        <v>0</v>
      </c>
      <c r="AH137" s="145"/>
      <c r="AI137" s="145"/>
      <c r="AJ137" s="145"/>
      <c r="AK137" s="145"/>
      <c r="AL137" s="145"/>
      <c r="AM137" s="145"/>
      <c r="AN137" s="145"/>
      <c r="AO137" s="145"/>
      <c r="AP137" s="145"/>
      <c r="AQ137" s="145"/>
      <c r="AR137" s="145"/>
      <c r="AS137" s="145"/>
      <c r="AT137" s="145"/>
      <c r="AU137" s="145"/>
      <c r="AV137" s="145"/>
      <c r="AW137" s="145"/>
      <c r="AX137" s="145"/>
      <c r="AY137" s="145"/>
      <c r="AZ137" s="145"/>
      <c r="BA137" s="145"/>
      <c r="BB137" s="145"/>
      <c r="BC137" s="145"/>
      <c r="BD137" s="145"/>
      <c r="BE137" s="145"/>
      <c r="BF137" s="145"/>
      <c r="BG137" s="145"/>
    </row>
    <row r="138" spans="1:59" outlineLevel="3" x14ac:dyDescent="0.2">
      <c r="A138" s="152"/>
      <c r="B138" s="153"/>
      <c r="C138" s="184" t="s">
        <v>1233</v>
      </c>
      <c r="D138" s="158"/>
      <c r="E138" s="159"/>
      <c r="F138" s="156"/>
      <c r="G138" s="156"/>
      <c r="H138" s="156"/>
      <c r="I138" s="156"/>
      <c r="J138" s="156"/>
      <c r="K138" s="156"/>
      <c r="L138" s="156"/>
      <c r="M138" s="156"/>
      <c r="N138" s="155"/>
      <c r="O138" s="155"/>
      <c r="P138" s="155"/>
      <c r="Q138" s="155"/>
      <c r="R138" s="156"/>
      <c r="S138" s="156"/>
      <c r="T138" s="156"/>
      <c r="U138" s="156"/>
      <c r="V138" s="156"/>
      <c r="W138" s="156"/>
      <c r="X138" s="156"/>
      <c r="Y138" s="145"/>
      <c r="Z138" s="145"/>
      <c r="AA138" s="145"/>
      <c r="AB138" s="145"/>
      <c r="AC138" s="145"/>
      <c r="AD138" s="145"/>
      <c r="AE138" s="145"/>
      <c r="AF138" s="145" t="s">
        <v>227</v>
      </c>
      <c r="AG138" s="145">
        <v>0</v>
      </c>
      <c r="AH138" s="145"/>
      <c r="AI138" s="145"/>
      <c r="AJ138" s="145"/>
      <c r="AK138" s="145"/>
      <c r="AL138" s="145"/>
      <c r="AM138" s="145"/>
      <c r="AN138" s="145"/>
      <c r="AO138" s="145"/>
      <c r="AP138" s="145"/>
      <c r="AQ138" s="145"/>
      <c r="AR138" s="145"/>
      <c r="AS138" s="145"/>
      <c r="AT138" s="145"/>
      <c r="AU138" s="145"/>
      <c r="AV138" s="145"/>
      <c r="AW138" s="145"/>
      <c r="AX138" s="145"/>
      <c r="AY138" s="145"/>
      <c r="AZ138" s="145"/>
      <c r="BA138" s="145"/>
      <c r="BB138" s="145"/>
      <c r="BC138" s="145"/>
      <c r="BD138" s="145"/>
      <c r="BE138" s="145"/>
      <c r="BF138" s="145"/>
      <c r="BG138" s="145"/>
    </row>
    <row r="139" spans="1:59" ht="22.5" outlineLevel="3" x14ac:dyDescent="0.2">
      <c r="A139" s="152"/>
      <c r="B139" s="153"/>
      <c r="C139" s="184" t="s">
        <v>1234</v>
      </c>
      <c r="D139" s="158"/>
      <c r="E139" s="159"/>
      <c r="F139" s="156"/>
      <c r="G139" s="156"/>
      <c r="H139" s="156"/>
      <c r="I139" s="156"/>
      <c r="J139" s="156"/>
      <c r="K139" s="156"/>
      <c r="L139" s="156"/>
      <c r="M139" s="156"/>
      <c r="N139" s="155"/>
      <c r="O139" s="155"/>
      <c r="P139" s="155"/>
      <c r="Q139" s="155"/>
      <c r="R139" s="156"/>
      <c r="S139" s="156"/>
      <c r="T139" s="156"/>
      <c r="U139" s="156"/>
      <c r="V139" s="156"/>
      <c r="W139" s="156"/>
      <c r="X139" s="156"/>
      <c r="Y139" s="145"/>
      <c r="Z139" s="145"/>
      <c r="AA139" s="145"/>
      <c r="AB139" s="145"/>
      <c r="AC139" s="145"/>
      <c r="AD139" s="145"/>
      <c r="AE139" s="145"/>
      <c r="AF139" s="145" t="s">
        <v>227</v>
      </c>
      <c r="AG139" s="145">
        <v>0</v>
      </c>
      <c r="AH139" s="145"/>
      <c r="AI139" s="145"/>
      <c r="AJ139" s="145"/>
      <c r="AK139" s="145"/>
      <c r="AL139" s="145"/>
      <c r="AM139" s="145"/>
      <c r="AN139" s="145"/>
      <c r="AO139" s="145"/>
      <c r="AP139" s="145"/>
      <c r="AQ139" s="145"/>
      <c r="AR139" s="145"/>
      <c r="AS139" s="145"/>
      <c r="AT139" s="145"/>
      <c r="AU139" s="145"/>
      <c r="AV139" s="145"/>
      <c r="AW139" s="145"/>
      <c r="AX139" s="145"/>
      <c r="AY139" s="145"/>
      <c r="AZ139" s="145"/>
      <c r="BA139" s="145"/>
      <c r="BB139" s="145"/>
      <c r="BC139" s="145"/>
      <c r="BD139" s="145"/>
      <c r="BE139" s="145"/>
      <c r="BF139" s="145"/>
      <c r="BG139" s="145"/>
    </row>
    <row r="140" spans="1:59" outlineLevel="3" x14ac:dyDescent="0.2">
      <c r="A140" s="152"/>
      <c r="B140" s="153"/>
      <c r="C140" s="184" t="s">
        <v>1235</v>
      </c>
      <c r="D140" s="158"/>
      <c r="E140" s="159"/>
      <c r="F140" s="156"/>
      <c r="G140" s="156"/>
      <c r="H140" s="156"/>
      <c r="I140" s="156"/>
      <c r="J140" s="156"/>
      <c r="K140" s="156"/>
      <c r="L140" s="156"/>
      <c r="M140" s="156"/>
      <c r="N140" s="155"/>
      <c r="O140" s="155"/>
      <c r="P140" s="155"/>
      <c r="Q140" s="155"/>
      <c r="R140" s="156"/>
      <c r="S140" s="156"/>
      <c r="T140" s="156"/>
      <c r="U140" s="156"/>
      <c r="V140" s="156"/>
      <c r="W140" s="156"/>
      <c r="X140" s="156"/>
      <c r="Y140" s="145"/>
      <c r="Z140" s="145"/>
      <c r="AA140" s="145"/>
      <c r="AB140" s="145"/>
      <c r="AC140" s="145"/>
      <c r="AD140" s="145"/>
      <c r="AE140" s="145"/>
      <c r="AF140" s="145" t="s">
        <v>227</v>
      </c>
      <c r="AG140" s="145">
        <v>0</v>
      </c>
      <c r="AH140" s="145"/>
      <c r="AI140" s="145"/>
      <c r="AJ140" s="145"/>
      <c r="AK140" s="145"/>
      <c r="AL140" s="145"/>
      <c r="AM140" s="145"/>
      <c r="AN140" s="145"/>
      <c r="AO140" s="145"/>
      <c r="AP140" s="145"/>
      <c r="AQ140" s="145"/>
      <c r="AR140" s="145"/>
      <c r="AS140" s="145"/>
      <c r="AT140" s="145"/>
      <c r="AU140" s="145"/>
      <c r="AV140" s="145"/>
      <c r="AW140" s="145"/>
      <c r="AX140" s="145"/>
      <c r="AY140" s="145"/>
      <c r="AZ140" s="145"/>
      <c r="BA140" s="145"/>
      <c r="BB140" s="145"/>
      <c r="BC140" s="145"/>
      <c r="BD140" s="145"/>
      <c r="BE140" s="145"/>
      <c r="BF140" s="145"/>
      <c r="BG140" s="145"/>
    </row>
    <row r="141" spans="1:59" ht="22.5" outlineLevel="3" x14ac:dyDescent="0.2">
      <c r="A141" s="152"/>
      <c r="B141" s="153"/>
      <c r="C141" s="184" t="s">
        <v>1148</v>
      </c>
      <c r="D141" s="158"/>
      <c r="E141" s="159"/>
      <c r="F141" s="156"/>
      <c r="G141" s="156"/>
      <c r="H141" s="156"/>
      <c r="I141" s="156"/>
      <c r="J141" s="156"/>
      <c r="K141" s="156"/>
      <c r="L141" s="156"/>
      <c r="M141" s="156"/>
      <c r="N141" s="155"/>
      <c r="O141" s="155"/>
      <c r="P141" s="155"/>
      <c r="Q141" s="155"/>
      <c r="R141" s="156"/>
      <c r="S141" s="156"/>
      <c r="T141" s="156"/>
      <c r="U141" s="156"/>
      <c r="V141" s="156"/>
      <c r="W141" s="156"/>
      <c r="X141" s="156"/>
      <c r="Y141" s="145"/>
      <c r="Z141" s="145"/>
      <c r="AA141" s="145"/>
      <c r="AB141" s="145"/>
      <c r="AC141" s="145"/>
      <c r="AD141" s="145"/>
      <c r="AE141" s="145"/>
      <c r="AF141" s="145" t="s">
        <v>227</v>
      </c>
      <c r="AG141" s="145">
        <v>0</v>
      </c>
      <c r="AH141" s="145"/>
      <c r="AI141" s="145"/>
      <c r="AJ141" s="145"/>
      <c r="AK141" s="145"/>
      <c r="AL141" s="145"/>
      <c r="AM141" s="145"/>
      <c r="AN141" s="145"/>
      <c r="AO141" s="145"/>
      <c r="AP141" s="145"/>
      <c r="AQ141" s="145"/>
      <c r="AR141" s="145"/>
      <c r="AS141" s="145"/>
      <c r="AT141" s="145"/>
      <c r="AU141" s="145"/>
      <c r="AV141" s="145"/>
      <c r="AW141" s="145"/>
      <c r="AX141" s="145"/>
      <c r="AY141" s="145"/>
      <c r="AZ141" s="145"/>
      <c r="BA141" s="145"/>
      <c r="BB141" s="145"/>
      <c r="BC141" s="145"/>
      <c r="BD141" s="145"/>
      <c r="BE141" s="145"/>
      <c r="BF141" s="145"/>
      <c r="BG141" s="145"/>
    </row>
    <row r="142" spans="1:59" outlineLevel="1" x14ac:dyDescent="0.2">
      <c r="A142" s="168">
        <v>14</v>
      </c>
      <c r="B142" s="169" t="s">
        <v>1236</v>
      </c>
      <c r="C142" s="183" t="s">
        <v>1237</v>
      </c>
      <c r="D142" s="170" t="s">
        <v>765</v>
      </c>
      <c r="E142" s="171">
        <v>1</v>
      </c>
      <c r="F142" s="172"/>
      <c r="G142" s="173">
        <f>ROUND(E142*F142,2)</f>
        <v>0</v>
      </c>
      <c r="H142" s="172"/>
      <c r="I142" s="173">
        <f>ROUND(E142*H142,2)</f>
        <v>0</v>
      </c>
      <c r="J142" s="172"/>
      <c r="K142" s="173">
        <f>ROUND(E142*J142,2)</f>
        <v>0</v>
      </c>
      <c r="L142" s="173">
        <v>21</v>
      </c>
      <c r="M142" s="173">
        <f>G142*(1+L142/100)</f>
        <v>0</v>
      </c>
      <c r="N142" s="171">
        <v>0</v>
      </c>
      <c r="O142" s="171">
        <f>ROUND(E142*N142,2)</f>
        <v>0</v>
      </c>
      <c r="P142" s="171">
        <v>0</v>
      </c>
      <c r="Q142" s="171">
        <f>ROUND(E142*P142,2)</f>
        <v>0</v>
      </c>
      <c r="R142" s="173"/>
      <c r="S142" s="174" t="s">
        <v>296</v>
      </c>
      <c r="T142" s="156">
        <v>0</v>
      </c>
      <c r="U142" s="156">
        <f>ROUND(E142*T142,2)</f>
        <v>0</v>
      </c>
      <c r="V142" s="156"/>
      <c r="W142" s="156" t="s">
        <v>223</v>
      </c>
      <c r="X142" s="156" t="s">
        <v>224</v>
      </c>
      <c r="Y142" s="145"/>
      <c r="Z142" s="145"/>
      <c r="AA142" s="145"/>
      <c r="AB142" s="145"/>
      <c r="AC142" s="145"/>
      <c r="AD142" s="145"/>
      <c r="AE142" s="145"/>
      <c r="AF142" s="145" t="s">
        <v>352</v>
      </c>
      <c r="AG142" s="145"/>
      <c r="AH142" s="145"/>
      <c r="AI142" s="145"/>
      <c r="AJ142" s="145"/>
      <c r="AK142" s="145"/>
      <c r="AL142" s="145"/>
      <c r="AM142" s="145"/>
      <c r="AN142" s="145"/>
      <c r="AO142" s="145"/>
      <c r="AP142" s="145"/>
      <c r="AQ142" s="145"/>
      <c r="AR142" s="145"/>
      <c r="AS142" s="145"/>
      <c r="AT142" s="145"/>
      <c r="AU142" s="145"/>
      <c r="AV142" s="145"/>
      <c r="AW142" s="145"/>
      <c r="AX142" s="145"/>
      <c r="AY142" s="145"/>
      <c r="AZ142" s="145"/>
      <c r="BA142" s="145"/>
      <c r="BB142" s="145"/>
      <c r="BC142" s="145"/>
      <c r="BD142" s="145"/>
      <c r="BE142" s="145"/>
      <c r="BF142" s="145"/>
      <c r="BG142" s="145"/>
    </row>
    <row r="143" spans="1:59" x14ac:dyDescent="0.2">
      <c r="A143" s="3"/>
      <c r="B143" s="4"/>
      <c r="C143" s="186"/>
      <c r="D143" s="6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AD143">
        <v>15</v>
      </c>
      <c r="AE143">
        <v>21</v>
      </c>
      <c r="AF143" t="s">
        <v>204</v>
      </c>
    </row>
    <row r="144" spans="1:59" x14ac:dyDescent="0.2">
      <c r="A144" s="148"/>
      <c r="B144" s="149" t="s">
        <v>31</v>
      </c>
      <c r="C144" s="187"/>
      <c r="D144" s="150"/>
      <c r="E144" s="151"/>
      <c r="F144" s="151"/>
      <c r="G144" s="167">
        <f>G8</f>
        <v>0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AD144">
        <f>SUMIF(L7:L142,AD143,G7:G142)</f>
        <v>0</v>
      </c>
      <c r="AE144">
        <f>SUMIF(L7:L142,AE143,G7:G142)</f>
        <v>0</v>
      </c>
      <c r="AF144" t="s">
        <v>346</v>
      </c>
    </row>
    <row r="145" spans="1:32" x14ac:dyDescent="0.2">
      <c r="A145" s="3"/>
      <c r="B145" s="4"/>
      <c r="C145" s="186"/>
      <c r="D145" s="6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32" x14ac:dyDescent="0.2">
      <c r="A146" s="3"/>
      <c r="B146" s="4"/>
      <c r="C146" s="186"/>
      <c r="D146" s="6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32" x14ac:dyDescent="0.2">
      <c r="A147" s="269" t="s">
        <v>347</v>
      </c>
      <c r="B147" s="269"/>
      <c r="C147" s="270"/>
      <c r="D147" s="6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32" x14ac:dyDescent="0.2">
      <c r="A148" s="250"/>
      <c r="B148" s="251"/>
      <c r="C148" s="252"/>
      <c r="D148" s="251"/>
      <c r="E148" s="251"/>
      <c r="F148" s="251"/>
      <c r="G148" s="25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AF148" t="s">
        <v>348</v>
      </c>
    </row>
    <row r="149" spans="1:32" x14ac:dyDescent="0.2">
      <c r="A149" s="254"/>
      <c r="B149" s="255"/>
      <c r="C149" s="256"/>
      <c r="D149" s="255"/>
      <c r="E149" s="255"/>
      <c r="F149" s="255"/>
      <c r="G149" s="257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32" x14ac:dyDescent="0.2">
      <c r="A150" s="254"/>
      <c r="B150" s="255"/>
      <c r="C150" s="256"/>
      <c r="D150" s="255"/>
      <c r="E150" s="255"/>
      <c r="F150" s="255"/>
      <c r="G150" s="257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32" x14ac:dyDescent="0.2">
      <c r="A151" s="254"/>
      <c r="B151" s="255"/>
      <c r="C151" s="256"/>
      <c r="D151" s="255"/>
      <c r="E151" s="255"/>
      <c r="F151" s="255"/>
      <c r="G151" s="257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32" x14ac:dyDescent="0.2">
      <c r="A152" s="258"/>
      <c r="B152" s="259"/>
      <c r="C152" s="260"/>
      <c r="D152" s="259"/>
      <c r="E152" s="259"/>
      <c r="F152" s="259"/>
      <c r="G152" s="261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32" x14ac:dyDescent="0.2">
      <c r="A153" s="3"/>
      <c r="B153" s="4"/>
      <c r="C153" s="186"/>
      <c r="D153" s="6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32" x14ac:dyDescent="0.2">
      <c r="C154" s="188"/>
      <c r="D154" s="10"/>
      <c r="AF154" t="s">
        <v>349</v>
      </c>
    </row>
    <row r="155" spans="1:32" x14ac:dyDescent="0.2">
      <c r="D155" s="10"/>
    </row>
    <row r="156" spans="1:32" x14ac:dyDescent="0.2">
      <c r="D156" s="10"/>
    </row>
    <row r="157" spans="1:32" x14ac:dyDescent="0.2">
      <c r="D157" s="10"/>
    </row>
    <row r="158" spans="1:32" x14ac:dyDescent="0.2">
      <c r="D158" s="10"/>
    </row>
    <row r="159" spans="1:32" x14ac:dyDescent="0.2">
      <c r="D159" s="10"/>
    </row>
    <row r="160" spans="1:32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KudYsVRQ4Qa35rfuDG5QZ5MIH+ghAxzgFTfcpPg1ObMVRdtw3HLAy93YV1HNp0O14k1oGZMZsKQsz2/3rtgVw==" saltValue="vygfaLBxYM7F/Bts5PqpGQ==" spinCount="100000" sheet="1" formatRows="0"/>
  <mergeCells count="6">
    <mergeCell ref="A148:G152"/>
    <mergeCell ref="A1:G1"/>
    <mergeCell ref="C2:G2"/>
    <mergeCell ref="C3:G3"/>
    <mergeCell ref="C4:G4"/>
    <mergeCell ref="A147:C147"/>
  </mergeCells>
  <pageMargins left="0.59055118110236204" right="0.196850393700787" top="0.78740157499999996" bottom="0.78740157499999996" header="0.3" footer="0.3"/>
  <pageSetup paperSize="9" scale="96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70</vt:i4>
      </vt:variant>
    </vt:vector>
  </HeadingPairs>
  <TitlesOfParts>
    <vt:vector size="84" baseType="lpstr">
      <vt:lpstr>Stavba</vt:lpstr>
      <vt:lpstr>VzorPolozky</vt:lpstr>
      <vt:lpstr>SO01.1 SO 01.11 Pol</vt:lpstr>
      <vt:lpstr>SO01.1 SO 01.12 Pol</vt:lpstr>
      <vt:lpstr>SO01.1 SO 01.13 Pol</vt:lpstr>
      <vt:lpstr>SO01.2 SO 01.21 Pol</vt:lpstr>
      <vt:lpstr>SO01.2 SO 01.22 Pol</vt:lpstr>
      <vt:lpstr>SO01.2 SO 01.23 Pol</vt:lpstr>
      <vt:lpstr>SO02 SO 02.1 Pol</vt:lpstr>
      <vt:lpstr>SO02 SO 02.2 Pol</vt:lpstr>
      <vt:lpstr>SO02 SO 02.3 Pol</vt:lpstr>
      <vt:lpstr>SO02 SO 02.4 Pol</vt:lpstr>
      <vt:lpstr>SO03 SO 03 Pol</vt:lpstr>
      <vt:lpstr>VRN VRN 01 Naklady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'SO01.1 SO 01.11 Pol'!Názvy_tisku</vt:lpstr>
      <vt:lpstr>'SO01.1 SO 01.12 Pol'!Názvy_tisku</vt:lpstr>
      <vt:lpstr>'SO01.1 SO 01.13 Pol'!Názvy_tisku</vt:lpstr>
      <vt:lpstr>'SO01.2 SO 01.21 Pol'!Názvy_tisku</vt:lpstr>
      <vt:lpstr>'SO01.2 SO 01.22 Pol'!Názvy_tisku</vt:lpstr>
      <vt:lpstr>'SO01.2 SO 01.23 Pol'!Názvy_tisku</vt:lpstr>
      <vt:lpstr>'SO02 SO 02.1 Pol'!Názvy_tisku</vt:lpstr>
      <vt:lpstr>'SO02 SO 02.2 Pol'!Názvy_tisku</vt:lpstr>
      <vt:lpstr>'SO02 SO 02.3 Pol'!Názvy_tisku</vt:lpstr>
      <vt:lpstr>'SO02 SO 02.4 Pol'!Názvy_tisku</vt:lpstr>
      <vt:lpstr>'SO03 SO 03 Pol'!Názvy_tisku</vt:lpstr>
      <vt:lpstr>'VRN VRN 01 Naklady'!Názvy_tisku</vt:lpstr>
      <vt:lpstr>oadresa</vt:lpstr>
      <vt:lpstr>Stavba!Objednatel</vt:lpstr>
      <vt:lpstr>Stavba!Objekt</vt:lpstr>
      <vt:lpstr>'SO01.1 SO 01.11 Pol'!Oblast_tisku</vt:lpstr>
      <vt:lpstr>'SO01.1 SO 01.12 Pol'!Oblast_tisku</vt:lpstr>
      <vt:lpstr>'SO01.1 SO 01.13 Pol'!Oblast_tisku</vt:lpstr>
      <vt:lpstr>'SO01.2 SO 01.21 Pol'!Oblast_tisku</vt:lpstr>
      <vt:lpstr>'SO01.2 SO 01.22 Pol'!Oblast_tisku</vt:lpstr>
      <vt:lpstr>'SO01.2 SO 01.23 Pol'!Oblast_tisku</vt:lpstr>
      <vt:lpstr>'SO02 SO 02.1 Pol'!Oblast_tisku</vt:lpstr>
      <vt:lpstr>'SO02 SO 02.2 Pol'!Oblast_tisku</vt:lpstr>
      <vt:lpstr>'SO02 SO 02.3 Pol'!Oblast_tisku</vt:lpstr>
      <vt:lpstr>'SO02 SO 02.4 Pol'!Oblast_tisku</vt:lpstr>
      <vt:lpstr>'SO03 SO 03 Pol'!Oblast_tisku</vt:lpstr>
      <vt:lpstr>Stavba!Oblast_tisku</vt:lpstr>
      <vt:lpstr>'VRN VRN 01 Naklady'!Oblast_tisku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Černohorský Radek</dc:creator>
  <cp:lastModifiedBy>Černohorský Radek</cp:lastModifiedBy>
  <cp:lastPrinted>2024-01-30T07:57:05Z</cp:lastPrinted>
  <dcterms:created xsi:type="dcterms:W3CDTF">2009-04-08T07:15:50Z</dcterms:created>
  <dcterms:modified xsi:type="dcterms:W3CDTF">2024-01-30T08:03:27Z</dcterms:modified>
</cp:coreProperties>
</file>