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EKS-079-2023 - Ohníč, int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'EKS-079-2023 - Ohníč, int...'!$C$93:$K$487</definedName>
    <definedName name="_xlnm.Print_Area" localSheetId="1">'EKS-079-2023 - Ohníč, int...'!$C$4:$J$37,'EKS-079-2023 - Ohníč, int...'!$C$43:$J$77,'EKS-079-2023 - Ohníč, int...'!$C$83:$K$487</definedName>
    <definedName name="_xlnm.Print_Titles" localSheetId="1">'EKS-079-2023 - Ohníč, int...'!$93:$93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5"/>
  <c r="BH475"/>
  <c r="BG475"/>
  <c r="BF475"/>
  <c r="T475"/>
  <c r="T474"/>
  <c r="R475"/>
  <c r="R474"/>
  <c r="P475"/>
  <c r="P474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2"/>
  <c r="BH462"/>
  <c r="BG462"/>
  <c r="BF462"/>
  <c r="T462"/>
  <c r="R462"/>
  <c r="P462"/>
  <c r="BI456"/>
  <c r="BH456"/>
  <c r="BG456"/>
  <c r="BF456"/>
  <c r="T456"/>
  <c r="T455"/>
  <c r="R456"/>
  <c r="R455"/>
  <c r="P456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T295"/>
  <c r="R296"/>
  <c r="R295"/>
  <c r="P296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30"/>
  <c r="BH230"/>
  <c r="BG230"/>
  <c r="BF230"/>
  <c r="T230"/>
  <c r="R230"/>
  <c r="P230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7"/>
  <c r="BH137"/>
  <c r="BG137"/>
  <c r="BF137"/>
  <c r="T137"/>
  <c r="T136"/>
  <c r="R137"/>
  <c r="R136"/>
  <c r="P137"/>
  <c r="P136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J91"/>
  <c r="J90"/>
  <c r="F90"/>
  <c r="F88"/>
  <c r="E86"/>
  <c r="J51"/>
  <c r="J50"/>
  <c r="F50"/>
  <c r="F48"/>
  <c r="E46"/>
  <c r="J16"/>
  <c r="E16"/>
  <c r="F51"/>
  <c r="J15"/>
  <c r="J10"/>
  <c r="J48"/>
  <c i="1" r="L50"/>
  <c r="AM50"/>
  <c r="AM49"/>
  <c r="L49"/>
  <c r="AM47"/>
  <c r="L47"/>
  <c r="L45"/>
  <c r="L44"/>
  <c i="2" r="J273"/>
  <c r="BK119"/>
  <c r="BK318"/>
  <c r="J436"/>
  <c r="J384"/>
  <c i="1" r="AS54"/>
  <c i="2" r="BK300"/>
  <c r="BK435"/>
  <c r="BK416"/>
  <c r="BK375"/>
  <c r="J202"/>
  <c r="BK415"/>
  <c r="BK409"/>
  <c r="J323"/>
  <c r="J435"/>
  <c r="BK188"/>
  <c r="BK485"/>
  <c r="BK167"/>
  <c r="J409"/>
  <c r="BK209"/>
  <c r="BK149"/>
  <c r="BK109"/>
  <c r="BK305"/>
  <c r="J137"/>
  <c r="BK400"/>
  <c r="BK262"/>
  <c r="BK427"/>
  <c r="J300"/>
  <c r="BK438"/>
  <c r="BK425"/>
  <c r="BK331"/>
  <c r="J407"/>
  <c r="J161"/>
  <c r="J126"/>
  <c r="J192"/>
  <c r="BK462"/>
  <c r="J440"/>
  <c r="BK408"/>
  <c r="BK394"/>
  <c r="J408"/>
  <c r="BK247"/>
  <c r="J123"/>
  <c r="BK284"/>
  <c r="BK371"/>
  <c r="J176"/>
  <c r="BK336"/>
  <c r="BK377"/>
  <c r="J185"/>
  <c r="BK325"/>
  <c r="J318"/>
  <c r="BK418"/>
  <c r="BK257"/>
  <c r="BK446"/>
  <c r="J344"/>
  <c r="J341"/>
  <c r="BK369"/>
  <c r="J286"/>
  <c r="BK388"/>
  <c r="BK195"/>
  <c r="BK182"/>
  <c r="BK398"/>
  <c r="J182"/>
  <c r="BK406"/>
  <c r="J278"/>
  <c r="F33"/>
  <c r="BK397"/>
  <c r="BK411"/>
  <c r="J296"/>
  <c r="J143"/>
  <c r="J421"/>
  <c r="BK384"/>
  <c r="BK352"/>
  <c r="BK471"/>
  <c r="BK146"/>
  <c r="J381"/>
  <c r="J404"/>
  <c r="J399"/>
  <c r="BK407"/>
  <c r="BK396"/>
  <c r="BK113"/>
  <c r="J347"/>
  <c r="J405"/>
  <c r="J417"/>
  <c r="J199"/>
  <c r="J109"/>
  <c r="J406"/>
  <c r="BK253"/>
  <c r="BK357"/>
  <c r="BK433"/>
  <c r="J367"/>
  <c r="J433"/>
  <c r="J416"/>
  <c r="BK410"/>
  <c r="BK164"/>
  <c r="J270"/>
  <c r="J414"/>
  <c r="J116"/>
  <c r="BK421"/>
  <c r="BK429"/>
  <c r="BK365"/>
  <c r="J373"/>
  <c r="BK105"/>
  <c r="BK185"/>
  <c r="F32"/>
  <c r="BK475"/>
  <c r="BK310"/>
  <c r="BK414"/>
  <c r="BK482"/>
  <c r="BK437"/>
  <c r="J449"/>
  <c r="J437"/>
  <c r="J257"/>
  <c r="J354"/>
  <c r="BK202"/>
  <c r="BK152"/>
  <c r="J216"/>
  <c r="J282"/>
  <c r="BK434"/>
  <c r="BK282"/>
  <c r="J244"/>
  <c r="BK393"/>
  <c r="J97"/>
  <c r="J131"/>
  <c r="BK344"/>
  <c r="F35"/>
  <c r="J105"/>
  <c r="J230"/>
  <c r="BK100"/>
  <c r="BK273"/>
  <c r="J349"/>
  <c r="J331"/>
  <c r="BK432"/>
  <c r="BK278"/>
  <c r="J315"/>
  <c r="BK362"/>
  <c r="J415"/>
  <c r="BK436"/>
  <c r="BK419"/>
  <c r="J293"/>
  <c r="BK424"/>
  <c r="BK156"/>
  <c r="J357"/>
  <c r="J471"/>
  <c r="BK465"/>
  <c r="J379"/>
  <c r="BK354"/>
  <c r="J303"/>
  <c r="BK216"/>
  <c r="BK308"/>
  <c r="BK212"/>
  <c r="J133"/>
  <c r="BK270"/>
  <c r="J310"/>
  <c r="J220"/>
  <c r="J395"/>
  <c r="J224"/>
  <c r="J262"/>
  <c r="J397"/>
  <c r="F34"/>
  <c r="J334"/>
  <c r="J398"/>
  <c r="BK428"/>
  <c r="J422"/>
  <c r="BK158"/>
  <c r="BK303"/>
  <c r="BK192"/>
  <c r="J325"/>
  <c r="J485"/>
  <c r="J241"/>
  <c r="J475"/>
  <c r="J196"/>
  <c r="BK422"/>
  <c r="BK137"/>
  <c r="BK328"/>
  <c r="J195"/>
  <c r="BK199"/>
  <c r="BK443"/>
  <c r="J390"/>
  <c r="J432"/>
  <c r="BK334"/>
  <c r="BK224"/>
  <c r="J418"/>
  <c r="BK479"/>
  <c r="BK315"/>
  <c r="BK320"/>
  <c r="J426"/>
  <c r="BK176"/>
  <c r="BK367"/>
  <c r="J385"/>
  <c r="J434"/>
  <c r="J100"/>
  <c r="BK347"/>
  <c r="J250"/>
  <c r="BK349"/>
  <c r="J146"/>
  <c r="BK456"/>
  <c r="BK440"/>
  <c r="J427"/>
  <c r="BK373"/>
  <c r="BK404"/>
  <c r="BK116"/>
  <c r="BK161"/>
  <c r="J158"/>
  <c r="BK241"/>
  <c r="BK289"/>
  <c r="J167"/>
  <c r="BK426"/>
  <c r="BK286"/>
  <c r="J377"/>
  <c r="J179"/>
  <c r="BK339"/>
  <c r="J164"/>
  <c r="J430"/>
  <c r="J400"/>
  <c r="J152"/>
  <c r="BK126"/>
  <c r="J412"/>
  <c r="J305"/>
  <c r="J419"/>
  <c r="J209"/>
  <c r="BK430"/>
  <c r="J462"/>
  <c r="J428"/>
  <c r="J413"/>
  <c r="J320"/>
  <c r="J452"/>
  <c r="J362"/>
  <c r="J328"/>
  <c r="J173"/>
  <c r="BK323"/>
  <c r="J425"/>
  <c r="BK250"/>
  <c r="BK131"/>
  <c r="J289"/>
  <c r="BK267"/>
  <c r="J383"/>
  <c r="J479"/>
  <c r="BK97"/>
  <c r="J423"/>
  <c r="BK381"/>
  <c r="BK417"/>
  <c r="BK170"/>
  <c r="BK468"/>
  <c r="J339"/>
  <c r="J443"/>
  <c r="J206"/>
  <c r="J119"/>
  <c r="J359"/>
  <c r="BK341"/>
  <c r="J32"/>
  <c r="BK385"/>
  <c r="J336"/>
  <c r="J236"/>
  <c r="J424"/>
  <c r="BK412"/>
  <c r="J393"/>
  <c r="BK220"/>
  <c r="BK179"/>
  <c r="J365"/>
  <c r="BK236"/>
  <c r="BK296"/>
  <c r="J482"/>
  <c r="J291"/>
  <c r="BK379"/>
  <c r="J253"/>
  <c r="BK452"/>
  <c r="BK423"/>
  <c r="BK390"/>
  <c r="J313"/>
  <c r="BK206"/>
  <c r="J170"/>
  <c r="BK133"/>
  <c r="J411"/>
  <c r="J438"/>
  <c r="BK293"/>
  <c r="J156"/>
  <c r="BK383"/>
  <c r="J149"/>
  <c r="BK244"/>
  <c r="J456"/>
  <c r="J429"/>
  <c r="BK395"/>
  <c r="J468"/>
  <c r="BK230"/>
  <c r="BK313"/>
  <c r="BK413"/>
  <c r="BK143"/>
  <c r="J284"/>
  <c r="BK399"/>
  <c r="J388"/>
  <c r="J247"/>
  <c r="J308"/>
  <c r="J113"/>
  <c r="J465"/>
  <c r="BK405"/>
  <c r="J394"/>
  <c r="J369"/>
  <c r="J446"/>
  <c r="BK291"/>
  <c r="J188"/>
  <c r="J352"/>
  <c r="J396"/>
  <c r="J375"/>
  <c r="BK123"/>
  <c r="BK173"/>
  <c r="J212"/>
  <c r="J410"/>
  <c r="BK196"/>
  <c r="J267"/>
  <c r="BK359"/>
  <c r="J371"/>
  <c r="BK449"/>
  <c l="1" r="R142"/>
  <c r="T142"/>
  <c r="BK240"/>
  <c r="J240"/>
  <c r="J62"/>
  <c r="T151"/>
  <c r="R281"/>
  <c r="P312"/>
  <c r="R191"/>
  <c r="BK299"/>
  <c r="R387"/>
  <c r="R96"/>
  <c r="BK191"/>
  <c r="J191"/>
  <c r="J61"/>
  <c r="BK281"/>
  <c r="J281"/>
  <c r="J63"/>
  <c r="T387"/>
  <c r="P151"/>
  <c r="R312"/>
  <c r="R439"/>
  <c r="T191"/>
  <c r="T281"/>
  <c r="P299"/>
  <c r="R403"/>
  <c r="R461"/>
  <c r="R240"/>
  <c r="BK403"/>
  <c r="BK461"/>
  <c r="BK151"/>
  <c r="J151"/>
  <c r="J60"/>
  <c r="BK312"/>
  <c r="J312"/>
  <c r="J67"/>
  <c r="T403"/>
  <c r="T461"/>
  <c r="P96"/>
  <c r="R151"/>
  <c r="T312"/>
  <c r="BK439"/>
  <c r="J439"/>
  <c r="J71"/>
  <c r="T96"/>
  <c r="P191"/>
  <c r="P281"/>
  <c r="T299"/>
  <c r="P403"/>
  <c r="P461"/>
  <c r="P478"/>
  <c r="BK96"/>
  <c r="P142"/>
  <c r="T240"/>
  <c r="BK387"/>
  <c r="J387"/>
  <c r="J68"/>
  <c r="T439"/>
  <c r="R478"/>
  <c r="BK142"/>
  <c r="J142"/>
  <c r="J59"/>
  <c r="P240"/>
  <c r="R299"/>
  <c r="R298"/>
  <c r="P387"/>
  <c r="P439"/>
  <c r="BK478"/>
  <c r="J478"/>
  <c r="J76"/>
  <c r="T478"/>
  <c r="BK136"/>
  <c r="J136"/>
  <c r="J58"/>
  <c r="BK455"/>
  <c r="J455"/>
  <c r="J72"/>
  <c r="BK474"/>
  <c r="J474"/>
  <c r="J75"/>
  <c r="BK295"/>
  <c r="J295"/>
  <c r="J64"/>
  <c r="BE105"/>
  <c r="BE109"/>
  <c r="BE143"/>
  <c r="BE158"/>
  <c r="BE173"/>
  <c r="BE195"/>
  <c r="BE202"/>
  <c r="BE206"/>
  <c r="BE220"/>
  <c r="BE270"/>
  <c r="BE286"/>
  <c r="BE291"/>
  <c r="BE305"/>
  <c r="BE308"/>
  <c r="BE310"/>
  <c r="BE369"/>
  <c r="BE371"/>
  <c r="BE375"/>
  <c r="BE384"/>
  <c r="BE388"/>
  <c r="BE479"/>
  <c i="1" r="BB55"/>
  <c i="2" r="BE167"/>
  <c r="BE176"/>
  <c r="BE224"/>
  <c r="BE318"/>
  <c r="BE320"/>
  <c r="BE328"/>
  <c r="BE331"/>
  <c r="BE349"/>
  <c r="BE367"/>
  <c r="BE383"/>
  <c r="BE390"/>
  <c r="BE400"/>
  <c r="BE404"/>
  <c r="BE408"/>
  <c r="BE409"/>
  <c r="BE413"/>
  <c r="BE415"/>
  <c r="BE417"/>
  <c r="BE418"/>
  <c r="BE419"/>
  <c r="BE421"/>
  <c r="BE422"/>
  <c r="BE423"/>
  <c r="BE426"/>
  <c r="BE428"/>
  <c r="BE485"/>
  <c i="1" r="BC55"/>
  <c i="2" r="J88"/>
  <c r="BE179"/>
  <c r="BE185"/>
  <c r="BE236"/>
  <c r="BE289"/>
  <c r="BE323"/>
  <c r="BE465"/>
  <c r="BE196"/>
  <c r="BE241"/>
  <c r="BE262"/>
  <c r="BE282"/>
  <c r="BE284"/>
  <c r="BE296"/>
  <c r="BE313"/>
  <c r="BE339"/>
  <c r="BE354"/>
  <c r="BE365"/>
  <c r="BE398"/>
  <c r="BE399"/>
  <c r="BE406"/>
  <c r="BE410"/>
  <c r="BE414"/>
  <c r="BE182"/>
  <c r="BE347"/>
  <c r="BE352"/>
  <c r="BE468"/>
  <c r="BE471"/>
  <c i="1" r="AW55"/>
  <c i="2" r="F91"/>
  <c r="BE113"/>
  <c r="BE116"/>
  <c r="BE126"/>
  <c r="BE131"/>
  <c r="BE146"/>
  <c r="BE161"/>
  <c r="BE209"/>
  <c r="BE250"/>
  <c r="BE273"/>
  <c r="BE300"/>
  <c r="BE334"/>
  <c r="BE341"/>
  <c r="BE344"/>
  <c r="BE373"/>
  <c r="BE385"/>
  <c r="BE393"/>
  <c r="BE395"/>
  <c r="BE396"/>
  <c r="BE397"/>
  <c r="BE412"/>
  <c r="BE416"/>
  <c r="BE424"/>
  <c r="BE425"/>
  <c r="BE427"/>
  <c r="BE429"/>
  <c r="BE430"/>
  <c r="BE432"/>
  <c r="BE433"/>
  <c r="BE434"/>
  <c r="BE435"/>
  <c r="BE436"/>
  <c r="BE437"/>
  <c r="BE438"/>
  <c r="BE440"/>
  <c r="BE443"/>
  <c r="BE446"/>
  <c r="BE462"/>
  <c i="1" r="BA55"/>
  <c i="2" r="BE100"/>
  <c r="BE119"/>
  <c r="BE133"/>
  <c r="BE149"/>
  <c r="BE156"/>
  <c r="BE188"/>
  <c r="BE212"/>
  <c r="BE257"/>
  <c r="BE278"/>
  <c r="BE303"/>
  <c r="BE475"/>
  <c r="BE123"/>
  <c r="BE170"/>
  <c r="BE192"/>
  <c r="BE199"/>
  <c r="BE216"/>
  <c r="BE230"/>
  <c r="BE244"/>
  <c r="BE253"/>
  <c r="BE315"/>
  <c r="BE357"/>
  <c r="BE377"/>
  <c r="BE381"/>
  <c r="BE97"/>
  <c r="BE137"/>
  <c r="BE152"/>
  <c r="BE164"/>
  <c r="BE247"/>
  <c r="BE267"/>
  <c r="BE293"/>
  <c r="BE325"/>
  <c r="BE336"/>
  <c r="BE359"/>
  <c r="BE362"/>
  <c r="BE379"/>
  <c r="BE394"/>
  <c r="BE405"/>
  <c r="BE407"/>
  <c r="BE411"/>
  <c r="BE449"/>
  <c r="BE452"/>
  <c r="BE456"/>
  <c r="BE482"/>
  <c i="1" r="BD55"/>
  <c r="BC54"/>
  <c r="W32"/>
  <c r="BB54"/>
  <c r="AX54"/>
  <c r="BA54"/>
  <c r="AW54"/>
  <c r="AK30"/>
  <c r="BD54"/>
  <c r="W33"/>
  <c i="2" l="1" r="R460"/>
  <c r="T460"/>
  <c r="P95"/>
  <c r="P460"/>
  <c r="P298"/>
  <c r="T95"/>
  <c r="P402"/>
  <c r="BK402"/>
  <c r="J402"/>
  <c r="J69"/>
  <c r="T402"/>
  <c r="P94"/>
  <c i="1" r="AU55"/>
  <c i="2" r="BK460"/>
  <c r="J460"/>
  <c r="J73"/>
  <c r="BK298"/>
  <c r="J298"/>
  <c r="J65"/>
  <c r="BK95"/>
  <c r="BK94"/>
  <c r="J94"/>
  <c r="J55"/>
  <c r="T298"/>
  <c r="T94"/>
  <c r="R402"/>
  <c r="R95"/>
  <c r="R94"/>
  <c r="J96"/>
  <c r="J57"/>
  <c r="J403"/>
  <c r="J70"/>
  <c r="J299"/>
  <c r="J66"/>
  <c r="J461"/>
  <c r="J74"/>
  <c i="1" r="AU54"/>
  <c r="W30"/>
  <c i="2" r="J31"/>
  <c i="1" r="AV55"/>
  <c r="AT55"/>
  <c r="W31"/>
  <c i="2" r="F31"/>
  <c i="1" r="AZ55"/>
  <c r="AZ54"/>
  <c r="W29"/>
  <c r="AY54"/>
  <c i="2" l="1" r="J95"/>
  <c r="J56"/>
  <c i="1" r="AV54"/>
  <c r="AK29"/>
  <c i="2" r="J28"/>
  <c i="1" r="AG55"/>
  <c r="AG54"/>
  <c r="AK26"/>
  <c i="2" l="1" r="J37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<sst xmlns="http://schemas.openxmlformats.org/spreadsheetml/2006/main">
  <si>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</si>
  <si>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</si>
  <si>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</si>
  <si>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</si>
  <si>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</si>
  <si>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{77a56f0e-1d82-401f-9fc7-80cdced0ba12}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</si>
  <si>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</si>
  <si>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</si>
  <si>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</si>
  <si>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</si>
  <si>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</si>
  <si>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</si>
  <si>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</si>
  <si>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</si>
  <si>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EKS-079-2023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</si>
  <si>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</si>
  <si>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</si>
  <si>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Ohníč, intenzifikace veřejné ČOV na st.p.č.228 v k.ú.Ohníč</t>
  </si>
  <si>
    <t>KSO:</t>
  </si>
  <si>
    <t>814 19</t>
  </si>
  <si>
    <t>CC-CZ:</t>
  </si>
  <si>
    <t>24208</t>
  </si>
  <si>
    <t>Místo:</t>
  </si>
  <si>
    <t>Ohníč, okr.Teplice</t>
  </si>
  <si>
    <t>Datum:</t>
  </si>
  <si>
    <t>30. 11. 2023</t>
  </si>
  <si>
    <t>CZ-CPV:</t>
  </si>
  <si>
    <t>45300000-0</t>
  </si>
  <si>
    <t>CZ-CPA:</t>
  </si>
  <si>
    <t>42.99.1</t>
  </si>
  <si>
    <t>Zadavatel:</t>
  </si>
  <si>
    <t>IČ:</t>
  </si>
  <si>
    <t>00266540</t>
  </si>
  <si>
    <t>Obec Ohníč, č.p.30, Ohníč</t>
  </si>
  <si>
    <t>DIČ:</t>
  </si>
  <si>
    <t>CZ00266540</t>
  </si>
  <si>
    <t>Uchazeč:</t>
  </si>
  <si>
    <t>Vyplň údaj</t>
  </si>
  <si>
    <t>Projektant:</t>
  </si>
  <si>
    <t>69423130</t>
  </si>
  <si>
    <t>Ing.Jiří Koubek, Rokle 16, Rokle</t>
  </si>
  <si>
    <t/>
  </si>
  <si>
    <t>True</t>
  </si>
  <si>
    <t>Zpracovatel:</t>
  </si>
  <si>
    <t>11944668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</si>
  <si>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</si>
  <si>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</si>
  <si>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</si>
  <si>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</si>
  <si>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</si>
  <si>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</si>
  <si>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</si>
  <si>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</si>
  <si>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</si>
  <si>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</si>
  <si>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</si>
  <si>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</si>
  <si>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</si>
  <si>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</si>
  <si>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</si>
  <si>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</si>
  <si>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</si>
  <si>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</si>
  <si>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</si>
  <si>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</si>
  <si>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</si>
  <si>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</si>
  <si>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</si>
  <si>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</si>
  <si>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</si>
  <si>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</si>
  <si>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</si>
  <si>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</si>
  <si>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</si>
  <si>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</si>
  <si>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</si>
  <si>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</si>
  <si>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</si>
  <si>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</si>
  <si>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</si>
  <si>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</si>
  <si>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</si>
  <si>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</si>
  <si>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</si>
  <si>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</si>
  <si>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</si>
  <si>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</si>
  <si>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</si>
  <si>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</si>
  <si>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</si>
  <si>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</si>
  <si>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</si>
  <si>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</si>
  <si>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</si>
  <si>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</si>
  <si>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</si>
  <si>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</si>
  <si>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</si>
  <si>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</si>
  <si>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</si>
  <si>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</si>
  <si>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</si>
  <si>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</si>
  <si>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</si>
  <si>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</si>
  <si>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</si>
  <si>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</si>
  <si>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</si>
  <si>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742 - Elektroinstalace - slaboproud</t>
  </si>
  <si>
    <t>M - Práce a dodávky M</t>
  </si>
  <si>
    <t xml:space="preserve">    35-M - Montáž čerpadel, kompr.a vodoh.zař.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</si>
  <si>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</si>
  <si>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</si>
  <si>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</si>
  <si>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</si>
  <si>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</si>
  <si>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</si>
  <si>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</si>
  <si>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</si>
  <si>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</si>
  <si>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</si>
  <si>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</si>
  <si>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</si>
  <si>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</si>
  <si>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</si>
  <si>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</si>
  <si>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</si>
  <si>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</si>
  <si>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</si>
  <si>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</si>
  <si>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</si>
  <si>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</si>
  <si>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</si>
  <si>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</si>
  <si>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</si>
  <si>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122452203</t>
  </si>
  <si>
    <t>Odkopávky a prokopávky nezapažené pro silnice a dálnice strojně v hornině třídy těžitelnosti II do 100 m3</t>
  </si>
  <si>
    <t>m3</t>
  </si>
  <si>
    <t>CS ÚRS 2023 02</t>
  </si>
  <si>
    <t>4</t>
  </si>
  <si>
    <t>-298255085</t>
  </si>
  <si>
    <t>Online PSC</t>
  </si>
  <si>
    <t>https://podminky.urs.cz/item/CS_URS_2023_02/122452203</t>
  </si>
  <si>
    <t>VV</t>
  </si>
  <si>
    <t>"odkopávka pro novou plochu ze zámkové dlažby" 182,0*0,25</t>
  </si>
  <si>
    <t>132251101</t>
  </si>
  <si>
    <t>Hloubení nezapažených rýh šířky do 800 mm strojně s urovnáním dna do předepsaného profilu a spádu v hornině třídy těžitelnosti I skupiny 3 do 20 m3</t>
  </si>
  <si>
    <t>-125685096</t>
  </si>
  <si>
    <t>https://podminky.urs.cz/item/CS_URS_2023_02/132251101</t>
  </si>
  <si>
    <t>"výkop rýhy pro potrubí přepadu" 12,0*0,8*0,75</t>
  </si>
  <si>
    <t>"výkop rýhy pro potrubí výtlaku 1" 12,0*0,8*0,75</t>
  </si>
  <si>
    <t>"výkop rýhy pro potrubí výtlaku 2" 14,0*0,8*0,75</t>
  </si>
  <si>
    <t>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</si>
  <si>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</si>
  <si>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</si>
  <si>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1716373837</t>
  </si>
  <si>
    <t>https://podminky.urs.cz/item/CS_URS_2023_02/162351103</t>
  </si>
  <si>
    <t>"odvoz výkopku z rýh na mezideponii" 22,80</t>
  </si>
  <si>
    <t>"dovoz výkopku z mezideponie pro zpětné zásypy" 5,81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</si>
  <si>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</si>
  <si>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</si>
  <si>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628445891</t>
  </si>
  <si>
    <t>https://podminky.urs.cz/item/CS_URS_2023_02/162751117</t>
  </si>
  <si>
    <t>"odvoz výkopku z odkopávky pro zpevněnou plochu" 45,5</t>
  </si>
  <si>
    <t>"odvoz přebytečného objemu výkopku z rýh pro potrubí (lože+obsyp+RŠ)" 4,56+12,16+3,14*0,20^2*(0,75+0,67+0,73)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</si>
  <si>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</si>
  <si>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</si>
  <si>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</si>
  <si>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1629586108</t>
  </si>
  <si>
    <t>https://podminky.urs.cz/item/CS_URS_2023_02/162751119</t>
  </si>
  <si>
    <t>62,49*5 'Přepočtené koeficientem množství</t>
  </si>
  <si>
    <t>6</t>
  </si>
  <si>
    <t>167151101</t>
  </si>
  <si>
    <t>Nakládání, skládání a překládání neulehlého výkopku nebo sypaniny strojně nakládání, množství do 100 m3, z horniny třídy těžitelnosti I, skupiny 1 až 3</t>
  </si>
  <si>
    <t>1375999212</t>
  </si>
  <si>
    <t>https://podminky.urs.cz/item/CS_URS_2023_02/167151101</t>
  </si>
  <si>
    <t>"nakládání výkopku na mezideponii" 22,80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</si>
  <si>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</si>
  <si>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</si>
  <si>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</si>
  <si>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</si>
  <si>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1396666014</t>
  </si>
  <si>
    <t>https://podminky.urs.cz/item/CS_URS_2023_02/171201231</t>
  </si>
  <si>
    <t>"uložení výkopku na skládce" 62,49</t>
  </si>
  <si>
    <t>62,49*1,75 'Přepočtené koeficientem množství</t>
  </si>
  <si>
    <t>8</t>
  </si>
  <si>
    <t>174151101</t>
  </si>
  <si>
    <t>Zásyp sypaninou z jakékoliv horniny strojně s uložením výkopku ve vrstvách se zhutněním jam, šachet, rýh nebo kolem objektů v těchto vykopávkách</t>
  </si>
  <si>
    <t>1274506694</t>
  </si>
  <si>
    <t>https://podminky.urs.cz/item/CS_URS_2023_02/174151101</t>
  </si>
  <si>
    <t>"zpětné zásypy rýh pro potrubí" 22,8-16,99</t>
  </si>
  <si>
    <t>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</si>
  <si>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</si>
  <si>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</si>
  <si>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-1559262805</t>
  </si>
  <si>
    <t>https://podminky.urs.cz/item/CS_URS_2023_02/175151101</t>
  </si>
  <si>
    <t>"obsyp potrubí přepadu" 12,0*0,8*0,40</t>
  </si>
  <si>
    <t>"obsyp potrubí výtlaku 1" 12,0*0,8*0,40</t>
  </si>
  <si>
    <t>"obsyp potrubí výtlaku 2" 14,0*0,8*0,40</t>
  </si>
  <si>
    <t>10</t>
  </si>
  <si>
    <t>M</t>
  </si>
  <si>
    <t>58337303</t>
  </si>
  <si>
    <t>štěrkopísek frakce 0/8</t>
  </si>
  <si>
    <t>275444033</t>
  </si>
  <si>
    <t>12,16*2 'Přepočtené koeficientem množství</t>
  </si>
  <si>
    <t>11</t>
  </si>
  <si>
    <t>181152302</t>
  </si>
  <si>
    <t>Úprava pláně na stavbách silnic a dálnic strojně v zářezech mimo skalních se zhutněním</t>
  </si>
  <si>
    <t>m2</t>
  </si>
  <si>
    <t>-729614347</t>
  </si>
  <si>
    <t>https://podminky.urs.cz/item/CS_URS_2023_02/181152302</t>
  </si>
  <si>
    <t>"úprava pláně pro novou zpevněnou plochu ze zámkové dlažby" 182,0</t>
  </si>
  <si>
    <t>Vodorovné konstrukce</t>
  </si>
  <si>
    <t>12</t>
  </si>
  <si>
    <t>451573111</t>
  </si>
  <si>
    <t>Lože pod potrubí, stoky a drobné objekty v otevřeném výkopu z písku a štěrkopísku do 63 mm</t>
  </si>
  <si>
    <t>1670783867</t>
  </si>
  <si>
    <t>https://podminky.urs.cz/item/CS_URS_2023_02/451573111</t>
  </si>
  <si>
    <t>"lože pod potrubí přepadu" 12,0*0,8*0,15</t>
  </si>
  <si>
    <t>"lože pod potrubí výtlaku 1" 12,0*0,8*0,15</t>
  </si>
  <si>
    <t>"lože pod potrubí výtlaku 2" 14,0*0,8*0,15</t>
  </si>
  <si>
    <t>Komunikace pozemní</t>
  </si>
  <si>
    <t>13</t>
  </si>
  <si>
    <t>564750001</t>
  </si>
  <si>
    <t>Podklad nebo kryt z kameniva hrubého drceného vel. 8-16 mm s rozprostřením a zhutněním plochy jednotlivě do 100 m2, po zhutnění tl. 150 mm</t>
  </si>
  <si>
    <t>193206710</t>
  </si>
  <si>
    <t>https://podminky.urs.cz/item/CS_URS_2023_02/564750001</t>
  </si>
  <si>
    <t>"souvrství nové zpevněné plochy" 182,0</t>
  </si>
  <si>
    <t>14</t>
  </si>
  <si>
    <t>596211112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</si>
  <si>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</si>
  <si>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116613880</t>
  </si>
  <si>
    <t>https://podminky.urs.cz/item/CS_URS_2023_02/596211112</t>
  </si>
  <si>
    <t>59245018</t>
  </si>
  <si>
    <t>dlažba tvar obdélník betonová 200x100x60mm přírodní</t>
  </si>
  <si>
    <t>-1585679696</t>
  </si>
  <si>
    <t>182*1,02 'Přepočtené koeficientem množství</t>
  </si>
  <si>
    <t>Trubní vedení</t>
  </si>
  <si>
    <t>16</t>
  </si>
  <si>
    <t>871211141</t>
  </si>
  <si>
    <t>Montáž vodovodního potrubí z plastů v otevřeném výkopu z polyetylenu PE 100 svařovaných na tupo SDR 11/PN16 D 63 x 5,8 mm</t>
  </si>
  <si>
    <t>m</t>
  </si>
  <si>
    <t>-245750032</t>
  </si>
  <si>
    <t>https://podminky.urs.cz/item/CS_URS_2023_02/871211141</t>
  </si>
  <si>
    <t>"potrubí výtlaku 1" 12,0</t>
  </si>
  <si>
    <t>"potrubí výtlaku 2" 14,0</t>
  </si>
  <si>
    <t>17</t>
  </si>
  <si>
    <t>28613173</t>
  </si>
  <si>
    <t>trubka vodovodní PE100 SDR11 se signalizační vrstvou 63x5,8mm</t>
  </si>
  <si>
    <t>1976164808</t>
  </si>
  <si>
    <t>26*1,015 'Přepočtené koeficientem množství</t>
  </si>
  <si>
    <t>18</t>
  </si>
  <si>
    <t>871315221</t>
  </si>
  <si>
    <t>Kanalizační potrubí z tvrdého PVC v otevřeném výkopu ve sklonu do 20 %, hladkého plnostěnného jednovrstvého, tuhost třídy SN 8 DN 160</t>
  </si>
  <si>
    <t>-2080355127</t>
  </si>
  <si>
    <t>https://podminky.urs.cz/item/CS_URS_2023_02/871315221</t>
  </si>
  <si>
    <t>"potrubí přepadu" 12,20</t>
  </si>
  <si>
    <t>19</t>
  </si>
  <si>
    <t>892241111</t>
  </si>
  <si>
    <t>Tlakové zkoušky vodou na potrubí DN do 80</t>
  </si>
  <si>
    <t>-920204084</t>
  </si>
  <si>
    <t>https://podminky.urs.cz/item/CS_URS_2023_02/892241111</t>
  </si>
  <si>
    <t>"potrubí výtlaků" 26,0</t>
  </si>
  <si>
    <t>20</t>
  </si>
  <si>
    <t>892312121</t>
  </si>
  <si>
    <t>Tlakové zkoušky vzduchem těsnícími vaky ucpávkovými DN 150</t>
  </si>
  <si>
    <t>úsek</t>
  </si>
  <si>
    <t>1171664707</t>
  </si>
  <si>
    <t>https://podminky.urs.cz/item/CS_URS_2023_02/892312121</t>
  </si>
  <si>
    <t>"potrubí přepadu" 3</t>
  </si>
  <si>
    <t>892372111</t>
  </si>
  <si>
    <t>Tlakové zkoušky vodou zabezpečení konců potrubí při tlakových zkouškách DN do 300</t>
  </si>
  <si>
    <t>kus</t>
  </si>
  <si>
    <t>-755931311</t>
  </si>
  <si>
    <t>https://podminky.urs.cz/item/CS_URS_2023_02/892372111</t>
  </si>
  <si>
    <t>"potrubí výtlaků" 4</t>
  </si>
  <si>
    <t>22</t>
  </si>
  <si>
    <t>894812001</t>
  </si>
  <si>
    <t>Revizní a čistící šachta z polypropylenu PP pro hladké trouby DN 400 šachtové dno (DN šachty / DN trubního vedení) DN 400/150 přímý tok</t>
  </si>
  <si>
    <t>-2044413426</t>
  </si>
  <si>
    <t>https://podminky.urs.cz/item/CS_URS_2023_02/894812001</t>
  </si>
  <si>
    <t>"revizní šachty 2 a 3 přepadu z kalojemu" 2</t>
  </si>
  <si>
    <t>23</t>
  </si>
  <si>
    <t>894812003</t>
  </si>
  <si>
    <t>Revizní a čistící šachta z polypropylenu PP pro hladké trouby DN 400 šachtové dno (DN šachty / DN trubního vedení) DN 400/150 pravý a levý přítok</t>
  </si>
  <si>
    <t>2011952699</t>
  </si>
  <si>
    <t>https://podminky.urs.cz/item/CS_URS_2023_02/894812003</t>
  </si>
  <si>
    <t>"revizní šachta 1 přepadu z kalojemu" 1</t>
  </si>
  <si>
    <t>24</t>
  </si>
  <si>
    <t>894812031</t>
  </si>
  <si>
    <t>Revizní a čistící šachta z polypropylenu PP pro hladké trouby DN 400 roura šachtová korugovaná bez hrdla, světlé hloubky 1000 mm</t>
  </si>
  <si>
    <t>763712332</t>
  </si>
  <si>
    <t>https://podminky.urs.cz/item/CS_URS_2023_02/894812031</t>
  </si>
  <si>
    <t>"revizní šachty 1-3 přepadu z kalojemu" 3</t>
  </si>
  <si>
    <t>25</t>
  </si>
  <si>
    <t>894812041</t>
  </si>
  <si>
    <t>Revizní a čistící šachta z polypropylenu PP pro hladké trouby DN 400 roura šachtová korugovaná Příplatek k cenám 2031 - 2035 za uříznutí šachtové roury</t>
  </si>
  <si>
    <t>1461442835</t>
  </si>
  <si>
    <t>https://podminky.urs.cz/item/CS_URS_2023_02/894812041</t>
  </si>
  <si>
    <t>26</t>
  </si>
  <si>
    <t>894812062</t>
  </si>
  <si>
    <t>Revizní a čistící šachta z polypropylenu PP pro hladké trouby DN 400 poklop litinový (pro třídu zatížení) s betonovým rámem (B125)</t>
  </si>
  <si>
    <t>-1410249186</t>
  </si>
  <si>
    <t>https://podminky.urs.cz/item/CS_URS_2023_02/894812062</t>
  </si>
  <si>
    <t>27</t>
  </si>
  <si>
    <t>899721111</t>
  </si>
  <si>
    <t>Signalizační vodič na potrubí DN do 150 mm</t>
  </si>
  <si>
    <t>604929070</t>
  </si>
  <si>
    <t>https://podminky.urs.cz/item/CS_URS_2023_02/899721111</t>
  </si>
  <si>
    <t>"potrubí přepadu a výtlaků" 12,0+12,0+14,0</t>
  </si>
  <si>
    <t>28</t>
  </si>
  <si>
    <t>899722112</t>
  </si>
  <si>
    <t>Krytí potrubí z plastů výstražnou fólií z PVC šířky 25 cm</t>
  </si>
  <si>
    <t>407705584</t>
  </si>
  <si>
    <t>https://podminky.urs.cz/item/CS_URS_2023_02/899722112</t>
  </si>
  <si>
    <t>Ostatní konstrukce a práce, bourání</t>
  </si>
  <si>
    <t>29</t>
  </si>
  <si>
    <t>916331112</t>
  </si>
  <si>
    <t>Osazení zahradního obrubníku betonového s ložem tl. od 50 do 100 mm z betonu prostého tř. C 12/15 s boční opěrou z betonu prostého tř. C 12/15</t>
  </si>
  <si>
    <t>171292673</t>
  </si>
  <si>
    <t>https://podminky.urs.cz/item/CS_URS_2023_02/916331112</t>
  </si>
  <si>
    <t>"lemování zpevněné plochy" 102,0</t>
  </si>
  <si>
    <t>30</t>
  </si>
  <si>
    <t>59217002</t>
  </si>
  <si>
    <t>obrubník betonový zahradní šedý 1000x50x200mm</t>
  </si>
  <si>
    <t>-1047228116</t>
  </si>
  <si>
    <t>31</t>
  </si>
  <si>
    <t>985311111</t>
  </si>
  <si>
    <t>Reprofilace betonu sanačními maltami na cementové bázi ručně stěn, tloušťky do 10 mm</t>
  </si>
  <si>
    <t>1407789694</t>
  </si>
  <si>
    <t>https://podminky.urs.cz/item/CS_URS_2023_02/985311111</t>
  </si>
  <si>
    <t>"sanace vnitřního a vnějšího líce stěn kalojemu" 3,14*2,4*3,0+3,14*3,0*0,8</t>
  </si>
  <si>
    <t>32</t>
  </si>
  <si>
    <t>985311211</t>
  </si>
  <si>
    <t>Reprofilace betonu sanačními maltami na cementové bázi ručně líce kleneb a podhledů, tloušťky do 10 mm</t>
  </si>
  <si>
    <t>-1059906626</t>
  </si>
  <si>
    <t>https://podminky.urs.cz/item/CS_URS_2023_02/985311211</t>
  </si>
  <si>
    <t>"sanace vnitřního líce stropu kalojemu" 3,14*1,2^2</t>
  </si>
  <si>
    <t>33</t>
  </si>
  <si>
    <t>985311311</t>
  </si>
  <si>
    <t>Reprofilace betonu sanačními maltami na cementové bázi ručně rubu kleneb a podlah, tloušťky do 10 mm</t>
  </si>
  <si>
    <t>1436111553</t>
  </si>
  <si>
    <t>https://podminky.urs.cz/item/CS_URS_2023_02/985311311</t>
  </si>
  <si>
    <t>"sanace vnitřního líce dna kalojemu" 3,14*1,2^2</t>
  </si>
  <si>
    <t>"sanace horního líce stropu kalojemu" 3,14*1,5^2</t>
  </si>
  <si>
    <t>34</t>
  </si>
  <si>
    <t>985312114</t>
  </si>
  <si>
    <t>Stěrka k vyrovnání ploch reprofilovaného betonu stěn, tloušťky do 5 mm</t>
  </si>
  <si>
    <t>-1853328352</t>
  </si>
  <si>
    <t>https://podminky.urs.cz/item/CS_URS_2023_02/985312114</t>
  </si>
  <si>
    <t>35</t>
  </si>
  <si>
    <t>985312124</t>
  </si>
  <si>
    <t>Stěrka k vyrovnání ploch reprofilovaného betonu líce kleneb a podhledů, tloušťky do 5 mm</t>
  </si>
  <si>
    <t>1089373095</t>
  </si>
  <si>
    <t>https://podminky.urs.cz/item/CS_URS_2023_02/985312124</t>
  </si>
  <si>
    <t>36</t>
  </si>
  <si>
    <t>985312134</t>
  </si>
  <si>
    <t>Stěrka k vyrovnání ploch reprofilovaného betonu rubu kleneb a podlah, tloušťky do 5 mm</t>
  </si>
  <si>
    <t>-1563505906</t>
  </si>
  <si>
    <t>https://podminky.urs.cz/item/CS_URS_2023_02/985312134</t>
  </si>
  <si>
    <t>37</t>
  </si>
  <si>
    <t>985321111</t>
  </si>
  <si>
    <t>Ochranný nátěr betonářské výztuže 1 vrstva tloušťky 1 mm na cementové bázi stěn, líce kleneb a podhledů</t>
  </si>
  <si>
    <t>-973279214</t>
  </si>
  <si>
    <t>https://podminky.urs.cz/item/CS_URS_2023_02/985321111</t>
  </si>
  <si>
    <t>38</t>
  </si>
  <si>
    <t>985321112</t>
  </si>
  <si>
    <t>Ochranný nátěr betonářské výztuže 1 vrstva tloušťky 1 mm na cementové bázi rubu kleneb a podlah</t>
  </si>
  <si>
    <t>-1247287943</t>
  </si>
  <si>
    <t>https://podminky.urs.cz/item/CS_URS_2023_02/985321112</t>
  </si>
  <si>
    <t>39</t>
  </si>
  <si>
    <t>985323112</t>
  </si>
  <si>
    <t>Spojovací můstek reprofilovaného betonu na cementové bázi, tloušťky 2 mm</t>
  </si>
  <si>
    <t>-147936485</t>
  </si>
  <si>
    <t>https://podminky.urs.cz/item/CS_URS_2023_02/985323112</t>
  </si>
  <si>
    <t>40</t>
  </si>
  <si>
    <t>985324111</t>
  </si>
  <si>
    <t>Ochranný nátěr betonu na bázi silanu impregnační dvojnásobný S1 (OS-A)</t>
  </si>
  <si>
    <t>996851713</t>
  </si>
  <si>
    <t>https://podminky.urs.cz/item/CS_URS_2023_02/985324111</t>
  </si>
  <si>
    <t>41</t>
  </si>
  <si>
    <t>985324211</t>
  </si>
  <si>
    <t>Ochranný nátěr betonu akrylátový dvojnásobný s impregnací S2 (OS-B)</t>
  </si>
  <si>
    <t>-551302524</t>
  </si>
  <si>
    <t>https://podminky.urs.cz/item/CS_URS_2023_02/985324211</t>
  </si>
  <si>
    <t>"sanace vnějšího líce stěn kalojemu" 3,14*3,0*0,8</t>
  </si>
  <si>
    <t>96</t>
  </si>
  <si>
    <t>Bourání konstrukcí</t>
  </si>
  <si>
    <t>42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</si>
  <si>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</si>
  <si>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</si>
  <si>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-1110270284</t>
  </si>
  <si>
    <t>https://podminky.urs.cz/item/CS_URS_2023_02/113106123</t>
  </si>
  <si>
    <t>"odstranění stávající plochy ze zámkové dlažby" 182,0</t>
  </si>
  <si>
    <t>43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</si>
  <si>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</si>
  <si>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</si>
  <si>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1354000699</t>
  </si>
  <si>
    <t>https://podminky.urs.cz/item/CS_URS_2023_02/113107122</t>
  </si>
  <si>
    <t>44</t>
  </si>
  <si>
    <t>985112111</t>
  </si>
  <si>
    <t>Odsekání degradovaného betonu stěn, tloušťky do 10 mm</t>
  </si>
  <si>
    <t>1942159274</t>
  </si>
  <si>
    <t>https://podminky.urs.cz/item/CS_URS_2023_02/985112111</t>
  </si>
  <si>
    <t>45</t>
  </si>
  <si>
    <t>985112121</t>
  </si>
  <si>
    <t>Odsekání degradovaného betonu líce kleneb a podhledů, tloušťky do 10 mm</t>
  </si>
  <si>
    <t>-190406202</t>
  </si>
  <si>
    <t>https://podminky.urs.cz/item/CS_URS_2023_02/985112121</t>
  </si>
  <si>
    <t>46</t>
  </si>
  <si>
    <t>985112131</t>
  </si>
  <si>
    <t>Odsekání degradovaného betonu rubu kleneb a podlah, tloušťky do 10 mm</t>
  </si>
  <si>
    <t>-1179815166</t>
  </si>
  <si>
    <t>https://podminky.urs.cz/item/CS_URS_2023_02/985112131</t>
  </si>
  <si>
    <t>47</t>
  </si>
  <si>
    <t>985121101</t>
  </si>
  <si>
    <t>Tryskání degradovaného betonu stěn, rubu kleneb a podlah křemičitým pískem sušeným</t>
  </si>
  <si>
    <t>-115421768</t>
  </si>
  <si>
    <t>https://podminky.urs.cz/item/CS_URS_2023_02/985121101</t>
  </si>
  <si>
    <t>48</t>
  </si>
  <si>
    <t>985121122</t>
  </si>
  <si>
    <t>Tryskání degradovaného betonu stěn, rubu kleneb a podlah vodou pod tlakem přes 300 do 1 250 barů</t>
  </si>
  <si>
    <t>-976752878</t>
  </si>
  <si>
    <t>https://podminky.urs.cz/item/CS_URS_2023_02/985121122</t>
  </si>
  <si>
    <t>49</t>
  </si>
  <si>
    <t>985121201</t>
  </si>
  <si>
    <t>Tryskání degradovaného betonu líce kleneb a podhledů křemičitým pískem sušeným</t>
  </si>
  <si>
    <t>-1501375419</t>
  </si>
  <si>
    <t>https://podminky.urs.cz/item/CS_URS_2023_02/985121201</t>
  </si>
  <si>
    <t>50</t>
  </si>
  <si>
    <t>985121222</t>
  </si>
  <si>
    <t>Tryskání degradovaného betonu líce kleneb a podhledů vodou pod tlakem přes 300 do 1 250 barů</t>
  </si>
  <si>
    <t>1893885952</t>
  </si>
  <si>
    <t>https://podminky.urs.cz/item/CS_URS_2023_02/985121222</t>
  </si>
  <si>
    <t>51</t>
  </si>
  <si>
    <t>985131221</t>
  </si>
  <si>
    <t>Očištění ploch stěn, rubu kleneb a podlah tryskání pískem nesušeným (torbo)</t>
  </si>
  <si>
    <t>245628209</t>
  </si>
  <si>
    <t>https://podminky.urs.cz/item/CS_URS_2023_02/985131221</t>
  </si>
  <si>
    <t>52</t>
  </si>
  <si>
    <t>985132221</t>
  </si>
  <si>
    <t>Očištění ploch líce kleneb a podhledů tryskání pískem nesušeným (torbo)</t>
  </si>
  <si>
    <t>537712981</t>
  </si>
  <si>
    <t>https://podminky.urs.cz/item/CS_URS_2023_02/985132221</t>
  </si>
  <si>
    <t>997</t>
  </si>
  <si>
    <t>Přesun sutě</t>
  </si>
  <si>
    <t>53</t>
  </si>
  <si>
    <t>997013111</t>
  </si>
  <si>
    <t>Vnitrostaveništní doprava suti a vybouraných hmot vodorovně do 50 m svisle s použitím mechanizace pro budovy a haly výšky do 6 m</t>
  </si>
  <si>
    <t>-72580128</t>
  </si>
  <si>
    <t>https://podminky.urs.cz/item/CS_URS_2023_02/997013111</t>
  </si>
  <si>
    <t>54</t>
  </si>
  <si>
    <t>997013501</t>
  </si>
  <si>
    <t>Odvoz suti a vybouraných hmot na skládku nebo meziskládku se složením, na vzdálenost do 1 km</t>
  </si>
  <si>
    <t>-1842369833</t>
  </si>
  <si>
    <t>https://podminky.urs.cz/item/CS_URS_2023_02/997013501</t>
  </si>
  <si>
    <t>55</t>
  </si>
  <si>
    <t>997013509</t>
  </si>
  <si>
    <t>Odvoz suti a vybouraných hmot na skládku nebo meziskládku se složením, na vzdálenost Příplatek k ceně za každý další i započatý 1 km přes 1 km</t>
  </si>
  <si>
    <t>1450630738</t>
  </si>
  <si>
    <t>https://podminky.urs.cz/item/CS_URS_2023_02/997013509</t>
  </si>
  <si>
    <t>110,627*14 'Přepočtené koeficientem množství</t>
  </si>
  <si>
    <t>56</t>
  </si>
  <si>
    <t>997013841</t>
  </si>
  <si>
    <t>Poplatek za uložení stavebního odpadu na skládce (skládkovné) odpadního materiálu po otryskávání bez obsahu nebezpečných látek zatříděného do Katalogu odpadů pod kódem 12 01 17</t>
  </si>
  <si>
    <t>917025517</t>
  </si>
  <si>
    <t>https://podminky.urs.cz/item/CS_URS_2023_02/997013841</t>
  </si>
  <si>
    <t>57</t>
  </si>
  <si>
    <t>997013861</t>
  </si>
  <si>
    <t>Poplatek za uložení stavebního odpadu na recyklační skládce (skládkovné) z prostého betonu zatříděného do Katalogu odpadů pod kódem 17 01 01</t>
  </si>
  <si>
    <t>1800511726</t>
  </si>
  <si>
    <t>https://podminky.urs.cz/item/CS_URS_2023_02/997013861</t>
  </si>
  <si>
    <t>58</t>
  </si>
  <si>
    <t>997013873</t>
  </si>
  <si>
    <t>1835387420</t>
  </si>
  <si>
    <t>https://podminky.urs.cz/item/CS_URS_2023_02/997013873</t>
  </si>
  <si>
    <t>998</t>
  </si>
  <si>
    <t>Přesun hmot</t>
  </si>
  <si>
    <t>59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</si>
  <si>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</si>
  <si>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</si>
  <si>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509663015</t>
  </si>
  <si>
    <t>https://podminky.urs.cz/item/CS_URS_2023_02/998142251</t>
  </si>
  <si>
    <t>PSV</t>
  </si>
  <si>
    <t>Práce a dodávky PSV</t>
  </si>
  <si>
    <t>711</t>
  </si>
  <si>
    <t>Izolace proti vodě, vlhkosti a plynům</t>
  </si>
  <si>
    <t>60</t>
  </si>
  <si>
    <t>711111053</t>
  </si>
  <si>
    <t>Provedení izolace proti zemní vlhkosti natěradly a tmely za studena na ploše vodorovné V dvojnásobným nátěrem krystalickou hydroizolací</t>
  </si>
  <si>
    <t>932395262</t>
  </si>
  <si>
    <t>https://podminky.urs.cz/item/CS_URS_2023_02/711111053</t>
  </si>
  <si>
    <t>61</t>
  </si>
  <si>
    <t>58562050</t>
  </si>
  <si>
    <t>malta speciální izolace stěrková cementová pro zvýšení vodonepropustnosti betonu</t>
  </si>
  <si>
    <t>kg</t>
  </si>
  <si>
    <t>-1428990859</t>
  </si>
  <si>
    <t>4,522*4,5 'Přepočtené koeficientem množství</t>
  </si>
  <si>
    <t>62</t>
  </si>
  <si>
    <t>711112053</t>
  </si>
  <si>
    <t>Provedení izolace proti zemní vlhkosti natěradly a tmely za studena na ploše svislé S dvojnásobným nátěrem krystalickou hydroizolací</t>
  </si>
  <si>
    <t>-2119725340</t>
  </si>
  <si>
    <t>https://podminky.urs.cz/item/CS_URS_2023_02/711112053</t>
  </si>
  <si>
    <t>"sanace vnitřního líce stěn kalojemu" 3,14*2,4*3,0</t>
  </si>
  <si>
    <t>63</t>
  </si>
  <si>
    <t>2016631571</t>
  </si>
  <si>
    <t>22,608*4,5 'Přepočtené koeficientem množství</t>
  </si>
  <si>
    <t>64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</si>
  <si>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</si>
  <si>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</si>
  <si>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</si>
  <si>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-907700852</t>
  </si>
  <si>
    <t>https://podminky.urs.cz/item/CS_URS_2023_02/998711201</t>
  </si>
  <si>
    <t>741</t>
  </si>
  <si>
    <t>Elektroinstalace - silnoproud</t>
  </si>
  <si>
    <t>65</t>
  </si>
  <si>
    <t>741110003</t>
  </si>
  <si>
    <t>Montáž trubek elektroinstalačních s nasunutím nebo našroubováním do krabic plastových tuhých, uložených pevně, vnější Ø přes 35 mm</t>
  </si>
  <si>
    <t>963577082</t>
  </si>
  <si>
    <t>https://podminky.urs.cz/item/CS_URS_2023_02/741110003</t>
  </si>
  <si>
    <t>66</t>
  </si>
  <si>
    <t>34571095</t>
  </si>
  <si>
    <t>trubka elektroinstalační tuhá z PVC D 36,6/40 mm, délka 3m</t>
  </si>
  <si>
    <t>742133644</t>
  </si>
  <si>
    <t>"dle samostatného výkazu části elektro" 65,0</t>
  </si>
  <si>
    <t>65*1,05 'Přepočtené koeficientem množství</t>
  </si>
  <si>
    <t>67</t>
  </si>
  <si>
    <t>741110511</t>
  </si>
  <si>
    <t>Montáž lišt a kanálků elektroinstalačních se spojkami, ohyby a rohy a s nasunutím do krabic vkládacích s víčkem, šířky do 60 mm</t>
  </si>
  <si>
    <t>1839937256</t>
  </si>
  <si>
    <t>https://podminky.urs.cz/item/CS_URS_2023_02/741110511</t>
  </si>
  <si>
    <t>68</t>
  </si>
  <si>
    <t>34571004</t>
  </si>
  <si>
    <t>lišta elektroinstalační hranatá PVC 20x20mm</t>
  </si>
  <si>
    <t>874836672</t>
  </si>
  <si>
    <t>"dle samostatného výkazu části elektro" 10,0</t>
  </si>
  <si>
    <t>10*1,05 'Přepočtené koeficientem množství</t>
  </si>
  <si>
    <t>69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</si>
  <si>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</si>
  <si>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</si>
  <si>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1957332748</t>
  </si>
  <si>
    <t>https://podminky.urs.cz/item/CS_URS_2023_02/741120301</t>
  </si>
  <si>
    <t>70</t>
  </si>
  <si>
    <t>34141026</t>
  </si>
  <si>
    <t>vodič propojovací flexibilní jádro Cu lanované izolace PVC 450/750V (H07V-K) 1x4mm2</t>
  </si>
  <si>
    <t>1127514093</t>
  </si>
  <si>
    <t>"dle samostatného výkazu části elektro" 50,0</t>
  </si>
  <si>
    <t>50*1,15 'Přepočtené koeficientem množství</t>
  </si>
  <si>
    <t>71</t>
  </si>
  <si>
    <t>34141027</t>
  </si>
  <si>
    <t>vodič propojovací flexibilní jádro Cu lanované izolace PVC 450/750V (H07V-K) 1x6mm2</t>
  </si>
  <si>
    <t>1441478821</t>
  </si>
  <si>
    <t>72</t>
  </si>
  <si>
    <t>34141028</t>
  </si>
  <si>
    <t>vodič propojovací flexibilní jádro Cu lanované izolace PVC 450/750V (H07V-K) 1x10mm2</t>
  </si>
  <si>
    <t>-183907785</t>
  </si>
  <si>
    <t>"dle samostatného výkazu části elektro" 34,0</t>
  </si>
  <si>
    <t>34*1,15 'Přepočtené koeficientem množství</t>
  </si>
  <si>
    <t>73</t>
  </si>
  <si>
    <t>741120303</t>
  </si>
  <si>
    <t>Montáž vodičů izolovaných měděných bez ukončení uložených pevně plných a laněných s PVC pláštěm, bezhalogenových, ohniodolných (např. CY, CHAH-V) průřezu žíly 25 až 35 mm2</t>
  </si>
  <si>
    <t>533618393</t>
  </si>
  <si>
    <t>https://podminky.urs.cz/item/CS_URS_2023_02/741120303</t>
  </si>
  <si>
    <t>74</t>
  </si>
  <si>
    <t>34141030</t>
  </si>
  <si>
    <t>vodič propojovací flexibilní jádro Cu lanované izolace PVC 450/750V (H07V-K) 1x25mm2</t>
  </si>
  <si>
    <t>1371836469</t>
  </si>
  <si>
    <t>"dle samostatného výkazu části elektro" 7,0</t>
  </si>
  <si>
    <t>7*1,15 'Přepočtené koeficientem množství</t>
  </si>
  <si>
    <t>75</t>
  </si>
  <si>
    <t>741122611</t>
  </si>
  <si>
    <t>Montáž kabelů měděných bez ukončení uložených pevně plných kulatých nebo bezhalogenových (např. CYKY) počtu a průřezu žil 3x1,5 až 6 mm2</t>
  </si>
  <si>
    <t>-1572813336</t>
  </si>
  <si>
    <t>https://podminky.urs.cz/item/CS_URS_2023_02/741122611</t>
  </si>
  <si>
    <t>76</t>
  </si>
  <si>
    <t>34111030</t>
  </si>
  <si>
    <t>kabel instalační jádro Cu plné izolace PVC plášť PVC 450/750V (CYKY) 3x1,5mm2</t>
  </si>
  <si>
    <t>114076984</t>
  </si>
  <si>
    <t>"dle samostatného výkazu části elektro" 26,0</t>
  </si>
  <si>
    <t>26*1,15 'Přepočtené koeficientem množství</t>
  </si>
  <si>
    <t>77</t>
  </si>
  <si>
    <t>34111036</t>
  </si>
  <si>
    <t>kabel instalační jádro Cu plné izolace PVC plášť PVC 450/750V (CYKY) 3x2,5mm2</t>
  </si>
  <si>
    <t>-1186522701</t>
  </si>
  <si>
    <t>"dle samostatného výkazu části elektro" 52,0</t>
  </si>
  <si>
    <t>52*1,15 'Přepočtené koeficientem množství</t>
  </si>
  <si>
    <t>78</t>
  </si>
  <si>
    <t>741122641</t>
  </si>
  <si>
    <t>Montáž kabelů měděných bez ukončení uložených pevně plných kulatých nebo bezhalogenových (např. CYKY) počtu a průřezu žil 5x1,5 až 2,5 mm2</t>
  </si>
  <si>
    <t>-504427283</t>
  </si>
  <si>
    <t>https://podminky.urs.cz/item/CS_URS_2023_02/741122641</t>
  </si>
  <si>
    <t>79</t>
  </si>
  <si>
    <t>34111094</t>
  </si>
  <si>
    <t>kabel instalační jádro Cu plné izolace PVC plášť PVC 450/750V (CYKY) 5x2,5mm2</t>
  </si>
  <si>
    <t>559339824</t>
  </si>
  <si>
    <t>"dle samostatného výkazu části elektro" 265,0</t>
  </si>
  <si>
    <t>265*1,15 'Přepočtené koeficientem množství</t>
  </si>
  <si>
    <t>80</t>
  </si>
  <si>
    <t>741122647</t>
  </si>
  <si>
    <t>Montáž kabelů měděných bez ukončení uložených pevně plných kulatých nebo bezhalogenových (např. CYKY) počtu a průřezu žil 7x1,5 až 2,5 mm2</t>
  </si>
  <si>
    <t>-831795484</t>
  </si>
  <si>
    <t>https://podminky.urs.cz/item/CS_URS_2023_02/741122647</t>
  </si>
  <si>
    <t>81</t>
  </si>
  <si>
    <t>34111114</t>
  </si>
  <si>
    <t>kabel instalační jádro Cu plné izolace PVC plášť PVC 450/750V (CYKY) 7x2,5mm2</t>
  </si>
  <si>
    <t>1741090075</t>
  </si>
  <si>
    <t>"dle samostatného výkazu části elektro" 46,0</t>
  </si>
  <si>
    <t>46*1,15 'Přepočtené koeficientem množství</t>
  </si>
  <si>
    <t>82</t>
  </si>
  <si>
    <t>741124731</t>
  </si>
  <si>
    <t>Montáž kabelů měděných ovládacích bez ukončení uložených pevně stíněných ovládacích s plným jádrem (např. JYTY) počtu a průměru žil 2 až 19x0,8 mm2</t>
  </si>
  <si>
    <t>1943378611</t>
  </si>
  <si>
    <t>https://podminky.urs.cz/item/CS_URS_2023_02/741124731</t>
  </si>
  <si>
    <t>83</t>
  </si>
  <si>
    <t>34121580</t>
  </si>
  <si>
    <t>kabel ovládací průmyslový stíněný laminovanou Al fólií s příložným Cu drátem jádro Cu plné izolace PVC plášť PVC 250V (JQTQ) 2x0,80mm2</t>
  </si>
  <si>
    <t>2002059033</t>
  </si>
  <si>
    <t>"dle samostatného výkazu části elektro" 82,0</t>
  </si>
  <si>
    <t>82*1,15 'Přepočtené koeficientem množství</t>
  </si>
  <si>
    <t>84</t>
  </si>
  <si>
    <t>34121582</t>
  </si>
  <si>
    <t>kabel ovládací průmyslový stíněný laminovanou Al fólií s příložným Cu drátem jádro Cu plné izolace PVC plášť PVC 250V (JQTQ) 4x0,80mm2</t>
  </si>
  <si>
    <t>-1483716926</t>
  </si>
  <si>
    <t>"dle samostatného výkazu části elektro" 112,0</t>
  </si>
  <si>
    <t>112*1,15 'Přepočtené koeficientem množství</t>
  </si>
  <si>
    <t>85</t>
  </si>
  <si>
    <t>741210001</t>
  </si>
  <si>
    <t>Montáž rozvodnic oceloplechových nebo plastových bez zapojení vodičů běžných, hmotnosti do 20 kg</t>
  </si>
  <si>
    <t>1569747876</t>
  </si>
  <si>
    <t>https://podminky.urs.cz/item/CS_URS_2023_02/741210001</t>
  </si>
  <si>
    <t>86</t>
  </si>
  <si>
    <t>Mat/741-RM1</t>
  </si>
  <si>
    <t>rozvaděč RM1 skříň OCEP rozměr 1000/800/300mm, IP44/20 vč.systémového příslušenství a technologického vystrojení</t>
  </si>
  <si>
    <t>sbr</t>
  </si>
  <si>
    <t>1917193670</t>
  </si>
  <si>
    <t>"dle samostatného výkazu části elektro" 1</t>
  </si>
  <si>
    <t>87</t>
  </si>
  <si>
    <t>Mat/741-OSMS</t>
  </si>
  <si>
    <t>ovládací skříň MS, včetně vnitřního vybavení pro ovládání technologie z místa</t>
  </si>
  <si>
    <t>650717606</t>
  </si>
  <si>
    <t>"dle samostatného výkazu části elektro" 8</t>
  </si>
  <si>
    <t>88</t>
  </si>
  <si>
    <t>Mat/741-PS</t>
  </si>
  <si>
    <t>přechodová skříň se svorkovnicí</t>
  </si>
  <si>
    <t>-917050734</t>
  </si>
  <si>
    <t>"dle samostatného výkazu části elektro" 6</t>
  </si>
  <si>
    <t>89</t>
  </si>
  <si>
    <t>741313072</t>
  </si>
  <si>
    <t>Montáž zásuvek domovních se zapojením vodičů šroubové připojení chráněných v krabici 10/16 A, pro prostředí normální, provedení 2P + PE</t>
  </si>
  <si>
    <t>-1839629654</t>
  </si>
  <si>
    <t>https://podminky.urs.cz/item/CS_URS_2023_02/741313072</t>
  </si>
  <si>
    <t>90</t>
  </si>
  <si>
    <t>34555229</t>
  </si>
  <si>
    <t>zásuvka nástěnná jednonásobná s víčkem, IP44, šroubové svorky</t>
  </si>
  <si>
    <t>-732766654</t>
  </si>
  <si>
    <t>91</t>
  </si>
  <si>
    <t>741313251</t>
  </si>
  <si>
    <t>Montáž zásuvek průmyslových se zapojením vodičů nástěnných, provedení IP 44 3P+N+PE 16 A</t>
  </si>
  <si>
    <t>-250795312</t>
  </si>
  <si>
    <t>https://podminky.urs.cz/item/CS_URS_2023_02/741313251</t>
  </si>
  <si>
    <t>92</t>
  </si>
  <si>
    <t>35811336</t>
  </si>
  <si>
    <t>zásuvka nástěnná 16A - 5pól, řazení 3P+N+PE IP44, bezšroubové svorky</t>
  </si>
  <si>
    <t>-704643998</t>
  </si>
  <si>
    <t>93</t>
  </si>
  <si>
    <t>741810002</t>
  </si>
  <si>
    <t>Zkoušky a prohlídky elektrických rozvodů a zařízení celková prohlídka a vyhotovení revizní zprávy pro objem montážních prací přes 100 do 500 tis. Kč</t>
  </si>
  <si>
    <t>1677128584</t>
  </si>
  <si>
    <t>https://podminky.urs.cz/item/CS_URS_2023_02/741810002</t>
  </si>
  <si>
    <t>94</t>
  </si>
  <si>
    <t>Kalkulace 741-001</t>
  </si>
  <si>
    <t>Ostatní elektroinstalační a montážní materiál (ochranné trubky, vodiče pospojení, spojovací trubky)</t>
  </si>
  <si>
    <t>1592545261</t>
  </si>
  <si>
    <t>95</t>
  </si>
  <si>
    <t>Kalkulace 741-002</t>
  </si>
  <si>
    <t>Uzemnění a pospojení</t>
  </si>
  <si>
    <t>545181268</t>
  </si>
  <si>
    <t>998741201</t>
  </si>
  <si>
    <t>Přesun hmot pro silnoproud stanovený procentní sazbou (%) z ceny vodorovná dopravní vzdálenost do 50 m v objektech výšky do 6 m</t>
  </si>
  <si>
    <t>269943589</t>
  </si>
  <si>
    <t>https://podminky.urs.cz/item/CS_URS_2023_02/998741201</t>
  </si>
  <si>
    <t>742</t>
  </si>
  <si>
    <t>Elektroinstalace - slaboproud</t>
  </si>
  <si>
    <t>97</t>
  </si>
  <si>
    <t>742110102</t>
  </si>
  <si>
    <t>Montáž kabelového žlabu drátěného velikosti do 150/100 mm</t>
  </si>
  <si>
    <t>-805981486</t>
  </si>
  <si>
    <t>https://podminky.urs.cz/item/CS_URS_2023_02/742110102</t>
  </si>
  <si>
    <t>98</t>
  </si>
  <si>
    <t>1000292470</t>
  </si>
  <si>
    <t>žlab kabelový drátěný žárově zinkovaný DZ 60X100 BF vč.kotevního a montážního příslušenství</t>
  </si>
  <si>
    <t>-1159864154</t>
  </si>
  <si>
    <t>"dle samostatného výkazu části elektro" 14,0</t>
  </si>
  <si>
    <t>14*1,15 'Přepočtené koeficientem množství</t>
  </si>
  <si>
    <t>99</t>
  </si>
  <si>
    <t>Kalkulace 742-001</t>
  </si>
  <si>
    <t>Řídící automat (PLC ), včetně grafického terminálu a propojovacích kabelů</t>
  </si>
  <si>
    <t>2133787013</t>
  </si>
  <si>
    <t>100</t>
  </si>
  <si>
    <t>Kalkulace 742-002</t>
  </si>
  <si>
    <t>Solenoidové ventily včetně propojení, 230V</t>
  </si>
  <si>
    <t>1997841571</t>
  </si>
  <si>
    <t>101</t>
  </si>
  <si>
    <t>Kalkulace 742-003</t>
  </si>
  <si>
    <t>Aplikační software</t>
  </si>
  <si>
    <t>1205415591</t>
  </si>
  <si>
    <t>102</t>
  </si>
  <si>
    <t>Kalkulace 742-004</t>
  </si>
  <si>
    <t>Sestava pro měření průtoku, včetně dodávky měrného objektu a úředně ověřené kalibrace</t>
  </si>
  <si>
    <t>353301442</t>
  </si>
  <si>
    <t>103</t>
  </si>
  <si>
    <t>Kalkulace 742-005</t>
  </si>
  <si>
    <t>Měření obsahu rozpuštěného kyslíku a teploty - optika, včetně řetězu s vyhodnocovací jednotkou</t>
  </si>
  <si>
    <t>19116350</t>
  </si>
  <si>
    <t>104</t>
  </si>
  <si>
    <t>Kalkulace 742-006</t>
  </si>
  <si>
    <t>Pospojení , uvedení do provozu, algoritmy</t>
  </si>
  <si>
    <t>-881538226</t>
  </si>
  <si>
    <t>105</t>
  </si>
  <si>
    <t>Kalkulace 742-007</t>
  </si>
  <si>
    <t>Ostatní elektroinstalační a montážní materiál</t>
  </si>
  <si>
    <t>2039121188</t>
  </si>
  <si>
    <t>106</t>
  </si>
  <si>
    <t>998742201</t>
  </si>
  <si>
    <t>Přesun hmot pro slaboproud stanovený procentní sazbou (%) z ceny vodorovná dopravní vzdálenost do 50 m v objektech výšky do 6 m</t>
  </si>
  <si>
    <t>-881003158</t>
  </si>
  <si>
    <t>https://podminky.urs.cz/item/CS_URS_2023_02/998742201</t>
  </si>
  <si>
    <t>Práce a dodávky M</t>
  </si>
  <si>
    <t>35-M</t>
  </si>
  <si>
    <t>Montáž čerpadel, kompr.a vodoh.zař.</t>
  </si>
  <si>
    <t>107</t>
  </si>
  <si>
    <t>Kalkulace 35M-001</t>
  </si>
  <si>
    <t>Čerpání odpadní vody z ČOV, včetně vyklizení usazenin a kalů ze dna nádrže</t>
  </si>
  <si>
    <t>hod.</t>
  </si>
  <si>
    <t>-1038722946</t>
  </si>
  <si>
    <t>108</t>
  </si>
  <si>
    <t>Kalkulace 35M-002</t>
  </si>
  <si>
    <t>Omytí vnitřních ocelových ploch vodou s desinfekcí</t>
  </si>
  <si>
    <t>-1253750275</t>
  </si>
  <si>
    <t>109</t>
  </si>
  <si>
    <t>Kalkulace 35M-003</t>
  </si>
  <si>
    <t>Prověření tloušťky ocelových stěn a dna nádrží ultrazvukem</t>
  </si>
  <si>
    <t>-592868104</t>
  </si>
  <si>
    <t>110</t>
  </si>
  <si>
    <t>Kalkulace 35M-004</t>
  </si>
  <si>
    <t>Odstranění nátěru ze zámečnických konstrukcí okartáčováním, mezinátěr jednonásobný epoxidový, krycí jednonásobný nátěr</t>
  </si>
  <si>
    <t>832981389</t>
  </si>
  <si>
    <t>111</t>
  </si>
  <si>
    <t>Kalkulace 35M-005</t>
  </si>
  <si>
    <t>Přesun fekálního vozu, Ohníč-ČOV Ústí nad Labem (11m3 fekální vůz, tj. 14 jízd)</t>
  </si>
  <si>
    <t>km</t>
  </si>
  <si>
    <t>-965726182</t>
  </si>
  <si>
    <t>112</t>
  </si>
  <si>
    <t>Kalkulace 35M-006</t>
  </si>
  <si>
    <t>Likvidace odpadních vod, včetně případných sedimentů</t>
  </si>
  <si>
    <t>1469625692</t>
  </si>
  <si>
    <t>113</t>
  </si>
  <si>
    <t>Kalkulace 35M-007</t>
  </si>
  <si>
    <t>Práce - obsluha fekálního vozu</t>
  </si>
  <si>
    <t>-2084769757</t>
  </si>
  <si>
    <t>114</t>
  </si>
  <si>
    <t>Kalkulace 35M-008</t>
  </si>
  <si>
    <t>Demontáž stávající technologie ČOV (norných stěn, povrchového aerátoru, mělnících česlí, el. rozvaděče, zábradlí, rozpěry nádrže v kolizi s nově instalovanou dosazovací nádrží) vč. přebroušení a vyvaření narušených stěn.</t>
  </si>
  <si>
    <t>-2051253656</t>
  </si>
  <si>
    <t>115</t>
  </si>
  <si>
    <t>Kalkulace 35M-009</t>
  </si>
  <si>
    <t>Nakládka plastového odpadu a kovošrotu</t>
  </si>
  <si>
    <t>-1302300410</t>
  </si>
  <si>
    <t>116</t>
  </si>
  <si>
    <t>Kalkulace 35M-010</t>
  </si>
  <si>
    <t>Čekání - nakládka</t>
  </si>
  <si>
    <t>-1230319758</t>
  </si>
  <si>
    <t>117</t>
  </si>
  <si>
    <t>Kalkulace 35M-011</t>
  </si>
  <si>
    <t>Kontejner na odpad</t>
  </si>
  <si>
    <t>710850103</t>
  </si>
  <si>
    <t>118</t>
  </si>
  <si>
    <t>Kalkulace 35M-012</t>
  </si>
  <si>
    <t>Odvoz plastového odpadu</t>
  </si>
  <si>
    <t>-1341080991</t>
  </si>
  <si>
    <t>119</t>
  </si>
  <si>
    <t>Kalkulace 35M-013</t>
  </si>
  <si>
    <t>Uložení plastového odpadu na skládku</t>
  </si>
  <si>
    <t>2119052116</t>
  </si>
  <si>
    <t>120</t>
  </si>
  <si>
    <t>Kalkulace 35M-014</t>
  </si>
  <si>
    <t>Odvoz kovošrotu</t>
  </si>
  <si>
    <t>-1085671686</t>
  </si>
  <si>
    <t>121</t>
  </si>
  <si>
    <t>Kalkulace 35M-015</t>
  </si>
  <si>
    <t>Jeřábnické práce</t>
  </si>
  <si>
    <t>-491592966</t>
  </si>
  <si>
    <t>122</t>
  </si>
  <si>
    <t>Kalkulace 35M-016</t>
  </si>
  <si>
    <t>Přenosné ponorné kalové čerpadlo včetně příslušenství, výkonové parametry: Q = cca 5 l/s; H = 5 m Příkon el. pohonu: 2 kW; 400 V; 50 Hz - provizorní čerpání odpadních vod</t>
  </si>
  <si>
    <t>924252050</t>
  </si>
  <si>
    <t>P</t>
  </si>
  <si>
    <t>Poznámka k položce:_x000d_
Pro potřeby stavby bude čerpadlo zapůjčeno u specializované firmy.</t>
  </si>
  <si>
    <t>123</t>
  </si>
  <si>
    <t>Kalkulace 35M-017</t>
  </si>
  <si>
    <t>Provizorní výtlačné potrubí DN 100; PN 10; délky 30 m; včetně směrových a výškových lomů; přírub; přírubových spojů; uložení potrubí a doplňkových konstrukcí. Materiálové provedení: ocel tř.11 (alternativně PE; případně pružnou PVC hadicí) - provizorní čerpání odpadních vod.</t>
  </si>
  <si>
    <t>-2086890520</t>
  </si>
  <si>
    <t>124</t>
  </si>
  <si>
    <t>Kalkulace 35M-018</t>
  </si>
  <si>
    <t>Těsnící vak - průtočný - potrubí DN 300 ,osazení těsního vaku do kruhového potrubí, včetně jeho dodávky</t>
  </si>
  <si>
    <t>1730344</t>
  </si>
  <si>
    <t>125</t>
  </si>
  <si>
    <t>Kalkulace 35M-019</t>
  </si>
  <si>
    <t>Strojně stírané česle, Q=do 10l/s, průlina 6mm. vč. příslušentví, kotevní, montážní a spojovací materiál</t>
  </si>
  <si>
    <t>-71245732</t>
  </si>
  <si>
    <t>126</t>
  </si>
  <si>
    <t>Kalkulace 35M-020</t>
  </si>
  <si>
    <t>Česle ruční nerezová ocel 1.4301, osazené do nátokové zóny ČOV, provzdušňované, s plastovém kontejnerem z PP tl.80mm pro umístění česlí 1200/500/1000mm, velikost průliny e=10mm vč.příslušenství (děrovaný žlab, hrablo, atd) a pomocného montážního a kotevního materiálu</t>
  </si>
  <si>
    <t>-1695154505</t>
  </si>
  <si>
    <t>127</t>
  </si>
  <si>
    <t>Kalkulace 35M-021</t>
  </si>
  <si>
    <t>Plastová popelnice 120 l, pojízdná, vyložená igelitovým pytlem včetně uchycení pytle k výsypce česlí</t>
  </si>
  <si>
    <t>-106368196</t>
  </si>
  <si>
    <t>128</t>
  </si>
  <si>
    <t>Kalkulace 35M-022</t>
  </si>
  <si>
    <t>Jemnobublinný aerační systém, včetně potrubních svodů s uzavíracími armaturami a odvodněním, materiálové provedení - kotevní materiál: nerezová ocel 1.4301; membrána: silikonkaučuk</t>
  </si>
  <si>
    <t>-1575277385</t>
  </si>
  <si>
    <t>129</t>
  </si>
  <si>
    <t>Kalkulace 35M-023</t>
  </si>
  <si>
    <t>Středobublinný aerační systém, včetně potrubních svodů s uzavíracími armaturami a odvodněním, materiálové provedení: kotevní materiál: nerezová ocel 1.4301; membrána: EPDM</t>
  </si>
  <si>
    <t>-1581938355</t>
  </si>
  <si>
    <t>130</t>
  </si>
  <si>
    <t>Kalkulace 35M-024</t>
  </si>
  <si>
    <t>Vestavěná dosazovací nádrž s vystrojením, vč.potrubí pro recirkulaci vratného kalu, pro stahování plovoucích nečistot a pro odvod přebytečného kalu vč.usměrňovače toku, napouštěcí a vypouštěcí klapka, materiálové provedení: nerezová ocel 1.4301</t>
  </si>
  <si>
    <t>-890930451</t>
  </si>
  <si>
    <t>131</t>
  </si>
  <si>
    <t>Kalkulace 35M-026</t>
  </si>
  <si>
    <t>Dmychadlový agregát vč. protihlukového krytu (p=40kPa; Q=20m3/hod; 400V; 50Hz, 1,1 kW)</t>
  </si>
  <si>
    <t>466221456</t>
  </si>
  <si>
    <t>132</t>
  </si>
  <si>
    <t>Kalkulace 35M-027</t>
  </si>
  <si>
    <t>Odtah odsazené vody - 1x přenosné ponorné kalové čerpadlo odsazené vody Q=2,3l/s, H=3,9m, 1x230V,50Hz,0,37kW,In=3,4A, 2931 ot./min, 13,4kg bimetal, kabel 10m, volný průchod nečistot 40 mm, plovákový snímač, vymezovací ocelový řetěz 8x28</t>
  </si>
  <si>
    <t>-808595136</t>
  </si>
  <si>
    <t xml:space="preserve">Poznámka k položce:_x000d_
Vč.tvarově stálé vyztužené hadice DN 40 o celkové délce 10 m   _x000d_
</t>
  </si>
  <si>
    <t>133</t>
  </si>
  <si>
    <t>Kalkulace 35M-028</t>
  </si>
  <si>
    <t>Rozvodné potrubí kalové vody a přebytečného kalu vč. tvarovek, armatur, přírub, přírubových spojů a potrubních držáků, materiálové provedení: polyetylen, PVC</t>
  </si>
  <si>
    <t>2026541199</t>
  </si>
  <si>
    <t>134</t>
  </si>
  <si>
    <t>Kalkulace 35M-029</t>
  </si>
  <si>
    <t>Rozvodné potrubí vzduchu, včetně tvarovek, armatur, přírub, přírubových spojů a potrubních držáků, materiálové provedení: polypropylen</t>
  </si>
  <si>
    <t>1399680311</t>
  </si>
  <si>
    <t>135</t>
  </si>
  <si>
    <t>Kalkulace 35M-030</t>
  </si>
  <si>
    <t>Obslužná pochůzná lávka nad dosazovací nádrží, včetně zábradlí (mat. provedení ocel tř. 11, pozinkováno)</t>
  </si>
  <si>
    <t>-1029059568</t>
  </si>
  <si>
    <t>136</t>
  </si>
  <si>
    <t>Kalkulace 35M-031</t>
  </si>
  <si>
    <t>Zábradlí kolem nádrže ČOV (mat. provedení: ocel tř.11, pozinkováno)</t>
  </si>
  <si>
    <t>2120296372</t>
  </si>
  <si>
    <t>137</t>
  </si>
  <si>
    <t>Kalkulace 35M-032</t>
  </si>
  <si>
    <t>Sací potrubí s fekální koncovkou pro odtah přebytečného kalu, včetně flexi hadice DN 100 o délce 4m napojené na nerezové potrubí. Potrubí bude opatřeno odvzdušňovacím ventilem, materiálové provedení: polypropylen, fekální koncovka – ocel tř. 11 s nátěrem</t>
  </si>
  <si>
    <t>-432568422</t>
  </si>
  <si>
    <t>138</t>
  </si>
  <si>
    <t>Kalkulace 35M-033</t>
  </si>
  <si>
    <t>Žlab na úkapy; vana pro zachycení úkapů z fekálních vozů včetně propojovacího potrubí DN100, materiálové provedení: polypropylen, nerezová ocel 1.4301</t>
  </si>
  <si>
    <t>1915582347</t>
  </si>
  <si>
    <t>139</t>
  </si>
  <si>
    <t>Kalkulace 36M-025</t>
  </si>
  <si>
    <t>Dmychadlový agregát vč. protihlukového krytu (p=45kPa; Q=70m3/hod; 400V; 50Hz, 2,2 kW) a 2ks rámů pro umístění nad sebou</t>
  </si>
  <si>
    <t>1060039227</t>
  </si>
  <si>
    <t>46-M</t>
  </si>
  <si>
    <t>Zemní práce při extr.mont.pracích</t>
  </si>
  <si>
    <t>140</t>
  </si>
  <si>
    <t>460171452</t>
  </si>
  <si>
    <t>Hloubení nezapažených kabelových rýh strojně včetně urovnání dna s přemístěním výkopku do vzdálenosti 3 m od okraje jámy nebo s naložením na dopravní prostředek šířky 65 cm hloubky 90 cm v hornině třídy těžitelnosti I skupiny 3</t>
  </si>
  <si>
    <t>-1368930032</t>
  </si>
  <si>
    <t>https://podminky.urs.cz/item/CS_URS_2023_02/460171452</t>
  </si>
  <si>
    <t>"výkop rýh pro vnější kabelové trasy" 32,0</t>
  </si>
  <si>
    <t>141</t>
  </si>
  <si>
    <t>460451472</t>
  </si>
  <si>
    <t>Zásyp kabelových rýh strojně s přemístěním sypaniny ze vzdálenosti do 10 m, s uložením výkopku ve vrstvách včetně zhutnění a urovnání povrchu šířky 65 cm hloubky 90 cm z horniny třídy těžitelnosti I skupiny 3</t>
  </si>
  <si>
    <t>1789986941</t>
  </si>
  <si>
    <t>https://podminky.urs.cz/item/CS_URS_2023_02/460451472</t>
  </si>
  <si>
    <t>"zásyp rýh pro vnější kabelové trasy" 32,0</t>
  </si>
  <si>
    <t>142</t>
  </si>
  <si>
    <t>460661113</t>
  </si>
  <si>
    <t>Kabelové lože z písku včetně podsypu, zhutnění a urovnání povrchu pro kabely nn bez zakrytí, šířky přes 50 do 65 cm</t>
  </si>
  <si>
    <t>-595089748</t>
  </si>
  <si>
    <t>https://podminky.urs.cz/item/CS_URS_2023_02/460661113</t>
  </si>
  <si>
    <t>"lože kabelů vnějších kabelových tras" 32,0</t>
  </si>
  <si>
    <t>143</t>
  </si>
  <si>
    <t>460671112</t>
  </si>
  <si>
    <t>Výstražná fólie z PVC pro krytí kabelů včetně vyrovnání povrchu rýhy, rozvinutí a uložení fólie šířky do 25 cm</t>
  </si>
  <si>
    <t>-655843127</t>
  </si>
  <si>
    <t>https://podminky.urs.cz/item/CS_URS_2023_02/460671112</t>
  </si>
  <si>
    <t>"vnější kabelové trasy" 32,0</t>
  </si>
  <si>
    <t>144</t>
  </si>
  <si>
    <t>460731111</t>
  </si>
  <si>
    <t>Oddělení kabelů přepážkou s utěsněním, ve výkopu z cihel</t>
  </si>
  <si>
    <t>1835704700</t>
  </si>
  <si>
    <t>https://podminky.urs.cz/item/CS_URS_2023_02/460731111</t>
  </si>
  <si>
    <t>"vnější kabelové trasy" 28,0</t>
  </si>
  <si>
    <t>HZS</t>
  </si>
  <si>
    <t>Hodinové zúčtovací sazby</t>
  </si>
  <si>
    <t>145</t>
  </si>
  <si>
    <t>HZS4232</t>
  </si>
  <si>
    <t>Hodinové zúčtovací sazby ostatních profesí revizní a kontrolní činnost technik odborný</t>
  </si>
  <si>
    <t>hod</t>
  </si>
  <si>
    <t>512</t>
  </si>
  <si>
    <t>-1579581528</t>
  </si>
  <si>
    <t>https://podminky.urs.cz/item/CS_URS_2023_02/HZS4232</t>
  </si>
  <si>
    <t>"zpracování provozního řádu" 20,0</t>
  </si>
  <si>
    <t>"zaškolení obsluhy" 10,0</t>
  </si>
  <si>
    <t>VRN</t>
  </si>
  <si>
    <t>Vedlejší rozpočtové náklady</t>
  </si>
  <si>
    <t>VRN1</t>
  </si>
  <si>
    <t>Průzkumné, geodetické a projektové práce</t>
  </si>
  <si>
    <t>146</t>
  </si>
  <si>
    <t>011514000</t>
  </si>
  <si>
    <t>Stavebně-technický průzkum</t>
  </si>
  <si>
    <t>1024</t>
  </si>
  <si>
    <t>1832939221</t>
  </si>
  <si>
    <t>https://podminky.urs.cz/item/CS_URS_2023_02/011514000</t>
  </si>
  <si>
    <t>Poznámka k položce:_x000d_
Položka obsahuje průzkum stávajícího kalojemu pro zpracování návrhu sanace ŽLB konstrukce.</t>
  </si>
  <si>
    <t>147</t>
  </si>
  <si>
    <t>013244000</t>
  </si>
  <si>
    <t>Dokumentace pro provádění stavby</t>
  </si>
  <si>
    <t>461385256</t>
  </si>
  <si>
    <t>https://podminky.urs.cz/item/CS_URS_2023_02/013244000</t>
  </si>
  <si>
    <t>Poznámka k položce:_x000d_
Položka obsahuje náklady na vypracování projektové dokumentace ve stupni pro provádění stavby dle přílohy č.13 vyhlášky č.499/2006 Sb., o dokumantaci staveb.</t>
  </si>
  <si>
    <t>148</t>
  </si>
  <si>
    <t>013254000</t>
  </si>
  <si>
    <t>Dokumentace skutečného provedení stavby</t>
  </si>
  <si>
    <t>953107480</t>
  </si>
  <si>
    <t>https://podminky.urs.cz/item/CS_URS_2023_02/013254000</t>
  </si>
  <si>
    <t>Poznámka k položce:_x000d_
Položka obsahuje náklady na vypracování projektové dokumentace skutečného provedení stavby dle přílohy č.14 vyhlášky č.499/2006 Sb., o dokumantaci staveb.</t>
  </si>
  <si>
    <t>149</t>
  </si>
  <si>
    <t>013294000</t>
  </si>
  <si>
    <t>Ostatní dokumentace</t>
  </si>
  <si>
    <t>1930852206</t>
  </si>
  <si>
    <t>https://podminky.urs.cz/item/CS_URS_2023_02/013294000</t>
  </si>
  <si>
    <t>Poznámka k položce:_x000d_
Položka obsahuje náklady na vypracování dílenské/výrobní dokumentace dilčích částí stavby (např.zámečnické prvky, apod.).</t>
  </si>
  <si>
    <t>VRN3</t>
  </si>
  <si>
    <t>Zařízení staveniště</t>
  </si>
  <si>
    <t>150</t>
  </si>
  <si>
    <t>030001000</t>
  </si>
  <si>
    <t>92635869</t>
  </si>
  <si>
    <t>https://podminky.urs.cz/item/CS_URS_2023_02/030001000</t>
  </si>
  <si>
    <t xml:space="preserve">Poznámka k položce:_x000d_
Položka obsahuje zejména náklady na :_x000d_
- administrativní,  sociální a skladovací zařízení (kanceláře, šatny, umývárny, jídelny, mobilní WC s příp. čištěním odpadních vod,   mobilní sklady a přístřešky pro skladování materiálu)_x000d_
- provizorní komunikace (silnice, chodníky, lávky, můstky, rampy v jakémkoli materiálovém provedení)_x000d_
- připojení zařízení staveniště na inženýrské sítě vč.nákladů na energie_x000d_
- oplocení, osvětlení, ostraha zařízení staveniště v nezbytném rozsahu_x000d_
- opatření na nezbytnou ochranu sousedních pozemků a staveb_x000d_
- pronájem ploch a poplatky za užívání veřejného prostranství_x000d_
- projekční, inženýrské a administrativní činnosti v souvislosti s aplikací výše uvedených opatření (projednání s dotčenými správními   orgány apod.)</t>
  </si>
  <si>
    <t>VRN4</t>
  </si>
  <si>
    <t>Inženýrská činnost</t>
  </si>
  <si>
    <t>151</t>
  </si>
  <si>
    <t>043103000</t>
  </si>
  <si>
    <t>Zkoušky bez rozlišení</t>
  </si>
  <si>
    <t>-2035765930</t>
  </si>
  <si>
    <t>https://podminky.urs.cz/item/CS_URS_2023_02/043103000</t>
  </si>
  <si>
    <t>Poznámka k položce:_x000d_
Položka obsahuje náklady na :_x000d_
- ověření tlakové pevnosti ŽLB konstrukce kalojemu_x000d_
- odtrhové zkoušky povrchových vrstev ŽLB konstrukce kalojemu_x000d_
- hloubka karbonatace ŽLB konstrukce kalojemu_x000d_
- ultrazviukové prověření tloušťky ocelových stěn a dna nádrží</t>
  </si>
  <si>
    <t>152</t>
  </si>
  <si>
    <t>043144000</t>
  </si>
  <si>
    <t>Zkoušky těsnosti</t>
  </si>
  <si>
    <t>-1448387106</t>
  </si>
  <si>
    <t>https://podminky.urs.cz/item/CS_URS_2023_02/043144000</t>
  </si>
  <si>
    <t>Poznámka k položce:_x000d_
Položka obsahuje náklady na provedení zkoušky těsnosti nádrží dle ČSN 75 0905.</t>
  </si>
  <si>
    <t>153</t>
  </si>
  <si>
    <t>043194000</t>
  </si>
  <si>
    <t>Ostatní zkoušky</t>
  </si>
  <si>
    <t>839609813</t>
  </si>
  <si>
    <t>https://podminky.urs.cz/item/CS_URS_2023_02/043194000</t>
  </si>
  <si>
    <t>Poznámka k položce:_x000d_
Položka obsahuje náklady na individuální a komplexní zkoušky technologické části a uvedení do provozu.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</si>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</sst>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34925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42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42</xdr:row>
      <xdr:rowOff>0</xdr:rowOff>
    </xdr:from>
    <xdr:to>
      <xdr:col>9</xdr:col>
      <xdr:colOff>1215390</xdr:colOff>
      <xdr:row>43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82</xdr:row>
      <xdr:rowOff>0</xdr:rowOff>
    </xdr:from>
    <xdr:to>
      <xdr:col>9</xdr:col>
      <xdr:colOff>1215390</xdr:colOff>
      <xdr:row>83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22452203" TargetMode="External" /><Relationship Id="rId2" Type="http://schemas.openxmlformats.org/officeDocument/2006/relationships/hyperlink" Target="https://podminky.urs.cz/item/CS_URS_2023_02/132251101" TargetMode="External" /><Relationship Id="rId3" Type="http://schemas.openxmlformats.org/officeDocument/2006/relationships/hyperlink" Target="https://podminky.urs.cz/item/CS_URS_2023_02/162351103" TargetMode="External" /><Relationship Id="rId4" Type="http://schemas.openxmlformats.org/officeDocument/2006/relationships/hyperlink" Target="https://podminky.urs.cz/item/CS_URS_2023_02/162751117" TargetMode="External" /><Relationship Id="rId5" Type="http://schemas.openxmlformats.org/officeDocument/2006/relationships/hyperlink" Target="https://podminky.urs.cz/item/CS_URS_2023_02/162751119" TargetMode="External" /><Relationship Id="rId6" Type="http://schemas.openxmlformats.org/officeDocument/2006/relationships/hyperlink" Target="https://podminky.urs.cz/item/CS_URS_2023_02/167151101" TargetMode="External" /><Relationship Id="rId7" Type="http://schemas.openxmlformats.org/officeDocument/2006/relationships/hyperlink" Target="https://podminky.urs.cz/item/CS_URS_2023_02/171201231" TargetMode="External" /><Relationship Id="rId8" Type="http://schemas.openxmlformats.org/officeDocument/2006/relationships/hyperlink" Target="https://podminky.urs.cz/item/CS_URS_2023_02/174151101" TargetMode="External" /><Relationship Id="rId9" Type="http://schemas.openxmlformats.org/officeDocument/2006/relationships/hyperlink" Target="https://podminky.urs.cz/item/CS_URS_2023_02/175151101" TargetMode="External" /><Relationship Id="rId10" Type="http://schemas.openxmlformats.org/officeDocument/2006/relationships/hyperlink" Target="https://podminky.urs.cz/item/CS_URS_2023_02/181152302" TargetMode="External" /><Relationship Id="rId11" Type="http://schemas.openxmlformats.org/officeDocument/2006/relationships/hyperlink" Target="https://podminky.urs.cz/item/CS_URS_2023_02/451573111" TargetMode="External" /><Relationship Id="rId12" Type="http://schemas.openxmlformats.org/officeDocument/2006/relationships/hyperlink" Target="https://podminky.urs.cz/item/CS_URS_2023_02/564750001" TargetMode="External" /><Relationship Id="rId13" Type="http://schemas.openxmlformats.org/officeDocument/2006/relationships/hyperlink" Target="https://podminky.urs.cz/item/CS_URS_2023_02/596211112" TargetMode="External" /><Relationship Id="rId14" Type="http://schemas.openxmlformats.org/officeDocument/2006/relationships/hyperlink" Target="https://podminky.urs.cz/item/CS_URS_2023_02/871211141" TargetMode="External" /><Relationship Id="rId15" Type="http://schemas.openxmlformats.org/officeDocument/2006/relationships/hyperlink" Target="https://podminky.urs.cz/item/CS_URS_2023_02/871315221" TargetMode="External" /><Relationship Id="rId16" Type="http://schemas.openxmlformats.org/officeDocument/2006/relationships/hyperlink" Target="https://podminky.urs.cz/item/CS_URS_2023_02/892241111" TargetMode="External" /><Relationship Id="rId17" Type="http://schemas.openxmlformats.org/officeDocument/2006/relationships/hyperlink" Target="https://podminky.urs.cz/item/CS_URS_2023_02/892312121" TargetMode="External" /><Relationship Id="rId18" Type="http://schemas.openxmlformats.org/officeDocument/2006/relationships/hyperlink" Target="https://podminky.urs.cz/item/CS_URS_2023_02/892372111" TargetMode="External" /><Relationship Id="rId19" Type="http://schemas.openxmlformats.org/officeDocument/2006/relationships/hyperlink" Target="https://podminky.urs.cz/item/CS_URS_2023_02/894812001" TargetMode="External" /><Relationship Id="rId20" Type="http://schemas.openxmlformats.org/officeDocument/2006/relationships/hyperlink" Target="https://podminky.urs.cz/item/CS_URS_2023_02/894812003" TargetMode="External" /><Relationship Id="rId21" Type="http://schemas.openxmlformats.org/officeDocument/2006/relationships/hyperlink" Target="https://podminky.urs.cz/item/CS_URS_2023_02/894812031" TargetMode="External" /><Relationship Id="rId22" Type="http://schemas.openxmlformats.org/officeDocument/2006/relationships/hyperlink" Target="https://podminky.urs.cz/item/CS_URS_2023_02/894812041" TargetMode="External" /><Relationship Id="rId23" Type="http://schemas.openxmlformats.org/officeDocument/2006/relationships/hyperlink" Target="https://podminky.urs.cz/item/CS_URS_2023_02/894812062" TargetMode="External" /><Relationship Id="rId24" Type="http://schemas.openxmlformats.org/officeDocument/2006/relationships/hyperlink" Target="https://podminky.urs.cz/item/CS_URS_2023_02/899721111" TargetMode="External" /><Relationship Id="rId25" Type="http://schemas.openxmlformats.org/officeDocument/2006/relationships/hyperlink" Target="https://podminky.urs.cz/item/CS_URS_2023_02/899722112" TargetMode="External" /><Relationship Id="rId26" Type="http://schemas.openxmlformats.org/officeDocument/2006/relationships/hyperlink" Target="https://podminky.urs.cz/item/CS_URS_2023_02/916331112" TargetMode="External" /><Relationship Id="rId27" Type="http://schemas.openxmlformats.org/officeDocument/2006/relationships/hyperlink" Target="https://podminky.urs.cz/item/CS_URS_2023_02/985311111" TargetMode="External" /><Relationship Id="rId28" Type="http://schemas.openxmlformats.org/officeDocument/2006/relationships/hyperlink" Target="https://podminky.urs.cz/item/CS_URS_2023_02/985311211" TargetMode="External" /><Relationship Id="rId29" Type="http://schemas.openxmlformats.org/officeDocument/2006/relationships/hyperlink" Target="https://podminky.urs.cz/item/CS_URS_2023_02/985311311" TargetMode="External" /><Relationship Id="rId30" Type="http://schemas.openxmlformats.org/officeDocument/2006/relationships/hyperlink" Target="https://podminky.urs.cz/item/CS_URS_2023_02/985312114" TargetMode="External" /><Relationship Id="rId31" Type="http://schemas.openxmlformats.org/officeDocument/2006/relationships/hyperlink" Target="https://podminky.urs.cz/item/CS_URS_2023_02/985312124" TargetMode="External" /><Relationship Id="rId32" Type="http://schemas.openxmlformats.org/officeDocument/2006/relationships/hyperlink" Target="https://podminky.urs.cz/item/CS_URS_2023_02/985312134" TargetMode="External" /><Relationship Id="rId33" Type="http://schemas.openxmlformats.org/officeDocument/2006/relationships/hyperlink" Target="https://podminky.urs.cz/item/CS_URS_2023_02/985321111" TargetMode="External" /><Relationship Id="rId34" Type="http://schemas.openxmlformats.org/officeDocument/2006/relationships/hyperlink" Target="https://podminky.urs.cz/item/CS_URS_2023_02/985321112" TargetMode="External" /><Relationship Id="rId35" Type="http://schemas.openxmlformats.org/officeDocument/2006/relationships/hyperlink" Target="https://podminky.urs.cz/item/CS_URS_2023_02/985323112" TargetMode="External" /><Relationship Id="rId36" Type="http://schemas.openxmlformats.org/officeDocument/2006/relationships/hyperlink" Target="https://podminky.urs.cz/item/CS_URS_2023_02/985324111" TargetMode="External" /><Relationship Id="rId37" Type="http://schemas.openxmlformats.org/officeDocument/2006/relationships/hyperlink" Target="https://podminky.urs.cz/item/CS_URS_2023_02/985324211" TargetMode="External" /><Relationship Id="rId38" Type="http://schemas.openxmlformats.org/officeDocument/2006/relationships/hyperlink" Target="https://podminky.urs.cz/item/CS_URS_2023_02/113106123" TargetMode="External" /><Relationship Id="rId39" Type="http://schemas.openxmlformats.org/officeDocument/2006/relationships/hyperlink" Target="https://podminky.urs.cz/item/CS_URS_2023_02/113107122" TargetMode="External" /><Relationship Id="rId40" Type="http://schemas.openxmlformats.org/officeDocument/2006/relationships/hyperlink" Target="https://podminky.urs.cz/item/CS_URS_2023_02/985112111" TargetMode="External" /><Relationship Id="rId41" Type="http://schemas.openxmlformats.org/officeDocument/2006/relationships/hyperlink" Target="https://podminky.urs.cz/item/CS_URS_2023_02/985112121" TargetMode="External" /><Relationship Id="rId42" Type="http://schemas.openxmlformats.org/officeDocument/2006/relationships/hyperlink" Target="https://podminky.urs.cz/item/CS_URS_2023_02/985112131" TargetMode="External" /><Relationship Id="rId43" Type="http://schemas.openxmlformats.org/officeDocument/2006/relationships/hyperlink" Target="https://podminky.urs.cz/item/CS_URS_2023_02/985121101" TargetMode="External" /><Relationship Id="rId44" Type="http://schemas.openxmlformats.org/officeDocument/2006/relationships/hyperlink" Target="https://podminky.urs.cz/item/CS_URS_2023_02/985121122" TargetMode="External" /><Relationship Id="rId45" Type="http://schemas.openxmlformats.org/officeDocument/2006/relationships/hyperlink" Target="https://podminky.urs.cz/item/CS_URS_2023_02/985121201" TargetMode="External" /><Relationship Id="rId46" Type="http://schemas.openxmlformats.org/officeDocument/2006/relationships/hyperlink" Target="https://podminky.urs.cz/item/CS_URS_2023_02/985121222" TargetMode="External" /><Relationship Id="rId47" Type="http://schemas.openxmlformats.org/officeDocument/2006/relationships/hyperlink" Target="https://podminky.urs.cz/item/CS_URS_2023_02/985131221" TargetMode="External" /><Relationship Id="rId48" Type="http://schemas.openxmlformats.org/officeDocument/2006/relationships/hyperlink" Target="https://podminky.urs.cz/item/CS_URS_2023_02/985132221" TargetMode="External" /><Relationship Id="rId49" Type="http://schemas.openxmlformats.org/officeDocument/2006/relationships/hyperlink" Target="https://podminky.urs.cz/item/CS_URS_2023_02/997013111" TargetMode="External" /><Relationship Id="rId50" Type="http://schemas.openxmlformats.org/officeDocument/2006/relationships/hyperlink" Target="https://podminky.urs.cz/item/CS_URS_2023_02/997013501" TargetMode="External" /><Relationship Id="rId51" Type="http://schemas.openxmlformats.org/officeDocument/2006/relationships/hyperlink" Target="https://podminky.urs.cz/item/CS_URS_2023_02/997013509" TargetMode="External" /><Relationship Id="rId52" Type="http://schemas.openxmlformats.org/officeDocument/2006/relationships/hyperlink" Target="https://podminky.urs.cz/item/CS_URS_2023_02/997013841" TargetMode="External" /><Relationship Id="rId53" Type="http://schemas.openxmlformats.org/officeDocument/2006/relationships/hyperlink" Target="https://podminky.urs.cz/item/CS_URS_2023_02/997013861" TargetMode="External" /><Relationship Id="rId54" Type="http://schemas.openxmlformats.org/officeDocument/2006/relationships/hyperlink" Target="https://podminky.urs.cz/item/CS_URS_2023_02/997013873" TargetMode="External" /><Relationship Id="rId55" Type="http://schemas.openxmlformats.org/officeDocument/2006/relationships/hyperlink" Target="https://podminky.urs.cz/item/CS_URS_2023_02/998142251" TargetMode="External" /><Relationship Id="rId56" Type="http://schemas.openxmlformats.org/officeDocument/2006/relationships/hyperlink" Target="https://podminky.urs.cz/item/CS_URS_2023_02/711111053" TargetMode="External" /><Relationship Id="rId57" Type="http://schemas.openxmlformats.org/officeDocument/2006/relationships/hyperlink" Target="https://podminky.urs.cz/item/CS_URS_2023_02/711112053" TargetMode="External" /><Relationship Id="rId58" Type="http://schemas.openxmlformats.org/officeDocument/2006/relationships/hyperlink" Target="https://podminky.urs.cz/item/CS_URS_2023_02/998711201" TargetMode="External" /><Relationship Id="rId59" Type="http://schemas.openxmlformats.org/officeDocument/2006/relationships/hyperlink" Target="https://podminky.urs.cz/item/CS_URS_2023_02/741110003" TargetMode="External" /><Relationship Id="rId60" Type="http://schemas.openxmlformats.org/officeDocument/2006/relationships/hyperlink" Target="https://podminky.urs.cz/item/CS_URS_2023_02/741110511" TargetMode="External" /><Relationship Id="rId61" Type="http://schemas.openxmlformats.org/officeDocument/2006/relationships/hyperlink" Target="https://podminky.urs.cz/item/CS_URS_2023_02/741120301" TargetMode="External" /><Relationship Id="rId62" Type="http://schemas.openxmlformats.org/officeDocument/2006/relationships/hyperlink" Target="https://podminky.urs.cz/item/CS_URS_2023_02/741120303" TargetMode="External" /><Relationship Id="rId63" Type="http://schemas.openxmlformats.org/officeDocument/2006/relationships/hyperlink" Target="https://podminky.urs.cz/item/CS_URS_2023_02/741122611" TargetMode="External" /><Relationship Id="rId64" Type="http://schemas.openxmlformats.org/officeDocument/2006/relationships/hyperlink" Target="https://podminky.urs.cz/item/CS_URS_2023_02/741122641" TargetMode="External" /><Relationship Id="rId65" Type="http://schemas.openxmlformats.org/officeDocument/2006/relationships/hyperlink" Target="https://podminky.urs.cz/item/CS_URS_2023_02/741122647" TargetMode="External" /><Relationship Id="rId66" Type="http://schemas.openxmlformats.org/officeDocument/2006/relationships/hyperlink" Target="https://podminky.urs.cz/item/CS_URS_2023_02/741124731" TargetMode="External" /><Relationship Id="rId67" Type="http://schemas.openxmlformats.org/officeDocument/2006/relationships/hyperlink" Target="https://podminky.urs.cz/item/CS_URS_2023_02/741210001" TargetMode="External" /><Relationship Id="rId68" Type="http://schemas.openxmlformats.org/officeDocument/2006/relationships/hyperlink" Target="https://podminky.urs.cz/item/CS_URS_2023_02/741313072" TargetMode="External" /><Relationship Id="rId69" Type="http://schemas.openxmlformats.org/officeDocument/2006/relationships/hyperlink" Target="https://podminky.urs.cz/item/CS_URS_2023_02/741313251" TargetMode="External" /><Relationship Id="rId70" Type="http://schemas.openxmlformats.org/officeDocument/2006/relationships/hyperlink" Target="https://podminky.urs.cz/item/CS_URS_2023_02/741810002" TargetMode="External" /><Relationship Id="rId71" Type="http://schemas.openxmlformats.org/officeDocument/2006/relationships/hyperlink" Target="https://podminky.urs.cz/item/CS_URS_2023_02/998741201" TargetMode="External" /><Relationship Id="rId72" Type="http://schemas.openxmlformats.org/officeDocument/2006/relationships/hyperlink" Target="https://podminky.urs.cz/item/CS_URS_2023_02/742110102" TargetMode="External" /><Relationship Id="rId73" Type="http://schemas.openxmlformats.org/officeDocument/2006/relationships/hyperlink" Target="https://podminky.urs.cz/item/CS_URS_2023_02/998742201" TargetMode="External" /><Relationship Id="rId74" Type="http://schemas.openxmlformats.org/officeDocument/2006/relationships/hyperlink" Target="https://podminky.urs.cz/item/CS_URS_2023_02/460171452" TargetMode="External" /><Relationship Id="rId75" Type="http://schemas.openxmlformats.org/officeDocument/2006/relationships/hyperlink" Target="https://podminky.urs.cz/item/CS_URS_2023_02/460451472" TargetMode="External" /><Relationship Id="rId76" Type="http://schemas.openxmlformats.org/officeDocument/2006/relationships/hyperlink" Target="https://podminky.urs.cz/item/CS_URS_2023_02/460661113" TargetMode="External" /><Relationship Id="rId77" Type="http://schemas.openxmlformats.org/officeDocument/2006/relationships/hyperlink" Target="https://podminky.urs.cz/item/CS_URS_2023_02/460671112" TargetMode="External" /><Relationship Id="rId78" Type="http://schemas.openxmlformats.org/officeDocument/2006/relationships/hyperlink" Target="https://podminky.urs.cz/item/CS_URS_2023_02/460731111" TargetMode="External" /><Relationship Id="rId79" Type="http://schemas.openxmlformats.org/officeDocument/2006/relationships/hyperlink" Target="https://podminky.urs.cz/item/CS_URS_2023_02/HZS4232" TargetMode="External" /><Relationship Id="rId80" Type="http://schemas.openxmlformats.org/officeDocument/2006/relationships/hyperlink" Target="https://podminky.urs.cz/item/CS_URS_2023_02/011514000" TargetMode="External" /><Relationship Id="rId81" Type="http://schemas.openxmlformats.org/officeDocument/2006/relationships/hyperlink" Target="https://podminky.urs.cz/item/CS_URS_2023_02/013244000" TargetMode="External" /><Relationship Id="rId82" Type="http://schemas.openxmlformats.org/officeDocument/2006/relationships/hyperlink" Target="https://podminky.urs.cz/item/CS_URS_2023_02/013254000" TargetMode="External" /><Relationship Id="rId83" Type="http://schemas.openxmlformats.org/officeDocument/2006/relationships/hyperlink" Target="https://podminky.urs.cz/item/CS_URS_2023_02/013294000" TargetMode="External" /><Relationship Id="rId84" Type="http://schemas.openxmlformats.org/officeDocument/2006/relationships/hyperlink" Target="https://podminky.urs.cz/item/CS_URS_2023_02/030001000" TargetMode="External" /><Relationship Id="rId85" Type="http://schemas.openxmlformats.org/officeDocument/2006/relationships/hyperlink" Target="https://podminky.urs.cz/item/CS_URS_2023_02/043103000" TargetMode="External" /><Relationship Id="rId86" Type="http://schemas.openxmlformats.org/officeDocument/2006/relationships/hyperlink" Target="https://podminky.urs.cz/item/CS_URS_2023_02/043144000" TargetMode="External" /><Relationship Id="rId87" Type="http://schemas.openxmlformats.org/officeDocument/2006/relationships/hyperlink" Target="https://podminky.urs.cz/item/CS_URS_2023_02/043194000" TargetMode="External" /><Relationship Id="rId8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21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6</v>
      </c>
    </row>
    <row r="9" s="1" customFormat="1" ht="29.28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3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3" t="s">
        <v>29</v>
      </c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31</v>
      </c>
      <c r="AL10" s="21"/>
      <c r="AM10" s="21"/>
      <c r="AN10" s="26" t="s">
        <v>32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33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34</v>
      </c>
      <c r="AL11" s="21"/>
      <c r="AM11" s="21"/>
      <c r="AN11" s="26" t="s">
        <v>35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36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31</v>
      </c>
      <c r="AL13" s="21"/>
      <c r="AM13" s="21"/>
      <c r="AN13" s="34" t="s">
        <v>37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4" t="s">
        <v>37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1" t="s">
        <v>34</v>
      </c>
      <c r="AL14" s="21"/>
      <c r="AM14" s="21"/>
      <c r="AN14" s="34" t="s">
        <v>37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31</v>
      </c>
      <c r="AL16" s="21"/>
      <c r="AM16" s="21"/>
      <c r="AN16" s="26" t="s">
        <v>39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40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34</v>
      </c>
      <c r="AL17" s="21"/>
      <c r="AM17" s="21"/>
      <c r="AN17" s="26" t="s">
        <v>41</v>
      </c>
      <c r="AO17" s="21"/>
      <c r="AP17" s="21"/>
      <c r="AQ17" s="21"/>
      <c r="AR17" s="19"/>
      <c r="BE17" s="30"/>
      <c r="BS17" s="16" t="s">
        <v>42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43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31</v>
      </c>
      <c r="AL19" s="21"/>
      <c r="AM19" s="21"/>
      <c r="AN19" s="26" t="s">
        <v>44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45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34</v>
      </c>
      <c r="AL20" s="21"/>
      <c r="AM20" s="21"/>
      <c r="AN20" s="26" t="s">
        <v>46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6" t="s">
        <v>48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1"/>
      <c r="AQ25" s="21"/>
      <c r="AR25" s="19"/>
      <c r="BE25" s="30"/>
    </row>
    <row r="26" s="2" customFormat="1" ht="25.92" customHeight="1">
      <c r="A26" s="38"/>
      <c r="B26" s="39"/>
      <c r="C26" s="40"/>
      <c r="D26" s="41" t="s">
        <v>49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0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0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50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51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52</v>
      </c>
      <c r="AL28" s="45"/>
      <c r="AM28" s="45"/>
      <c r="AN28" s="45"/>
      <c r="AO28" s="45"/>
      <c r="AP28" s="40"/>
      <c r="AQ28" s="40"/>
      <c r="AR28" s="44"/>
      <c r="BE28" s="30"/>
    </row>
    <row r="29" s="3" customFormat="1" ht="14.4" customHeight="1">
      <c r="A29" s="3"/>
      <c r="B29" s="46"/>
      <c r="C29" s="47"/>
      <c r="D29" s="31" t="s">
        <v>53</v>
      </c>
      <c r="E29" s="47"/>
      <c r="F29" s="31" t="s">
        <v>54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1" t="s">
        <v>55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1" t="s">
        <v>56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1" t="s">
        <v>57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1" t="s">
        <v>58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60</v>
      </c>
      <c r="U35" s="54"/>
      <c r="V35" s="54"/>
      <c r="W35" s="54"/>
      <c r="X35" s="56" t="s">
        <v>61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2" t="s">
        <v>62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1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EKS-079-2023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Ohníč, intenzifikace veřejné ČOV na st.p.č.228 v k.ú.Ohníč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1" t="s">
        <v>22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Ohníč, okr.Teplice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1" t="s">
        <v>24</v>
      </c>
      <c r="AJ47" s="40"/>
      <c r="AK47" s="40"/>
      <c r="AL47" s="40"/>
      <c r="AM47" s="72" t="str">
        <f>IF(AN8= "","",AN8)</f>
        <v>30. 11. 2023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1" t="s">
        <v>30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Ohníč, č.p.30, Ohníč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1" t="s">
        <v>38</v>
      </c>
      <c r="AJ49" s="40"/>
      <c r="AK49" s="40"/>
      <c r="AL49" s="40"/>
      <c r="AM49" s="73" t="str">
        <f>IF(E17="","",E17)</f>
        <v>Ing.Jiří Koubek, Rokle 16, Rokle</v>
      </c>
      <c r="AN49" s="64"/>
      <c r="AO49" s="64"/>
      <c r="AP49" s="64"/>
      <c r="AQ49" s="40"/>
      <c r="AR49" s="44"/>
      <c r="AS49" s="74" t="s">
        <v>63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1" t="s">
        <v>36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1" t="s">
        <v>43</v>
      </c>
      <c r="AJ50" s="40"/>
      <c r="AK50" s="40"/>
      <c r="AL50" s="40"/>
      <c r="AM50" s="73" t="str">
        <f>IF(E20="","",E20)</f>
        <v>STAVINVEST KMS s.r.o., Studentská 285/22, Bílina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64</v>
      </c>
      <c r="D52" s="87"/>
      <c r="E52" s="87"/>
      <c r="F52" s="87"/>
      <c r="G52" s="87"/>
      <c r="H52" s="88"/>
      <c r="I52" s="89" t="s">
        <v>65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66</v>
      </c>
      <c r="AH52" s="87"/>
      <c r="AI52" s="87"/>
      <c r="AJ52" s="87"/>
      <c r="AK52" s="87"/>
      <c r="AL52" s="87"/>
      <c r="AM52" s="87"/>
      <c r="AN52" s="89" t="s">
        <v>67</v>
      </c>
      <c r="AO52" s="87"/>
      <c r="AP52" s="87"/>
      <c r="AQ52" s="91" t="s">
        <v>68</v>
      </c>
      <c r="AR52" s="44"/>
      <c r="AS52" s="92" t="s">
        <v>69</v>
      </c>
      <c r="AT52" s="93" t="s">
        <v>70</v>
      </c>
      <c r="AU52" s="93" t="s">
        <v>71</v>
      </c>
      <c r="AV52" s="93" t="s">
        <v>72</v>
      </c>
      <c r="AW52" s="93" t="s">
        <v>73</v>
      </c>
      <c r="AX52" s="93" t="s">
        <v>74</v>
      </c>
      <c r="AY52" s="93" t="s">
        <v>75</v>
      </c>
      <c r="AZ52" s="93" t="s">
        <v>76</v>
      </c>
      <c r="BA52" s="93" t="s">
        <v>77</v>
      </c>
      <c r="BB52" s="93" t="s">
        <v>78</v>
      </c>
      <c r="BC52" s="93" t="s">
        <v>79</v>
      </c>
      <c r="BD52" s="94" t="s">
        <v>80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81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41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82</v>
      </c>
      <c r="BT54" s="109" t="s">
        <v>83</v>
      </c>
      <c r="BV54" s="109" t="s">
        <v>84</v>
      </c>
      <c r="BW54" s="109" t="s">
        <v>5</v>
      </c>
      <c r="BX54" s="109" t="s">
        <v>85</v>
      </c>
      <c r="CL54" s="109" t="s">
        <v>19</v>
      </c>
    </row>
    <row r="55" s="7" customFormat="1" ht="37.5" customHeight="1">
      <c r="A55" s="110" t="s">
        <v>86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'EKS-079-2023 - Ohníč, int...'!J28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87</v>
      </c>
      <c r="AR55" s="117"/>
      <c r="AS55" s="118">
        <v>0</v>
      </c>
      <c r="AT55" s="119">
        <f>ROUND(SUM(AV55:AW55),2)</f>
        <v>0</v>
      </c>
      <c r="AU55" s="120">
        <f>'EKS-079-2023 - Ohníč, int...'!P94</f>
        <v>0</v>
      </c>
      <c r="AV55" s="119">
        <f>'EKS-079-2023 - Ohníč, int...'!J31</f>
        <v>0</v>
      </c>
      <c r="AW55" s="119">
        <f>'EKS-079-2023 - Ohníč, int...'!J32</f>
        <v>0</v>
      </c>
      <c r="AX55" s="119">
        <f>'EKS-079-2023 - Ohníč, int...'!J33</f>
        <v>0</v>
      </c>
      <c r="AY55" s="119">
        <f>'EKS-079-2023 - Ohníč, int...'!J34</f>
        <v>0</v>
      </c>
      <c r="AZ55" s="119">
        <f>'EKS-079-2023 - Ohníč, int...'!F31</f>
        <v>0</v>
      </c>
      <c r="BA55" s="119">
        <f>'EKS-079-2023 - Ohníč, int...'!F32</f>
        <v>0</v>
      </c>
      <c r="BB55" s="119">
        <f>'EKS-079-2023 - Ohníč, int...'!F33</f>
        <v>0</v>
      </c>
      <c r="BC55" s="119">
        <f>'EKS-079-2023 - Ohníč, int...'!F34</f>
        <v>0</v>
      </c>
      <c r="BD55" s="121">
        <f>'EKS-079-2023 - Ohníč, int...'!F35</f>
        <v>0</v>
      </c>
      <c r="BE55" s="7"/>
      <c r="BT55" s="122" t="s">
        <v>88</v>
      </c>
      <c r="BU55" s="122" t="s">
        <v>89</v>
      </c>
      <c r="BV55" s="122" t="s">
        <v>84</v>
      </c>
      <c r="BW55" s="122" t="s">
        <v>5</v>
      </c>
      <c r="BX55" s="122" t="s">
        <v>85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/T97Q3xKQu4ciAQTIpYffByuXn5+lEZKer8JxH5i+PCGPI38B+Xqe9m0zj/vsRHpsoyp32eZAfeQiCeOGz8VNA==" hashValue="EzDV7k5LKuca2uJXRwi5TQcjIWr4F/rgmL5/3ZSQN5O0mEMX58T7nLCPKiHURT/sYiUeC03KW0rrch395oA5qg==" algorithmName="SHA-512" password="CC35"/>
  <mergeCells count="42"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J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EKS-079-2023 - Ohníč, in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9"/>
      <c r="AT3" s="16" t="s">
        <v>90</v>
      </c>
    </row>
    <row r="4" s="1" customFormat="1" ht="24.96" customHeight="1">
      <c r="B4" s="19"/>
      <c r="D4" s="125" t="s">
        <v>91</v>
      </c>
      <c r="L4" s="19"/>
      <c r="M4" s="126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8"/>
      <c r="B6" s="44"/>
      <c r="C6" s="38"/>
      <c r="D6" s="127" t="s">
        <v>16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17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18</v>
      </c>
      <c r="E9" s="38"/>
      <c r="F9" s="130" t="s">
        <v>19</v>
      </c>
      <c r="G9" s="38"/>
      <c r="H9" s="38"/>
      <c r="I9" s="127" t="s">
        <v>20</v>
      </c>
      <c r="J9" s="130" t="s">
        <v>21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22</v>
      </c>
      <c r="E10" s="38"/>
      <c r="F10" s="130" t="s">
        <v>23</v>
      </c>
      <c r="G10" s="38"/>
      <c r="H10" s="38"/>
      <c r="I10" s="127" t="s">
        <v>24</v>
      </c>
      <c r="J10" s="131" t="str">
        <f>'Rekapitulace stavby'!AN8</f>
        <v>30. 11. 2023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21.84" customHeight="1">
      <c r="A11" s="38"/>
      <c r="B11" s="44"/>
      <c r="C11" s="38"/>
      <c r="D11" s="132" t="s">
        <v>26</v>
      </c>
      <c r="E11" s="38"/>
      <c r="F11" s="133" t="s">
        <v>27</v>
      </c>
      <c r="G11" s="38"/>
      <c r="H11" s="38"/>
      <c r="I11" s="132" t="s">
        <v>28</v>
      </c>
      <c r="J11" s="133" t="s">
        <v>29</v>
      </c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30</v>
      </c>
      <c r="E12" s="38"/>
      <c r="F12" s="38"/>
      <c r="G12" s="38"/>
      <c r="H12" s="38"/>
      <c r="I12" s="127" t="s">
        <v>31</v>
      </c>
      <c r="J12" s="130" t="s">
        <v>32</v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">
        <v>33</v>
      </c>
      <c r="F13" s="38"/>
      <c r="G13" s="38"/>
      <c r="H13" s="38"/>
      <c r="I13" s="127" t="s">
        <v>34</v>
      </c>
      <c r="J13" s="130" t="s">
        <v>35</v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36</v>
      </c>
      <c r="E15" s="38"/>
      <c r="F15" s="38"/>
      <c r="G15" s="38"/>
      <c r="H15" s="38"/>
      <c r="I15" s="127" t="s">
        <v>31</v>
      </c>
      <c r="J15" s="32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2" t="str">
        <f>'Rekapitulace stavby'!E14</f>
        <v>Vyplň údaj</v>
      </c>
      <c r="F16" s="130"/>
      <c r="G16" s="130"/>
      <c r="H16" s="130"/>
      <c r="I16" s="127" t="s">
        <v>34</v>
      </c>
      <c r="J16" s="32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38</v>
      </c>
      <c r="E18" s="38"/>
      <c r="F18" s="38"/>
      <c r="G18" s="38"/>
      <c r="H18" s="38"/>
      <c r="I18" s="127" t="s">
        <v>31</v>
      </c>
      <c r="J18" s="130" t="s">
        <v>39</v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">
        <v>40</v>
      </c>
      <c r="F19" s="38"/>
      <c r="G19" s="38"/>
      <c r="H19" s="38"/>
      <c r="I19" s="127" t="s">
        <v>34</v>
      </c>
      <c r="J19" s="130" t="s">
        <v>41</v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43</v>
      </c>
      <c r="E21" s="38"/>
      <c r="F21" s="38"/>
      <c r="G21" s="38"/>
      <c r="H21" s="38"/>
      <c r="I21" s="127" t="s">
        <v>31</v>
      </c>
      <c r="J21" s="130" t="s">
        <v>44</v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">
        <v>45</v>
      </c>
      <c r="F22" s="38"/>
      <c r="G22" s="38"/>
      <c r="H22" s="38"/>
      <c r="I22" s="127" t="s">
        <v>34</v>
      </c>
      <c r="J22" s="130" t="s">
        <v>46</v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47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4"/>
      <c r="B25" s="135"/>
      <c r="C25" s="134"/>
      <c r="D25" s="134"/>
      <c r="E25" s="136" t="s">
        <v>48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8"/>
      <c r="E27" s="138"/>
      <c r="F27" s="138"/>
      <c r="G27" s="138"/>
      <c r="H27" s="138"/>
      <c r="I27" s="138"/>
      <c r="J27" s="138"/>
      <c r="K27" s="138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9" t="s">
        <v>49</v>
      </c>
      <c r="E28" s="38"/>
      <c r="F28" s="38"/>
      <c r="G28" s="38"/>
      <c r="H28" s="38"/>
      <c r="I28" s="38"/>
      <c r="J28" s="140">
        <f>ROUND(J94,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1" t="s">
        <v>51</v>
      </c>
      <c r="G30" s="38"/>
      <c r="H30" s="38"/>
      <c r="I30" s="141" t="s">
        <v>50</v>
      </c>
      <c r="J30" s="141" t="s">
        <v>52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2" t="s">
        <v>53</v>
      </c>
      <c r="E31" s="127" t="s">
        <v>54</v>
      </c>
      <c r="F31" s="143">
        <f>ROUND((SUM(BE94:BE487)),  2)</f>
        <v>0</v>
      </c>
      <c r="G31" s="38"/>
      <c r="H31" s="38"/>
      <c r="I31" s="144">
        <v>0.20999999999999999</v>
      </c>
      <c r="J31" s="143">
        <f>ROUND(((SUM(BE94:BE487))*I31),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55</v>
      </c>
      <c r="F32" s="143">
        <f>ROUND((SUM(BF94:BF487)),  2)</f>
        <v>0</v>
      </c>
      <c r="G32" s="38"/>
      <c r="H32" s="38"/>
      <c r="I32" s="144">
        <v>0.14999999999999999</v>
      </c>
      <c r="J32" s="143">
        <f>ROUND(((SUM(BF94:BF487))*I32),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56</v>
      </c>
      <c r="F33" s="143">
        <f>ROUND((SUM(BG94:BG487)),  2)</f>
        <v>0</v>
      </c>
      <c r="G33" s="38"/>
      <c r="H33" s="38"/>
      <c r="I33" s="144">
        <v>0.20999999999999999</v>
      </c>
      <c r="J33" s="143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57</v>
      </c>
      <c r="F34" s="143">
        <f>ROUND((SUM(BH94:BH487)),  2)</f>
        <v>0</v>
      </c>
      <c r="G34" s="38"/>
      <c r="H34" s="38"/>
      <c r="I34" s="144">
        <v>0.14999999999999999</v>
      </c>
      <c r="J34" s="143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58</v>
      </c>
      <c r="F35" s="143">
        <f>ROUND((SUM(BI94:BI487)),  2)</f>
        <v>0</v>
      </c>
      <c r="G35" s="38"/>
      <c r="H35" s="38"/>
      <c r="I35" s="144">
        <v>0</v>
      </c>
      <c r="J35" s="143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5"/>
      <c r="D37" s="146" t="s">
        <v>59</v>
      </c>
      <c r="E37" s="147"/>
      <c r="F37" s="147"/>
      <c r="G37" s="148" t="s">
        <v>60</v>
      </c>
      <c r="H37" s="149" t="s">
        <v>61</v>
      </c>
      <c r="I37" s="147"/>
      <c r="J37" s="150">
        <f>SUM(J28:J35)</f>
        <v>0</v>
      </c>
      <c r="K37" s="151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2" t="s">
        <v>92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1" t="s">
        <v>16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Ohníč, intenzifikace veřejné ČOV na st.p.č.228 v k.ú.Ohníč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1" t="s">
        <v>22</v>
      </c>
      <c r="D48" s="40"/>
      <c r="E48" s="40"/>
      <c r="F48" s="26" t="str">
        <f>F10</f>
        <v>Ohníč, okr.Teplice</v>
      </c>
      <c r="G48" s="40"/>
      <c r="H48" s="40"/>
      <c r="I48" s="31" t="s">
        <v>24</v>
      </c>
      <c r="J48" s="72" t="str">
        <f>IF(J10="","",J10)</f>
        <v>30. 11. 2023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25.65" customHeight="1">
      <c r="A50" s="38"/>
      <c r="B50" s="39"/>
      <c r="C50" s="31" t="s">
        <v>30</v>
      </c>
      <c r="D50" s="40"/>
      <c r="E50" s="40"/>
      <c r="F50" s="26" t="str">
        <f>E13</f>
        <v>Obec Ohníč, č.p.30, Ohníč</v>
      </c>
      <c r="G50" s="40"/>
      <c r="H50" s="40"/>
      <c r="I50" s="31" t="s">
        <v>38</v>
      </c>
      <c r="J50" s="36" t="str">
        <f>E19</f>
        <v>Ing.Jiří Koubek, Rokle 16, Rokle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40.05" customHeight="1">
      <c r="A51" s="38"/>
      <c r="B51" s="39"/>
      <c r="C51" s="31" t="s">
        <v>36</v>
      </c>
      <c r="D51" s="40"/>
      <c r="E51" s="40"/>
      <c r="F51" s="26" t="str">
        <f>IF(E16="","",E16)</f>
        <v>Vyplň údaj</v>
      </c>
      <c r="G51" s="40"/>
      <c r="H51" s="40"/>
      <c r="I51" s="31" t="s">
        <v>43</v>
      </c>
      <c r="J51" s="36" t="str">
        <f>E22</f>
        <v>STAVINVEST KMS s.r.o., Studentská 285/22, Bílina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6" t="s">
        <v>93</v>
      </c>
      <c r="D53" s="157"/>
      <c r="E53" s="157"/>
      <c r="F53" s="157"/>
      <c r="G53" s="157"/>
      <c r="H53" s="157"/>
      <c r="I53" s="157"/>
      <c r="J53" s="158" t="s">
        <v>94</v>
      </c>
      <c r="K53" s="157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9" t="s">
        <v>81</v>
      </c>
      <c r="D55" s="40"/>
      <c r="E55" s="40"/>
      <c r="F55" s="40"/>
      <c r="G55" s="40"/>
      <c r="H55" s="40"/>
      <c r="I55" s="40"/>
      <c r="J55" s="102">
        <f>J94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6" t="s">
        <v>95</v>
      </c>
    </row>
    <row r="56" s="9" customFormat="1" ht="24.96" customHeight="1">
      <c r="A56" s="9"/>
      <c r="B56" s="160"/>
      <c r="C56" s="161"/>
      <c r="D56" s="162" t="s">
        <v>96</v>
      </c>
      <c r="E56" s="163"/>
      <c r="F56" s="163"/>
      <c r="G56" s="163"/>
      <c r="H56" s="163"/>
      <c r="I56" s="163"/>
      <c r="J56" s="164">
        <f>J95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97</v>
      </c>
      <c r="E57" s="169"/>
      <c r="F57" s="169"/>
      <c r="G57" s="169"/>
      <c r="H57" s="169"/>
      <c r="I57" s="169"/>
      <c r="J57" s="170">
        <f>J96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98</v>
      </c>
      <c r="E58" s="169"/>
      <c r="F58" s="169"/>
      <c r="G58" s="169"/>
      <c r="H58" s="169"/>
      <c r="I58" s="169"/>
      <c r="J58" s="170">
        <f>J136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99</v>
      </c>
      <c r="E59" s="169"/>
      <c r="F59" s="169"/>
      <c r="G59" s="169"/>
      <c r="H59" s="169"/>
      <c r="I59" s="169"/>
      <c r="J59" s="170">
        <f>J142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J151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101</v>
      </c>
      <c r="E61" s="169"/>
      <c r="F61" s="169"/>
      <c r="G61" s="169"/>
      <c r="H61" s="169"/>
      <c r="I61" s="169"/>
      <c r="J61" s="170">
        <f>J191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102</v>
      </c>
      <c r="E62" s="169"/>
      <c r="F62" s="169"/>
      <c r="G62" s="169"/>
      <c r="H62" s="169"/>
      <c r="I62" s="169"/>
      <c r="J62" s="170">
        <f>J240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103</v>
      </c>
      <c r="E63" s="169"/>
      <c r="F63" s="169"/>
      <c r="G63" s="169"/>
      <c r="H63" s="169"/>
      <c r="I63" s="169"/>
      <c r="J63" s="170">
        <f>J281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104</v>
      </c>
      <c r="E64" s="169"/>
      <c r="F64" s="169"/>
      <c r="G64" s="169"/>
      <c r="H64" s="169"/>
      <c r="I64" s="169"/>
      <c r="J64" s="170">
        <f>J295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0"/>
      <c r="C65" s="161"/>
      <c r="D65" s="162" t="s">
        <v>105</v>
      </c>
      <c r="E65" s="163"/>
      <c r="F65" s="163"/>
      <c r="G65" s="163"/>
      <c r="H65" s="163"/>
      <c r="I65" s="163"/>
      <c r="J65" s="164">
        <f>J298</f>
        <v>0</v>
      </c>
      <c r="K65" s="161"/>
      <c r="L65" s="16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6"/>
      <c r="C66" s="167"/>
      <c r="D66" s="168" t="s">
        <v>106</v>
      </c>
      <c r="E66" s="169"/>
      <c r="F66" s="169"/>
      <c r="G66" s="169"/>
      <c r="H66" s="169"/>
      <c r="I66" s="169"/>
      <c r="J66" s="170">
        <f>J299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107</v>
      </c>
      <c r="E67" s="169"/>
      <c r="F67" s="169"/>
      <c r="G67" s="169"/>
      <c r="H67" s="169"/>
      <c r="I67" s="169"/>
      <c r="J67" s="170">
        <f>J312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108</v>
      </c>
      <c r="E68" s="169"/>
      <c r="F68" s="169"/>
      <c r="G68" s="169"/>
      <c r="H68" s="169"/>
      <c r="I68" s="169"/>
      <c r="J68" s="170">
        <f>J387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0"/>
      <c r="C69" s="161"/>
      <c r="D69" s="162" t="s">
        <v>109</v>
      </c>
      <c r="E69" s="163"/>
      <c r="F69" s="163"/>
      <c r="G69" s="163"/>
      <c r="H69" s="163"/>
      <c r="I69" s="163"/>
      <c r="J69" s="164">
        <f>J402</f>
        <v>0</v>
      </c>
      <c r="K69" s="161"/>
      <c r="L69" s="16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66"/>
      <c r="C70" s="167"/>
      <c r="D70" s="168" t="s">
        <v>110</v>
      </c>
      <c r="E70" s="169"/>
      <c r="F70" s="169"/>
      <c r="G70" s="169"/>
      <c r="H70" s="169"/>
      <c r="I70" s="169"/>
      <c r="J70" s="170">
        <f>J403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6"/>
      <c r="C71" s="167"/>
      <c r="D71" s="168" t="s">
        <v>111</v>
      </c>
      <c r="E71" s="169"/>
      <c r="F71" s="169"/>
      <c r="G71" s="169"/>
      <c r="H71" s="169"/>
      <c r="I71" s="169"/>
      <c r="J71" s="170">
        <f>J439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0"/>
      <c r="C72" s="161"/>
      <c r="D72" s="162" t="s">
        <v>112</v>
      </c>
      <c r="E72" s="163"/>
      <c r="F72" s="163"/>
      <c r="G72" s="163"/>
      <c r="H72" s="163"/>
      <c r="I72" s="163"/>
      <c r="J72" s="164">
        <f>J455</f>
        <v>0</v>
      </c>
      <c r="K72" s="161"/>
      <c r="L72" s="16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0"/>
      <c r="C73" s="161"/>
      <c r="D73" s="162" t="s">
        <v>113</v>
      </c>
      <c r="E73" s="163"/>
      <c r="F73" s="163"/>
      <c r="G73" s="163"/>
      <c r="H73" s="163"/>
      <c r="I73" s="163"/>
      <c r="J73" s="164">
        <f>J460</f>
        <v>0</v>
      </c>
      <c r="K73" s="161"/>
      <c r="L73" s="165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66"/>
      <c r="C74" s="167"/>
      <c r="D74" s="168" t="s">
        <v>114</v>
      </c>
      <c r="E74" s="169"/>
      <c r="F74" s="169"/>
      <c r="G74" s="169"/>
      <c r="H74" s="169"/>
      <c r="I74" s="169"/>
      <c r="J74" s="170">
        <f>J461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6"/>
      <c r="C75" s="167"/>
      <c r="D75" s="168" t="s">
        <v>115</v>
      </c>
      <c r="E75" s="169"/>
      <c r="F75" s="169"/>
      <c r="G75" s="169"/>
      <c r="H75" s="169"/>
      <c r="I75" s="169"/>
      <c r="J75" s="170">
        <f>J474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6"/>
      <c r="C76" s="167"/>
      <c r="D76" s="168" t="s">
        <v>116</v>
      </c>
      <c r="E76" s="169"/>
      <c r="F76" s="169"/>
      <c r="G76" s="169"/>
      <c r="H76" s="169"/>
      <c r="I76" s="169"/>
      <c r="J76" s="170">
        <f>J478</f>
        <v>0</v>
      </c>
      <c r="K76" s="167"/>
      <c r="L76" s="17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2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2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82" s="2" customFormat="1" ht="6.96" customHeight="1">
      <c r="A82" s="38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2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4.96" customHeight="1">
      <c r="A83" s="38"/>
      <c r="B83" s="39"/>
      <c r="C83" s="22" t="s">
        <v>117</v>
      </c>
      <c r="D83" s="40"/>
      <c r="E83" s="40"/>
      <c r="F83" s="40"/>
      <c r="G83" s="40"/>
      <c r="H83" s="40"/>
      <c r="I83" s="40"/>
      <c r="J83" s="40"/>
      <c r="K83" s="40"/>
      <c r="L83" s="12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2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1" t="s">
        <v>16</v>
      </c>
      <c r="D85" s="40"/>
      <c r="E85" s="40"/>
      <c r="F85" s="40"/>
      <c r="G85" s="40"/>
      <c r="H85" s="40"/>
      <c r="I85" s="40"/>
      <c r="J85" s="40"/>
      <c r="K85" s="40"/>
      <c r="L85" s="12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E7</f>
        <v>Ohníč, intenzifikace veřejné ČOV na st.p.č.228 v k.ú.Ohníč</v>
      </c>
      <c r="F86" s="40"/>
      <c r="G86" s="40"/>
      <c r="H86" s="40"/>
      <c r="I86" s="40"/>
      <c r="J86" s="40"/>
      <c r="K86" s="40"/>
      <c r="L86" s="12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2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1" t="s">
        <v>22</v>
      </c>
      <c r="D88" s="40"/>
      <c r="E88" s="40"/>
      <c r="F88" s="26" t="str">
        <f>F10</f>
        <v>Ohníč, okr.Teplice</v>
      </c>
      <c r="G88" s="40"/>
      <c r="H88" s="40"/>
      <c r="I88" s="31" t="s">
        <v>24</v>
      </c>
      <c r="J88" s="72" t="str">
        <f>IF(J10="","",J10)</f>
        <v>30. 11. 2023</v>
      </c>
      <c r="K88" s="40"/>
      <c r="L88" s="12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2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1" t="s">
        <v>30</v>
      </c>
      <c r="D90" s="40"/>
      <c r="E90" s="40"/>
      <c r="F90" s="26" t="str">
        <f>E13</f>
        <v>Obec Ohníč, č.p.30, Ohníč</v>
      </c>
      <c r="G90" s="40"/>
      <c r="H90" s="40"/>
      <c r="I90" s="31" t="s">
        <v>38</v>
      </c>
      <c r="J90" s="36" t="str">
        <f>E19</f>
        <v>Ing.Jiří Koubek, Rokle 16, Rokle</v>
      </c>
      <c r="K90" s="40"/>
      <c r="L90" s="12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1" t="s">
        <v>36</v>
      </c>
      <c r="D91" s="40"/>
      <c r="E91" s="40"/>
      <c r="F91" s="26" t="str">
        <f>IF(E16="","",E16)</f>
        <v>Vyplň údaj</v>
      </c>
      <c r="G91" s="40"/>
      <c r="H91" s="40"/>
      <c r="I91" s="31" t="s">
        <v>43</v>
      </c>
      <c r="J91" s="36" t="str">
        <f>E22</f>
        <v>STAVINVEST KMS s.r.o., Studentská 285/22, Bílina</v>
      </c>
      <c r="K91" s="40"/>
      <c r="L91" s="12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2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72"/>
      <c r="B93" s="173"/>
      <c r="C93" s="174" t="s">
        <v>118</v>
      </c>
      <c r="D93" s="175" t="s">
        <v>68</v>
      </c>
      <c r="E93" s="175" t="s">
        <v>64</v>
      </c>
      <c r="F93" s="175" t="s">
        <v>65</v>
      </c>
      <c r="G93" s="175" t="s">
        <v>119</v>
      </c>
      <c r="H93" s="175" t="s">
        <v>120</v>
      </c>
      <c r="I93" s="175" t="s">
        <v>121</v>
      </c>
      <c r="J93" s="175" t="s">
        <v>94</v>
      </c>
      <c r="K93" s="176" t="s">
        <v>122</v>
      </c>
      <c r="L93" s="177"/>
      <c r="M93" s="92" t="s">
        <v>41</v>
      </c>
      <c r="N93" s="93" t="s">
        <v>53</v>
      </c>
      <c r="O93" s="93" t="s">
        <v>123</v>
      </c>
      <c r="P93" s="93" t="s">
        <v>124</v>
      </c>
      <c r="Q93" s="93" t="s">
        <v>125</v>
      </c>
      <c r="R93" s="93" t="s">
        <v>126</v>
      </c>
      <c r="S93" s="93" t="s">
        <v>127</v>
      </c>
      <c r="T93" s="94" t="s">
        <v>128</v>
      </c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</row>
    <row r="94" s="2" customFormat="1" ht="22.8" customHeight="1">
      <c r="A94" s="38"/>
      <c r="B94" s="39"/>
      <c r="C94" s="99" t="s">
        <v>129</v>
      </c>
      <c r="D94" s="40"/>
      <c r="E94" s="40"/>
      <c r="F94" s="40"/>
      <c r="G94" s="40"/>
      <c r="H94" s="40"/>
      <c r="I94" s="40"/>
      <c r="J94" s="178">
        <f>BK94</f>
        <v>0</v>
      </c>
      <c r="K94" s="40"/>
      <c r="L94" s="44"/>
      <c r="M94" s="95"/>
      <c r="N94" s="179"/>
      <c r="O94" s="96"/>
      <c r="P94" s="180">
        <f>P95+P298+P402+P455+P460</f>
        <v>0</v>
      </c>
      <c r="Q94" s="96"/>
      <c r="R94" s="180">
        <f>R95+R298+R402+R455+R460</f>
        <v>85.501692390000002</v>
      </c>
      <c r="S94" s="96"/>
      <c r="T94" s="181">
        <f>T95+T298+T402+T455+T460</f>
        <v>110.62656299999999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6" t="s">
        <v>82</v>
      </c>
      <c r="AU94" s="16" t="s">
        <v>95</v>
      </c>
      <c r="BK94" s="182">
        <f>BK95+BK298+BK402+BK455+BK460</f>
        <v>0</v>
      </c>
    </row>
    <row r="95" s="12" customFormat="1" ht="25.92" customHeight="1">
      <c r="A95" s="12"/>
      <c r="B95" s="183"/>
      <c r="C95" s="184"/>
      <c r="D95" s="185" t="s">
        <v>82</v>
      </c>
      <c r="E95" s="186" t="s">
        <v>130</v>
      </c>
      <c r="F95" s="186" t="s">
        <v>131</v>
      </c>
      <c r="G95" s="184"/>
      <c r="H95" s="184"/>
      <c r="I95" s="187"/>
      <c r="J95" s="188">
        <f>BK95</f>
        <v>0</v>
      </c>
      <c r="K95" s="184"/>
      <c r="L95" s="189"/>
      <c r="M95" s="190"/>
      <c r="N95" s="191"/>
      <c r="O95" s="191"/>
      <c r="P95" s="192">
        <f>P96+P136+P142+P151+P191+P240+P281+P295</f>
        <v>0</v>
      </c>
      <c r="Q95" s="191"/>
      <c r="R95" s="192">
        <f>R96+R136+R142+R151+R191+R240+R281+R295</f>
        <v>84.821195890000013</v>
      </c>
      <c r="S95" s="191"/>
      <c r="T95" s="193">
        <f>T96+T136+T142+T151+T191+T240+T281+T295</f>
        <v>110.62656299999999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4" t="s">
        <v>88</v>
      </c>
      <c r="AT95" s="195" t="s">
        <v>82</v>
      </c>
      <c r="AU95" s="195" t="s">
        <v>83</v>
      </c>
      <c r="AY95" s="194" t="s">
        <v>132</v>
      </c>
      <c r="BK95" s="196">
        <f>BK96+BK136+BK142+BK151+BK191+BK240+BK281+BK295</f>
        <v>0</v>
      </c>
    </row>
    <row r="96" s="12" customFormat="1" ht="22.8" customHeight="1">
      <c r="A96" s="12"/>
      <c r="B96" s="183"/>
      <c r="C96" s="184"/>
      <c r="D96" s="185" t="s">
        <v>82</v>
      </c>
      <c r="E96" s="197" t="s">
        <v>88</v>
      </c>
      <c r="F96" s="197" t="s">
        <v>133</v>
      </c>
      <c r="G96" s="184"/>
      <c r="H96" s="184"/>
      <c r="I96" s="187"/>
      <c r="J96" s="198">
        <f>BK96</f>
        <v>0</v>
      </c>
      <c r="K96" s="184"/>
      <c r="L96" s="189"/>
      <c r="M96" s="190"/>
      <c r="N96" s="191"/>
      <c r="O96" s="191"/>
      <c r="P96" s="192">
        <f>SUM(P97:P135)</f>
        <v>0</v>
      </c>
      <c r="Q96" s="191"/>
      <c r="R96" s="192">
        <f>SUM(R97:R135)</f>
        <v>24.32</v>
      </c>
      <c r="S96" s="191"/>
      <c r="T96" s="193">
        <f>SUM(T97:T135)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4" t="s">
        <v>88</v>
      </c>
      <c r="AT96" s="195" t="s">
        <v>82</v>
      </c>
      <c r="AU96" s="195" t="s">
        <v>88</v>
      </c>
      <c r="AY96" s="194" t="s">
        <v>132</v>
      </c>
      <c r="BK96" s="196">
        <f>SUM(BK97:BK135)</f>
        <v>0</v>
      </c>
    </row>
    <row r="97" s="2" customFormat="1" ht="21.75" customHeight="1">
      <c r="A97" s="38"/>
      <c r="B97" s="39"/>
      <c r="C97" s="199" t="s">
        <v>88</v>
      </c>
      <c r="D97" s="199" t="s">
        <v>134</v>
      </c>
      <c r="E97" s="200" t="s">
        <v>135</v>
      </c>
      <c r="F97" s="201" t="s">
        <v>136</v>
      </c>
      <c r="G97" s="202" t="s">
        <v>137</v>
      </c>
      <c r="H97" s="203">
        <v>45.5</v>
      </c>
      <c r="I97" s="204"/>
      <c r="J97" s="205">
        <f>ROUND(I97*H97,2)</f>
        <v>0</v>
      </c>
      <c r="K97" s="201" t="s">
        <v>138</v>
      </c>
      <c r="L97" s="44"/>
      <c r="M97" s="206" t="s">
        <v>41</v>
      </c>
      <c r="N97" s="207" t="s">
        <v>54</v>
      </c>
      <c r="O97" s="84"/>
      <c r="P97" s="208">
        <f>O97*H97</f>
        <v>0</v>
      </c>
      <c r="Q97" s="208">
        <v>0</v>
      </c>
      <c r="R97" s="208">
        <f>Q97*H97</f>
        <v>0</v>
      </c>
      <c r="S97" s="208">
        <v>0</v>
      </c>
      <c r="T97" s="209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0" t="s">
        <v>139</v>
      </c>
      <c r="AT97" s="210" t="s">
        <v>134</v>
      </c>
      <c r="AU97" s="210" t="s">
        <v>90</v>
      </c>
      <c r="AY97" s="16" t="s">
        <v>132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6" t="s">
        <v>88</v>
      </c>
      <c r="BK97" s="211">
        <f>ROUND(I97*H97,2)</f>
        <v>0</v>
      </c>
      <c r="BL97" s="16" t="s">
        <v>139</v>
      </c>
      <c r="BM97" s="210" t="s">
        <v>140</v>
      </c>
    </row>
    <row r="98" s="2" customFormat="1">
      <c r="A98" s="38"/>
      <c r="B98" s="39"/>
      <c r="C98" s="40"/>
      <c r="D98" s="212" t="s">
        <v>141</v>
      </c>
      <c r="E98" s="40"/>
      <c r="F98" s="213" t="s">
        <v>142</v>
      </c>
      <c r="G98" s="40"/>
      <c r="H98" s="40"/>
      <c r="I98" s="214"/>
      <c r="J98" s="40"/>
      <c r="K98" s="40"/>
      <c r="L98" s="44"/>
      <c r="M98" s="215"/>
      <c r="N98" s="216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6" t="s">
        <v>141</v>
      </c>
      <c r="AU98" s="16" t="s">
        <v>90</v>
      </c>
    </row>
    <row r="99" s="13" customFormat="1">
      <c r="A99" s="13"/>
      <c r="B99" s="217"/>
      <c r="C99" s="218"/>
      <c r="D99" s="219" t="s">
        <v>143</v>
      </c>
      <c r="E99" s="220" t="s">
        <v>41</v>
      </c>
      <c r="F99" s="221" t="s">
        <v>144</v>
      </c>
      <c r="G99" s="218"/>
      <c r="H99" s="222">
        <v>45.5</v>
      </c>
      <c r="I99" s="223"/>
      <c r="J99" s="218"/>
      <c r="K99" s="218"/>
      <c r="L99" s="224"/>
      <c r="M99" s="225"/>
      <c r="N99" s="226"/>
      <c r="O99" s="226"/>
      <c r="P99" s="226"/>
      <c r="Q99" s="226"/>
      <c r="R99" s="226"/>
      <c r="S99" s="226"/>
      <c r="T99" s="22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8" t="s">
        <v>143</v>
      </c>
      <c r="AU99" s="228" t="s">
        <v>90</v>
      </c>
      <c r="AV99" s="13" t="s">
        <v>90</v>
      </c>
      <c r="AW99" s="13" t="s">
        <v>42</v>
      </c>
      <c r="AX99" s="13" t="s">
        <v>83</v>
      </c>
      <c r="AY99" s="228" t="s">
        <v>132</v>
      </c>
    </row>
    <row r="100" s="2" customFormat="1" ht="24.15" customHeight="1">
      <c r="A100" s="38"/>
      <c r="B100" s="39"/>
      <c r="C100" s="199" t="s">
        <v>90</v>
      </c>
      <c r="D100" s="199" t="s">
        <v>134</v>
      </c>
      <c r="E100" s="200" t="s">
        <v>145</v>
      </c>
      <c r="F100" s="201" t="s">
        <v>146</v>
      </c>
      <c r="G100" s="202" t="s">
        <v>137</v>
      </c>
      <c r="H100" s="203">
        <v>22.800000000000001</v>
      </c>
      <c r="I100" s="204"/>
      <c r="J100" s="205">
        <f>ROUND(I100*H100,2)</f>
        <v>0</v>
      </c>
      <c r="K100" s="201" t="s">
        <v>138</v>
      </c>
      <c r="L100" s="44"/>
      <c r="M100" s="206" t="s">
        <v>41</v>
      </c>
      <c r="N100" s="207" t="s">
        <v>54</v>
      </c>
      <c r="O100" s="84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0" t="s">
        <v>139</v>
      </c>
      <c r="AT100" s="210" t="s">
        <v>134</v>
      </c>
      <c r="AU100" s="210" t="s">
        <v>90</v>
      </c>
      <c r="AY100" s="16" t="s">
        <v>132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6" t="s">
        <v>88</v>
      </c>
      <c r="BK100" s="211">
        <f>ROUND(I100*H100,2)</f>
        <v>0</v>
      </c>
      <c r="BL100" s="16" t="s">
        <v>139</v>
      </c>
      <c r="BM100" s="210" t="s">
        <v>147</v>
      </c>
    </row>
    <row r="101" s="2" customFormat="1">
      <c r="A101" s="38"/>
      <c r="B101" s="39"/>
      <c r="C101" s="40"/>
      <c r="D101" s="212" t="s">
        <v>141</v>
      </c>
      <c r="E101" s="40"/>
      <c r="F101" s="213" t="s">
        <v>148</v>
      </c>
      <c r="G101" s="40"/>
      <c r="H101" s="40"/>
      <c r="I101" s="214"/>
      <c r="J101" s="40"/>
      <c r="K101" s="40"/>
      <c r="L101" s="44"/>
      <c r="M101" s="215"/>
      <c r="N101" s="216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6" t="s">
        <v>141</v>
      </c>
      <c r="AU101" s="16" t="s">
        <v>90</v>
      </c>
    </row>
    <row r="102" s="13" customFormat="1">
      <c r="A102" s="13"/>
      <c r="B102" s="217"/>
      <c r="C102" s="218"/>
      <c r="D102" s="219" t="s">
        <v>143</v>
      </c>
      <c r="E102" s="220" t="s">
        <v>41</v>
      </c>
      <c r="F102" s="221" t="s">
        <v>149</v>
      </c>
      <c r="G102" s="218"/>
      <c r="H102" s="222">
        <v>7.2000000000000002</v>
      </c>
      <c r="I102" s="223"/>
      <c r="J102" s="218"/>
      <c r="K102" s="218"/>
      <c r="L102" s="224"/>
      <c r="M102" s="225"/>
      <c r="N102" s="226"/>
      <c r="O102" s="226"/>
      <c r="P102" s="226"/>
      <c r="Q102" s="226"/>
      <c r="R102" s="226"/>
      <c r="S102" s="226"/>
      <c r="T102" s="22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8" t="s">
        <v>143</v>
      </c>
      <c r="AU102" s="228" t="s">
        <v>90</v>
      </c>
      <c r="AV102" s="13" t="s">
        <v>90</v>
      </c>
      <c r="AW102" s="13" t="s">
        <v>42</v>
      </c>
      <c r="AX102" s="13" t="s">
        <v>83</v>
      </c>
      <c r="AY102" s="228" t="s">
        <v>132</v>
      </c>
    </row>
    <row r="103" s="13" customFormat="1">
      <c r="A103" s="13"/>
      <c r="B103" s="217"/>
      <c r="C103" s="218"/>
      <c r="D103" s="219" t="s">
        <v>143</v>
      </c>
      <c r="E103" s="220" t="s">
        <v>41</v>
      </c>
      <c r="F103" s="221" t="s">
        <v>150</v>
      </c>
      <c r="G103" s="218"/>
      <c r="H103" s="222">
        <v>7.2000000000000002</v>
      </c>
      <c r="I103" s="223"/>
      <c r="J103" s="218"/>
      <c r="K103" s="218"/>
      <c r="L103" s="224"/>
      <c r="M103" s="225"/>
      <c r="N103" s="226"/>
      <c r="O103" s="226"/>
      <c r="P103" s="226"/>
      <c r="Q103" s="226"/>
      <c r="R103" s="226"/>
      <c r="S103" s="226"/>
      <c r="T103" s="22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8" t="s">
        <v>143</v>
      </c>
      <c r="AU103" s="228" t="s">
        <v>90</v>
      </c>
      <c r="AV103" s="13" t="s">
        <v>90</v>
      </c>
      <c r="AW103" s="13" t="s">
        <v>42</v>
      </c>
      <c r="AX103" s="13" t="s">
        <v>83</v>
      </c>
      <c r="AY103" s="228" t="s">
        <v>132</v>
      </c>
    </row>
    <row r="104" s="13" customFormat="1">
      <c r="A104" s="13"/>
      <c r="B104" s="217"/>
      <c r="C104" s="218"/>
      <c r="D104" s="219" t="s">
        <v>143</v>
      </c>
      <c r="E104" s="220" t="s">
        <v>41</v>
      </c>
      <c r="F104" s="221" t="s">
        <v>151</v>
      </c>
      <c r="G104" s="218"/>
      <c r="H104" s="222">
        <v>8.4000000000000004</v>
      </c>
      <c r="I104" s="223"/>
      <c r="J104" s="218"/>
      <c r="K104" s="218"/>
      <c r="L104" s="224"/>
      <c r="M104" s="225"/>
      <c r="N104" s="226"/>
      <c r="O104" s="226"/>
      <c r="P104" s="226"/>
      <c r="Q104" s="226"/>
      <c r="R104" s="226"/>
      <c r="S104" s="226"/>
      <c r="T104" s="22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8" t="s">
        <v>143</v>
      </c>
      <c r="AU104" s="228" t="s">
        <v>90</v>
      </c>
      <c r="AV104" s="13" t="s">
        <v>90</v>
      </c>
      <c r="AW104" s="13" t="s">
        <v>42</v>
      </c>
      <c r="AX104" s="13" t="s">
        <v>83</v>
      </c>
      <c r="AY104" s="228" t="s">
        <v>132</v>
      </c>
    </row>
    <row r="105" s="2" customFormat="1" ht="37.8" customHeight="1">
      <c r="A105" s="38"/>
      <c r="B105" s="39"/>
      <c r="C105" s="199" t="s">
        <v>152</v>
      </c>
      <c r="D105" s="199" t="s">
        <v>134</v>
      </c>
      <c r="E105" s="200" t="s">
        <v>153</v>
      </c>
      <c r="F105" s="201" t="s">
        <v>154</v>
      </c>
      <c r="G105" s="202" t="s">
        <v>137</v>
      </c>
      <c r="H105" s="203">
        <v>28.609999999999999</v>
      </c>
      <c r="I105" s="204"/>
      <c r="J105" s="205">
        <f>ROUND(I105*H105,2)</f>
        <v>0</v>
      </c>
      <c r="K105" s="201" t="s">
        <v>138</v>
      </c>
      <c r="L105" s="44"/>
      <c r="M105" s="206" t="s">
        <v>41</v>
      </c>
      <c r="N105" s="207" t="s">
        <v>54</v>
      </c>
      <c r="O105" s="84"/>
      <c r="P105" s="208">
        <f>O105*H105</f>
        <v>0</v>
      </c>
      <c r="Q105" s="208">
        <v>0</v>
      </c>
      <c r="R105" s="208">
        <f>Q105*H105</f>
        <v>0</v>
      </c>
      <c r="S105" s="208">
        <v>0</v>
      </c>
      <c r="T105" s="209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0" t="s">
        <v>139</v>
      </c>
      <c r="AT105" s="210" t="s">
        <v>134</v>
      </c>
      <c r="AU105" s="210" t="s">
        <v>90</v>
      </c>
      <c r="AY105" s="16" t="s">
        <v>132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6" t="s">
        <v>88</v>
      </c>
      <c r="BK105" s="211">
        <f>ROUND(I105*H105,2)</f>
        <v>0</v>
      </c>
      <c r="BL105" s="16" t="s">
        <v>139</v>
      </c>
      <c r="BM105" s="210" t="s">
        <v>155</v>
      </c>
    </row>
    <row r="106" s="2" customFormat="1">
      <c r="A106" s="38"/>
      <c r="B106" s="39"/>
      <c r="C106" s="40"/>
      <c r="D106" s="212" t="s">
        <v>141</v>
      </c>
      <c r="E106" s="40"/>
      <c r="F106" s="213" t="s">
        <v>156</v>
      </c>
      <c r="G106" s="40"/>
      <c r="H106" s="40"/>
      <c r="I106" s="214"/>
      <c r="J106" s="40"/>
      <c r="K106" s="40"/>
      <c r="L106" s="44"/>
      <c r="M106" s="215"/>
      <c r="N106" s="216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6" t="s">
        <v>141</v>
      </c>
      <c r="AU106" s="16" t="s">
        <v>90</v>
      </c>
    </row>
    <row r="107" s="13" customFormat="1">
      <c r="A107" s="13"/>
      <c r="B107" s="217"/>
      <c r="C107" s="218"/>
      <c r="D107" s="219" t="s">
        <v>143</v>
      </c>
      <c r="E107" s="220" t="s">
        <v>41</v>
      </c>
      <c r="F107" s="221" t="s">
        <v>157</v>
      </c>
      <c r="G107" s="218"/>
      <c r="H107" s="222">
        <v>22.800000000000001</v>
      </c>
      <c r="I107" s="223"/>
      <c r="J107" s="218"/>
      <c r="K107" s="218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143</v>
      </c>
      <c r="AU107" s="228" t="s">
        <v>90</v>
      </c>
      <c r="AV107" s="13" t="s">
        <v>90</v>
      </c>
      <c r="AW107" s="13" t="s">
        <v>42</v>
      </c>
      <c r="AX107" s="13" t="s">
        <v>83</v>
      </c>
      <c r="AY107" s="228" t="s">
        <v>132</v>
      </c>
    </row>
    <row r="108" s="13" customFormat="1">
      <c r="A108" s="13"/>
      <c r="B108" s="217"/>
      <c r="C108" s="218"/>
      <c r="D108" s="219" t="s">
        <v>143</v>
      </c>
      <c r="E108" s="220" t="s">
        <v>41</v>
      </c>
      <c r="F108" s="221" t="s">
        <v>158</v>
      </c>
      <c r="G108" s="218"/>
      <c r="H108" s="222">
        <v>5.8099999999999996</v>
      </c>
      <c r="I108" s="223"/>
      <c r="J108" s="218"/>
      <c r="K108" s="218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143</v>
      </c>
      <c r="AU108" s="228" t="s">
        <v>90</v>
      </c>
      <c r="AV108" s="13" t="s">
        <v>90</v>
      </c>
      <c r="AW108" s="13" t="s">
        <v>42</v>
      </c>
      <c r="AX108" s="13" t="s">
        <v>83</v>
      </c>
      <c r="AY108" s="228" t="s">
        <v>132</v>
      </c>
    </row>
    <row r="109" s="2" customFormat="1" ht="37.8" customHeight="1">
      <c r="A109" s="38"/>
      <c r="B109" s="39"/>
      <c r="C109" s="199" t="s">
        <v>139</v>
      </c>
      <c r="D109" s="199" t="s">
        <v>134</v>
      </c>
      <c r="E109" s="200" t="s">
        <v>159</v>
      </c>
      <c r="F109" s="201" t="s">
        <v>160</v>
      </c>
      <c r="G109" s="202" t="s">
        <v>137</v>
      </c>
      <c r="H109" s="203">
        <v>62.490000000000002</v>
      </c>
      <c r="I109" s="204"/>
      <c r="J109" s="205">
        <f>ROUND(I109*H109,2)</f>
        <v>0</v>
      </c>
      <c r="K109" s="201" t="s">
        <v>138</v>
      </c>
      <c r="L109" s="44"/>
      <c r="M109" s="206" t="s">
        <v>41</v>
      </c>
      <c r="N109" s="207" t="s">
        <v>54</v>
      </c>
      <c r="O109" s="84"/>
      <c r="P109" s="208">
        <f>O109*H109</f>
        <v>0</v>
      </c>
      <c r="Q109" s="208">
        <v>0</v>
      </c>
      <c r="R109" s="208">
        <f>Q109*H109</f>
        <v>0</v>
      </c>
      <c r="S109" s="208">
        <v>0</v>
      </c>
      <c r="T109" s="209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0" t="s">
        <v>139</v>
      </c>
      <c r="AT109" s="210" t="s">
        <v>134</v>
      </c>
      <c r="AU109" s="210" t="s">
        <v>90</v>
      </c>
      <c r="AY109" s="16" t="s">
        <v>132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6" t="s">
        <v>88</v>
      </c>
      <c r="BK109" s="211">
        <f>ROUND(I109*H109,2)</f>
        <v>0</v>
      </c>
      <c r="BL109" s="16" t="s">
        <v>139</v>
      </c>
      <c r="BM109" s="210" t="s">
        <v>161</v>
      </c>
    </row>
    <row r="110" s="2" customFormat="1">
      <c r="A110" s="38"/>
      <c r="B110" s="39"/>
      <c r="C110" s="40"/>
      <c r="D110" s="212" t="s">
        <v>141</v>
      </c>
      <c r="E110" s="40"/>
      <c r="F110" s="213" t="s">
        <v>162</v>
      </c>
      <c r="G110" s="40"/>
      <c r="H110" s="40"/>
      <c r="I110" s="214"/>
      <c r="J110" s="40"/>
      <c r="K110" s="40"/>
      <c r="L110" s="44"/>
      <c r="M110" s="215"/>
      <c r="N110" s="216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6" t="s">
        <v>141</v>
      </c>
      <c r="AU110" s="16" t="s">
        <v>90</v>
      </c>
    </row>
    <row r="111" s="13" customFormat="1">
      <c r="A111" s="13"/>
      <c r="B111" s="217"/>
      <c r="C111" s="218"/>
      <c r="D111" s="219" t="s">
        <v>143</v>
      </c>
      <c r="E111" s="220" t="s">
        <v>41</v>
      </c>
      <c r="F111" s="221" t="s">
        <v>163</v>
      </c>
      <c r="G111" s="218"/>
      <c r="H111" s="222">
        <v>45.5</v>
      </c>
      <c r="I111" s="223"/>
      <c r="J111" s="218"/>
      <c r="K111" s="218"/>
      <c r="L111" s="224"/>
      <c r="M111" s="225"/>
      <c r="N111" s="226"/>
      <c r="O111" s="226"/>
      <c r="P111" s="226"/>
      <c r="Q111" s="226"/>
      <c r="R111" s="226"/>
      <c r="S111" s="226"/>
      <c r="T111" s="22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8" t="s">
        <v>143</v>
      </c>
      <c r="AU111" s="228" t="s">
        <v>90</v>
      </c>
      <c r="AV111" s="13" t="s">
        <v>90</v>
      </c>
      <c r="AW111" s="13" t="s">
        <v>42</v>
      </c>
      <c r="AX111" s="13" t="s">
        <v>83</v>
      </c>
      <c r="AY111" s="228" t="s">
        <v>132</v>
      </c>
    </row>
    <row r="112" s="13" customFormat="1">
      <c r="A112" s="13"/>
      <c r="B112" s="217"/>
      <c r="C112" s="218"/>
      <c r="D112" s="219" t="s">
        <v>143</v>
      </c>
      <c r="E112" s="220" t="s">
        <v>41</v>
      </c>
      <c r="F112" s="221" t="s">
        <v>164</v>
      </c>
      <c r="G112" s="218"/>
      <c r="H112" s="222">
        <v>16.989999999999998</v>
      </c>
      <c r="I112" s="223"/>
      <c r="J112" s="218"/>
      <c r="K112" s="218"/>
      <c r="L112" s="224"/>
      <c r="M112" s="225"/>
      <c r="N112" s="226"/>
      <c r="O112" s="226"/>
      <c r="P112" s="226"/>
      <c r="Q112" s="226"/>
      <c r="R112" s="226"/>
      <c r="S112" s="226"/>
      <c r="T112" s="22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8" t="s">
        <v>143</v>
      </c>
      <c r="AU112" s="228" t="s">
        <v>90</v>
      </c>
      <c r="AV112" s="13" t="s">
        <v>90</v>
      </c>
      <c r="AW112" s="13" t="s">
        <v>42</v>
      </c>
      <c r="AX112" s="13" t="s">
        <v>83</v>
      </c>
      <c r="AY112" s="228" t="s">
        <v>132</v>
      </c>
    </row>
    <row r="113" s="2" customFormat="1" ht="37.8" customHeight="1">
      <c r="A113" s="38"/>
      <c r="B113" s="39"/>
      <c r="C113" s="199" t="s">
        <v>165</v>
      </c>
      <c r="D113" s="199" t="s">
        <v>134</v>
      </c>
      <c r="E113" s="200" t="s">
        <v>166</v>
      </c>
      <c r="F113" s="201" t="s">
        <v>167</v>
      </c>
      <c r="G113" s="202" t="s">
        <v>137</v>
      </c>
      <c r="H113" s="203">
        <v>312.44999999999999</v>
      </c>
      <c r="I113" s="204"/>
      <c r="J113" s="205">
        <f>ROUND(I113*H113,2)</f>
        <v>0</v>
      </c>
      <c r="K113" s="201" t="s">
        <v>138</v>
      </c>
      <c r="L113" s="44"/>
      <c r="M113" s="206" t="s">
        <v>41</v>
      </c>
      <c r="N113" s="207" t="s">
        <v>54</v>
      </c>
      <c r="O113" s="84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0" t="s">
        <v>139</v>
      </c>
      <c r="AT113" s="210" t="s">
        <v>134</v>
      </c>
      <c r="AU113" s="210" t="s">
        <v>90</v>
      </c>
      <c r="AY113" s="16" t="s">
        <v>132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6" t="s">
        <v>88</v>
      </c>
      <c r="BK113" s="211">
        <f>ROUND(I113*H113,2)</f>
        <v>0</v>
      </c>
      <c r="BL113" s="16" t="s">
        <v>139</v>
      </c>
      <c r="BM113" s="210" t="s">
        <v>168</v>
      </c>
    </row>
    <row r="114" s="2" customFormat="1">
      <c r="A114" s="38"/>
      <c r="B114" s="39"/>
      <c r="C114" s="40"/>
      <c r="D114" s="212" t="s">
        <v>141</v>
      </c>
      <c r="E114" s="40"/>
      <c r="F114" s="213" t="s">
        <v>169</v>
      </c>
      <c r="G114" s="40"/>
      <c r="H114" s="40"/>
      <c r="I114" s="214"/>
      <c r="J114" s="40"/>
      <c r="K114" s="40"/>
      <c r="L114" s="44"/>
      <c r="M114" s="215"/>
      <c r="N114" s="216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6" t="s">
        <v>141</v>
      </c>
      <c r="AU114" s="16" t="s">
        <v>90</v>
      </c>
    </row>
    <row r="115" s="13" customFormat="1">
      <c r="A115" s="13"/>
      <c r="B115" s="217"/>
      <c r="C115" s="218"/>
      <c r="D115" s="219" t="s">
        <v>143</v>
      </c>
      <c r="E115" s="218"/>
      <c r="F115" s="221" t="s">
        <v>170</v>
      </c>
      <c r="G115" s="218"/>
      <c r="H115" s="222">
        <v>312.44999999999999</v>
      </c>
      <c r="I115" s="223"/>
      <c r="J115" s="218"/>
      <c r="K115" s="218"/>
      <c r="L115" s="224"/>
      <c r="M115" s="225"/>
      <c r="N115" s="226"/>
      <c r="O115" s="226"/>
      <c r="P115" s="226"/>
      <c r="Q115" s="226"/>
      <c r="R115" s="226"/>
      <c r="S115" s="226"/>
      <c r="T115" s="22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8" t="s">
        <v>143</v>
      </c>
      <c r="AU115" s="228" t="s">
        <v>90</v>
      </c>
      <c r="AV115" s="13" t="s">
        <v>90</v>
      </c>
      <c r="AW115" s="13" t="s">
        <v>4</v>
      </c>
      <c r="AX115" s="13" t="s">
        <v>88</v>
      </c>
      <c r="AY115" s="228" t="s">
        <v>132</v>
      </c>
    </row>
    <row r="116" s="2" customFormat="1" ht="24.15" customHeight="1">
      <c r="A116" s="38"/>
      <c r="B116" s="39"/>
      <c r="C116" s="199" t="s">
        <v>171</v>
      </c>
      <c r="D116" s="199" t="s">
        <v>134</v>
      </c>
      <c r="E116" s="200" t="s">
        <v>172</v>
      </c>
      <c r="F116" s="201" t="s">
        <v>173</v>
      </c>
      <c r="G116" s="202" t="s">
        <v>137</v>
      </c>
      <c r="H116" s="203">
        <v>22.800000000000001</v>
      </c>
      <c r="I116" s="204"/>
      <c r="J116" s="205">
        <f>ROUND(I116*H116,2)</f>
        <v>0</v>
      </c>
      <c r="K116" s="201" t="s">
        <v>138</v>
      </c>
      <c r="L116" s="44"/>
      <c r="M116" s="206" t="s">
        <v>41</v>
      </c>
      <c r="N116" s="207" t="s">
        <v>54</v>
      </c>
      <c r="O116" s="84"/>
      <c r="P116" s="208">
        <f>O116*H116</f>
        <v>0</v>
      </c>
      <c r="Q116" s="208">
        <v>0</v>
      </c>
      <c r="R116" s="208">
        <f>Q116*H116</f>
        <v>0</v>
      </c>
      <c r="S116" s="208">
        <v>0</v>
      </c>
      <c r="T116" s="209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0" t="s">
        <v>139</v>
      </c>
      <c r="AT116" s="210" t="s">
        <v>134</v>
      </c>
      <c r="AU116" s="210" t="s">
        <v>90</v>
      </c>
      <c r="AY116" s="16" t="s">
        <v>132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6" t="s">
        <v>88</v>
      </c>
      <c r="BK116" s="211">
        <f>ROUND(I116*H116,2)</f>
        <v>0</v>
      </c>
      <c r="BL116" s="16" t="s">
        <v>139</v>
      </c>
      <c r="BM116" s="210" t="s">
        <v>174</v>
      </c>
    </row>
    <row r="117" s="2" customFormat="1">
      <c r="A117" s="38"/>
      <c r="B117" s="39"/>
      <c r="C117" s="40"/>
      <c r="D117" s="212" t="s">
        <v>141</v>
      </c>
      <c r="E117" s="40"/>
      <c r="F117" s="213" t="s">
        <v>175</v>
      </c>
      <c r="G117" s="40"/>
      <c r="H117" s="40"/>
      <c r="I117" s="214"/>
      <c r="J117" s="40"/>
      <c r="K117" s="40"/>
      <c r="L117" s="44"/>
      <c r="M117" s="215"/>
      <c r="N117" s="216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6" t="s">
        <v>141</v>
      </c>
      <c r="AU117" s="16" t="s">
        <v>90</v>
      </c>
    </row>
    <row r="118" s="13" customFormat="1">
      <c r="A118" s="13"/>
      <c r="B118" s="217"/>
      <c r="C118" s="218"/>
      <c r="D118" s="219" t="s">
        <v>143</v>
      </c>
      <c r="E118" s="220" t="s">
        <v>41</v>
      </c>
      <c r="F118" s="221" t="s">
        <v>176</v>
      </c>
      <c r="G118" s="218"/>
      <c r="H118" s="222">
        <v>22.800000000000001</v>
      </c>
      <c r="I118" s="223"/>
      <c r="J118" s="218"/>
      <c r="K118" s="218"/>
      <c r="L118" s="224"/>
      <c r="M118" s="225"/>
      <c r="N118" s="226"/>
      <c r="O118" s="226"/>
      <c r="P118" s="226"/>
      <c r="Q118" s="226"/>
      <c r="R118" s="226"/>
      <c r="S118" s="226"/>
      <c r="T118" s="22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8" t="s">
        <v>143</v>
      </c>
      <c r="AU118" s="228" t="s">
        <v>90</v>
      </c>
      <c r="AV118" s="13" t="s">
        <v>90</v>
      </c>
      <c r="AW118" s="13" t="s">
        <v>42</v>
      </c>
      <c r="AX118" s="13" t="s">
        <v>83</v>
      </c>
      <c r="AY118" s="228" t="s">
        <v>132</v>
      </c>
    </row>
    <row r="119" s="2" customFormat="1" ht="24.15" customHeight="1">
      <c r="A119" s="38"/>
      <c r="B119" s="39"/>
      <c r="C119" s="199" t="s">
        <v>177</v>
      </c>
      <c r="D119" s="199" t="s">
        <v>134</v>
      </c>
      <c r="E119" s="200" t="s">
        <v>178</v>
      </c>
      <c r="F119" s="201" t="s">
        <v>179</v>
      </c>
      <c r="G119" s="202" t="s">
        <v>180</v>
      </c>
      <c r="H119" s="203">
        <v>109.358</v>
      </c>
      <c r="I119" s="204"/>
      <c r="J119" s="205">
        <f>ROUND(I119*H119,2)</f>
        <v>0</v>
      </c>
      <c r="K119" s="201" t="s">
        <v>138</v>
      </c>
      <c r="L119" s="44"/>
      <c r="M119" s="206" t="s">
        <v>41</v>
      </c>
      <c r="N119" s="207" t="s">
        <v>54</v>
      </c>
      <c r="O119" s="84"/>
      <c r="P119" s="208">
        <f>O119*H119</f>
        <v>0</v>
      </c>
      <c r="Q119" s="208">
        <v>0</v>
      </c>
      <c r="R119" s="208">
        <f>Q119*H119</f>
        <v>0</v>
      </c>
      <c r="S119" s="208">
        <v>0</v>
      </c>
      <c r="T119" s="20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0" t="s">
        <v>139</v>
      </c>
      <c r="AT119" s="210" t="s">
        <v>134</v>
      </c>
      <c r="AU119" s="210" t="s">
        <v>90</v>
      </c>
      <c r="AY119" s="16" t="s">
        <v>132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6" t="s">
        <v>88</v>
      </c>
      <c r="BK119" s="211">
        <f>ROUND(I119*H119,2)</f>
        <v>0</v>
      </c>
      <c r="BL119" s="16" t="s">
        <v>139</v>
      </c>
      <c r="BM119" s="210" t="s">
        <v>181</v>
      </c>
    </row>
    <row r="120" s="2" customFormat="1">
      <c r="A120" s="38"/>
      <c r="B120" s="39"/>
      <c r="C120" s="40"/>
      <c r="D120" s="212" t="s">
        <v>141</v>
      </c>
      <c r="E120" s="40"/>
      <c r="F120" s="213" t="s">
        <v>182</v>
      </c>
      <c r="G120" s="40"/>
      <c r="H120" s="40"/>
      <c r="I120" s="214"/>
      <c r="J120" s="40"/>
      <c r="K120" s="40"/>
      <c r="L120" s="44"/>
      <c r="M120" s="215"/>
      <c r="N120" s="216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6" t="s">
        <v>141</v>
      </c>
      <c r="AU120" s="16" t="s">
        <v>90</v>
      </c>
    </row>
    <row r="121" s="13" customFormat="1">
      <c r="A121" s="13"/>
      <c r="B121" s="217"/>
      <c r="C121" s="218"/>
      <c r="D121" s="219" t="s">
        <v>143</v>
      </c>
      <c r="E121" s="220" t="s">
        <v>41</v>
      </c>
      <c r="F121" s="221" t="s">
        <v>183</v>
      </c>
      <c r="G121" s="218"/>
      <c r="H121" s="222">
        <v>62.490000000000002</v>
      </c>
      <c r="I121" s="223"/>
      <c r="J121" s="218"/>
      <c r="K121" s="218"/>
      <c r="L121" s="224"/>
      <c r="M121" s="225"/>
      <c r="N121" s="226"/>
      <c r="O121" s="226"/>
      <c r="P121" s="226"/>
      <c r="Q121" s="226"/>
      <c r="R121" s="226"/>
      <c r="S121" s="226"/>
      <c r="T121" s="22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8" t="s">
        <v>143</v>
      </c>
      <c r="AU121" s="228" t="s">
        <v>90</v>
      </c>
      <c r="AV121" s="13" t="s">
        <v>90</v>
      </c>
      <c r="AW121" s="13" t="s">
        <v>42</v>
      </c>
      <c r="AX121" s="13" t="s">
        <v>83</v>
      </c>
      <c r="AY121" s="228" t="s">
        <v>132</v>
      </c>
    </row>
    <row r="122" s="13" customFormat="1">
      <c r="A122" s="13"/>
      <c r="B122" s="217"/>
      <c r="C122" s="218"/>
      <c r="D122" s="219" t="s">
        <v>143</v>
      </c>
      <c r="E122" s="218"/>
      <c r="F122" s="221" t="s">
        <v>184</v>
      </c>
      <c r="G122" s="218"/>
      <c r="H122" s="222">
        <v>109.358</v>
      </c>
      <c r="I122" s="223"/>
      <c r="J122" s="218"/>
      <c r="K122" s="218"/>
      <c r="L122" s="224"/>
      <c r="M122" s="225"/>
      <c r="N122" s="226"/>
      <c r="O122" s="226"/>
      <c r="P122" s="226"/>
      <c r="Q122" s="226"/>
      <c r="R122" s="226"/>
      <c r="S122" s="226"/>
      <c r="T122" s="22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8" t="s">
        <v>143</v>
      </c>
      <c r="AU122" s="228" t="s">
        <v>90</v>
      </c>
      <c r="AV122" s="13" t="s">
        <v>90</v>
      </c>
      <c r="AW122" s="13" t="s">
        <v>4</v>
      </c>
      <c r="AX122" s="13" t="s">
        <v>88</v>
      </c>
      <c r="AY122" s="228" t="s">
        <v>132</v>
      </c>
    </row>
    <row r="123" s="2" customFormat="1" ht="24.15" customHeight="1">
      <c r="A123" s="38"/>
      <c r="B123" s="39"/>
      <c r="C123" s="199" t="s">
        <v>185</v>
      </c>
      <c r="D123" s="199" t="s">
        <v>134</v>
      </c>
      <c r="E123" s="200" t="s">
        <v>186</v>
      </c>
      <c r="F123" s="201" t="s">
        <v>187</v>
      </c>
      <c r="G123" s="202" t="s">
        <v>137</v>
      </c>
      <c r="H123" s="203">
        <v>5.8099999999999996</v>
      </c>
      <c r="I123" s="204"/>
      <c r="J123" s="205">
        <f>ROUND(I123*H123,2)</f>
        <v>0</v>
      </c>
      <c r="K123" s="201" t="s">
        <v>138</v>
      </c>
      <c r="L123" s="44"/>
      <c r="M123" s="206" t="s">
        <v>41</v>
      </c>
      <c r="N123" s="207" t="s">
        <v>54</v>
      </c>
      <c r="O123" s="84"/>
      <c r="P123" s="208">
        <f>O123*H123</f>
        <v>0</v>
      </c>
      <c r="Q123" s="208">
        <v>0</v>
      </c>
      <c r="R123" s="208">
        <f>Q123*H123</f>
        <v>0</v>
      </c>
      <c r="S123" s="208">
        <v>0</v>
      </c>
      <c r="T123" s="20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0" t="s">
        <v>139</v>
      </c>
      <c r="AT123" s="210" t="s">
        <v>134</v>
      </c>
      <c r="AU123" s="210" t="s">
        <v>90</v>
      </c>
      <c r="AY123" s="16" t="s">
        <v>132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6" t="s">
        <v>88</v>
      </c>
      <c r="BK123" s="211">
        <f>ROUND(I123*H123,2)</f>
        <v>0</v>
      </c>
      <c r="BL123" s="16" t="s">
        <v>139</v>
      </c>
      <c r="BM123" s="210" t="s">
        <v>188</v>
      </c>
    </row>
    <row r="124" s="2" customFormat="1">
      <c r="A124" s="38"/>
      <c r="B124" s="39"/>
      <c r="C124" s="40"/>
      <c r="D124" s="212" t="s">
        <v>141</v>
      </c>
      <c r="E124" s="40"/>
      <c r="F124" s="213" t="s">
        <v>189</v>
      </c>
      <c r="G124" s="40"/>
      <c r="H124" s="40"/>
      <c r="I124" s="214"/>
      <c r="J124" s="40"/>
      <c r="K124" s="40"/>
      <c r="L124" s="44"/>
      <c r="M124" s="215"/>
      <c r="N124" s="216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6" t="s">
        <v>141</v>
      </c>
      <c r="AU124" s="16" t="s">
        <v>90</v>
      </c>
    </row>
    <row r="125" s="13" customFormat="1">
      <c r="A125" s="13"/>
      <c r="B125" s="217"/>
      <c r="C125" s="218"/>
      <c r="D125" s="219" t="s">
        <v>143</v>
      </c>
      <c r="E125" s="220" t="s">
        <v>41</v>
      </c>
      <c r="F125" s="221" t="s">
        <v>190</v>
      </c>
      <c r="G125" s="218"/>
      <c r="H125" s="222">
        <v>5.8099999999999996</v>
      </c>
      <c r="I125" s="223"/>
      <c r="J125" s="218"/>
      <c r="K125" s="218"/>
      <c r="L125" s="224"/>
      <c r="M125" s="225"/>
      <c r="N125" s="226"/>
      <c r="O125" s="226"/>
      <c r="P125" s="226"/>
      <c r="Q125" s="226"/>
      <c r="R125" s="226"/>
      <c r="S125" s="226"/>
      <c r="T125" s="22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8" t="s">
        <v>143</v>
      </c>
      <c r="AU125" s="228" t="s">
        <v>90</v>
      </c>
      <c r="AV125" s="13" t="s">
        <v>90</v>
      </c>
      <c r="AW125" s="13" t="s">
        <v>42</v>
      </c>
      <c r="AX125" s="13" t="s">
        <v>83</v>
      </c>
      <c r="AY125" s="228" t="s">
        <v>132</v>
      </c>
    </row>
    <row r="126" s="2" customFormat="1" ht="37.8" customHeight="1">
      <c r="A126" s="38"/>
      <c r="B126" s="39"/>
      <c r="C126" s="199" t="s">
        <v>191</v>
      </c>
      <c r="D126" s="199" t="s">
        <v>134</v>
      </c>
      <c r="E126" s="200" t="s">
        <v>192</v>
      </c>
      <c r="F126" s="201" t="s">
        <v>193</v>
      </c>
      <c r="G126" s="202" t="s">
        <v>137</v>
      </c>
      <c r="H126" s="203">
        <v>12.16</v>
      </c>
      <c r="I126" s="204"/>
      <c r="J126" s="205">
        <f>ROUND(I126*H126,2)</f>
        <v>0</v>
      </c>
      <c r="K126" s="201" t="s">
        <v>138</v>
      </c>
      <c r="L126" s="44"/>
      <c r="M126" s="206" t="s">
        <v>41</v>
      </c>
      <c r="N126" s="207" t="s">
        <v>54</v>
      </c>
      <c r="O126" s="84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0" t="s">
        <v>139</v>
      </c>
      <c r="AT126" s="210" t="s">
        <v>134</v>
      </c>
      <c r="AU126" s="210" t="s">
        <v>90</v>
      </c>
      <c r="AY126" s="16" t="s">
        <v>132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6" t="s">
        <v>88</v>
      </c>
      <c r="BK126" s="211">
        <f>ROUND(I126*H126,2)</f>
        <v>0</v>
      </c>
      <c r="BL126" s="16" t="s">
        <v>139</v>
      </c>
      <c r="BM126" s="210" t="s">
        <v>194</v>
      </c>
    </row>
    <row r="127" s="2" customFormat="1">
      <c r="A127" s="38"/>
      <c r="B127" s="39"/>
      <c r="C127" s="40"/>
      <c r="D127" s="212" t="s">
        <v>141</v>
      </c>
      <c r="E127" s="40"/>
      <c r="F127" s="213" t="s">
        <v>195</v>
      </c>
      <c r="G127" s="40"/>
      <c r="H127" s="40"/>
      <c r="I127" s="214"/>
      <c r="J127" s="40"/>
      <c r="K127" s="40"/>
      <c r="L127" s="44"/>
      <c r="M127" s="215"/>
      <c r="N127" s="216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6" t="s">
        <v>141</v>
      </c>
      <c r="AU127" s="16" t="s">
        <v>90</v>
      </c>
    </row>
    <row r="128" s="13" customFormat="1">
      <c r="A128" s="13"/>
      <c r="B128" s="217"/>
      <c r="C128" s="218"/>
      <c r="D128" s="219" t="s">
        <v>143</v>
      </c>
      <c r="E128" s="220" t="s">
        <v>41</v>
      </c>
      <c r="F128" s="221" t="s">
        <v>196</v>
      </c>
      <c r="G128" s="218"/>
      <c r="H128" s="222">
        <v>3.8399999999999999</v>
      </c>
      <c r="I128" s="223"/>
      <c r="J128" s="218"/>
      <c r="K128" s="218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143</v>
      </c>
      <c r="AU128" s="228" t="s">
        <v>90</v>
      </c>
      <c r="AV128" s="13" t="s">
        <v>90</v>
      </c>
      <c r="AW128" s="13" t="s">
        <v>42</v>
      </c>
      <c r="AX128" s="13" t="s">
        <v>83</v>
      </c>
      <c r="AY128" s="228" t="s">
        <v>132</v>
      </c>
    </row>
    <row r="129" s="13" customFormat="1">
      <c r="A129" s="13"/>
      <c r="B129" s="217"/>
      <c r="C129" s="218"/>
      <c r="D129" s="219" t="s">
        <v>143</v>
      </c>
      <c r="E129" s="220" t="s">
        <v>41</v>
      </c>
      <c r="F129" s="221" t="s">
        <v>197</v>
      </c>
      <c r="G129" s="218"/>
      <c r="H129" s="222">
        <v>3.8399999999999999</v>
      </c>
      <c r="I129" s="223"/>
      <c r="J129" s="218"/>
      <c r="K129" s="218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143</v>
      </c>
      <c r="AU129" s="228" t="s">
        <v>90</v>
      </c>
      <c r="AV129" s="13" t="s">
        <v>90</v>
      </c>
      <c r="AW129" s="13" t="s">
        <v>42</v>
      </c>
      <c r="AX129" s="13" t="s">
        <v>83</v>
      </c>
      <c r="AY129" s="228" t="s">
        <v>132</v>
      </c>
    </row>
    <row r="130" s="13" customFormat="1">
      <c r="A130" s="13"/>
      <c r="B130" s="217"/>
      <c r="C130" s="218"/>
      <c r="D130" s="219" t="s">
        <v>143</v>
      </c>
      <c r="E130" s="220" t="s">
        <v>41</v>
      </c>
      <c r="F130" s="221" t="s">
        <v>198</v>
      </c>
      <c r="G130" s="218"/>
      <c r="H130" s="222">
        <v>4.4800000000000004</v>
      </c>
      <c r="I130" s="223"/>
      <c r="J130" s="218"/>
      <c r="K130" s="218"/>
      <c r="L130" s="224"/>
      <c r="M130" s="225"/>
      <c r="N130" s="226"/>
      <c r="O130" s="226"/>
      <c r="P130" s="226"/>
      <c r="Q130" s="226"/>
      <c r="R130" s="226"/>
      <c r="S130" s="226"/>
      <c r="T130" s="22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8" t="s">
        <v>143</v>
      </c>
      <c r="AU130" s="228" t="s">
        <v>90</v>
      </c>
      <c r="AV130" s="13" t="s">
        <v>90</v>
      </c>
      <c r="AW130" s="13" t="s">
        <v>42</v>
      </c>
      <c r="AX130" s="13" t="s">
        <v>83</v>
      </c>
      <c r="AY130" s="228" t="s">
        <v>132</v>
      </c>
    </row>
    <row r="131" s="2" customFormat="1" ht="16.5" customHeight="1">
      <c r="A131" s="38"/>
      <c r="B131" s="39"/>
      <c r="C131" s="229" t="s">
        <v>199</v>
      </c>
      <c r="D131" s="229" t="s">
        <v>200</v>
      </c>
      <c r="E131" s="230" t="s">
        <v>201</v>
      </c>
      <c r="F131" s="231" t="s">
        <v>202</v>
      </c>
      <c r="G131" s="232" t="s">
        <v>180</v>
      </c>
      <c r="H131" s="233">
        <v>24.32</v>
      </c>
      <c r="I131" s="234"/>
      <c r="J131" s="235">
        <f>ROUND(I131*H131,2)</f>
        <v>0</v>
      </c>
      <c r="K131" s="231" t="s">
        <v>138</v>
      </c>
      <c r="L131" s="236"/>
      <c r="M131" s="237" t="s">
        <v>41</v>
      </c>
      <c r="N131" s="238" t="s">
        <v>54</v>
      </c>
      <c r="O131" s="84"/>
      <c r="P131" s="208">
        <f>O131*H131</f>
        <v>0</v>
      </c>
      <c r="Q131" s="208">
        <v>1</v>
      </c>
      <c r="R131" s="208">
        <f>Q131*H131</f>
        <v>24.32</v>
      </c>
      <c r="S131" s="208">
        <v>0</v>
      </c>
      <c r="T131" s="20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0" t="s">
        <v>185</v>
      </c>
      <c r="AT131" s="210" t="s">
        <v>200</v>
      </c>
      <c r="AU131" s="210" t="s">
        <v>90</v>
      </c>
      <c r="AY131" s="16" t="s">
        <v>132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6" t="s">
        <v>88</v>
      </c>
      <c r="BK131" s="211">
        <f>ROUND(I131*H131,2)</f>
        <v>0</v>
      </c>
      <c r="BL131" s="16" t="s">
        <v>139</v>
      </c>
      <c r="BM131" s="210" t="s">
        <v>203</v>
      </c>
    </row>
    <row r="132" s="13" customFormat="1">
      <c r="A132" s="13"/>
      <c r="B132" s="217"/>
      <c r="C132" s="218"/>
      <c r="D132" s="219" t="s">
        <v>143</v>
      </c>
      <c r="E132" s="218"/>
      <c r="F132" s="221" t="s">
        <v>204</v>
      </c>
      <c r="G132" s="218"/>
      <c r="H132" s="222">
        <v>24.32</v>
      </c>
      <c r="I132" s="223"/>
      <c r="J132" s="218"/>
      <c r="K132" s="218"/>
      <c r="L132" s="224"/>
      <c r="M132" s="225"/>
      <c r="N132" s="226"/>
      <c r="O132" s="226"/>
      <c r="P132" s="226"/>
      <c r="Q132" s="226"/>
      <c r="R132" s="226"/>
      <c r="S132" s="226"/>
      <c r="T132" s="22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8" t="s">
        <v>143</v>
      </c>
      <c r="AU132" s="228" t="s">
        <v>90</v>
      </c>
      <c r="AV132" s="13" t="s">
        <v>90</v>
      </c>
      <c r="AW132" s="13" t="s">
        <v>4</v>
      </c>
      <c r="AX132" s="13" t="s">
        <v>88</v>
      </c>
      <c r="AY132" s="228" t="s">
        <v>132</v>
      </c>
    </row>
    <row r="133" s="2" customFormat="1" ht="16.5" customHeight="1">
      <c r="A133" s="38"/>
      <c r="B133" s="39"/>
      <c r="C133" s="199" t="s">
        <v>205</v>
      </c>
      <c r="D133" s="199" t="s">
        <v>134</v>
      </c>
      <c r="E133" s="200" t="s">
        <v>206</v>
      </c>
      <c r="F133" s="201" t="s">
        <v>207</v>
      </c>
      <c r="G133" s="202" t="s">
        <v>208</v>
      </c>
      <c r="H133" s="203">
        <v>182</v>
      </c>
      <c r="I133" s="204"/>
      <c r="J133" s="205">
        <f>ROUND(I133*H133,2)</f>
        <v>0</v>
      </c>
      <c r="K133" s="201" t="s">
        <v>138</v>
      </c>
      <c r="L133" s="44"/>
      <c r="M133" s="206" t="s">
        <v>41</v>
      </c>
      <c r="N133" s="207" t="s">
        <v>54</v>
      </c>
      <c r="O133" s="84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0" t="s">
        <v>139</v>
      </c>
      <c r="AT133" s="210" t="s">
        <v>134</v>
      </c>
      <c r="AU133" s="210" t="s">
        <v>90</v>
      </c>
      <c r="AY133" s="16" t="s">
        <v>132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6" t="s">
        <v>88</v>
      </c>
      <c r="BK133" s="211">
        <f>ROUND(I133*H133,2)</f>
        <v>0</v>
      </c>
      <c r="BL133" s="16" t="s">
        <v>139</v>
      </c>
      <c r="BM133" s="210" t="s">
        <v>209</v>
      </c>
    </row>
    <row r="134" s="2" customFormat="1">
      <c r="A134" s="38"/>
      <c r="B134" s="39"/>
      <c r="C134" s="40"/>
      <c r="D134" s="212" t="s">
        <v>141</v>
      </c>
      <c r="E134" s="40"/>
      <c r="F134" s="213" t="s">
        <v>210</v>
      </c>
      <c r="G134" s="40"/>
      <c r="H134" s="40"/>
      <c r="I134" s="214"/>
      <c r="J134" s="40"/>
      <c r="K134" s="40"/>
      <c r="L134" s="44"/>
      <c r="M134" s="215"/>
      <c r="N134" s="216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6" t="s">
        <v>141</v>
      </c>
      <c r="AU134" s="16" t="s">
        <v>90</v>
      </c>
    </row>
    <row r="135" s="13" customFormat="1">
      <c r="A135" s="13"/>
      <c r="B135" s="217"/>
      <c r="C135" s="218"/>
      <c r="D135" s="219" t="s">
        <v>143</v>
      </c>
      <c r="E135" s="220" t="s">
        <v>41</v>
      </c>
      <c r="F135" s="221" t="s">
        <v>211</v>
      </c>
      <c r="G135" s="218"/>
      <c r="H135" s="222">
        <v>182</v>
      </c>
      <c r="I135" s="223"/>
      <c r="J135" s="218"/>
      <c r="K135" s="218"/>
      <c r="L135" s="224"/>
      <c r="M135" s="225"/>
      <c r="N135" s="226"/>
      <c r="O135" s="226"/>
      <c r="P135" s="226"/>
      <c r="Q135" s="226"/>
      <c r="R135" s="226"/>
      <c r="S135" s="226"/>
      <c r="T135" s="22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8" t="s">
        <v>143</v>
      </c>
      <c r="AU135" s="228" t="s">
        <v>90</v>
      </c>
      <c r="AV135" s="13" t="s">
        <v>90</v>
      </c>
      <c r="AW135" s="13" t="s">
        <v>42</v>
      </c>
      <c r="AX135" s="13" t="s">
        <v>83</v>
      </c>
      <c r="AY135" s="228" t="s">
        <v>132</v>
      </c>
    </row>
    <row r="136" s="12" customFormat="1" ht="22.8" customHeight="1">
      <c r="A136" s="12"/>
      <c r="B136" s="183"/>
      <c r="C136" s="184"/>
      <c r="D136" s="185" t="s">
        <v>82</v>
      </c>
      <c r="E136" s="197" t="s">
        <v>139</v>
      </c>
      <c r="F136" s="197" t="s">
        <v>212</v>
      </c>
      <c r="G136" s="184"/>
      <c r="H136" s="184"/>
      <c r="I136" s="187"/>
      <c r="J136" s="198">
        <f>BK136</f>
        <v>0</v>
      </c>
      <c r="K136" s="184"/>
      <c r="L136" s="189"/>
      <c r="M136" s="190"/>
      <c r="N136" s="191"/>
      <c r="O136" s="191"/>
      <c r="P136" s="192">
        <f>SUM(P137:P141)</f>
        <v>0</v>
      </c>
      <c r="Q136" s="191"/>
      <c r="R136" s="192">
        <f>SUM(R137:R141)</f>
        <v>0</v>
      </c>
      <c r="S136" s="191"/>
      <c r="T136" s="193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4" t="s">
        <v>88</v>
      </c>
      <c r="AT136" s="195" t="s">
        <v>82</v>
      </c>
      <c r="AU136" s="195" t="s">
        <v>88</v>
      </c>
      <c r="AY136" s="194" t="s">
        <v>132</v>
      </c>
      <c r="BK136" s="196">
        <f>SUM(BK137:BK141)</f>
        <v>0</v>
      </c>
    </row>
    <row r="137" s="2" customFormat="1" ht="16.5" customHeight="1">
      <c r="A137" s="38"/>
      <c r="B137" s="39"/>
      <c r="C137" s="199" t="s">
        <v>213</v>
      </c>
      <c r="D137" s="199" t="s">
        <v>134</v>
      </c>
      <c r="E137" s="200" t="s">
        <v>214</v>
      </c>
      <c r="F137" s="201" t="s">
        <v>215</v>
      </c>
      <c r="G137" s="202" t="s">
        <v>137</v>
      </c>
      <c r="H137" s="203">
        <v>4.5599999999999996</v>
      </c>
      <c r="I137" s="204"/>
      <c r="J137" s="205">
        <f>ROUND(I137*H137,2)</f>
        <v>0</v>
      </c>
      <c r="K137" s="201" t="s">
        <v>138</v>
      </c>
      <c r="L137" s="44"/>
      <c r="M137" s="206" t="s">
        <v>41</v>
      </c>
      <c r="N137" s="207" t="s">
        <v>54</v>
      </c>
      <c r="O137" s="84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0" t="s">
        <v>139</v>
      </c>
      <c r="AT137" s="210" t="s">
        <v>134</v>
      </c>
      <c r="AU137" s="210" t="s">
        <v>90</v>
      </c>
      <c r="AY137" s="16" t="s">
        <v>132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6" t="s">
        <v>88</v>
      </c>
      <c r="BK137" s="211">
        <f>ROUND(I137*H137,2)</f>
        <v>0</v>
      </c>
      <c r="BL137" s="16" t="s">
        <v>139</v>
      </c>
      <c r="BM137" s="210" t="s">
        <v>216</v>
      </c>
    </row>
    <row r="138" s="2" customFormat="1">
      <c r="A138" s="38"/>
      <c r="B138" s="39"/>
      <c r="C138" s="40"/>
      <c r="D138" s="212" t="s">
        <v>141</v>
      </c>
      <c r="E138" s="40"/>
      <c r="F138" s="213" t="s">
        <v>217</v>
      </c>
      <c r="G138" s="40"/>
      <c r="H138" s="40"/>
      <c r="I138" s="214"/>
      <c r="J138" s="40"/>
      <c r="K138" s="40"/>
      <c r="L138" s="44"/>
      <c r="M138" s="215"/>
      <c r="N138" s="216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6" t="s">
        <v>141</v>
      </c>
      <c r="AU138" s="16" t="s">
        <v>90</v>
      </c>
    </row>
    <row r="139" s="13" customFormat="1">
      <c r="A139" s="13"/>
      <c r="B139" s="217"/>
      <c r="C139" s="218"/>
      <c r="D139" s="219" t="s">
        <v>143</v>
      </c>
      <c r="E139" s="220" t="s">
        <v>41</v>
      </c>
      <c r="F139" s="221" t="s">
        <v>218</v>
      </c>
      <c r="G139" s="218"/>
      <c r="H139" s="222">
        <v>1.44</v>
      </c>
      <c r="I139" s="223"/>
      <c r="J139" s="218"/>
      <c r="K139" s="218"/>
      <c r="L139" s="224"/>
      <c r="M139" s="225"/>
      <c r="N139" s="226"/>
      <c r="O139" s="226"/>
      <c r="P139" s="226"/>
      <c r="Q139" s="226"/>
      <c r="R139" s="226"/>
      <c r="S139" s="226"/>
      <c r="T139" s="22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8" t="s">
        <v>143</v>
      </c>
      <c r="AU139" s="228" t="s">
        <v>90</v>
      </c>
      <c r="AV139" s="13" t="s">
        <v>90</v>
      </c>
      <c r="AW139" s="13" t="s">
        <v>42</v>
      </c>
      <c r="AX139" s="13" t="s">
        <v>83</v>
      </c>
      <c r="AY139" s="228" t="s">
        <v>132</v>
      </c>
    </row>
    <row r="140" s="13" customFormat="1">
      <c r="A140" s="13"/>
      <c r="B140" s="217"/>
      <c r="C140" s="218"/>
      <c r="D140" s="219" t="s">
        <v>143</v>
      </c>
      <c r="E140" s="220" t="s">
        <v>41</v>
      </c>
      <c r="F140" s="221" t="s">
        <v>219</v>
      </c>
      <c r="G140" s="218"/>
      <c r="H140" s="222">
        <v>1.44</v>
      </c>
      <c r="I140" s="223"/>
      <c r="J140" s="218"/>
      <c r="K140" s="218"/>
      <c r="L140" s="224"/>
      <c r="M140" s="225"/>
      <c r="N140" s="226"/>
      <c r="O140" s="226"/>
      <c r="P140" s="226"/>
      <c r="Q140" s="226"/>
      <c r="R140" s="226"/>
      <c r="S140" s="226"/>
      <c r="T140" s="22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8" t="s">
        <v>143</v>
      </c>
      <c r="AU140" s="228" t="s">
        <v>90</v>
      </c>
      <c r="AV140" s="13" t="s">
        <v>90</v>
      </c>
      <c r="AW140" s="13" t="s">
        <v>42</v>
      </c>
      <c r="AX140" s="13" t="s">
        <v>83</v>
      </c>
      <c r="AY140" s="228" t="s">
        <v>132</v>
      </c>
    </row>
    <row r="141" s="13" customFormat="1">
      <c r="A141" s="13"/>
      <c r="B141" s="217"/>
      <c r="C141" s="218"/>
      <c r="D141" s="219" t="s">
        <v>143</v>
      </c>
      <c r="E141" s="220" t="s">
        <v>41</v>
      </c>
      <c r="F141" s="221" t="s">
        <v>220</v>
      </c>
      <c r="G141" s="218"/>
      <c r="H141" s="222">
        <v>1.6799999999999999</v>
      </c>
      <c r="I141" s="223"/>
      <c r="J141" s="218"/>
      <c r="K141" s="218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143</v>
      </c>
      <c r="AU141" s="228" t="s">
        <v>90</v>
      </c>
      <c r="AV141" s="13" t="s">
        <v>90</v>
      </c>
      <c r="AW141" s="13" t="s">
        <v>42</v>
      </c>
      <c r="AX141" s="13" t="s">
        <v>83</v>
      </c>
      <c r="AY141" s="228" t="s">
        <v>132</v>
      </c>
    </row>
    <row r="142" s="12" customFormat="1" ht="22.8" customHeight="1">
      <c r="A142" s="12"/>
      <c r="B142" s="183"/>
      <c r="C142" s="184"/>
      <c r="D142" s="185" t="s">
        <v>82</v>
      </c>
      <c r="E142" s="197" t="s">
        <v>165</v>
      </c>
      <c r="F142" s="197" t="s">
        <v>221</v>
      </c>
      <c r="G142" s="184"/>
      <c r="H142" s="184"/>
      <c r="I142" s="187"/>
      <c r="J142" s="198">
        <f>BK142</f>
        <v>0</v>
      </c>
      <c r="K142" s="184"/>
      <c r="L142" s="189"/>
      <c r="M142" s="190"/>
      <c r="N142" s="191"/>
      <c r="O142" s="191"/>
      <c r="P142" s="192">
        <f>SUM(P143:P150)</f>
        <v>0</v>
      </c>
      <c r="Q142" s="191"/>
      <c r="R142" s="192">
        <f>SUM(R143:R150)</f>
        <v>40.556879999999992</v>
      </c>
      <c r="S142" s="191"/>
      <c r="T142" s="193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4" t="s">
        <v>88</v>
      </c>
      <c r="AT142" s="195" t="s">
        <v>82</v>
      </c>
      <c r="AU142" s="195" t="s">
        <v>88</v>
      </c>
      <c r="AY142" s="194" t="s">
        <v>132</v>
      </c>
      <c r="BK142" s="196">
        <f>SUM(BK143:BK150)</f>
        <v>0</v>
      </c>
    </row>
    <row r="143" s="2" customFormat="1" ht="24.15" customHeight="1">
      <c r="A143" s="38"/>
      <c r="B143" s="39"/>
      <c r="C143" s="199" t="s">
        <v>222</v>
      </c>
      <c r="D143" s="199" t="s">
        <v>134</v>
      </c>
      <c r="E143" s="200" t="s">
        <v>223</v>
      </c>
      <c r="F143" s="201" t="s">
        <v>224</v>
      </c>
      <c r="G143" s="202" t="s">
        <v>208</v>
      </c>
      <c r="H143" s="203">
        <v>182</v>
      </c>
      <c r="I143" s="204"/>
      <c r="J143" s="205">
        <f>ROUND(I143*H143,2)</f>
        <v>0</v>
      </c>
      <c r="K143" s="201" t="s">
        <v>138</v>
      </c>
      <c r="L143" s="44"/>
      <c r="M143" s="206" t="s">
        <v>41</v>
      </c>
      <c r="N143" s="207" t="s">
        <v>54</v>
      </c>
      <c r="O143" s="84"/>
      <c r="P143" s="208">
        <f>O143*H143</f>
        <v>0</v>
      </c>
      <c r="Q143" s="208">
        <v>0</v>
      </c>
      <c r="R143" s="208">
        <f>Q143*H143</f>
        <v>0</v>
      </c>
      <c r="S143" s="208">
        <v>0</v>
      </c>
      <c r="T143" s="20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0" t="s">
        <v>139</v>
      </c>
      <c r="AT143" s="210" t="s">
        <v>134</v>
      </c>
      <c r="AU143" s="210" t="s">
        <v>90</v>
      </c>
      <c r="AY143" s="16" t="s">
        <v>132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16" t="s">
        <v>88</v>
      </c>
      <c r="BK143" s="211">
        <f>ROUND(I143*H143,2)</f>
        <v>0</v>
      </c>
      <c r="BL143" s="16" t="s">
        <v>139</v>
      </c>
      <c r="BM143" s="210" t="s">
        <v>225</v>
      </c>
    </row>
    <row r="144" s="2" customFormat="1">
      <c r="A144" s="38"/>
      <c r="B144" s="39"/>
      <c r="C144" s="40"/>
      <c r="D144" s="212" t="s">
        <v>141</v>
      </c>
      <c r="E144" s="40"/>
      <c r="F144" s="213" t="s">
        <v>226</v>
      </c>
      <c r="G144" s="40"/>
      <c r="H144" s="40"/>
      <c r="I144" s="214"/>
      <c r="J144" s="40"/>
      <c r="K144" s="40"/>
      <c r="L144" s="44"/>
      <c r="M144" s="215"/>
      <c r="N144" s="216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6" t="s">
        <v>141</v>
      </c>
      <c r="AU144" s="16" t="s">
        <v>90</v>
      </c>
    </row>
    <row r="145" s="13" customFormat="1">
      <c r="A145" s="13"/>
      <c r="B145" s="217"/>
      <c r="C145" s="218"/>
      <c r="D145" s="219" t="s">
        <v>143</v>
      </c>
      <c r="E145" s="220" t="s">
        <v>41</v>
      </c>
      <c r="F145" s="221" t="s">
        <v>227</v>
      </c>
      <c r="G145" s="218"/>
      <c r="H145" s="222">
        <v>182</v>
      </c>
      <c r="I145" s="223"/>
      <c r="J145" s="218"/>
      <c r="K145" s="218"/>
      <c r="L145" s="224"/>
      <c r="M145" s="225"/>
      <c r="N145" s="226"/>
      <c r="O145" s="226"/>
      <c r="P145" s="226"/>
      <c r="Q145" s="226"/>
      <c r="R145" s="226"/>
      <c r="S145" s="226"/>
      <c r="T145" s="22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8" t="s">
        <v>143</v>
      </c>
      <c r="AU145" s="228" t="s">
        <v>90</v>
      </c>
      <c r="AV145" s="13" t="s">
        <v>90</v>
      </c>
      <c r="AW145" s="13" t="s">
        <v>42</v>
      </c>
      <c r="AX145" s="13" t="s">
        <v>83</v>
      </c>
      <c r="AY145" s="228" t="s">
        <v>132</v>
      </c>
    </row>
    <row r="146" s="2" customFormat="1" ht="44.25" customHeight="1">
      <c r="A146" s="38"/>
      <c r="B146" s="39"/>
      <c r="C146" s="199" t="s">
        <v>228</v>
      </c>
      <c r="D146" s="199" t="s">
        <v>134</v>
      </c>
      <c r="E146" s="200" t="s">
        <v>229</v>
      </c>
      <c r="F146" s="201" t="s">
        <v>230</v>
      </c>
      <c r="G146" s="202" t="s">
        <v>208</v>
      </c>
      <c r="H146" s="203">
        <v>182</v>
      </c>
      <c r="I146" s="204"/>
      <c r="J146" s="205">
        <f>ROUND(I146*H146,2)</f>
        <v>0</v>
      </c>
      <c r="K146" s="201" t="s">
        <v>138</v>
      </c>
      <c r="L146" s="44"/>
      <c r="M146" s="206" t="s">
        <v>41</v>
      </c>
      <c r="N146" s="207" t="s">
        <v>54</v>
      </c>
      <c r="O146" s="84"/>
      <c r="P146" s="208">
        <f>O146*H146</f>
        <v>0</v>
      </c>
      <c r="Q146" s="208">
        <v>0.089219999999999994</v>
      </c>
      <c r="R146" s="208">
        <f>Q146*H146</f>
        <v>16.238039999999998</v>
      </c>
      <c r="S146" s="208">
        <v>0</v>
      </c>
      <c r="T146" s="20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0" t="s">
        <v>139</v>
      </c>
      <c r="AT146" s="210" t="s">
        <v>134</v>
      </c>
      <c r="AU146" s="210" t="s">
        <v>90</v>
      </c>
      <c r="AY146" s="16" t="s">
        <v>132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6" t="s">
        <v>88</v>
      </c>
      <c r="BK146" s="211">
        <f>ROUND(I146*H146,2)</f>
        <v>0</v>
      </c>
      <c r="BL146" s="16" t="s">
        <v>139</v>
      </c>
      <c r="BM146" s="210" t="s">
        <v>231</v>
      </c>
    </row>
    <row r="147" s="2" customFormat="1">
      <c r="A147" s="38"/>
      <c r="B147" s="39"/>
      <c r="C147" s="40"/>
      <c r="D147" s="212" t="s">
        <v>141</v>
      </c>
      <c r="E147" s="40"/>
      <c r="F147" s="213" t="s">
        <v>232</v>
      </c>
      <c r="G147" s="40"/>
      <c r="H147" s="40"/>
      <c r="I147" s="214"/>
      <c r="J147" s="40"/>
      <c r="K147" s="40"/>
      <c r="L147" s="44"/>
      <c r="M147" s="215"/>
      <c r="N147" s="216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6" t="s">
        <v>141</v>
      </c>
      <c r="AU147" s="16" t="s">
        <v>90</v>
      </c>
    </row>
    <row r="148" s="13" customFormat="1">
      <c r="A148" s="13"/>
      <c r="B148" s="217"/>
      <c r="C148" s="218"/>
      <c r="D148" s="219" t="s">
        <v>143</v>
      </c>
      <c r="E148" s="220" t="s">
        <v>41</v>
      </c>
      <c r="F148" s="221" t="s">
        <v>227</v>
      </c>
      <c r="G148" s="218"/>
      <c r="H148" s="222">
        <v>182</v>
      </c>
      <c r="I148" s="223"/>
      <c r="J148" s="218"/>
      <c r="K148" s="218"/>
      <c r="L148" s="224"/>
      <c r="M148" s="225"/>
      <c r="N148" s="226"/>
      <c r="O148" s="226"/>
      <c r="P148" s="226"/>
      <c r="Q148" s="226"/>
      <c r="R148" s="226"/>
      <c r="S148" s="226"/>
      <c r="T148" s="22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8" t="s">
        <v>143</v>
      </c>
      <c r="AU148" s="228" t="s">
        <v>90</v>
      </c>
      <c r="AV148" s="13" t="s">
        <v>90</v>
      </c>
      <c r="AW148" s="13" t="s">
        <v>42</v>
      </c>
      <c r="AX148" s="13" t="s">
        <v>83</v>
      </c>
      <c r="AY148" s="228" t="s">
        <v>132</v>
      </c>
    </row>
    <row r="149" s="2" customFormat="1" ht="16.5" customHeight="1">
      <c r="A149" s="38"/>
      <c r="B149" s="39"/>
      <c r="C149" s="229" t="s">
        <v>8</v>
      </c>
      <c r="D149" s="229" t="s">
        <v>200</v>
      </c>
      <c r="E149" s="230" t="s">
        <v>233</v>
      </c>
      <c r="F149" s="231" t="s">
        <v>234</v>
      </c>
      <c r="G149" s="232" t="s">
        <v>208</v>
      </c>
      <c r="H149" s="233">
        <v>185.63999999999999</v>
      </c>
      <c r="I149" s="234"/>
      <c r="J149" s="235">
        <f>ROUND(I149*H149,2)</f>
        <v>0</v>
      </c>
      <c r="K149" s="231" t="s">
        <v>138</v>
      </c>
      <c r="L149" s="236"/>
      <c r="M149" s="237" t="s">
        <v>41</v>
      </c>
      <c r="N149" s="238" t="s">
        <v>54</v>
      </c>
      <c r="O149" s="84"/>
      <c r="P149" s="208">
        <f>O149*H149</f>
        <v>0</v>
      </c>
      <c r="Q149" s="208">
        <v>0.13100000000000001</v>
      </c>
      <c r="R149" s="208">
        <f>Q149*H149</f>
        <v>24.318839999999998</v>
      </c>
      <c r="S149" s="208">
        <v>0</v>
      </c>
      <c r="T149" s="20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0" t="s">
        <v>185</v>
      </c>
      <c r="AT149" s="210" t="s">
        <v>200</v>
      </c>
      <c r="AU149" s="210" t="s">
        <v>90</v>
      </c>
      <c r="AY149" s="16" t="s">
        <v>132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6" t="s">
        <v>88</v>
      </c>
      <c r="BK149" s="211">
        <f>ROUND(I149*H149,2)</f>
        <v>0</v>
      </c>
      <c r="BL149" s="16" t="s">
        <v>139</v>
      </c>
      <c r="BM149" s="210" t="s">
        <v>235</v>
      </c>
    </row>
    <row r="150" s="13" customFormat="1">
      <c r="A150" s="13"/>
      <c r="B150" s="217"/>
      <c r="C150" s="218"/>
      <c r="D150" s="219" t="s">
        <v>143</v>
      </c>
      <c r="E150" s="218"/>
      <c r="F150" s="221" t="s">
        <v>236</v>
      </c>
      <c r="G150" s="218"/>
      <c r="H150" s="222">
        <v>185.63999999999999</v>
      </c>
      <c r="I150" s="223"/>
      <c r="J150" s="218"/>
      <c r="K150" s="218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143</v>
      </c>
      <c r="AU150" s="228" t="s">
        <v>90</v>
      </c>
      <c r="AV150" s="13" t="s">
        <v>90</v>
      </c>
      <c r="AW150" s="13" t="s">
        <v>4</v>
      </c>
      <c r="AX150" s="13" t="s">
        <v>88</v>
      </c>
      <c r="AY150" s="228" t="s">
        <v>132</v>
      </c>
    </row>
    <row r="151" s="12" customFormat="1" ht="22.8" customHeight="1">
      <c r="A151" s="12"/>
      <c r="B151" s="183"/>
      <c r="C151" s="184"/>
      <c r="D151" s="185" t="s">
        <v>82</v>
      </c>
      <c r="E151" s="197" t="s">
        <v>185</v>
      </c>
      <c r="F151" s="197" t="s">
        <v>237</v>
      </c>
      <c r="G151" s="184"/>
      <c r="H151" s="184"/>
      <c r="I151" s="187"/>
      <c r="J151" s="198">
        <f>BK151</f>
        <v>0</v>
      </c>
      <c r="K151" s="184"/>
      <c r="L151" s="189"/>
      <c r="M151" s="190"/>
      <c r="N151" s="191"/>
      <c r="O151" s="191"/>
      <c r="P151" s="192">
        <f>SUM(P152:P190)</f>
        <v>0</v>
      </c>
      <c r="Q151" s="191"/>
      <c r="R151" s="192">
        <f>SUM(R152:R190)</f>
        <v>2.2471353999999999</v>
      </c>
      <c r="S151" s="191"/>
      <c r="T151" s="193">
        <f>SUM(T152:T190)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4" t="s">
        <v>88</v>
      </c>
      <c r="AT151" s="195" t="s">
        <v>82</v>
      </c>
      <c r="AU151" s="195" t="s">
        <v>88</v>
      </c>
      <c r="AY151" s="194" t="s">
        <v>132</v>
      </c>
      <c r="BK151" s="196">
        <f>SUM(BK152:BK190)</f>
        <v>0</v>
      </c>
    </row>
    <row r="152" s="2" customFormat="1" ht="24.15" customHeight="1">
      <c r="A152" s="38"/>
      <c r="B152" s="39"/>
      <c r="C152" s="199" t="s">
        <v>238</v>
      </c>
      <c r="D152" s="199" t="s">
        <v>134</v>
      </c>
      <c r="E152" s="200" t="s">
        <v>239</v>
      </c>
      <c r="F152" s="201" t="s">
        <v>240</v>
      </c>
      <c r="G152" s="202" t="s">
        <v>241</v>
      </c>
      <c r="H152" s="203">
        <v>26</v>
      </c>
      <c r="I152" s="204"/>
      <c r="J152" s="205">
        <f>ROUND(I152*H152,2)</f>
        <v>0</v>
      </c>
      <c r="K152" s="201" t="s">
        <v>138</v>
      </c>
      <c r="L152" s="44"/>
      <c r="M152" s="206" t="s">
        <v>41</v>
      </c>
      <c r="N152" s="207" t="s">
        <v>54</v>
      </c>
      <c r="O152" s="84"/>
      <c r="P152" s="208">
        <f>O152*H152</f>
        <v>0</v>
      </c>
      <c r="Q152" s="208">
        <v>0</v>
      </c>
      <c r="R152" s="208">
        <f>Q152*H152</f>
        <v>0</v>
      </c>
      <c r="S152" s="208">
        <v>0</v>
      </c>
      <c r="T152" s="20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0" t="s">
        <v>139</v>
      </c>
      <c r="AT152" s="210" t="s">
        <v>134</v>
      </c>
      <c r="AU152" s="210" t="s">
        <v>90</v>
      </c>
      <c r="AY152" s="16" t="s">
        <v>132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16" t="s">
        <v>88</v>
      </c>
      <c r="BK152" s="211">
        <f>ROUND(I152*H152,2)</f>
        <v>0</v>
      </c>
      <c r="BL152" s="16" t="s">
        <v>139</v>
      </c>
      <c r="BM152" s="210" t="s">
        <v>242</v>
      </c>
    </row>
    <row r="153" s="2" customFormat="1">
      <c r="A153" s="38"/>
      <c r="B153" s="39"/>
      <c r="C153" s="40"/>
      <c r="D153" s="212" t="s">
        <v>141</v>
      </c>
      <c r="E153" s="40"/>
      <c r="F153" s="213" t="s">
        <v>243</v>
      </c>
      <c r="G153" s="40"/>
      <c r="H153" s="40"/>
      <c r="I153" s="214"/>
      <c r="J153" s="40"/>
      <c r="K153" s="40"/>
      <c r="L153" s="44"/>
      <c r="M153" s="215"/>
      <c r="N153" s="216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6" t="s">
        <v>141</v>
      </c>
      <c r="AU153" s="16" t="s">
        <v>90</v>
      </c>
    </row>
    <row r="154" s="13" customFormat="1">
      <c r="A154" s="13"/>
      <c r="B154" s="217"/>
      <c r="C154" s="218"/>
      <c r="D154" s="219" t="s">
        <v>143</v>
      </c>
      <c r="E154" s="220" t="s">
        <v>41</v>
      </c>
      <c r="F154" s="221" t="s">
        <v>244</v>
      </c>
      <c r="G154" s="218"/>
      <c r="H154" s="222">
        <v>12</v>
      </c>
      <c r="I154" s="223"/>
      <c r="J154" s="218"/>
      <c r="K154" s="218"/>
      <c r="L154" s="224"/>
      <c r="M154" s="225"/>
      <c r="N154" s="226"/>
      <c r="O154" s="226"/>
      <c r="P154" s="226"/>
      <c r="Q154" s="226"/>
      <c r="R154" s="226"/>
      <c r="S154" s="226"/>
      <c r="T154" s="22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8" t="s">
        <v>143</v>
      </c>
      <c r="AU154" s="228" t="s">
        <v>90</v>
      </c>
      <c r="AV154" s="13" t="s">
        <v>90</v>
      </c>
      <c r="AW154" s="13" t="s">
        <v>42</v>
      </c>
      <c r="AX154" s="13" t="s">
        <v>83</v>
      </c>
      <c r="AY154" s="228" t="s">
        <v>132</v>
      </c>
    </row>
    <row r="155" s="13" customFormat="1">
      <c r="A155" s="13"/>
      <c r="B155" s="217"/>
      <c r="C155" s="218"/>
      <c r="D155" s="219" t="s">
        <v>143</v>
      </c>
      <c r="E155" s="220" t="s">
        <v>41</v>
      </c>
      <c r="F155" s="221" t="s">
        <v>245</v>
      </c>
      <c r="G155" s="218"/>
      <c r="H155" s="222">
        <v>14</v>
      </c>
      <c r="I155" s="223"/>
      <c r="J155" s="218"/>
      <c r="K155" s="218"/>
      <c r="L155" s="224"/>
      <c r="M155" s="225"/>
      <c r="N155" s="226"/>
      <c r="O155" s="226"/>
      <c r="P155" s="226"/>
      <c r="Q155" s="226"/>
      <c r="R155" s="226"/>
      <c r="S155" s="226"/>
      <c r="T155" s="22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8" t="s">
        <v>143</v>
      </c>
      <c r="AU155" s="228" t="s">
        <v>90</v>
      </c>
      <c r="AV155" s="13" t="s">
        <v>90</v>
      </c>
      <c r="AW155" s="13" t="s">
        <v>42</v>
      </c>
      <c r="AX155" s="13" t="s">
        <v>83</v>
      </c>
      <c r="AY155" s="228" t="s">
        <v>132</v>
      </c>
    </row>
    <row r="156" s="2" customFormat="1" ht="16.5" customHeight="1">
      <c r="A156" s="38"/>
      <c r="B156" s="39"/>
      <c r="C156" s="229" t="s">
        <v>246</v>
      </c>
      <c r="D156" s="229" t="s">
        <v>200</v>
      </c>
      <c r="E156" s="230" t="s">
        <v>247</v>
      </c>
      <c r="F156" s="231" t="s">
        <v>248</v>
      </c>
      <c r="G156" s="232" t="s">
        <v>241</v>
      </c>
      <c r="H156" s="233">
        <v>26.390000000000001</v>
      </c>
      <c r="I156" s="234"/>
      <c r="J156" s="235">
        <f>ROUND(I156*H156,2)</f>
        <v>0</v>
      </c>
      <c r="K156" s="231" t="s">
        <v>138</v>
      </c>
      <c r="L156" s="236"/>
      <c r="M156" s="237" t="s">
        <v>41</v>
      </c>
      <c r="N156" s="238" t="s">
        <v>54</v>
      </c>
      <c r="O156" s="84"/>
      <c r="P156" s="208">
        <f>O156*H156</f>
        <v>0</v>
      </c>
      <c r="Q156" s="208">
        <v>0.00106</v>
      </c>
      <c r="R156" s="208">
        <f>Q156*H156</f>
        <v>0.027973399999999999</v>
      </c>
      <c r="S156" s="208">
        <v>0</v>
      </c>
      <c r="T156" s="20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0" t="s">
        <v>185</v>
      </c>
      <c r="AT156" s="210" t="s">
        <v>200</v>
      </c>
      <c r="AU156" s="210" t="s">
        <v>90</v>
      </c>
      <c r="AY156" s="16" t="s">
        <v>132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6" t="s">
        <v>88</v>
      </c>
      <c r="BK156" s="211">
        <f>ROUND(I156*H156,2)</f>
        <v>0</v>
      </c>
      <c r="BL156" s="16" t="s">
        <v>139</v>
      </c>
      <c r="BM156" s="210" t="s">
        <v>249</v>
      </c>
    </row>
    <row r="157" s="13" customFormat="1">
      <c r="A157" s="13"/>
      <c r="B157" s="217"/>
      <c r="C157" s="218"/>
      <c r="D157" s="219" t="s">
        <v>143</v>
      </c>
      <c r="E157" s="218"/>
      <c r="F157" s="221" t="s">
        <v>250</v>
      </c>
      <c r="G157" s="218"/>
      <c r="H157" s="222">
        <v>26.390000000000001</v>
      </c>
      <c r="I157" s="223"/>
      <c r="J157" s="218"/>
      <c r="K157" s="218"/>
      <c r="L157" s="224"/>
      <c r="M157" s="225"/>
      <c r="N157" s="226"/>
      <c r="O157" s="226"/>
      <c r="P157" s="226"/>
      <c r="Q157" s="226"/>
      <c r="R157" s="226"/>
      <c r="S157" s="226"/>
      <c r="T157" s="22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8" t="s">
        <v>143</v>
      </c>
      <c r="AU157" s="228" t="s">
        <v>90</v>
      </c>
      <c r="AV157" s="13" t="s">
        <v>90</v>
      </c>
      <c r="AW157" s="13" t="s">
        <v>4</v>
      </c>
      <c r="AX157" s="13" t="s">
        <v>88</v>
      </c>
      <c r="AY157" s="228" t="s">
        <v>132</v>
      </c>
    </row>
    <row r="158" s="2" customFormat="1" ht="24.15" customHeight="1">
      <c r="A158" s="38"/>
      <c r="B158" s="39"/>
      <c r="C158" s="199" t="s">
        <v>251</v>
      </c>
      <c r="D158" s="199" t="s">
        <v>134</v>
      </c>
      <c r="E158" s="200" t="s">
        <v>252</v>
      </c>
      <c r="F158" s="201" t="s">
        <v>253</v>
      </c>
      <c r="G158" s="202" t="s">
        <v>241</v>
      </c>
      <c r="H158" s="203">
        <v>12.199999999999999</v>
      </c>
      <c r="I158" s="204"/>
      <c r="J158" s="205">
        <f>ROUND(I158*H158,2)</f>
        <v>0</v>
      </c>
      <c r="K158" s="201" t="s">
        <v>138</v>
      </c>
      <c r="L158" s="44"/>
      <c r="M158" s="206" t="s">
        <v>41</v>
      </c>
      <c r="N158" s="207" t="s">
        <v>54</v>
      </c>
      <c r="O158" s="84"/>
      <c r="P158" s="208">
        <f>O158*H158</f>
        <v>0</v>
      </c>
      <c r="Q158" s="208">
        <v>0.0027599999999999999</v>
      </c>
      <c r="R158" s="208">
        <f>Q158*H158</f>
        <v>0.033671999999999994</v>
      </c>
      <c r="S158" s="208">
        <v>0</v>
      </c>
      <c r="T158" s="20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0" t="s">
        <v>139</v>
      </c>
      <c r="AT158" s="210" t="s">
        <v>134</v>
      </c>
      <c r="AU158" s="210" t="s">
        <v>90</v>
      </c>
      <c r="AY158" s="16" t="s">
        <v>132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6" t="s">
        <v>88</v>
      </c>
      <c r="BK158" s="211">
        <f>ROUND(I158*H158,2)</f>
        <v>0</v>
      </c>
      <c r="BL158" s="16" t="s">
        <v>139</v>
      </c>
      <c r="BM158" s="210" t="s">
        <v>254</v>
      </c>
    </row>
    <row r="159" s="2" customFormat="1">
      <c r="A159" s="38"/>
      <c r="B159" s="39"/>
      <c r="C159" s="40"/>
      <c r="D159" s="212" t="s">
        <v>141</v>
      </c>
      <c r="E159" s="40"/>
      <c r="F159" s="213" t="s">
        <v>255</v>
      </c>
      <c r="G159" s="40"/>
      <c r="H159" s="40"/>
      <c r="I159" s="214"/>
      <c r="J159" s="40"/>
      <c r="K159" s="40"/>
      <c r="L159" s="44"/>
      <c r="M159" s="215"/>
      <c r="N159" s="216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6" t="s">
        <v>141</v>
      </c>
      <c r="AU159" s="16" t="s">
        <v>90</v>
      </c>
    </row>
    <row r="160" s="13" customFormat="1">
      <c r="A160" s="13"/>
      <c r="B160" s="217"/>
      <c r="C160" s="218"/>
      <c r="D160" s="219" t="s">
        <v>143</v>
      </c>
      <c r="E160" s="220" t="s">
        <v>41</v>
      </c>
      <c r="F160" s="221" t="s">
        <v>256</v>
      </c>
      <c r="G160" s="218"/>
      <c r="H160" s="222">
        <v>12.199999999999999</v>
      </c>
      <c r="I160" s="223"/>
      <c r="J160" s="218"/>
      <c r="K160" s="218"/>
      <c r="L160" s="224"/>
      <c r="M160" s="225"/>
      <c r="N160" s="226"/>
      <c r="O160" s="226"/>
      <c r="P160" s="226"/>
      <c r="Q160" s="226"/>
      <c r="R160" s="226"/>
      <c r="S160" s="226"/>
      <c r="T160" s="22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8" t="s">
        <v>143</v>
      </c>
      <c r="AU160" s="228" t="s">
        <v>90</v>
      </c>
      <c r="AV160" s="13" t="s">
        <v>90</v>
      </c>
      <c r="AW160" s="13" t="s">
        <v>42</v>
      </c>
      <c r="AX160" s="13" t="s">
        <v>83</v>
      </c>
      <c r="AY160" s="228" t="s">
        <v>132</v>
      </c>
    </row>
    <row r="161" s="2" customFormat="1" ht="16.5" customHeight="1">
      <c r="A161" s="38"/>
      <c r="B161" s="39"/>
      <c r="C161" s="199" t="s">
        <v>257</v>
      </c>
      <c r="D161" s="199" t="s">
        <v>134</v>
      </c>
      <c r="E161" s="200" t="s">
        <v>258</v>
      </c>
      <c r="F161" s="201" t="s">
        <v>259</v>
      </c>
      <c r="G161" s="202" t="s">
        <v>241</v>
      </c>
      <c r="H161" s="203">
        <v>26</v>
      </c>
      <c r="I161" s="204"/>
      <c r="J161" s="205">
        <f>ROUND(I161*H161,2)</f>
        <v>0</v>
      </c>
      <c r="K161" s="201" t="s">
        <v>138</v>
      </c>
      <c r="L161" s="44"/>
      <c r="M161" s="206" t="s">
        <v>41</v>
      </c>
      <c r="N161" s="207" t="s">
        <v>54</v>
      </c>
      <c r="O161" s="84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0" t="s">
        <v>139</v>
      </c>
      <c r="AT161" s="210" t="s">
        <v>134</v>
      </c>
      <c r="AU161" s="210" t="s">
        <v>90</v>
      </c>
      <c r="AY161" s="16" t="s">
        <v>132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6" t="s">
        <v>88</v>
      </c>
      <c r="BK161" s="211">
        <f>ROUND(I161*H161,2)</f>
        <v>0</v>
      </c>
      <c r="BL161" s="16" t="s">
        <v>139</v>
      </c>
      <c r="BM161" s="210" t="s">
        <v>260</v>
      </c>
    </row>
    <row r="162" s="2" customFormat="1">
      <c r="A162" s="38"/>
      <c r="B162" s="39"/>
      <c r="C162" s="40"/>
      <c r="D162" s="212" t="s">
        <v>141</v>
      </c>
      <c r="E162" s="40"/>
      <c r="F162" s="213" t="s">
        <v>261</v>
      </c>
      <c r="G162" s="40"/>
      <c r="H162" s="40"/>
      <c r="I162" s="214"/>
      <c r="J162" s="40"/>
      <c r="K162" s="40"/>
      <c r="L162" s="44"/>
      <c r="M162" s="215"/>
      <c r="N162" s="216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6" t="s">
        <v>141</v>
      </c>
      <c r="AU162" s="16" t="s">
        <v>90</v>
      </c>
    </row>
    <row r="163" s="13" customFormat="1">
      <c r="A163" s="13"/>
      <c r="B163" s="217"/>
      <c r="C163" s="218"/>
      <c r="D163" s="219" t="s">
        <v>143</v>
      </c>
      <c r="E163" s="220" t="s">
        <v>41</v>
      </c>
      <c r="F163" s="221" t="s">
        <v>262</v>
      </c>
      <c r="G163" s="218"/>
      <c r="H163" s="222">
        <v>26</v>
      </c>
      <c r="I163" s="223"/>
      <c r="J163" s="218"/>
      <c r="K163" s="218"/>
      <c r="L163" s="224"/>
      <c r="M163" s="225"/>
      <c r="N163" s="226"/>
      <c r="O163" s="226"/>
      <c r="P163" s="226"/>
      <c r="Q163" s="226"/>
      <c r="R163" s="226"/>
      <c r="S163" s="226"/>
      <c r="T163" s="22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8" t="s">
        <v>143</v>
      </c>
      <c r="AU163" s="228" t="s">
        <v>90</v>
      </c>
      <c r="AV163" s="13" t="s">
        <v>90</v>
      </c>
      <c r="AW163" s="13" t="s">
        <v>42</v>
      </c>
      <c r="AX163" s="13" t="s">
        <v>83</v>
      </c>
      <c r="AY163" s="228" t="s">
        <v>132</v>
      </c>
    </row>
    <row r="164" s="2" customFormat="1" ht="16.5" customHeight="1">
      <c r="A164" s="38"/>
      <c r="B164" s="39"/>
      <c r="C164" s="199" t="s">
        <v>263</v>
      </c>
      <c r="D164" s="199" t="s">
        <v>134</v>
      </c>
      <c r="E164" s="200" t="s">
        <v>264</v>
      </c>
      <c r="F164" s="201" t="s">
        <v>265</v>
      </c>
      <c r="G164" s="202" t="s">
        <v>266</v>
      </c>
      <c r="H164" s="203">
        <v>3</v>
      </c>
      <c r="I164" s="204"/>
      <c r="J164" s="205">
        <f>ROUND(I164*H164,2)</f>
        <v>0</v>
      </c>
      <c r="K164" s="201" t="s">
        <v>138</v>
      </c>
      <c r="L164" s="44"/>
      <c r="M164" s="206" t="s">
        <v>41</v>
      </c>
      <c r="N164" s="207" t="s">
        <v>54</v>
      </c>
      <c r="O164" s="84"/>
      <c r="P164" s="208">
        <f>O164*H164</f>
        <v>0</v>
      </c>
      <c r="Q164" s="208">
        <v>0.00010000000000000001</v>
      </c>
      <c r="R164" s="208">
        <f>Q164*H164</f>
        <v>0.00030000000000000003</v>
      </c>
      <c r="S164" s="208">
        <v>0</v>
      </c>
      <c r="T164" s="20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0" t="s">
        <v>139</v>
      </c>
      <c r="AT164" s="210" t="s">
        <v>134</v>
      </c>
      <c r="AU164" s="210" t="s">
        <v>90</v>
      </c>
      <c r="AY164" s="16" t="s">
        <v>132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6" t="s">
        <v>88</v>
      </c>
      <c r="BK164" s="211">
        <f>ROUND(I164*H164,2)</f>
        <v>0</v>
      </c>
      <c r="BL164" s="16" t="s">
        <v>139</v>
      </c>
      <c r="BM164" s="210" t="s">
        <v>267</v>
      </c>
    </row>
    <row r="165" s="2" customFormat="1">
      <c r="A165" s="38"/>
      <c r="B165" s="39"/>
      <c r="C165" s="40"/>
      <c r="D165" s="212" t="s">
        <v>141</v>
      </c>
      <c r="E165" s="40"/>
      <c r="F165" s="213" t="s">
        <v>268</v>
      </c>
      <c r="G165" s="40"/>
      <c r="H165" s="40"/>
      <c r="I165" s="214"/>
      <c r="J165" s="40"/>
      <c r="K165" s="40"/>
      <c r="L165" s="44"/>
      <c r="M165" s="215"/>
      <c r="N165" s="216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6" t="s">
        <v>141</v>
      </c>
      <c r="AU165" s="16" t="s">
        <v>90</v>
      </c>
    </row>
    <row r="166" s="13" customFormat="1">
      <c r="A166" s="13"/>
      <c r="B166" s="217"/>
      <c r="C166" s="218"/>
      <c r="D166" s="219" t="s">
        <v>143</v>
      </c>
      <c r="E166" s="220" t="s">
        <v>41</v>
      </c>
      <c r="F166" s="221" t="s">
        <v>269</v>
      </c>
      <c r="G166" s="218"/>
      <c r="H166" s="222">
        <v>3</v>
      </c>
      <c r="I166" s="223"/>
      <c r="J166" s="218"/>
      <c r="K166" s="218"/>
      <c r="L166" s="224"/>
      <c r="M166" s="225"/>
      <c r="N166" s="226"/>
      <c r="O166" s="226"/>
      <c r="P166" s="226"/>
      <c r="Q166" s="226"/>
      <c r="R166" s="226"/>
      <c r="S166" s="226"/>
      <c r="T166" s="22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8" t="s">
        <v>143</v>
      </c>
      <c r="AU166" s="228" t="s">
        <v>90</v>
      </c>
      <c r="AV166" s="13" t="s">
        <v>90</v>
      </c>
      <c r="AW166" s="13" t="s">
        <v>42</v>
      </c>
      <c r="AX166" s="13" t="s">
        <v>83</v>
      </c>
      <c r="AY166" s="228" t="s">
        <v>132</v>
      </c>
    </row>
    <row r="167" s="2" customFormat="1" ht="16.5" customHeight="1">
      <c r="A167" s="38"/>
      <c r="B167" s="39"/>
      <c r="C167" s="199" t="s">
        <v>7</v>
      </c>
      <c r="D167" s="199" t="s">
        <v>134</v>
      </c>
      <c r="E167" s="200" t="s">
        <v>270</v>
      </c>
      <c r="F167" s="201" t="s">
        <v>271</v>
      </c>
      <c r="G167" s="202" t="s">
        <v>272</v>
      </c>
      <c r="H167" s="203">
        <v>4</v>
      </c>
      <c r="I167" s="204"/>
      <c r="J167" s="205">
        <f>ROUND(I167*H167,2)</f>
        <v>0</v>
      </c>
      <c r="K167" s="201" t="s">
        <v>138</v>
      </c>
      <c r="L167" s="44"/>
      <c r="M167" s="206" t="s">
        <v>41</v>
      </c>
      <c r="N167" s="207" t="s">
        <v>54</v>
      </c>
      <c r="O167" s="84"/>
      <c r="P167" s="208">
        <f>O167*H167</f>
        <v>0</v>
      </c>
      <c r="Q167" s="208">
        <v>0.45937</v>
      </c>
      <c r="R167" s="208">
        <f>Q167*H167</f>
        <v>1.83748</v>
      </c>
      <c r="S167" s="208">
        <v>0</v>
      </c>
      <c r="T167" s="20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0" t="s">
        <v>139</v>
      </c>
      <c r="AT167" s="210" t="s">
        <v>134</v>
      </c>
      <c r="AU167" s="210" t="s">
        <v>90</v>
      </c>
      <c r="AY167" s="16" t="s">
        <v>132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6" t="s">
        <v>88</v>
      </c>
      <c r="BK167" s="211">
        <f>ROUND(I167*H167,2)</f>
        <v>0</v>
      </c>
      <c r="BL167" s="16" t="s">
        <v>139</v>
      </c>
      <c r="BM167" s="210" t="s">
        <v>273</v>
      </c>
    </row>
    <row r="168" s="2" customFormat="1">
      <c r="A168" s="38"/>
      <c r="B168" s="39"/>
      <c r="C168" s="40"/>
      <c r="D168" s="212" t="s">
        <v>141</v>
      </c>
      <c r="E168" s="40"/>
      <c r="F168" s="213" t="s">
        <v>274</v>
      </c>
      <c r="G168" s="40"/>
      <c r="H168" s="40"/>
      <c r="I168" s="214"/>
      <c r="J168" s="40"/>
      <c r="K168" s="40"/>
      <c r="L168" s="44"/>
      <c r="M168" s="215"/>
      <c r="N168" s="216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6" t="s">
        <v>141</v>
      </c>
      <c r="AU168" s="16" t="s">
        <v>90</v>
      </c>
    </row>
    <row r="169" s="13" customFormat="1">
      <c r="A169" s="13"/>
      <c r="B169" s="217"/>
      <c r="C169" s="218"/>
      <c r="D169" s="219" t="s">
        <v>143</v>
      </c>
      <c r="E169" s="220" t="s">
        <v>41</v>
      </c>
      <c r="F169" s="221" t="s">
        <v>275</v>
      </c>
      <c r="G169" s="218"/>
      <c r="H169" s="222">
        <v>4</v>
      </c>
      <c r="I169" s="223"/>
      <c r="J169" s="218"/>
      <c r="K169" s="218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143</v>
      </c>
      <c r="AU169" s="228" t="s">
        <v>90</v>
      </c>
      <c r="AV169" s="13" t="s">
        <v>90</v>
      </c>
      <c r="AW169" s="13" t="s">
        <v>42</v>
      </c>
      <c r="AX169" s="13" t="s">
        <v>83</v>
      </c>
      <c r="AY169" s="228" t="s">
        <v>132</v>
      </c>
    </row>
    <row r="170" s="2" customFormat="1" ht="24.15" customHeight="1">
      <c r="A170" s="38"/>
      <c r="B170" s="39"/>
      <c r="C170" s="199" t="s">
        <v>276</v>
      </c>
      <c r="D170" s="199" t="s">
        <v>134</v>
      </c>
      <c r="E170" s="200" t="s">
        <v>277</v>
      </c>
      <c r="F170" s="201" t="s">
        <v>278</v>
      </c>
      <c r="G170" s="202" t="s">
        <v>272</v>
      </c>
      <c r="H170" s="203">
        <v>2</v>
      </c>
      <c r="I170" s="204"/>
      <c r="J170" s="205">
        <f>ROUND(I170*H170,2)</f>
        <v>0</v>
      </c>
      <c r="K170" s="201" t="s">
        <v>138</v>
      </c>
      <c r="L170" s="44"/>
      <c r="M170" s="206" t="s">
        <v>41</v>
      </c>
      <c r="N170" s="207" t="s">
        <v>54</v>
      </c>
      <c r="O170" s="84"/>
      <c r="P170" s="208">
        <f>O170*H170</f>
        <v>0</v>
      </c>
      <c r="Q170" s="208">
        <v>0.040050000000000002</v>
      </c>
      <c r="R170" s="208">
        <f>Q170*H170</f>
        <v>0.080100000000000005</v>
      </c>
      <c r="S170" s="208">
        <v>0</v>
      </c>
      <c r="T170" s="20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0" t="s">
        <v>139</v>
      </c>
      <c r="AT170" s="210" t="s">
        <v>134</v>
      </c>
      <c r="AU170" s="210" t="s">
        <v>90</v>
      </c>
      <c r="AY170" s="16" t="s">
        <v>132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16" t="s">
        <v>88</v>
      </c>
      <c r="BK170" s="211">
        <f>ROUND(I170*H170,2)</f>
        <v>0</v>
      </c>
      <c r="BL170" s="16" t="s">
        <v>139</v>
      </c>
      <c r="BM170" s="210" t="s">
        <v>279</v>
      </c>
    </row>
    <row r="171" s="2" customFormat="1">
      <c r="A171" s="38"/>
      <c r="B171" s="39"/>
      <c r="C171" s="40"/>
      <c r="D171" s="212" t="s">
        <v>141</v>
      </c>
      <c r="E171" s="40"/>
      <c r="F171" s="213" t="s">
        <v>280</v>
      </c>
      <c r="G171" s="40"/>
      <c r="H171" s="40"/>
      <c r="I171" s="214"/>
      <c r="J171" s="40"/>
      <c r="K171" s="40"/>
      <c r="L171" s="44"/>
      <c r="M171" s="215"/>
      <c r="N171" s="216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6" t="s">
        <v>141</v>
      </c>
      <c r="AU171" s="16" t="s">
        <v>90</v>
      </c>
    </row>
    <row r="172" s="13" customFormat="1">
      <c r="A172" s="13"/>
      <c r="B172" s="217"/>
      <c r="C172" s="218"/>
      <c r="D172" s="219" t="s">
        <v>143</v>
      </c>
      <c r="E172" s="220" t="s">
        <v>41</v>
      </c>
      <c r="F172" s="221" t="s">
        <v>281</v>
      </c>
      <c r="G172" s="218"/>
      <c r="H172" s="222">
        <v>2</v>
      </c>
      <c r="I172" s="223"/>
      <c r="J172" s="218"/>
      <c r="K172" s="218"/>
      <c r="L172" s="224"/>
      <c r="M172" s="225"/>
      <c r="N172" s="226"/>
      <c r="O172" s="226"/>
      <c r="P172" s="226"/>
      <c r="Q172" s="226"/>
      <c r="R172" s="226"/>
      <c r="S172" s="226"/>
      <c r="T172" s="22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8" t="s">
        <v>143</v>
      </c>
      <c r="AU172" s="228" t="s">
        <v>90</v>
      </c>
      <c r="AV172" s="13" t="s">
        <v>90</v>
      </c>
      <c r="AW172" s="13" t="s">
        <v>42</v>
      </c>
      <c r="AX172" s="13" t="s">
        <v>83</v>
      </c>
      <c r="AY172" s="228" t="s">
        <v>132</v>
      </c>
    </row>
    <row r="173" s="2" customFormat="1" ht="24.15" customHeight="1">
      <c r="A173" s="38"/>
      <c r="B173" s="39"/>
      <c r="C173" s="199" t="s">
        <v>282</v>
      </c>
      <c r="D173" s="199" t="s">
        <v>134</v>
      </c>
      <c r="E173" s="200" t="s">
        <v>283</v>
      </c>
      <c r="F173" s="201" t="s">
        <v>284</v>
      </c>
      <c r="G173" s="202" t="s">
        <v>272</v>
      </c>
      <c r="H173" s="203">
        <v>1</v>
      </c>
      <c r="I173" s="204"/>
      <c r="J173" s="205">
        <f>ROUND(I173*H173,2)</f>
        <v>0</v>
      </c>
      <c r="K173" s="201" t="s">
        <v>138</v>
      </c>
      <c r="L173" s="44"/>
      <c r="M173" s="206" t="s">
        <v>41</v>
      </c>
      <c r="N173" s="207" t="s">
        <v>54</v>
      </c>
      <c r="O173" s="84"/>
      <c r="P173" s="208">
        <f>O173*H173</f>
        <v>0</v>
      </c>
      <c r="Q173" s="208">
        <v>0.064049999999999996</v>
      </c>
      <c r="R173" s="208">
        <f>Q173*H173</f>
        <v>0.064049999999999996</v>
      </c>
      <c r="S173" s="208">
        <v>0</v>
      </c>
      <c r="T173" s="20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0" t="s">
        <v>139</v>
      </c>
      <c r="AT173" s="210" t="s">
        <v>134</v>
      </c>
      <c r="AU173" s="210" t="s">
        <v>90</v>
      </c>
      <c r="AY173" s="16" t="s">
        <v>132</v>
      </c>
      <c r="BE173" s="211">
        <f>IF(N173="základní",J173,0)</f>
        <v>0</v>
      </c>
      <c r="BF173" s="211">
        <f>IF(N173="snížená",J173,0)</f>
        <v>0</v>
      </c>
      <c r="BG173" s="211">
        <f>IF(N173="zákl. přenesená",J173,0)</f>
        <v>0</v>
      </c>
      <c r="BH173" s="211">
        <f>IF(N173="sníž. přenesená",J173,0)</f>
        <v>0</v>
      </c>
      <c r="BI173" s="211">
        <f>IF(N173="nulová",J173,0)</f>
        <v>0</v>
      </c>
      <c r="BJ173" s="16" t="s">
        <v>88</v>
      </c>
      <c r="BK173" s="211">
        <f>ROUND(I173*H173,2)</f>
        <v>0</v>
      </c>
      <c r="BL173" s="16" t="s">
        <v>139</v>
      </c>
      <c r="BM173" s="210" t="s">
        <v>285</v>
      </c>
    </row>
    <row r="174" s="2" customFormat="1">
      <c r="A174" s="38"/>
      <c r="B174" s="39"/>
      <c r="C174" s="40"/>
      <c r="D174" s="212" t="s">
        <v>141</v>
      </c>
      <c r="E174" s="40"/>
      <c r="F174" s="213" t="s">
        <v>286</v>
      </c>
      <c r="G174" s="40"/>
      <c r="H174" s="40"/>
      <c r="I174" s="214"/>
      <c r="J174" s="40"/>
      <c r="K174" s="40"/>
      <c r="L174" s="44"/>
      <c r="M174" s="215"/>
      <c r="N174" s="216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6" t="s">
        <v>141</v>
      </c>
      <c r="AU174" s="16" t="s">
        <v>90</v>
      </c>
    </row>
    <row r="175" s="13" customFormat="1">
      <c r="A175" s="13"/>
      <c r="B175" s="217"/>
      <c r="C175" s="218"/>
      <c r="D175" s="219" t="s">
        <v>143</v>
      </c>
      <c r="E175" s="220" t="s">
        <v>41</v>
      </c>
      <c r="F175" s="221" t="s">
        <v>287</v>
      </c>
      <c r="G175" s="218"/>
      <c r="H175" s="222">
        <v>1</v>
      </c>
      <c r="I175" s="223"/>
      <c r="J175" s="218"/>
      <c r="K175" s="218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143</v>
      </c>
      <c r="AU175" s="228" t="s">
        <v>90</v>
      </c>
      <c r="AV175" s="13" t="s">
        <v>90</v>
      </c>
      <c r="AW175" s="13" t="s">
        <v>42</v>
      </c>
      <c r="AX175" s="13" t="s">
        <v>83</v>
      </c>
      <c r="AY175" s="228" t="s">
        <v>132</v>
      </c>
    </row>
    <row r="176" s="2" customFormat="1" ht="24.15" customHeight="1">
      <c r="A176" s="38"/>
      <c r="B176" s="39"/>
      <c r="C176" s="199" t="s">
        <v>288</v>
      </c>
      <c r="D176" s="199" t="s">
        <v>134</v>
      </c>
      <c r="E176" s="200" t="s">
        <v>289</v>
      </c>
      <c r="F176" s="201" t="s">
        <v>290</v>
      </c>
      <c r="G176" s="202" t="s">
        <v>272</v>
      </c>
      <c r="H176" s="203">
        <v>3</v>
      </c>
      <c r="I176" s="204"/>
      <c r="J176" s="205">
        <f>ROUND(I176*H176,2)</f>
        <v>0</v>
      </c>
      <c r="K176" s="201" t="s">
        <v>138</v>
      </c>
      <c r="L176" s="44"/>
      <c r="M176" s="206" t="s">
        <v>41</v>
      </c>
      <c r="N176" s="207" t="s">
        <v>54</v>
      </c>
      <c r="O176" s="84"/>
      <c r="P176" s="208">
        <f>O176*H176</f>
        <v>0</v>
      </c>
      <c r="Q176" s="208">
        <v>0.00396</v>
      </c>
      <c r="R176" s="208">
        <f>Q176*H176</f>
        <v>0.01188</v>
      </c>
      <c r="S176" s="208">
        <v>0</v>
      </c>
      <c r="T176" s="20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0" t="s">
        <v>139</v>
      </c>
      <c r="AT176" s="210" t="s">
        <v>134</v>
      </c>
      <c r="AU176" s="210" t="s">
        <v>90</v>
      </c>
      <c r="AY176" s="16" t="s">
        <v>132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6" t="s">
        <v>88</v>
      </c>
      <c r="BK176" s="211">
        <f>ROUND(I176*H176,2)</f>
        <v>0</v>
      </c>
      <c r="BL176" s="16" t="s">
        <v>139</v>
      </c>
      <c r="BM176" s="210" t="s">
        <v>291</v>
      </c>
    </row>
    <row r="177" s="2" customFormat="1">
      <c r="A177" s="38"/>
      <c r="B177" s="39"/>
      <c r="C177" s="40"/>
      <c r="D177" s="212" t="s">
        <v>141</v>
      </c>
      <c r="E177" s="40"/>
      <c r="F177" s="213" t="s">
        <v>292</v>
      </c>
      <c r="G177" s="40"/>
      <c r="H177" s="40"/>
      <c r="I177" s="214"/>
      <c r="J177" s="40"/>
      <c r="K177" s="40"/>
      <c r="L177" s="44"/>
      <c r="M177" s="215"/>
      <c r="N177" s="216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6" t="s">
        <v>141</v>
      </c>
      <c r="AU177" s="16" t="s">
        <v>90</v>
      </c>
    </row>
    <row r="178" s="13" customFormat="1">
      <c r="A178" s="13"/>
      <c r="B178" s="217"/>
      <c r="C178" s="218"/>
      <c r="D178" s="219" t="s">
        <v>143</v>
      </c>
      <c r="E178" s="220" t="s">
        <v>41</v>
      </c>
      <c r="F178" s="221" t="s">
        <v>293</v>
      </c>
      <c r="G178" s="218"/>
      <c r="H178" s="222">
        <v>3</v>
      </c>
      <c r="I178" s="223"/>
      <c r="J178" s="218"/>
      <c r="K178" s="218"/>
      <c r="L178" s="224"/>
      <c r="M178" s="225"/>
      <c r="N178" s="226"/>
      <c r="O178" s="226"/>
      <c r="P178" s="226"/>
      <c r="Q178" s="226"/>
      <c r="R178" s="226"/>
      <c r="S178" s="226"/>
      <c r="T178" s="22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8" t="s">
        <v>143</v>
      </c>
      <c r="AU178" s="228" t="s">
        <v>90</v>
      </c>
      <c r="AV178" s="13" t="s">
        <v>90</v>
      </c>
      <c r="AW178" s="13" t="s">
        <v>42</v>
      </c>
      <c r="AX178" s="13" t="s">
        <v>83</v>
      </c>
      <c r="AY178" s="228" t="s">
        <v>132</v>
      </c>
    </row>
    <row r="179" s="2" customFormat="1" ht="24.15" customHeight="1">
      <c r="A179" s="38"/>
      <c r="B179" s="39"/>
      <c r="C179" s="199" t="s">
        <v>294</v>
      </c>
      <c r="D179" s="199" t="s">
        <v>134</v>
      </c>
      <c r="E179" s="200" t="s">
        <v>295</v>
      </c>
      <c r="F179" s="201" t="s">
        <v>296</v>
      </c>
      <c r="G179" s="202" t="s">
        <v>272</v>
      </c>
      <c r="H179" s="203">
        <v>3</v>
      </c>
      <c r="I179" s="204"/>
      <c r="J179" s="205">
        <f>ROUND(I179*H179,2)</f>
        <v>0</v>
      </c>
      <c r="K179" s="201" t="s">
        <v>138</v>
      </c>
      <c r="L179" s="44"/>
      <c r="M179" s="206" t="s">
        <v>41</v>
      </c>
      <c r="N179" s="207" t="s">
        <v>54</v>
      </c>
      <c r="O179" s="84"/>
      <c r="P179" s="208">
        <f>O179*H179</f>
        <v>0</v>
      </c>
      <c r="Q179" s="208">
        <v>0</v>
      </c>
      <c r="R179" s="208">
        <f>Q179*H179</f>
        <v>0</v>
      </c>
      <c r="S179" s="208">
        <v>0</v>
      </c>
      <c r="T179" s="20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0" t="s">
        <v>139</v>
      </c>
      <c r="AT179" s="210" t="s">
        <v>134</v>
      </c>
      <c r="AU179" s="210" t="s">
        <v>90</v>
      </c>
      <c r="AY179" s="16" t="s">
        <v>132</v>
      </c>
      <c r="BE179" s="211">
        <f>IF(N179="základní",J179,0)</f>
        <v>0</v>
      </c>
      <c r="BF179" s="211">
        <f>IF(N179="snížená",J179,0)</f>
        <v>0</v>
      </c>
      <c r="BG179" s="211">
        <f>IF(N179="zákl. přenesená",J179,0)</f>
        <v>0</v>
      </c>
      <c r="BH179" s="211">
        <f>IF(N179="sníž. přenesená",J179,0)</f>
        <v>0</v>
      </c>
      <c r="BI179" s="211">
        <f>IF(N179="nulová",J179,0)</f>
        <v>0</v>
      </c>
      <c r="BJ179" s="16" t="s">
        <v>88</v>
      </c>
      <c r="BK179" s="211">
        <f>ROUND(I179*H179,2)</f>
        <v>0</v>
      </c>
      <c r="BL179" s="16" t="s">
        <v>139</v>
      </c>
      <c r="BM179" s="210" t="s">
        <v>297</v>
      </c>
    </row>
    <row r="180" s="2" customFormat="1">
      <c r="A180" s="38"/>
      <c r="B180" s="39"/>
      <c r="C180" s="40"/>
      <c r="D180" s="212" t="s">
        <v>141</v>
      </c>
      <c r="E180" s="40"/>
      <c r="F180" s="213" t="s">
        <v>298</v>
      </c>
      <c r="G180" s="40"/>
      <c r="H180" s="40"/>
      <c r="I180" s="214"/>
      <c r="J180" s="40"/>
      <c r="K180" s="40"/>
      <c r="L180" s="44"/>
      <c r="M180" s="215"/>
      <c r="N180" s="216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6" t="s">
        <v>141</v>
      </c>
      <c r="AU180" s="16" t="s">
        <v>90</v>
      </c>
    </row>
    <row r="181" s="13" customFormat="1">
      <c r="A181" s="13"/>
      <c r="B181" s="217"/>
      <c r="C181" s="218"/>
      <c r="D181" s="219" t="s">
        <v>143</v>
      </c>
      <c r="E181" s="220" t="s">
        <v>41</v>
      </c>
      <c r="F181" s="221" t="s">
        <v>293</v>
      </c>
      <c r="G181" s="218"/>
      <c r="H181" s="222">
        <v>3</v>
      </c>
      <c r="I181" s="223"/>
      <c r="J181" s="218"/>
      <c r="K181" s="218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143</v>
      </c>
      <c r="AU181" s="228" t="s">
        <v>90</v>
      </c>
      <c r="AV181" s="13" t="s">
        <v>90</v>
      </c>
      <c r="AW181" s="13" t="s">
        <v>42</v>
      </c>
      <c r="AX181" s="13" t="s">
        <v>83</v>
      </c>
      <c r="AY181" s="228" t="s">
        <v>132</v>
      </c>
    </row>
    <row r="182" s="2" customFormat="1" ht="24.15" customHeight="1">
      <c r="A182" s="38"/>
      <c r="B182" s="39"/>
      <c r="C182" s="199" t="s">
        <v>299</v>
      </c>
      <c r="D182" s="199" t="s">
        <v>134</v>
      </c>
      <c r="E182" s="200" t="s">
        <v>300</v>
      </c>
      <c r="F182" s="201" t="s">
        <v>301</v>
      </c>
      <c r="G182" s="202" t="s">
        <v>272</v>
      </c>
      <c r="H182" s="203">
        <v>3</v>
      </c>
      <c r="I182" s="204"/>
      <c r="J182" s="205">
        <f>ROUND(I182*H182,2)</f>
        <v>0</v>
      </c>
      <c r="K182" s="201" t="s">
        <v>138</v>
      </c>
      <c r="L182" s="44"/>
      <c r="M182" s="206" t="s">
        <v>41</v>
      </c>
      <c r="N182" s="207" t="s">
        <v>54</v>
      </c>
      <c r="O182" s="84"/>
      <c r="P182" s="208">
        <f>O182*H182</f>
        <v>0</v>
      </c>
      <c r="Q182" s="208">
        <v>0.060600000000000001</v>
      </c>
      <c r="R182" s="208">
        <f>Q182*H182</f>
        <v>0.18180000000000002</v>
      </c>
      <c r="S182" s="208">
        <v>0</v>
      </c>
      <c r="T182" s="20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0" t="s">
        <v>139</v>
      </c>
      <c r="AT182" s="210" t="s">
        <v>134</v>
      </c>
      <c r="AU182" s="210" t="s">
        <v>90</v>
      </c>
      <c r="AY182" s="16" t="s">
        <v>132</v>
      </c>
      <c r="BE182" s="211">
        <f>IF(N182="základní",J182,0)</f>
        <v>0</v>
      </c>
      <c r="BF182" s="211">
        <f>IF(N182="snížená",J182,0)</f>
        <v>0</v>
      </c>
      <c r="BG182" s="211">
        <f>IF(N182="zákl. přenesená",J182,0)</f>
        <v>0</v>
      </c>
      <c r="BH182" s="211">
        <f>IF(N182="sníž. přenesená",J182,0)</f>
        <v>0</v>
      </c>
      <c r="BI182" s="211">
        <f>IF(N182="nulová",J182,0)</f>
        <v>0</v>
      </c>
      <c r="BJ182" s="16" t="s">
        <v>88</v>
      </c>
      <c r="BK182" s="211">
        <f>ROUND(I182*H182,2)</f>
        <v>0</v>
      </c>
      <c r="BL182" s="16" t="s">
        <v>139</v>
      </c>
      <c r="BM182" s="210" t="s">
        <v>302</v>
      </c>
    </row>
    <row r="183" s="2" customFormat="1">
      <c r="A183" s="38"/>
      <c r="B183" s="39"/>
      <c r="C183" s="40"/>
      <c r="D183" s="212" t="s">
        <v>141</v>
      </c>
      <c r="E183" s="40"/>
      <c r="F183" s="213" t="s">
        <v>303</v>
      </c>
      <c r="G183" s="40"/>
      <c r="H183" s="40"/>
      <c r="I183" s="214"/>
      <c r="J183" s="40"/>
      <c r="K183" s="40"/>
      <c r="L183" s="44"/>
      <c r="M183" s="215"/>
      <c r="N183" s="216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6" t="s">
        <v>141</v>
      </c>
      <c r="AU183" s="16" t="s">
        <v>90</v>
      </c>
    </row>
    <row r="184" s="13" customFormat="1">
      <c r="A184" s="13"/>
      <c r="B184" s="217"/>
      <c r="C184" s="218"/>
      <c r="D184" s="219" t="s">
        <v>143</v>
      </c>
      <c r="E184" s="220" t="s">
        <v>41</v>
      </c>
      <c r="F184" s="221" t="s">
        <v>293</v>
      </c>
      <c r="G184" s="218"/>
      <c r="H184" s="222">
        <v>3</v>
      </c>
      <c r="I184" s="223"/>
      <c r="J184" s="218"/>
      <c r="K184" s="218"/>
      <c r="L184" s="224"/>
      <c r="M184" s="225"/>
      <c r="N184" s="226"/>
      <c r="O184" s="226"/>
      <c r="P184" s="226"/>
      <c r="Q184" s="226"/>
      <c r="R184" s="226"/>
      <c r="S184" s="226"/>
      <c r="T184" s="22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8" t="s">
        <v>143</v>
      </c>
      <c r="AU184" s="228" t="s">
        <v>90</v>
      </c>
      <c r="AV184" s="13" t="s">
        <v>90</v>
      </c>
      <c r="AW184" s="13" t="s">
        <v>42</v>
      </c>
      <c r="AX184" s="13" t="s">
        <v>83</v>
      </c>
      <c r="AY184" s="228" t="s">
        <v>132</v>
      </c>
    </row>
    <row r="185" s="2" customFormat="1" ht="16.5" customHeight="1">
      <c r="A185" s="38"/>
      <c r="B185" s="39"/>
      <c r="C185" s="199" t="s">
        <v>304</v>
      </c>
      <c r="D185" s="199" t="s">
        <v>134</v>
      </c>
      <c r="E185" s="200" t="s">
        <v>305</v>
      </c>
      <c r="F185" s="201" t="s">
        <v>306</v>
      </c>
      <c r="G185" s="202" t="s">
        <v>241</v>
      </c>
      <c r="H185" s="203">
        <v>38</v>
      </c>
      <c r="I185" s="204"/>
      <c r="J185" s="205">
        <f>ROUND(I185*H185,2)</f>
        <v>0</v>
      </c>
      <c r="K185" s="201" t="s">
        <v>138</v>
      </c>
      <c r="L185" s="44"/>
      <c r="M185" s="206" t="s">
        <v>41</v>
      </c>
      <c r="N185" s="207" t="s">
        <v>54</v>
      </c>
      <c r="O185" s="84"/>
      <c r="P185" s="208">
        <f>O185*H185</f>
        <v>0</v>
      </c>
      <c r="Q185" s="208">
        <v>0.00019000000000000001</v>
      </c>
      <c r="R185" s="208">
        <f>Q185*H185</f>
        <v>0.0072200000000000007</v>
      </c>
      <c r="S185" s="208">
        <v>0</v>
      </c>
      <c r="T185" s="20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0" t="s">
        <v>139</v>
      </c>
      <c r="AT185" s="210" t="s">
        <v>134</v>
      </c>
      <c r="AU185" s="210" t="s">
        <v>90</v>
      </c>
      <c r="AY185" s="16" t="s">
        <v>132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6" t="s">
        <v>88</v>
      </c>
      <c r="BK185" s="211">
        <f>ROUND(I185*H185,2)</f>
        <v>0</v>
      </c>
      <c r="BL185" s="16" t="s">
        <v>139</v>
      </c>
      <c r="BM185" s="210" t="s">
        <v>307</v>
      </c>
    </row>
    <row r="186" s="2" customFormat="1">
      <c r="A186" s="38"/>
      <c r="B186" s="39"/>
      <c r="C186" s="40"/>
      <c r="D186" s="212" t="s">
        <v>141</v>
      </c>
      <c r="E186" s="40"/>
      <c r="F186" s="213" t="s">
        <v>308</v>
      </c>
      <c r="G186" s="40"/>
      <c r="H186" s="40"/>
      <c r="I186" s="214"/>
      <c r="J186" s="40"/>
      <c r="K186" s="40"/>
      <c r="L186" s="44"/>
      <c r="M186" s="215"/>
      <c r="N186" s="216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6" t="s">
        <v>141</v>
      </c>
      <c r="AU186" s="16" t="s">
        <v>90</v>
      </c>
    </row>
    <row r="187" s="13" customFormat="1">
      <c r="A187" s="13"/>
      <c r="B187" s="217"/>
      <c r="C187" s="218"/>
      <c r="D187" s="219" t="s">
        <v>143</v>
      </c>
      <c r="E187" s="220" t="s">
        <v>41</v>
      </c>
      <c r="F187" s="221" t="s">
        <v>309</v>
      </c>
      <c r="G187" s="218"/>
      <c r="H187" s="222">
        <v>38</v>
      </c>
      <c r="I187" s="223"/>
      <c r="J187" s="218"/>
      <c r="K187" s="218"/>
      <c r="L187" s="224"/>
      <c r="M187" s="225"/>
      <c r="N187" s="226"/>
      <c r="O187" s="226"/>
      <c r="P187" s="226"/>
      <c r="Q187" s="226"/>
      <c r="R187" s="226"/>
      <c r="S187" s="226"/>
      <c r="T187" s="22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8" t="s">
        <v>143</v>
      </c>
      <c r="AU187" s="228" t="s">
        <v>90</v>
      </c>
      <c r="AV187" s="13" t="s">
        <v>90</v>
      </c>
      <c r="AW187" s="13" t="s">
        <v>42</v>
      </c>
      <c r="AX187" s="13" t="s">
        <v>83</v>
      </c>
      <c r="AY187" s="228" t="s">
        <v>132</v>
      </c>
    </row>
    <row r="188" s="2" customFormat="1" ht="16.5" customHeight="1">
      <c r="A188" s="38"/>
      <c r="B188" s="39"/>
      <c r="C188" s="199" t="s">
        <v>310</v>
      </c>
      <c r="D188" s="199" t="s">
        <v>134</v>
      </c>
      <c r="E188" s="200" t="s">
        <v>311</v>
      </c>
      <c r="F188" s="201" t="s">
        <v>312</v>
      </c>
      <c r="G188" s="202" t="s">
        <v>241</v>
      </c>
      <c r="H188" s="203">
        <v>38</v>
      </c>
      <c r="I188" s="204"/>
      <c r="J188" s="205">
        <f>ROUND(I188*H188,2)</f>
        <v>0</v>
      </c>
      <c r="K188" s="201" t="s">
        <v>138</v>
      </c>
      <c r="L188" s="44"/>
      <c r="M188" s="206" t="s">
        <v>41</v>
      </c>
      <c r="N188" s="207" t="s">
        <v>54</v>
      </c>
      <c r="O188" s="84"/>
      <c r="P188" s="208">
        <f>O188*H188</f>
        <v>0</v>
      </c>
      <c r="Q188" s="208">
        <v>6.9999999999999994E-05</v>
      </c>
      <c r="R188" s="208">
        <f>Q188*H188</f>
        <v>0.0026599999999999996</v>
      </c>
      <c r="S188" s="208">
        <v>0</v>
      </c>
      <c r="T188" s="20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0" t="s">
        <v>139</v>
      </c>
      <c r="AT188" s="210" t="s">
        <v>134</v>
      </c>
      <c r="AU188" s="210" t="s">
        <v>90</v>
      </c>
      <c r="AY188" s="16" t="s">
        <v>132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6" t="s">
        <v>88</v>
      </c>
      <c r="BK188" s="211">
        <f>ROUND(I188*H188,2)</f>
        <v>0</v>
      </c>
      <c r="BL188" s="16" t="s">
        <v>139</v>
      </c>
      <c r="BM188" s="210" t="s">
        <v>313</v>
      </c>
    </row>
    <row r="189" s="2" customFormat="1">
      <c r="A189" s="38"/>
      <c r="B189" s="39"/>
      <c r="C189" s="40"/>
      <c r="D189" s="212" t="s">
        <v>141</v>
      </c>
      <c r="E189" s="40"/>
      <c r="F189" s="213" t="s">
        <v>314</v>
      </c>
      <c r="G189" s="40"/>
      <c r="H189" s="40"/>
      <c r="I189" s="214"/>
      <c r="J189" s="40"/>
      <c r="K189" s="40"/>
      <c r="L189" s="44"/>
      <c r="M189" s="215"/>
      <c r="N189" s="216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6" t="s">
        <v>141</v>
      </c>
      <c r="AU189" s="16" t="s">
        <v>90</v>
      </c>
    </row>
    <row r="190" s="13" customFormat="1">
      <c r="A190" s="13"/>
      <c r="B190" s="217"/>
      <c r="C190" s="218"/>
      <c r="D190" s="219" t="s">
        <v>143</v>
      </c>
      <c r="E190" s="220" t="s">
        <v>41</v>
      </c>
      <c r="F190" s="221" t="s">
        <v>309</v>
      </c>
      <c r="G190" s="218"/>
      <c r="H190" s="222">
        <v>38</v>
      </c>
      <c r="I190" s="223"/>
      <c r="J190" s="218"/>
      <c r="K190" s="218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143</v>
      </c>
      <c r="AU190" s="228" t="s">
        <v>90</v>
      </c>
      <c r="AV190" s="13" t="s">
        <v>90</v>
      </c>
      <c r="AW190" s="13" t="s">
        <v>42</v>
      </c>
      <c r="AX190" s="13" t="s">
        <v>83</v>
      </c>
      <c r="AY190" s="228" t="s">
        <v>132</v>
      </c>
    </row>
    <row r="191" s="12" customFormat="1" ht="22.8" customHeight="1">
      <c r="A191" s="12"/>
      <c r="B191" s="183"/>
      <c r="C191" s="184"/>
      <c r="D191" s="185" t="s">
        <v>82</v>
      </c>
      <c r="E191" s="197" t="s">
        <v>191</v>
      </c>
      <c r="F191" s="197" t="s">
        <v>315</v>
      </c>
      <c r="G191" s="184"/>
      <c r="H191" s="184"/>
      <c r="I191" s="187"/>
      <c r="J191" s="198">
        <f>BK191</f>
        <v>0</v>
      </c>
      <c r="K191" s="184"/>
      <c r="L191" s="189"/>
      <c r="M191" s="190"/>
      <c r="N191" s="191"/>
      <c r="O191" s="191"/>
      <c r="P191" s="192">
        <f>SUM(P192:P239)</f>
        <v>0</v>
      </c>
      <c r="Q191" s="191"/>
      <c r="R191" s="192">
        <f>SUM(R192:R239)</f>
        <v>14.429563309999999</v>
      </c>
      <c r="S191" s="191"/>
      <c r="T191" s="193">
        <f>SUM(T192:T239)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4" t="s">
        <v>88</v>
      </c>
      <c r="AT191" s="195" t="s">
        <v>82</v>
      </c>
      <c r="AU191" s="195" t="s">
        <v>88</v>
      </c>
      <c r="AY191" s="194" t="s">
        <v>132</v>
      </c>
      <c r="BK191" s="196">
        <f>SUM(BK192:BK239)</f>
        <v>0</v>
      </c>
    </row>
    <row r="192" s="2" customFormat="1" ht="24.15" customHeight="1">
      <c r="A192" s="38"/>
      <c r="B192" s="39"/>
      <c r="C192" s="199" t="s">
        <v>316</v>
      </c>
      <c r="D192" s="199" t="s">
        <v>134</v>
      </c>
      <c r="E192" s="200" t="s">
        <v>317</v>
      </c>
      <c r="F192" s="201" t="s">
        <v>318</v>
      </c>
      <c r="G192" s="202" t="s">
        <v>241</v>
      </c>
      <c r="H192" s="203">
        <v>102</v>
      </c>
      <c r="I192" s="204"/>
      <c r="J192" s="205">
        <f>ROUND(I192*H192,2)</f>
        <v>0</v>
      </c>
      <c r="K192" s="201" t="s">
        <v>138</v>
      </c>
      <c r="L192" s="44"/>
      <c r="M192" s="206" t="s">
        <v>41</v>
      </c>
      <c r="N192" s="207" t="s">
        <v>54</v>
      </c>
      <c r="O192" s="84"/>
      <c r="P192" s="208">
        <f>O192*H192</f>
        <v>0</v>
      </c>
      <c r="Q192" s="208">
        <v>0.10095</v>
      </c>
      <c r="R192" s="208">
        <f>Q192*H192</f>
        <v>10.296899999999999</v>
      </c>
      <c r="S192" s="208">
        <v>0</v>
      </c>
      <c r="T192" s="20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0" t="s">
        <v>139</v>
      </c>
      <c r="AT192" s="210" t="s">
        <v>134</v>
      </c>
      <c r="AU192" s="210" t="s">
        <v>90</v>
      </c>
      <c r="AY192" s="16" t="s">
        <v>132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16" t="s">
        <v>88</v>
      </c>
      <c r="BK192" s="211">
        <f>ROUND(I192*H192,2)</f>
        <v>0</v>
      </c>
      <c r="BL192" s="16" t="s">
        <v>139</v>
      </c>
      <c r="BM192" s="210" t="s">
        <v>319</v>
      </c>
    </row>
    <row r="193" s="2" customFormat="1">
      <c r="A193" s="38"/>
      <c r="B193" s="39"/>
      <c r="C193" s="40"/>
      <c r="D193" s="212" t="s">
        <v>141</v>
      </c>
      <c r="E193" s="40"/>
      <c r="F193" s="213" t="s">
        <v>320</v>
      </c>
      <c r="G193" s="40"/>
      <c r="H193" s="40"/>
      <c r="I193" s="214"/>
      <c r="J193" s="40"/>
      <c r="K193" s="40"/>
      <c r="L193" s="44"/>
      <c r="M193" s="215"/>
      <c r="N193" s="216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6" t="s">
        <v>141</v>
      </c>
      <c r="AU193" s="16" t="s">
        <v>90</v>
      </c>
    </row>
    <row r="194" s="13" customFormat="1">
      <c r="A194" s="13"/>
      <c r="B194" s="217"/>
      <c r="C194" s="218"/>
      <c r="D194" s="219" t="s">
        <v>143</v>
      </c>
      <c r="E194" s="220" t="s">
        <v>41</v>
      </c>
      <c r="F194" s="221" t="s">
        <v>321</v>
      </c>
      <c r="G194" s="218"/>
      <c r="H194" s="222">
        <v>102</v>
      </c>
      <c r="I194" s="223"/>
      <c r="J194" s="218"/>
      <c r="K194" s="218"/>
      <c r="L194" s="224"/>
      <c r="M194" s="225"/>
      <c r="N194" s="226"/>
      <c r="O194" s="226"/>
      <c r="P194" s="226"/>
      <c r="Q194" s="226"/>
      <c r="R194" s="226"/>
      <c r="S194" s="226"/>
      <c r="T194" s="22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8" t="s">
        <v>143</v>
      </c>
      <c r="AU194" s="228" t="s">
        <v>90</v>
      </c>
      <c r="AV194" s="13" t="s">
        <v>90</v>
      </c>
      <c r="AW194" s="13" t="s">
        <v>42</v>
      </c>
      <c r="AX194" s="13" t="s">
        <v>83</v>
      </c>
      <c r="AY194" s="228" t="s">
        <v>132</v>
      </c>
    </row>
    <row r="195" s="2" customFormat="1" ht="16.5" customHeight="1">
      <c r="A195" s="38"/>
      <c r="B195" s="39"/>
      <c r="C195" s="229" t="s">
        <v>322</v>
      </c>
      <c r="D195" s="229" t="s">
        <v>200</v>
      </c>
      <c r="E195" s="230" t="s">
        <v>323</v>
      </c>
      <c r="F195" s="231" t="s">
        <v>324</v>
      </c>
      <c r="G195" s="232" t="s">
        <v>241</v>
      </c>
      <c r="H195" s="233">
        <v>102</v>
      </c>
      <c r="I195" s="234"/>
      <c r="J195" s="235">
        <f>ROUND(I195*H195,2)</f>
        <v>0</v>
      </c>
      <c r="K195" s="231" t="s">
        <v>138</v>
      </c>
      <c r="L195" s="236"/>
      <c r="M195" s="237" t="s">
        <v>41</v>
      </c>
      <c r="N195" s="238" t="s">
        <v>54</v>
      </c>
      <c r="O195" s="84"/>
      <c r="P195" s="208">
        <f>O195*H195</f>
        <v>0</v>
      </c>
      <c r="Q195" s="208">
        <v>0.024</v>
      </c>
      <c r="R195" s="208">
        <f>Q195*H195</f>
        <v>2.448</v>
      </c>
      <c r="S195" s="208">
        <v>0</v>
      </c>
      <c r="T195" s="20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0" t="s">
        <v>185</v>
      </c>
      <c r="AT195" s="210" t="s">
        <v>200</v>
      </c>
      <c r="AU195" s="210" t="s">
        <v>90</v>
      </c>
      <c r="AY195" s="16" t="s">
        <v>132</v>
      </c>
      <c r="BE195" s="211">
        <f>IF(N195="základní",J195,0)</f>
        <v>0</v>
      </c>
      <c r="BF195" s="211">
        <f>IF(N195="snížená",J195,0)</f>
        <v>0</v>
      </c>
      <c r="BG195" s="211">
        <f>IF(N195="zákl. přenesená",J195,0)</f>
        <v>0</v>
      </c>
      <c r="BH195" s="211">
        <f>IF(N195="sníž. přenesená",J195,0)</f>
        <v>0</v>
      </c>
      <c r="BI195" s="211">
        <f>IF(N195="nulová",J195,0)</f>
        <v>0</v>
      </c>
      <c r="BJ195" s="16" t="s">
        <v>88</v>
      </c>
      <c r="BK195" s="211">
        <f>ROUND(I195*H195,2)</f>
        <v>0</v>
      </c>
      <c r="BL195" s="16" t="s">
        <v>139</v>
      </c>
      <c r="BM195" s="210" t="s">
        <v>325</v>
      </c>
    </row>
    <row r="196" s="2" customFormat="1" ht="16.5" customHeight="1">
      <c r="A196" s="38"/>
      <c r="B196" s="39"/>
      <c r="C196" s="199" t="s">
        <v>326</v>
      </c>
      <c r="D196" s="199" t="s">
        <v>134</v>
      </c>
      <c r="E196" s="200" t="s">
        <v>327</v>
      </c>
      <c r="F196" s="201" t="s">
        <v>328</v>
      </c>
      <c r="G196" s="202" t="s">
        <v>208</v>
      </c>
      <c r="H196" s="203">
        <v>30.143999999999998</v>
      </c>
      <c r="I196" s="204"/>
      <c r="J196" s="205">
        <f>ROUND(I196*H196,2)</f>
        <v>0</v>
      </c>
      <c r="K196" s="201" t="s">
        <v>138</v>
      </c>
      <c r="L196" s="44"/>
      <c r="M196" s="206" t="s">
        <v>41</v>
      </c>
      <c r="N196" s="207" t="s">
        <v>54</v>
      </c>
      <c r="O196" s="84"/>
      <c r="P196" s="208">
        <f>O196*H196</f>
        <v>0</v>
      </c>
      <c r="Q196" s="208">
        <v>0.020140000000000002</v>
      </c>
      <c r="R196" s="208">
        <f>Q196*H196</f>
        <v>0.60710016</v>
      </c>
      <c r="S196" s="208">
        <v>0</v>
      </c>
      <c r="T196" s="20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0" t="s">
        <v>139</v>
      </c>
      <c r="AT196" s="210" t="s">
        <v>134</v>
      </c>
      <c r="AU196" s="210" t="s">
        <v>90</v>
      </c>
      <c r="AY196" s="16" t="s">
        <v>132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16" t="s">
        <v>88</v>
      </c>
      <c r="BK196" s="211">
        <f>ROUND(I196*H196,2)</f>
        <v>0</v>
      </c>
      <c r="BL196" s="16" t="s">
        <v>139</v>
      </c>
      <c r="BM196" s="210" t="s">
        <v>329</v>
      </c>
    </row>
    <row r="197" s="2" customFormat="1">
      <c r="A197" s="38"/>
      <c r="B197" s="39"/>
      <c r="C197" s="40"/>
      <c r="D197" s="212" t="s">
        <v>141</v>
      </c>
      <c r="E197" s="40"/>
      <c r="F197" s="213" t="s">
        <v>330</v>
      </c>
      <c r="G197" s="40"/>
      <c r="H197" s="40"/>
      <c r="I197" s="214"/>
      <c r="J197" s="40"/>
      <c r="K197" s="40"/>
      <c r="L197" s="44"/>
      <c r="M197" s="215"/>
      <c r="N197" s="216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6" t="s">
        <v>141</v>
      </c>
      <c r="AU197" s="16" t="s">
        <v>90</v>
      </c>
    </row>
    <row r="198" s="13" customFormat="1">
      <c r="A198" s="13"/>
      <c r="B198" s="217"/>
      <c r="C198" s="218"/>
      <c r="D198" s="219" t="s">
        <v>143</v>
      </c>
      <c r="E198" s="220" t="s">
        <v>41</v>
      </c>
      <c r="F198" s="221" t="s">
        <v>331</v>
      </c>
      <c r="G198" s="218"/>
      <c r="H198" s="222">
        <v>30.143999999999998</v>
      </c>
      <c r="I198" s="223"/>
      <c r="J198" s="218"/>
      <c r="K198" s="218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143</v>
      </c>
      <c r="AU198" s="228" t="s">
        <v>90</v>
      </c>
      <c r="AV198" s="13" t="s">
        <v>90</v>
      </c>
      <c r="AW198" s="13" t="s">
        <v>42</v>
      </c>
      <c r="AX198" s="13" t="s">
        <v>83</v>
      </c>
      <c r="AY198" s="228" t="s">
        <v>132</v>
      </c>
    </row>
    <row r="199" s="2" customFormat="1" ht="21.75" customHeight="1">
      <c r="A199" s="38"/>
      <c r="B199" s="39"/>
      <c r="C199" s="199" t="s">
        <v>332</v>
      </c>
      <c r="D199" s="199" t="s">
        <v>134</v>
      </c>
      <c r="E199" s="200" t="s">
        <v>333</v>
      </c>
      <c r="F199" s="201" t="s">
        <v>334</v>
      </c>
      <c r="G199" s="202" t="s">
        <v>208</v>
      </c>
      <c r="H199" s="203">
        <v>4.5220000000000002</v>
      </c>
      <c r="I199" s="204"/>
      <c r="J199" s="205">
        <f>ROUND(I199*H199,2)</f>
        <v>0</v>
      </c>
      <c r="K199" s="201" t="s">
        <v>138</v>
      </c>
      <c r="L199" s="44"/>
      <c r="M199" s="206" t="s">
        <v>41</v>
      </c>
      <c r="N199" s="207" t="s">
        <v>54</v>
      </c>
      <c r="O199" s="84"/>
      <c r="P199" s="208">
        <f>O199*H199</f>
        <v>0</v>
      </c>
      <c r="Q199" s="208">
        <v>0.021100000000000001</v>
      </c>
      <c r="R199" s="208">
        <f>Q199*H199</f>
        <v>0.095414200000000005</v>
      </c>
      <c r="S199" s="208">
        <v>0</v>
      </c>
      <c r="T199" s="20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0" t="s">
        <v>139</v>
      </c>
      <c r="AT199" s="210" t="s">
        <v>134</v>
      </c>
      <c r="AU199" s="210" t="s">
        <v>90</v>
      </c>
      <c r="AY199" s="16" t="s">
        <v>132</v>
      </c>
      <c r="BE199" s="211">
        <f>IF(N199="základní",J199,0)</f>
        <v>0</v>
      </c>
      <c r="BF199" s="211">
        <f>IF(N199="snížená",J199,0)</f>
        <v>0</v>
      </c>
      <c r="BG199" s="211">
        <f>IF(N199="zákl. přenesená",J199,0)</f>
        <v>0</v>
      </c>
      <c r="BH199" s="211">
        <f>IF(N199="sníž. přenesená",J199,0)</f>
        <v>0</v>
      </c>
      <c r="BI199" s="211">
        <f>IF(N199="nulová",J199,0)</f>
        <v>0</v>
      </c>
      <c r="BJ199" s="16" t="s">
        <v>88</v>
      </c>
      <c r="BK199" s="211">
        <f>ROUND(I199*H199,2)</f>
        <v>0</v>
      </c>
      <c r="BL199" s="16" t="s">
        <v>139</v>
      </c>
      <c r="BM199" s="210" t="s">
        <v>335</v>
      </c>
    </row>
    <row r="200" s="2" customFormat="1">
      <c r="A200" s="38"/>
      <c r="B200" s="39"/>
      <c r="C200" s="40"/>
      <c r="D200" s="212" t="s">
        <v>141</v>
      </c>
      <c r="E200" s="40"/>
      <c r="F200" s="213" t="s">
        <v>336</v>
      </c>
      <c r="G200" s="40"/>
      <c r="H200" s="40"/>
      <c r="I200" s="214"/>
      <c r="J200" s="40"/>
      <c r="K200" s="40"/>
      <c r="L200" s="44"/>
      <c r="M200" s="215"/>
      <c r="N200" s="216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6" t="s">
        <v>141</v>
      </c>
      <c r="AU200" s="16" t="s">
        <v>90</v>
      </c>
    </row>
    <row r="201" s="13" customFormat="1">
      <c r="A201" s="13"/>
      <c r="B201" s="217"/>
      <c r="C201" s="218"/>
      <c r="D201" s="219" t="s">
        <v>143</v>
      </c>
      <c r="E201" s="220" t="s">
        <v>41</v>
      </c>
      <c r="F201" s="221" t="s">
        <v>337</v>
      </c>
      <c r="G201" s="218"/>
      <c r="H201" s="222">
        <v>4.5220000000000002</v>
      </c>
      <c r="I201" s="223"/>
      <c r="J201" s="218"/>
      <c r="K201" s="218"/>
      <c r="L201" s="224"/>
      <c r="M201" s="225"/>
      <c r="N201" s="226"/>
      <c r="O201" s="226"/>
      <c r="P201" s="226"/>
      <c r="Q201" s="226"/>
      <c r="R201" s="226"/>
      <c r="S201" s="226"/>
      <c r="T201" s="22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8" t="s">
        <v>143</v>
      </c>
      <c r="AU201" s="228" t="s">
        <v>90</v>
      </c>
      <c r="AV201" s="13" t="s">
        <v>90</v>
      </c>
      <c r="AW201" s="13" t="s">
        <v>42</v>
      </c>
      <c r="AX201" s="13" t="s">
        <v>83</v>
      </c>
      <c r="AY201" s="228" t="s">
        <v>132</v>
      </c>
    </row>
    <row r="202" s="2" customFormat="1" ht="21.75" customHeight="1">
      <c r="A202" s="38"/>
      <c r="B202" s="39"/>
      <c r="C202" s="199" t="s">
        <v>338</v>
      </c>
      <c r="D202" s="199" t="s">
        <v>134</v>
      </c>
      <c r="E202" s="200" t="s">
        <v>339</v>
      </c>
      <c r="F202" s="201" t="s">
        <v>340</v>
      </c>
      <c r="G202" s="202" t="s">
        <v>208</v>
      </c>
      <c r="H202" s="203">
        <v>11.587</v>
      </c>
      <c r="I202" s="204"/>
      <c r="J202" s="205">
        <f>ROUND(I202*H202,2)</f>
        <v>0</v>
      </c>
      <c r="K202" s="201" t="s">
        <v>138</v>
      </c>
      <c r="L202" s="44"/>
      <c r="M202" s="206" t="s">
        <v>41</v>
      </c>
      <c r="N202" s="207" t="s">
        <v>54</v>
      </c>
      <c r="O202" s="84"/>
      <c r="P202" s="208">
        <f>O202*H202</f>
        <v>0</v>
      </c>
      <c r="Q202" s="208">
        <v>0.020140000000000002</v>
      </c>
      <c r="R202" s="208">
        <f>Q202*H202</f>
        <v>0.23336218</v>
      </c>
      <c r="S202" s="208">
        <v>0</v>
      </c>
      <c r="T202" s="20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0" t="s">
        <v>139</v>
      </c>
      <c r="AT202" s="210" t="s">
        <v>134</v>
      </c>
      <c r="AU202" s="210" t="s">
        <v>90</v>
      </c>
      <c r="AY202" s="16" t="s">
        <v>132</v>
      </c>
      <c r="BE202" s="211">
        <f>IF(N202="základní",J202,0)</f>
        <v>0</v>
      </c>
      <c r="BF202" s="211">
        <f>IF(N202="snížená",J202,0)</f>
        <v>0</v>
      </c>
      <c r="BG202" s="211">
        <f>IF(N202="zákl. přenesená",J202,0)</f>
        <v>0</v>
      </c>
      <c r="BH202" s="211">
        <f>IF(N202="sníž. přenesená",J202,0)</f>
        <v>0</v>
      </c>
      <c r="BI202" s="211">
        <f>IF(N202="nulová",J202,0)</f>
        <v>0</v>
      </c>
      <c r="BJ202" s="16" t="s">
        <v>88</v>
      </c>
      <c r="BK202" s="211">
        <f>ROUND(I202*H202,2)</f>
        <v>0</v>
      </c>
      <c r="BL202" s="16" t="s">
        <v>139</v>
      </c>
      <c r="BM202" s="210" t="s">
        <v>341</v>
      </c>
    </row>
    <row r="203" s="2" customFormat="1">
      <c r="A203" s="38"/>
      <c r="B203" s="39"/>
      <c r="C203" s="40"/>
      <c r="D203" s="212" t="s">
        <v>141</v>
      </c>
      <c r="E203" s="40"/>
      <c r="F203" s="213" t="s">
        <v>342</v>
      </c>
      <c r="G203" s="40"/>
      <c r="H203" s="40"/>
      <c r="I203" s="214"/>
      <c r="J203" s="40"/>
      <c r="K203" s="40"/>
      <c r="L203" s="44"/>
      <c r="M203" s="215"/>
      <c r="N203" s="216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6" t="s">
        <v>141</v>
      </c>
      <c r="AU203" s="16" t="s">
        <v>90</v>
      </c>
    </row>
    <row r="204" s="13" customFormat="1">
      <c r="A204" s="13"/>
      <c r="B204" s="217"/>
      <c r="C204" s="218"/>
      <c r="D204" s="219" t="s">
        <v>143</v>
      </c>
      <c r="E204" s="220" t="s">
        <v>41</v>
      </c>
      <c r="F204" s="221" t="s">
        <v>343</v>
      </c>
      <c r="G204" s="218"/>
      <c r="H204" s="222">
        <v>4.5220000000000002</v>
      </c>
      <c r="I204" s="223"/>
      <c r="J204" s="218"/>
      <c r="K204" s="218"/>
      <c r="L204" s="224"/>
      <c r="M204" s="225"/>
      <c r="N204" s="226"/>
      <c r="O204" s="226"/>
      <c r="P204" s="226"/>
      <c r="Q204" s="226"/>
      <c r="R204" s="226"/>
      <c r="S204" s="226"/>
      <c r="T204" s="22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8" t="s">
        <v>143</v>
      </c>
      <c r="AU204" s="228" t="s">
        <v>90</v>
      </c>
      <c r="AV204" s="13" t="s">
        <v>90</v>
      </c>
      <c r="AW204" s="13" t="s">
        <v>42</v>
      </c>
      <c r="AX204" s="13" t="s">
        <v>83</v>
      </c>
      <c r="AY204" s="228" t="s">
        <v>132</v>
      </c>
    </row>
    <row r="205" s="13" customFormat="1">
      <c r="A205" s="13"/>
      <c r="B205" s="217"/>
      <c r="C205" s="218"/>
      <c r="D205" s="219" t="s">
        <v>143</v>
      </c>
      <c r="E205" s="220" t="s">
        <v>41</v>
      </c>
      <c r="F205" s="221" t="s">
        <v>344</v>
      </c>
      <c r="G205" s="218"/>
      <c r="H205" s="222">
        <v>7.0650000000000004</v>
      </c>
      <c r="I205" s="223"/>
      <c r="J205" s="218"/>
      <c r="K205" s="218"/>
      <c r="L205" s="224"/>
      <c r="M205" s="225"/>
      <c r="N205" s="226"/>
      <c r="O205" s="226"/>
      <c r="P205" s="226"/>
      <c r="Q205" s="226"/>
      <c r="R205" s="226"/>
      <c r="S205" s="226"/>
      <c r="T205" s="22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8" t="s">
        <v>143</v>
      </c>
      <c r="AU205" s="228" t="s">
        <v>90</v>
      </c>
      <c r="AV205" s="13" t="s">
        <v>90</v>
      </c>
      <c r="AW205" s="13" t="s">
        <v>42</v>
      </c>
      <c r="AX205" s="13" t="s">
        <v>83</v>
      </c>
      <c r="AY205" s="228" t="s">
        <v>132</v>
      </c>
    </row>
    <row r="206" s="2" customFormat="1" ht="16.5" customHeight="1">
      <c r="A206" s="38"/>
      <c r="B206" s="39"/>
      <c r="C206" s="199" t="s">
        <v>345</v>
      </c>
      <c r="D206" s="199" t="s">
        <v>134</v>
      </c>
      <c r="E206" s="200" t="s">
        <v>346</v>
      </c>
      <c r="F206" s="201" t="s">
        <v>347</v>
      </c>
      <c r="G206" s="202" t="s">
        <v>208</v>
      </c>
      <c r="H206" s="203">
        <v>30.143999999999998</v>
      </c>
      <c r="I206" s="204"/>
      <c r="J206" s="205">
        <f>ROUND(I206*H206,2)</f>
        <v>0</v>
      </c>
      <c r="K206" s="201" t="s">
        <v>138</v>
      </c>
      <c r="L206" s="44"/>
      <c r="M206" s="206" t="s">
        <v>41</v>
      </c>
      <c r="N206" s="207" t="s">
        <v>54</v>
      </c>
      <c r="O206" s="84"/>
      <c r="P206" s="208">
        <f>O206*H206</f>
        <v>0</v>
      </c>
      <c r="Q206" s="208">
        <v>0.01</v>
      </c>
      <c r="R206" s="208">
        <f>Q206*H206</f>
        <v>0.30143999999999999</v>
      </c>
      <c r="S206" s="208">
        <v>0</v>
      </c>
      <c r="T206" s="20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0" t="s">
        <v>139</v>
      </c>
      <c r="AT206" s="210" t="s">
        <v>134</v>
      </c>
      <c r="AU206" s="210" t="s">
        <v>90</v>
      </c>
      <c r="AY206" s="16" t="s">
        <v>132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6" t="s">
        <v>88</v>
      </c>
      <c r="BK206" s="211">
        <f>ROUND(I206*H206,2)</f>
        <v>0</v>
      </c>
      <c r="BL206" s="16" t="s">
        <v>139</v>
      </c>
      <c r="BM206" s="210" t="s">
        <v>348</v>
      </c>
    </row>
    <row r="207" s="2" customFormat="1">
      <c r="A207" s="38"/>
      <c r="B207" s="39"/>
      <c r="C207" s="40"/>
      <c r="D207" s="212" t="s">
        <v>141</v>
      </c>
      <c r="E207" s="40"/>
      <c r="F207" s="213" t="s">
        <v>349</v>
      </c>
      <c r="G207" s="40"/>
      <c r="H207" s="40"/>
      <c r="I207" s="214"/>
      <c r="J207" s="40"/>
      <c r="K207" s="40"/>
      <c r="L207" s="44"/>
      <c r="M207" s="215"/>
      <c r="N207" s="216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6" t="s">
        <v>141</v>
      </c>
      <c r="AU207" s="16" t="s">
        <v>90</v>
      </c>
    </row>
    <row r="208" s="13" customFormat="1">
      <c r="A208" s="13"/>
      <c r="B208" s="217"/>
      <c r="C208" s="218"/>
      <c r="D208" s="219" t="s">
        <v>143</v>
      </c>
      <c r="E208" s="220" t="s">
        <v>41</v>
      </c>
      <c r="F208" s="221" t="s">
        <v>331</v>
      </c>
      <c r="G208" s="218"/>
      <c r="H208" s="222">
        <v>30.143999999999998</v>
      </c>
      <c r="I208" s="223"/>
      <c r="J208" s="218"/>
      <c r="K208" s="218"/>
      <c r="L208" s="224"/>
      <c r="M208" s="225"/>
      <c r="N208" s="226"/>
      <c r="O208" s="226"/>
      <c r="P208" s="226"/>
      <c r="Q208" s="226"/>
      <c r="R208" s="226"/>
      <c r="S208" s="226"/>
      <c r="T208" s="22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8" t="s">
        <v>143</v>
      </c>
      <c r="AU208" s="228" t="s">
        <v>90</v>
      </c>
      <c r="AV208" s="13" t="s">
        <v>90</v>
      </c>
      <c r="AW208" s="13" t="s">
        <v>42</v>
      </c>
      <c r="AX208" s="13" t="s">
        <v>83</v>
      </c>
      <c r="AY208" s="228" t="s">
        <v>132</v>
      </c>
    </row>
    <row r="209" s="2" customFormat="1" ht="16.5" customHeight="1">
      <c r="A209" s="38"/>
      <c r="B209" s="39"/>
      <c r="C209" s="199" t="s">
        <v>350</v>
      </c>
      <c r="D209" s="199" t="s">
        <v>134</v>
      </c>
      <c r="E209" s="200" t="s">
        <v>351</v>
      </c>
      <c r="F209" s="201" t="s">
        <v>352</v>
      </c>
      <c r="G209" s="202" t="s">
        <v>208</v>
      </c>
      <c r="H209" s="203">
        <v>4.5220000000000002</v>
      </c>
      <c r="I209" s="204"/>
      <c r="J209" s="205">
        <f>ROUND(I209*H209,2)</f>
        <v>0</v>
      </c>
      <c r="K209" s="201" t="s">
        <v>138</v>
      </c>
      <c r="L209" s="44"/>
      <c r="M209" s="206" t="s">
        <v>41</v>
      </c>
      <c r="N209" s="207" t="s">
        <v>54</v>
      </c>
      <c r="O209" s="84"/>
      <c r="P209" s="208">
        <f>O209*H209</f>
        <v>0</v>
      </c>
      <c r="Q209" s="208">
        <v>0.010670000000000001</v>
      </c>
      <c r="R209" s="208">
        <f>Q209*H209</f>
        <v>0.048249740000000006</v>
      </c>
      <c r="S209" s="208">
        <v>0</v>
      </c>
      <c r="T209" s="20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0" t="s">
        <v>139</v>
      </c>
      <c r="AT209" s="210" t="s">
        <v>134</v>
      </c>
      <c r="AU209" s="210" t="s">
        <v>90</v>
      </c>
      <c r="AY209" s="16" t="s">
        <v>132</v>
      </c>
      <c r="BE209" s="211">
        <f>IF(N209="základní",J209,0)</f>
        <v>0</v>
      </c>
      <c r="BF209" s="211">
        <f>IF(N209="snížená",J209,0)</f>
        <v>0</v>
      </c>
      <c r="BG209" s="211">
        <f>IF(N209="zákl. přenesená",J209,0)</f>
        <v>0</v>
      </c>
      <c r="BH209" s="211">
        <f>IF(N209="sníž. přenesená",J209,0)</f>
        <v>0</v>
      </c>
      <c r="BI209" s="211">
        <f>IF(N209="nulová",J209,0)</f>
        <v>0</v>
      </c>
      <c r="BJ209" s="16" t="s">
        <v>88</v>
      </c>
      <c r="BK209" s="211">
        <f>ROUND(I209*H209,2)</f>
        <v>0</v>
      </c>
      <c r="BL209" s="16" t="s">
        <v>139</v>
      </c>
      <c r="BM209" s="210" t="s">
        <v>353</v>
      </c>
    </row>
    <row r="210" s="2" customFormat="1">
      <c r="A210" s="38"/>
      <c r="B210" s="39"/>
      <c r="C210" s="40"/>
      <c r="D210" s="212" t="s">
        <v>141</v>
      </c>
      <c r="E210" s="40"/>
      <c r="F210" s="213" t="s">
        <v>354</v>
      </c>
      <c r="G210" s="40"/>
      <c r="H210" s="40"/>
      <c r="I210" s="214"/>
      <c r="J210" s="40"/>
      <c r="K210" s="40"/>
      <c r="L210" s="44"/>
      <c r="M210" s="215"/>
      <c r="N210" s="216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6" t="s">
        <v>141</v>
      </c>
      <c r="AU210" s="16" t="s">
        <v>90</v>
      </c>
    </row>
    <row r="211" s="13" customFormat="1">
      <c r="A211" s="13"/>
      <c r="B211" s="217"/>
      <c r="C211" s="218"/>
      <c r="D211" s="219" t="s">
        <v>143</v>
      </c>
      <c r="E211" s="220" t="s">
        <v>41</v>
      </c>
      <c r="F211" s="221" t="s">
        <v>337</v>
      </c>
      <c r="G211" s="218"/>
      <c r="H211" s="222">
        <v>4.5220000000000002</v>
      </c>
      <c r="I211" s="223"/>
      <c r="J211" s="218"/>
      <c r="K211" s="218"/>
      <c r="L211" s="224"/>
      <c r="M211" s="225"/>
      <c r="N211" s="226"/>
      <c r="O211" s="226"/>
      <c r="P211" s="226"/>
      <c r="Q211" s="226"/>
      <c r="R211" s="226"/>
      <c r="S211" s="226"/>
      <c r="T211" s="22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8" t="s">
        <v>143</v>
      </c>
      <c r="AU211" s="228" t="s">
        <v>90</v>
      </c>
      <c r="AV211" s="13" t="s">
        <v>90</v>
      </c>
      <c r="AW211" s="13" t="s">
        <v>42</v>
      </c>
      <c r="AX211" s="13" t="s">
        <v>83</v>
      </c>
      <c r="AY211" s="228" t="s">
        <v>132</v>
      </c>
    </row>
    <row r="212" s="2" customFormat="1" ht="16.5" customHeight="1">
      <c r="A212" s="38"/>
      <c r="B212" s="39"/>
      <c r="C212" s="199" t="s">
        <v>355</v>
      </c>
      <c r="D212" s="199" t="s">
        <v>134</v>
      </c>
      <c r="E212" s="200" t="s">
        <v>356</v>
      </c>
      <c r="F212" s="201" t="s">
        <v>357</v>
      </c>
      <c r="G212" s="202" t="s">
        <v>208</v>
      </c>
      <c r="H212" s="203">
        <v>11.587</v>
      </c>
      <c r="I212" s="204"/>
      <c r="J212" s="205">
        <f>ROUND(I212*H212,2)</f>
        <v>0</v>
      </c>
      <c r="K212" s="201" t="s">
        <v>138</v>
      </c>
      <c r="L212" s="44"/>
      <c r="M212" s="206" t="s">
        <v>41</v>
      </c>
      <c r="N212" s="207" t="s">
        <v>54</v>
      </c>
      <c r="O212" s="84"/>
      <c r="P212" s="208">
        <f>O212*H212</f>
        <v>0</v>
      </c>
      <c r="Q212" s="208">
        <v>0.0089099999999999995</v>
      </c>
      <c r="R212" s="208">
        <f>Q212*H212</f>
        <v>0.10324016999999999</v>
      </c>
      <c r="S212" s="208">
        <v>0</v>
      </c>
      <c r="T212" s="20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0" t="s">
        <v>139</v>
      </c>
      <c r="AT212" s="210" t="s">
        <v>134</v>
      </c>
      <c r="AU212" s="210" t="s">
        <v>90</v>
      </c>
      <c r="AY212" s="16" t="s">
        <v>132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6" t="s">
        <v>88</v>
      </c>
      <c r="BK212" s="211">
        <f>ROUND(I212*H212,2)</f>
        <v>0</v>
      </c>
      <c r="BL212" s="16" t="s">
        <v>139</v>
      </c>
      <c r="BM212" s="210" t="s">
        <v>358</v>
      </c>
    </row>
    <row r="213" s="2" customFormat="1">
      <c r="A213" s="38"/>
      <c r="B213" s="39"/>
      <c r="C213" s="40"/>
      <c r="D213" s="212" t="s">
        <v>141</v>
      </c>
      <c r="E213" s="40"/>
      <c r="F213" s="213" t="s">
        <v>359</v>
      </c>
      <c r="G213" s="40"/>
      <c r="H213" s="40"/>
      <c r="I213" s="214"/>
      <c r="J213" s="40"/>
      <c r="K213" s="40"/>
      <c r="L213" s="44"/>
      <c r="M213" s="215"/>
      <c r="N213" s="216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6" t="s">
        <v>141</v>
      </c>
      <c r="AU213" s="16" t="s">
        <v>90</v>
      </c>
    </row>
    <row r="214" s="13" customFormat="1">
      <c r="A214" s="13"/>
      <c r="B214" s="217"/>
      <c r="C214" s="218"/>
      <c r="D214" s="219" t="s">
        <v>143</v>
      </c>
      <c r="E214" s="220" t="s">
        <v>41</v>
      </c>
      <c r="F214" s="221" t="s">
        <v>343</v>
      </c>
      <c r="G214" s="218"/>
      <c r="H214" s="222">
        <v>4.5220000000000002</v>
      </c>
      <c r="I214" s="223"/>
      <c r="J214" s="218"/>
      <c r="K214" s="218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143</v>
      </c>
      <c r="AU214" s="228" t="s">
        <v>90</v>
      </c>
      <c r="AV214" s="13" t="s">
        <v>90</v>
      </c>
      <c r="AW214" s="13" t="s">
        <v>42</v>
      </c>
      <c r="AX214" s="13" t="s">
        <v>83</v>
      </c>
      <c r="AY214" s="228" t="s">
        <v>132</v>
      </c>
    </row>
    <row r="215" s="13" customFormat="1">
      <c r="A215" s="13"/>
      <c r="B215" s="217"/>
      <c r="C215" s="218"/>
      <c r="D215" s="219" t="s">
        <v>143</v>
      </c>
      <c r="E215" s="220" t="s">
        <v>41</v>
      </c>
      <c r="F215" s="221" t="s">
        <v>344</v>
      </c>
      <c r="G215" s="218"/>
      <c r="H215" s="222">
        <v>7.0650000000000004</v>
      </c>
      <c r="I215" s="223"/>
      <c r="J215" s="218"/>
      <c r="K215" s="218"/>
      <c r="L215" s="224"/>
      <c r="M215" s="225"/>
      <c r="N215" s="226"/>
      <c r="O215" s="226"/>
      <c r="P215" s="226"/>
      <c r="Q215" s="226"/>
      <c r="R215" s="226"/>
      <c r="S215" s="226"/>
      <c r="T215" s="22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8" t="s">
        <v>143</v>
      </c>
      <c r="AU215" s="228" t="s">
        <v>90</v>
      </c>
      <c r="AV215" s="13" t="s">
        <v>90</v>
      </c>
      <c r="AW215" s="13" t="s">
        <v>42</v>
      </c>
      <c r="AX215" s="13" t="s">
        <v>83</v>
      </c>
      <c r="AY215" s="228" t="s">
        <v>132</v>
      </c>
    </row>
    <row r="216" s="2" customFormat="1" ht="21.75" customHeight="1">
      <c r="A216" s="38"/>
      <c r="B216" s="39"/>
      <c r="C216" s="199" t="s">
        <v>360</v>
      </c>
      <c r="D216" s="199" t="s">
        <v>134</v>
      </c>
      <c r="E216" s="200" t="s">
        <v>361</v>
      </c>
      <c r="F216" s="201" t="s">
        <v>362</v>
      </c>
      <c r="G216" s="202" t="s">
        <v>208</v>
      </c>
      <c r="H216" s="203">
        <v>34.665999999999997</v>
      </c>
      <c r="I216" s="204"/>
      <c r="J216" s="205">
        <f>ROUND(I216*H216,2)</f>
        <v>0</v>
      </c>
      <c r="K216" s="201" t="s">
        <v>138</v>
      </c>
      <c r="L216" s="44"/>
      <c r="M216" s="206" t="s">
        <v>41</v>
      </c>
      <c r="N216" s="207" t="s">
        <v>54</v>
      </c>
      <c r="O216" s="84"/>
      <c r="P216" s="208">
        <f>O216*H216</f>
        <v>0</v>
      </c>
      <c r="Q216" s="208">
        <v>0.0015299999999999999</v>
      </c>
      <c r="R216" s="208">
        <f>Q216*H216</f>
        <v>0.053038979999999993</v>
      </c>
      <c r="S216" s="208">
        <v>0</v>
      </c>
      <c r="T216" s="20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0" t="s">
        <v>139</v>
      </c>
      <c r="AT216" s="210" t="s">
        <v>134</v>
      </c>
      <c r="AU216" s="210" t="s">
        <v>90</v>
      </c>
      <c r="AY216" s="16" t="s">
        <v>132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6" t="s">
        <v>88</v>
      </c>
      <c r="BK216" s="211">
        <f>ROUND(I216*H216,2)</f>
        <v>0</v>
      </c>
      <c r="BL216" s="16" t="s">
        <v>139</v>
      </c>
      <c r="BM216" s="210" t="s">
        <v>363</v>
      </c>
    </row>
    <row r="217" s="2" customFormat="1">
      <c r="A217" s="38"/>
      <c r="B217" s="39"/>
      <c r="C217" s="40"/>
      <c r="D217" s="212" t="s">
        <v>141</v>
      </c>
      <c r="E217" s="40"/>
      <c r="F217" s="213" t="s">
        <v>364</v>
      </c>
      <c r="G217" s="40"/>
      <c r="H217" s="40"/>
      <c r="I217" s="214"/>
      <c r="J217" s="40"/>
      <c r="K217" s="40"/>
      <c r="L217" s="44"/>
      <c r="M217" s="215"/>
      <c r="N217" s="216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6" t="s">
        <v>141</v>
      </c>
      <c r="AU217" s="16" t="s">
        <v>90</v>
      </c>
    </row>
    <row r="218" s="13" customFormat="1">
      <c r="A218" s="13"/>
      <c r="B218" s="217"/>
      <c r="C218" s="218"/>
      <c r="D218" s="219" t="s">
        <v>143</v>
      </c>
      <c r="E218" s="220" t="s">
        <v>41</v>
      </c>
      <c r="F218" s="221" t="s">
        <v>331</v>
      </c>
      <c r="G218" s="218"/>
      <c r="H218" s="222">
        <v>30.143999999999998</v>
      </c>
      <c r="I218" s="223"/>
      <c r="J218" s="218"/>
      <c r="K218" s="218"/>
      <c r="L218" s="224"/>
      <c r="M218" s="225"/>
      <c r="N218" s="226"/>
      <c r="O218" s="226"/>
      <c r="P218" s="226"/>
      <c r="Q218" s="226"/>
      <c r="R218" s="226"/>
      <c r="S218" s="226"/>
      <c r="T218" s="22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28" t="s">
        <v>143</v>
      </c>
      <c r="AU218" s="228" t="s">
        <v>90</v>
      </c>
      <c r="AV218" s="13" t="s">
        <v>90</v>
      </c>
      <c r="AW218" s="13" t="s">
        <v>42</v>
      </c>
      <c r="AX218" s="13" t="s">
        <v>83</v>
      </c>
      <c r="AY218" s="228" t="s">
        <v>132</v>
      </c>
    </row>
    <row r="219" s="13" customFormat="1">
      <c r="A219" s="13"/>
      <c r="B219" s="217"/>
      <c r="C219" s="218"/>
      <c r="D219" s="219" t="s">
        <v>143</v>
      </c>
      <c r="E219" s="220" t="s">
        <v>41</v>
      </c>
      <c r="F219" s="221" t="s">
        <v>337</v>
      </c>
      <c r="G219" s="218"/>
      <c r="H219" s="222">
        <v>4.5220000000000002</v>
      </c>
      <c r="I219" s="223"/>
      <c r="J219" s="218"/>
      <c r="K219" s="218"/>
      <c r="L219" s="224"/>
      <c r="M219" s="225"/>
      <c r="N219" s="226"/>
      <c r="O219" s="226"/>
      <c r="P219" s="226"/>
      <c r="Q219" s="226"/>
      <c r="R219" s="226"/>
      <c r="S219" s="226"/>
      <c r="T219" s="22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8" t="s">
        <v>143</v>
      </c>
      <c r="AU219" s="228" t="s">
        <v>90</v>
      </c>
      <c r="AV219" s="13" t="s">
        <v>90</v>
      </c>
      <c r="AW219" s="13" t="s">
        <v>42</v>
      </c>
      <c r="AX219" s="13" t="s">
        <v>83</v>
      </c>
      <c r="AY219" s="228" t="s">
        <v>132</v>
      </c>
    </row>
    <row r="220" s="2" customFormat="1" ht="21.75" customHeight="1">
      <c r="A220" s="38"/>
      <c r="B220" s="39"/>
      <c r="C220" s="199" t="s">
        <v>365</v>
      </c>
      <c r="D220" s="199" t="s">
        <v>134</v>
      </c>
      <c r="E220" s="200" t="s">
        <v>366</v>
      </c>
      <c r="F220" s="201" t="s">
        <v>367</v>
      </c>
      <c r="G220" s="202" t="s">
        <v>208</v>
      </c>
      <c r="H220" s="203">
        <v>11.587</v>
      </c>
      <c r="I220" s="204"/>
      <c r="J220" s="205">
        <f>ROUND(I220*H220,2)</f>
        <v>0</v>
      </c>
      <c r="K220" s="201" t="s">
        <v>138</v>
      </c>
      <c r="L220" s="44"/>
      <c r="M220" s="206" t="s">
        <v>41</v>
      </c>
      <c r="N220" s="207" t="s">
        <v>54</v>
      </c>
      <c r="O220" s="84"/>
      <c r="P220" s="208">
        <f>O220*H220</f>
        <v>0</v>
      </c>
      <c r="Q220" s="208">
        <v>0.0013400000000000001</v>
      </c>
      <c r="R220" s="208">
        <f>Q220*H220</f>
        <v>0.01552658</v>
      </c>
      <c r="S220" s="208">
        <v>0</v>
      </c>
      <c r="T220" s="20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0" t="s">
        <v>139</v>
      </c>
      <c r="AT220" s="210" t="s">
        <v>134</v>
      </c>
      <c r="AU220" s="210" t="s">
        <v>90</v>
      </c>
      <c r="AY220" s="16" t="s">
        <v>132</v>
      </c>
      <c r="BE220" s="211">
        <f>IF(N220="základní",J220,0)</f>
        <v>0</v>
      </c>
      <c r="BF220" s="211">
        <f>IF(N220="snížená",J220,0)</f>
        <v>0</v>
      </c>
      <c r="BG220" s="211">
        <f>IF(N220="zákl. přenesená",J220,0)</f>
        <v>0</v>
      </c>
      <c r="BH220" s="211">
        <f>IF(N220="sníž. přenesená",J220,0)</f>
        <v>0</v>
      </c>
      <c r="BI220" s="211">
        <f>IF(N220="nulová",J220,0)</f>
        <v>0</v>
      </c>
      <c r="BJ220" s="16" t="s">
        <v>88</v>
      </c>
      <c r="BK220" s="211">
        <f>ROUND(I220*H220,2)</f>
        <v>0</v>
      </c>
      <c r="BL220" s="16" t="s">
        <v>139</v>
      </c>
      <c r="BM220" s="210" t="s">
        <v>368</v>
      </c>
    </row>
    <row r="221" s="2" customFormat="1">
      <c r="A221" s="38"/>
      <c r="B221" s="39"/>
      <c r="C221" s="40"/>
      <c r="D221" s="212" t="s">
        <v>141</v>
      </c>
      <c r="E221" s="40"/>
      <c r="F221" s="213" t="s">
        <v>369</v>
      </c>
      <c r="G221" s="40"/>
      <c r="H221" s="40"/>
      <c r="I221" s="214"/>
      <c r="J221" s="40"/>
      <c r="K221" s="40"/>
      <c r="L221" s="44"/>
      <c r="M221" s="215"/>
      <c r="N221" s="216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6" t="s">
        <v>141</v>
      </c>
      <c r="AU221" s="16" t="s">
        <v>90</v>
      </c>
    </row>
    <row r="222" s="13" customFormat="1">
      <c r="A222" s="13"/>
      <c r="B222" s="217"/>
      <c r="C222" s="218"/>
      <c r="D222" s="219" t="s">
        <v>143</v>
      </c>
      <c r="E222" s="220" t="s">
        <v>41</v>
      </c>
      <c r="F222" s="221" t="s">
        <v>343</v>
      </c>
      <c r="G222" s="218"/>
      <c r="H222" s="222">
        <v>4.5220000000000002</v>
      </c>
      <c r="I222" s="223"/>
      <c r="J222" s="218"/>
      <c r="K222" s="218"/>
      <c r="L222" s="224"/>
      <c r="M222" s="225"/>
      <c r="N222" s="226"/>
      <c r="O222" s="226"/>
      <c r="P222" s="226"/>
      <c r="Q222" s="226"/>
      <c r="R222" s="226"/>
      <c r="S222" s="226"/>
      <c r="T222" s="22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8" t="s">
        <v>143</v>
      </c>
      <c r="AU222" s="228" t="s">
        <v>90</v>
      </c>
      <c r="AV222" s="13" t="s">
        <v>90</v>
      </c>
      <c r="AW222" s="13" t="s">
        <v>42</v>
      </c>
      <c r="AX222" s="13" t="s">
        <v>83</v>
      </c>
      <c r="AY222" s="228" t="s">
        <v>132</v>
      </c>
    </row>
    <row r="223" s="13" customFormat="1">
      <c r="A223" s="13"/>
      <c r="B223" s="217"/>
      <c r="C223" s="218"/>
      <c r="D223" s="219" t="s">
        <v>143</v>
      </c>
      <c r="E223" s="220" t="s">
        <v>41</v>
      </c>
      <c r="F223" s="221" t="s">
        <v>344</v>
      </c>
      <c r="G223" s="218"/>
      <c r="H223" s="222">
        <v>7.0650000000000004</v>
      </c>
      <c r="I223" s="223"/>
      <c r="J223" s="218"/>
      <c r="K223" s="218"/>
      <c r="L223" s="224"/>
      <c r="M223" s="225"/>
      <c r="N223" s="226"/>
      <c r="O223" s="226"/>
      <c r="P223" s="226"/>
      <c r="Q223" s="226"/>
      <c r="R223" s="226"/>
      <c r="S223" s="226"/>
      <c r="T223" s="22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8" t="s">
        <v>143</v>
      </c>
      <c r="AU223" s="228" t="s">
        <v>90</v>
      </c>
      <c r="AV223" s="13" t="s">
        <v>90</v>
      </c>
      <c r="AW223" s="13" t="s">
        <v>42</v>
      </c>
      <c r="AX223" s="13" t="s">
        <v>83</v>
      </c>
      <c r="AY223" s="228" t="s">
        <v>132</v>
      </c>
    </row>
    <row r="224" s="2" customFormat="1" ht="16.5" customHeight="1">
      <c r="A224" s="38"/>
      <c r="B224" s="39"/>
      <c r="C224" s="199" t="s">
        <v>370</v>
      </c>
      <c r="D224" s="199" t="s">
        <v>134</v>
      </c>
      <c r="E224" s="200" t="s">
        <v>371</v>
      </c>
      <c r="F224" s="201" t="s">
        <v>372</v>
      </c>
      <c r="G224" s="202" t="s">
        <v>208</v>
      </c>
      <c r="H224" s="203">
        <v>46.253</v>
      </c>
      <c r="I224" s="204"/>
      <c r="J224" s="205">
        <f>ROUND(I224*H224,2)</f>
        <v>0</v>
      </c>
      <c r="K224" s="201" t="s">
        <v>138</v>
      </c>
      <c r="L224" s="44"/>
      <c r="M224" s="206" t="s">
        <v>41</v>
      </c>
      <c r="N224" s="207" t="s">
        <v>54</v>
      </c>
      <c r="O224" s="84"/>
      <c r="P224" s="208">
        <f>O224*H224</f>
        <v>0</v>
      </c>
      <c r="Q224" s="208">
        <v>0.0041000000000000003</v>
      </c>
      <c r="R224" s="208">
        <f>Q224*H224</f>
        <v>0.18963730000000001</v>
      </c>
      <c r="S224" s="208">
        <v>0</v>
      </c>
      <c r="T224" s="20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0" t="s">
        <v>139</v>
      </c>
      <c r="AT224" s="210" t="s">
        <v>134</v>
      </c>
      <c r="AU224" s="210" t="s">
        <v>90</v>
      </c>
      <c r="AY224" s="16" t="s">
        <v>132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16" t="s">
        <v>88</v>
      </c>
      <c r="BK224" s="211">
        <f>ROUND(I224*H224,2)</f>
        <v>0</v>
      </c>
      <c r="BL224" s="16" t="s">
        <v>139</v>
      </c>
      <c r="BM224" s="210" t="s">
        <v>373</v>
      </c>
    </row>
    <row r="225" s="2" customFormat="1">
      <c r="A225" s="38"/>
      <c r="B225" s="39"/>
      <c r="C225" s="40"/>
      <c r="D225" s="212" t="s">
        <v>141</v>
      </c>
      <c r="E225" s="40"/>
      <c r="F225" s="213" t="s">
        <v>374</v>
      </c>
      <c r="G225" s="40"/>
      <c r="H225" s="40"/>
      <c r="I225" s="214"/>
      <c r="J225" s="40"/>
      <c r="K225" s="40"/>
      <c r="L225" s="44"/>
      <c r="M225" s="215"/>
      <c r="N225" s="216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6" t="s">
        <v>141</v>
      </c>
      <c r="AU225" s="16" t="s">
        <v>90</v>
      </c>
    </row>
    <row r="226" s="13" customFormat="1">
      <c r="A226" s="13"/>
      <c r="B226" s="217"/>
      <c r="C226" s="218"/>
      <c r="D226" s="219" t="s">
        <v>143</v>
      </c>
      <c r="E226" s="220" t="s">
        <v>41</v>
      </c>
      <c r="F226" s="221" t="s">
        <v>343</v>
      </c>
      <c r="G226" s="218"/>
      <c r="H226" s="222">
        <v>4.5220000000000002</v>
      </c>
      <c r="I226" s="223"/>
      <c r="J226" s="218"/>
      <c r="K226" s="218"/>
      <c r="L226" s="224"/>
      <c r="M226" s="225"/>
      <c r="N226" s="226"/>
      <c r="O226" s="226"/>
      <c r="P226" s="226"/>
      <c r="Q226" s="226"/>
      <c r="R226" s="226"/>
      <c r="S226" s="226"/>
      <c r="T226" s="22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28" t="s">
        <v>143</v>
      </c>
      <c r="AU226" s="228" t="s">
        <v>90</v>
      </c>
      <c r="AV226" s="13" t="s">
        <v>90</v>
      </c>
      <c r="AW226" s="13" t="s">
        <v>42</v>
      </c>
      <c r="AX226" s="13" t="s">
        <v>83</v>
      </c>
      <c r="AY226" s="228" t="s">
        <v>132</v>
      </c>
    </row>
    <row r="227" s="13" customFormat="1">
      <c r="A227" s="13"/>
      <c r="B227" s="217"/>
      <c r="C227" s="218"/>
      <c r="D227" s="219" t="s">
        <v>143</v>
      </c>
      <c r="E227" s="220" t="s">
        <v>41</v>
      </c>
      <c r="F227" s="221" t="s">
        <v>344</v>
      </c>
      <c r="G227" s="218"/>
      <c r="H227" s="222">
        <v>7.0650000000000004</v>
      </c>
      <c r="I227" s="223"/>
      <c r="J227" s="218"/>
      <c r="K227" s="218"/>
      <c r="L227" s="224"/>
      <c r="M227" s="225"/>
      <c r="N227" s="226"/>
      <c r="O227" s="226"/>
      <c r="P227" s="226"/>
      <c r="Q227" s="226"/>
      <c r="R227" s="226"/>
      <c r="S227" s="226"/>
      <c r="T227" s="22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8" t="s">
        <v>143</v>
      </c>
      <c r="AU227" s="228" t="s">
        <v>90</v>
      </c>
      <c r="AV227" s="13" t="s">
        <v>90</v>
      </c>
      <c r="AW227" s="13" t="s">
        <v>42</v>
      </c>
      <c r="AX227" s="13" t="s">
        <v>83</v>
      </c>
      <c r="AY227" s="228" t="s">
        <v>132</v>
      </c>
    </row>
    <row r="228" s="13" customFormat="1">
      <c r="A228" s="13"/>
      <c r="B228" s="217"/>
      <c r="C228" s="218"/>
      <c r="D228" s="219" t="s">
        <v>143</v>
      </c>
      <c r="E228" s="220" t="s">
        <v>41</v>
      </c>
      <c r="F228" s="221" t="s">
        <v>331</v>
      </c>
      <c r="G228" s="218"/>
      <c r="H228" s="222">
        <v>30.143999999999998</v>
      </c>
      <c r="I228" s="223"/>
      <c r="J228" s="218"/>
      <c r="K228" s="218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143</v>
      </c>
      <c r="AU228" s="228" t="s">
        <v>90</v>
      </c>
      <c r="AV228" s="13" t="s">
        <v>90</v>
      </c>
      <c r="AW228" s="13" t="s">
        <v>42</v>
      </c>
      <c r="AX228" s="13" t="s">
        <v>83</v>
      </c>
      <c r="AY228" s="228" t="s">
        <v>132</v>
      </c>
    </row>
    <row r="229" s="13" customFormat="1">
      <c r="A229" s="13"/>
      <c r="B229" s="217"/>
      <c r="C229" s="218"/>
      <c r="D229" s="219" t="s">
        <v>143</v>
      </c>
      <c r="E229" s="220" t="s">
        <v>41</v>
      </c>
      <c r="F229" s="221" t="s">
        <v>337</v>
      </c>
      <c r="G229" s="218"/>
      <c r="H229" s="222">
        <v>4.5220000000000002</v>
      </c>
      <c r="I229" s="223"/>
      <c r="J229" s="218"/>
      <c r="K229" s="218"/>
      <c r="L229" s="224"/>
      <c r="M229" s="225"/>
      <c r="N229" s="226"/>
      <c r="O229" s="226"/>
      <c r="P229" s="226"/>
      <c r="Q229" s="226"/>
      <c r="R229" s="226"/>
      <c r="S229" s="226"/>
      <c r="T229" s="22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8" t="s">
        <v>143</v>
      </c>
      <c r="AU229" s="228" t="s">
        <v>90</v>
      </c>
      <c r="AV229" s="13" t="s">
        <v>90</v>
      </c>
      <c r="AW229" s="13" t="s">
        <v>42</v>
      </c>
      <c r="AX229" s="13" t="s">
        <v>83</v>
      </c>
      <c r="AY229" s="228" t="s">
        <v>132</v>
      </c>
    </row>
    <row r="230" s="2" customFormat="1" ht="16.5" customHeight="1">
      <c r="A230" s="38"/>
      <c r="B230" s="39"/>
      <c r="C230" s="199" t="s">
        <v>375</v>
      </c>
      <c r="D230" s="199" t="s">
        <v>134</v>
      </c>
      <c r="E230" s="200" t="s">
        <v>376</v>
      </c>
      <c r="F230" s="201" t="s">
        <v>377</v>
      </c>
      <c r="G230" s="202" t="s">
        <v>208</v>
      </c>
      <c r="H230" s="203">
        <v>46.253</v>
      </c>
      <c r="I230" s="204"/>
      <c r="J230" s="205">
        <f>ROUND(I230*H230,2)</f>
        <v>0</v>
      </c>
      <c r="K230" s="201" t="s">
        <v>138</v>
      </c>
      <c r="L230" s="44"/>
      <c r="M230" s="206" t="s">
        <v>41</v>
      </c>
      <c r="N230" s="207" t="s">
        <v>54</v>
      </c>
      <c r="O230" s="84"/>
      <c r="P230" s="208">
        <f>O230*H230</f>
        <v>0</v>
      </c>
      <c r="Q230" s="208">
        <v>0.00046999999999999999</v>
      </c>
      <c r="R230" s="208">
        <f>Q230*H230</f>
        <v>0.02173891</v>
      </c>
      <c r="S230" s="208">
        <v>0</v>
      </c>
      <c r="T230" s="20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10" t="s">
        <v>139</v>
      </c>
      <c r="AT230" s="210" t="s">
        <v>134</v>
      </c>
      <c r="AU230" s="210" t="s">
        <v>90</v>
      </c>
      <c r="AY230" s="16" t="s">
        <v>132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16" t="s">
        <v>88</v>
      </c>
      <c r="BK230" s="211">
        <f>ROUND(I230*H230,2)</f>
        <v>0</v>
      </c>
      <c r="BL230" s="16" t="s">
        <v>139</v>
      </c>
      <c r="BM230" s="210" t="s">
        <v>378</v>
      </c>
    </row>
    <row r="231" s="2" customFormat="1">
      <c r="A231" s="38"/>
      <c r="B231" s="39"/>
      <c r="C231" s="40"/>
      <c r="D231" s="212" t="s">
        <v>141</v>
      </c>
      <c r="E231" s="40"/>
      <c r="F231" s="213" t="s">
        <v>379</v>
      </c>
      <c r="G231" s="40"/>
      <c r="H231" s="40"/>
      <c r="I231" s="214"/>
      <c r="J231" s="40"/>
      <c r="K231" s="40"/>
      <c r="L231" s="44"/>
      <c r="M231" s="215"/>
      <c r="N231" s="216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6" t="s">
        <v>141</v>
      </c>
      <c r="AU231" s="16" t="s">
        <v>90</v>
      </c>
    </row>
    <row r="232" s="13" customFormat="1">
      <c r="A232" s="13"/>
      <c r="B232" s="217"/>
      <c r="C232" s="218"/>
      <c r="D232" s="219" t="s">
        <v>143</v>
      </c>
      <c r="E232" s="220" t="s">
        <v>41</v>
      </c>
      <c r="F232" s="221" t="s">
        <v>343</v>
      </c>
      <c r="G232" s="218"/>
      <c r="H232" s="222">
        <v>4.5220000000000002</v>
      </c>
      <c r="I232" s="223"/>
      <c r="J232" s="218"/>
      <c r="K232" s="218"/>
      <c r="L232" s="224"/>
      <c r="M232" s="225"/>
      <c r="N232" s="226"/>
      <c r="O232" s="226"/>
      <c r="P232" s="226"/>
      <c r="Q232" s="226"/>
      <c r="R232" s="226"/>
      <c r="S232" s="226"/>
      <c r="T232" s="22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8" t="s">
        <v>143</v>
      </c>
      <c r="AU232" s="228" t="s">
        <v>90</v>
      </c>
      <c r="AV232" s="13" t="s">
        <v>90</v>
      </c>
      <c r="AW232" s="13" t="s">
        <v>42</v>
      </c>
      <c r="AX232" s="13" t="s">
        <v>83</v>
      </c>
      <c r="AY232" s="228" t="s">
        <v>132</v>
      </c>
    </row>
    <row r="233" s="13" customFormat="1">
      <c r="A233" s="13"/>
      <c r="B233" s="217"/>
      <c r="C233" s="218"/>
      <c r="D233" s="219" t="s">
        <v>143</v>
      </c>
      <c r="E233" s="220" t="s">
        <v>41</v>
      </c>
      <c r="F233" s="221" t="s">
        <v>344</v>
      </c>
      <c r="G233" s="218"/>
      <c r="H233" s="222">
        <v>7.0650000000000004</v>
      </c>
      <c r="I233" s="223"/>
      <c r="J233" s="218"/>
      <c r="K233" s="218"/>
      <c r="L233" s="224"/>
      <c r="M233" s="225"/>
      <c r="N233" s="226"/>
      <c r="O233" s="226"/>
      <c r="P233" s="226"/>
      <c r="Q233" s="226"/>
      <c r="R233" s="226"/>
      <c r="S233" s="226"/>
      <c r="T233" s="22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8" t="s">
        <v>143</v>
      </c>
      <c r="AU233" s="228" t="s">
        <v>90</v>
      </c>
      <c r="AV233" s="13" t="s">
        <v>90</v>
      </c>
      <c r="AW233" s="13" t="s">
        <v>42</v>
      </c>
      <c r="AX233" s="13" t="s">
        <v>83</v>
      </c>
      <c r="AY233" s="228" t="s">
        <v>132</v>
      </c>
    </row>
    <row r="234" s="13" customFormat="1">
      <c r="A234" s="13"/>
      <c r="B234" s="217"/>
      <c r="C234" s="218"/>
      <c r="D234" s="219" t="s">
        <v>143</v>
      </c>
      <c r="E234" s="220" t="s">
        <v>41</v>
      </c>
      <c r="F234" s="221" t="s">
        <v>331</v>
      </c>
      <c r="G234" s="218"/>
      <c r="H234" s="222">
        <v>30.143999999999998</v>
      </c>
      <c r="I234" s="223"/>
      <c r="J234" s="218"/>
      <c r="K234" s="218"/>
      <c r="L234" s="224"/>
      <c r="M234" s="225"/>
      <c r="N234" s="226"/>
      <c r="O234" s="226"/>
      <c r="P234" s="226"/>
      <c r="Q234" s="226"/>
      <c r="R234" s="226"/>
      <c r="S234" s="226"/>
      <c r="T234" s="22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8" t="s">
        <v>143</v>
      </c>
      <c r="AU234" s="228" t="s">
        <v>90</v>
      </c>
      <c r="AV234" s="13" t="s">
        <v>90</v>
      </c>
      <c r="AW234" s="13" t="s">
        <v>42</v>
      </c>
      <c r="AX234" s="13" t="s">
        <v>83</v>
      </c>
      <c r="AY234" s="228" t="s">
        <v>132</v>
      </c>
    </row>
    <row r="235" s="13" customFormat="1">
      <c r="A235" s="13"/>
      <c r="B235" s="217"/>
      <c r="C235" s="218"/>
      <c r="D235" s="219" t="s">
        <v>143</v>
      </c>
      <c r="E235" s="220" t="s">
        <v>41</v>
      </c>
      <c r="F235" s="221" t="s">
        <v>337</v>
      </c>
      <c r="G235" s="218"/>
      <c r="H235" s="222">
        <v>4.5220000000000002</v>
      </c>
      <c r="I235" s="223"/>
      <c r="J235" s="218"/>
      <c r="K235" s="218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143</v>
      </c>
      <c r="AU235" s="228" t="s">
        <v>90</v>
      </c>
      <c r="AV235" s="13" t="s">
        <v>90</v>
      </c>
      <c r="AW235" s="13" t="s">
        <v>42</v>
      </c>
      <c r="AX235" s="13" t="s">
        <v>83</v>
      </c>
      <c r="AY235" s="228" t="s">
        <v>132</v>
      </c>
    </row>
    <row r="236" s="2" customFormat="1" ht="16.5" customHeight="1">
      <c r="A236" s="38"/>
      <c r="B236" s="39"/>
      <c r="C236" s="199" t="s">
        <v>380</v>
      </c>
      <c r="D236" s="199" t="s">
        <v>134</v>
      </c>
      <c r="E236" s="200" t="s">
        <v>381</v>
      </c>
      <c r="F236" s="201" t="s">
        <v>382</v>
      </c>
      <c r="G236" s="202" t="s">
        <v>208</v>
      </c>
      <c r="H236" s="203">
        <v>14.601000000000001</v>
      </c>
      <c r="I236" s="204"/>
      <c r="J236" s="205">
        <f>ROUND(I236*H236,2)</f>
        <v>0</v>
      </c>
      <c r="K236" s="201" t="s">
        <v>138</v>
      </c>
      <c r="L236" s="44"/>
      <c r="M236" s="206" t="s">
        <v>41</v>
      </c>
      <c r="N236" s="207" t="s">
        <v>54</v>
      </c>
      <c r="O236" s="84"/>
      <c r="P236" s="208">
        <f>O236*H236</f>
        <v>0</v>
      </c>
      <c r="Q236" s="208">
        <v>0.00109</v>
      </c>
      <c r="R236" s="208">
        <f>Q236*H236</f>
        <v>0.015915090000000003</v>
      </c>
      <c r="S236" s="208">
        <v>0</v>
      </c>
      <c r="T236" s="20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0" t="s">
        <v>139</v>
      </c>
      <c r="AT236" s="210" t="s">
        <v>134</v>
      </c>
      <c r="AU236" s="210" t="s">
        <v>90</v>
      </c>
      <c r="AY236" s="16" t="s">
        <v>132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16" t="s">
        <v>88</v>
      </c>
      <c r="BK236" s="211">
        <f>ROUND(I236*H236,2)</f>
        <v>0</v>
      </c>
      <c r="BL236" s="16" t="s">
        <v>139</v>
      </c>
      <c r="BM236" s="210" t="s">
        <v>383</v>
      </c>
    </row>
    <row r="237" s="2" customFormat="1">
      <c r="A237" s="38"/>
      <c r="B237" s="39"/>
      <c r="C237" s="40"/>
      <c r="D237" s="212" t="s">
        <v>141</v>
      </c>
      <c r="E237" s="40"/>
      <c r="F237" s="213" t="s">
        <v>384</v>
      </c>
      <c r="G237" s="40"/>
      <c r="H237" s="40"/>
      <c r="I237" s="214"/>
      <c r="J237" s="40"/>
      <c r="K237" s="40"/>
      <c r="L237" s="44"/>
      <c r="M237" s="215"/>
      <c r="N237" s="216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6" t="s">
        <v>141</v>
      </c>
      <c r="AU237" s="16" t="s">
        <v>90</v>
      </c>
    </row>
    <row r="238" s="13" customFormat="1">
      <c r="A238" s="13"/>
      <c r="B238" s="217"/>
      <c r="C238" s="218"/>
      <c r="D238" s="219" t="s">
        <v>143</v>
      </c>
      <c r="E238" s="220" t="s">
        <v>41</v>
      </c>
      <c r="F238" s="221" t="s">
        <v>344</v>
      </c>
      <c r="G238" s="218"/>
      <c r="H238" s="222">
        <v>7.0650000000000004</v>
      </c>
      <c r="I238" s="223"/>
      <c r="J238" s="218"/>
      <c r="K238" s="218"/>
      <c r="L238" s="224"/>
      <c r="M238" s="225"/>
      <c r="N238" s="226"/>
      <c r="O238" s="226"/>
      <c r="P238" s="226"/>
      <c r="Q238" s="226"/>
      <c r="R238" s="226"/>
      <c r="S238" s="226"/>
      <c r="T238" s="22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8" t="s">
        <v>143</v>
      </c>
      <c r="AU238" s="228" t="s">
        <v>90</v>
      </c>
      <c r="AV238" s="13" t="s">
        <v>90</v>
      </c>
      <c r="AW238" s="13" t="s">
        <v>42</v>
      </c>
      <c r="AX238" s="13" t="s">
        <v>83</v>
      </c>
      <c r="AY238" s="228" t="s">
        <v>132</v>
      </c>
    </row>
    <row r="239" s="13" customFormat="1">
      <c r="A239" s="13"/>
      <c r="B239" s="217"/>
      <c r="C239" s="218"/>
      <c r="D239" s="219" t="s">
        <v>143</v>
      </c>
      <c r="E239" s="220" t="s">
        <v>41</v>
      </c>
      <c r="F239" s="221" t="s">
        <v>385</v>
      </c>
      <c r="G239" s="218"/>
      <c r="H239" s="222">
        <v>7.5359999999999996</v>
      </c>
      <c r="I239" s="223"/>
      <c r="J239" s="218"/>
      <c r="K239" s="218"/>
      <c r="L239" s="224"/>
      <c r="M239" s="225"/>
      <c r="N239" s="226"/>
      <c r="O239" s="226"/>
      <c r="P239" s="226"/>
      <c r="Q239" s="226"/>
      <c r="R239" s="226"/>
      <c r="S239" s="226"/>
      <c r="T239" s="22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8" t="s">
        <v>143</v>
      </c>
      <c r="AU239" s="228" t="s">
        <v>90</v>
      </c>
      <c r="AV239" s="13" t="s">
        <v>90</v>
      </c>
      <c r="AW239" s="13" t="s">
        <v>42</v>
      </c>
      <c r="AX239" s="13" t="s">
        <v>83</v>
      </c>
      <c r="AY239" s="228" t="s">
        <v>132</v>
      </c>
    </row>
    <row r="240" s="12" customFormat="1" ht="22.8" customHeight="1">
      <c r="A240" s="12"/>
      <c r="B240" s="183"/>
      <c r="C240" s="184"/>
      <c r="D240" s="185" t="s">
        <v>82</v>
      </c>
      <c r="E240" s="197" t="s">
        <v>386</v>
      </c>
      <c r="F240" s="197" t="s">
        <v>387</v>
      </c>
      <c r="G240" s="184"/>
      <c r="H240" s="184"/>
      <c r="I240" s="187"/>
      <c r="J240" s="198">
        <f>BK240</f>
        <v>0</v>
      </c>
      <c r="K240" s="184"/>
      <c r="L240" s="189"/>
      <c r="M240" s="190"/>
      <c r="N240" s="191"/>
      <c r="O240" s="191"/>
      <c r="P240" s="192">
        <f>SUM(P241:P280)</f>
        <v>0</v>
      </c>
      <c r="Q240" s="191"/>
      <c r="R240" s="192">
        <f>SUM(R241:R280)</f>
        <v>3.2676171800000002</v>
      </c>
      <c r="S240" s="191"/>
      <c r="T240" s="193">
        <f>SUM(T241:T280)</f>
        <v>110.62656299999999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94" t="s">
        <v>88</v>
      </c>
      <c r="AT240" s="195" t="s">
        <v>82</v>
      </c>
      <c r="AU240" s="195" t="s">
        <v>88</v>
      </c>
      <c r="AY240" s="194" t="s">
        <v>132</v>
      </c>
      <c r="BK240" s="196">
        <f>SUM(BK241:BK280)</f>
        <v>0</v>
      </c>
    </row>
    <row r="241" s="2" customFormat="1" ht="37.8" customHeight="1">
      <c r="A241" s="38"/>
      <c r="B241" s="39"/>
      <c r="C241" s="199" t="s">
        <v>388</v>
      </c>
      <c r="D241" s="199" t="s">
        <v>134</v>
      </c>
      <c r="E241" s="200" t="s">
        <v>389</v>
      </c>
      <c r="F241" s="201" t="s">
        <v>390</v>
      </c>
      <c r="G241" s="202" t="s">
        <v>208</v>
      </c>
      <c r="H241" s="203">
        <v>182</v>
      </c>
      <c r="I241" s="204"/>
      <c r="J241" s="205">
        <f>ROUND(I241*H241,2)</f>
        <v>0</v>
      </c>
      <c r="K241" s="201" t="s">
        <v>138</v>
      </c>
      <c r="L241" s="44"/>
      <c r="M241" s="206" t="s">
        <v>41</v>
      </c>
      <c r="N241" s="207" t="s">
        <v>54</v>
      </c>
      <c r="O241" s="84"/>
      <c r="P241" s="208">
        <f>O241*H241</f>
        <v>0</v>
      </c>
      <c r="Q241" s="208">
        <v>0</v>
      </c>
      <c r="R241" s="208">
        <f>Q241*H241</f>
        <v>0</v>
      </c>
      <c r="S241" s="208">
        <v>0.26000000000000001</v>
      </c>
      <c r="T241" s="209">
        <f>S241*H241</f>
        <v>47.32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0" t="s">
        <v>139</v>
      </c>
      <c r="AT241" s="210" t="s">
        <v>134</v>
      </c>
      <c r="AU241" s="210" t="s">
        <v>90</v>
      </c>
      <c r="AY241" s="16" t="s">
        <v>132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16" t="s">
        <v>88</v>
      </c>
      <c r="BK241" s="211">
        <f>ROUND(I241*H241,2)</f>
        <v>0</v>
      </c>
      <c r="BL241" s="16" t="s">
        <v>139</v>
      </c>
      <c r="BM241" s="210" t="s">
        <v>391</v>
      </c>
    </row>
    <row r="242" s="2" customFormat="1">
      <c r="A242" s="38"/>
      <c r="B242" s="39"/>
      <c r="C242" s="40"/>
      <c r="D242" s="212" t="s">
        <v>141</v>
      </c>
      <c r="E242" s="40"/>
      <c r="F242" s="213" t="s">
        <v>392</v>
      </c>
      <c r="G242" s="40"/>
      <c r="H242" s="40"/>
      <c r="I242" s="214"/>
      <c r="J242" s="40"/>
      <c r="K242" s="40"/>
      <c r="L242" s="44"/>
      <c r="M242" s="215"/>
      <c r="N242" s="216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6" t="s">
        <v>141</v>
      </c>
      <c r="AU242" s="16" t="s">
        <v>90</v>
      </c>
    </row>
    <row r="243" s="13" customFormat="1">
      <c r="A243" s="13"/>
      <c r="B243" s="217"/>
      <c r="C243" s="218"/>
      <c r="D243" s="219" t="s">
        <v>143</v>
      </c>
      <c r="E243" s="220" t="s">
        <v>41</v>
      </c>
      <c r="F243" s="221" t="s">
        <v>393</v>
      </c>
      <c r="G243" s="218"/>
      <c r="H243" s="222">
        <v>182</v>
      </c>
      <c r="I243" s="223"/>
      <c r="J243" s="218"/>
      <c r="K243" s="218"/>
      <c r="L243" s="224"/>
      <c r="M243" s="225"/>
      <c r="N243" s="226"/>
      <c r="O243" s="226"/>
      <c r="P243" s="226"/>
      <c r="Q243" s="226"/>
      <c r="R243" s="226"/>
      <c r="S243" s="226"/>
      <c r="T243" s="22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8" t="s">
        <v>143</v>
      </c>
      <c r="AU243" s="228" t="s">
        <v>90</v>
      </c>
      <c r="AV243" s="13" t="s">
        <v>90</v>
      </c>
      <c r="AW243" s="13" t="s">
        <v>42</v>
      </c>
      <c r="AX243" s="13" t="s">
        <v>83</v>
      </c>
      <c r="AY243" s="228" t="s">
        <v>132</v>
      </c>
    </row>
    <row r="244" s="2" customFormat="1" ht="33" customHeight="1">
      <c r="A244" s="38"/>
      <c r="B244" s="39"/>
      <c r="C244" s="199" t="s">
        <v>394</v>
      </c>
      <c r="D244" s="199" t="s">
        <v>134</v>
      </c>
      <c r="E244" s="200" t="s">
        <v>395</v>
      </c>
      <c r="F244" s="201" t="s">
        <v>396</v>
      </c>
      <c r="G244" s="202" t="s">
        <v>208</v>
      </c>
      <c r="H244" s="203">
        <v>182</v>
      </c>
      <c r="I244" s="204"/>
      <c r="J244" s="205">
        <f>ROUND(I244*H244,2)</f>
        <v>0</v>
      </c>
      <c r="K244" s="201" t="s">
        <v>138</v>
      </c>
      <c r="L244" s="44"/>
      <c r="M244" s="206" t="s">
        <v>41</v>
      </c>
      <c r="N244" s="207" t="s">
        <v>54</v>
      </c>
      <c r="O244" s="84"/>
      <c r="P244" s="208">
        <f>O244*H244</f>
        <v>0</v>
      </c>
      <c r="Q244" s="208">
        <v>0</v>
      </c>
      <c r="R244" s="208">
        <f>Q244*H244</f>
        <v>0</v>
      </c>
      <c r="S244" s="208">
        <v>0.28999999999999998</v>
      </c>
      <c r="T244" s="209">
        <f>S244*H244</f>
        <v>52.779999999999994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0" t="s">
        <v>139</v>
      </c>
      <c r="AT244" s="210" t="s">
        <v>134</v>
      </c>
      <c r="AU244" s="210" t="s">
        <v>90</v>
      </c>
      <c r="AY244" s="16" t="s">
        <v>132</v>
      </c>
      <c r="BE244" s="211">
        <f>IF(N244="základní",J244,0)</f>
        <v>0</v>
      </c>
      <c r="BF244" s="211">
        <f>IF(N244="snížená",J244,0)</f>
        <v>0</v>
      </c>
      <c r="BG244" s="211">
        <f>IF(N244="zákl. přenesená",J244,0)</f>
        <v>0</v>
      </c>
      <c r="BH244" s="211">
        <f>IF(N244="sníž. přenesená",J244,0)</f>
        <v>0</v>
      </c>
      <c r="BI244" s="211">
        <f>IF(N244="nulová",J244,0)</f>
        <v>0</v>
      </c>
      <c r="BJ244" s="16" t="s">
        <v>88</v>
      </c>
      <c r="BK244" s="211">
        <f>ROUND(I244*H244,2)</f>
        <v>0</v>
      </c>
      <c r="BL244" s="16" t="s">
        <v>139</v>
      </c>
      <c r="BM244" s="210" t="s">
        <v>397</v>
      </c>
    </row>
    <row r="245" s="2" customFormat="1">
      <c r="A245" s="38"/>
      <c r="B245" s="39"/>
      <c r="C245" s="40"/>
      <c r="D245" s="212" t="s">
        <v>141</v>
      </c>
      <c r="E245" s="40"/>
      <c r="F245" s="213" t="s">
        <v>398</v>
      </c>
      <c r="G245" s="40"/>
      <c r="H245" s="40"/>
      <c r="I245" s="214"/>
      <c r="J245" s="40"/>
      <c r="K245" s="40"/>
      <c r="L245" s="44"/>
      <c r="M245" s="215"/>
      <c r="N245" s="216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6" t="s">
        <v>141</v>
      </c>
      <c r="AU245" s="16" t="s">
        <v>90</v>
      </c>
    </row>
    <row r="246" s="13" customFormat="1">
      <c r="A246" s="13"/>
      <c r="B246" s="217"/>
      <c r="C246" s="218"/>
      <c r="D246" s="219" t="s">
        <v>143</v>
      </c>
      <c r="E246" s="220" t="s">
        <v>41</v>
      </c>
      <c r="F246" s="221" t="s">
        <v>393</v>
      </c>
      <c r="G246" s="218"/>
      <c r="H246" s="222">
        <v>182</v>
      </c>
      <c r="I246" s="223"/>
      <c r="J246" s="218"/>
      <c r="K246" s="218"/>
      <c r="L246" s="224"/>
      <c r="M246" s="225"/>
      <c r="N246" s="226"/>
      <c r="O246" s="226"/>
      <c r="P246" s="226"/>
      <c r="Q246" s="226"/>
      <c r="R246" s="226"/>
      <c r="S246" s="226"/>
      <c r="T246" s="22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8" t="s">
        <v>143</v>
      </c>
      <c r="AU246" s="228" t="s">
        <v>90</v>
      </c>
      <c r="AV246" s="13" t="s">
        <v>90</v>
      </c>
      <c r="AW246" s="13" t="s">
        <v>42</v>
      </c>
      <c r="AX246" s="13" t="s">
        <v>83</v>
      </c>
      <c r="AY246" s="228" t="s">
        <v>132</v>
      </c>
    </row>
    <row r="247" s="2" customFormat="1" ht="16.5" customHeight="1">
      <c r="A247" s="38"/>
      <c r="B247" s="39"/>
      <c r="C247" s="199" t="s">
        <v>399</v>
      </c>
      <c r="D247" s="199" t="s">
        <v>134</v>
      </c>
      <c r="E247" s="200" t="s">
        <v>400</v>
      </c>
      <c r="F247" s="201" t="s">
        <v>401</v>
      </c>
      <c r="G247" s="202" t="s">
        <v>208</v>
      </c>
      <c r="H247" s="203">
        <v>30.143999999999998</v>
      </c>
      <c r="I247" s="204"/>
      <c r="J247" s="205">
        <f>ROUND(I247*H247,2)</f>
        <v>0</v>
      </c>
      <c r="K247" s="201" t="s">
        <v>138</v>
      </c>
      <c r="L247" s="44"/>
      <c r="M247" s="206" t="s">
        <v>41</v>
      </c>
      <c r="N247" s="207" t="s">
        <v>54</v>
      </c>
      <c r="O247" s="84"/>
      <c r="P247" s="208">
        <f>O247*H247</f>
        <v>0</v>
      </c>
      <c r="Q247" s="208">
        <v>0</v>
      </c>
      <c r="R247" s="208">
        <f>Q247*H247</f>
        <v>0</v>
      </c>
      <c r="S247" s="208">
        <v>0.021999999999999999</v>
      </c>
      <c r="T247" s="209">
        <f>S247*H247</f>
        <v>0.66316799999999998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0" t="s">
        <v>139</v>
      </c>
      <c r="AT247" s="210" t="s">
        <v>134</v>
      </c>
      <c r="AU247" s="210" t="s">
        <v>90</v>
      </c>
      <c r="AY247" s="16" t="s">
        <v>132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16" t="s">
        <v>88</v>
      </c>
      <c r="BK247" s="211">
        <f>ROUND(I247*H247,2)</f>
        <v>0</v>
      </c>
      <c r="BL247" s="16" t="s">
        <v>139</v>
      </c>
      <c r="BM247" s="210" t="s">
        <v>402</v>
      </c>
    </row>
    <row r="248" s="2" customFormat="1">
      <c r="A248" s="38"/>
      <c r="B248" s="39"/>
      <c r="C248" s="40"/>
      <c r="D248" s="212" t="s">
        <v>141</v>
      </c>
      <c r="E248" s="40"/>
      <c r="F248" s="213" t="s">
        <v>403</v>
      </c>
      <c r="G248" s="40"/>
      <c r="H248" s="40"/>
      <c r="I248" s="214"/>
      <c r="J248" s="40"/>
      <c r="K248" s="40"/>
      <c r="L248" s="44"/>
      <c r="M248" s="215"/>
      <c r="N248" s="216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6" t="s">
        <v>141</v>
      </c>
      <c r="AU248" s="16" t="s">
        <v>90</v>
      </c>
    </row>
    <row r="249" s="13" customFormat="1">
      <c r="A249" s="13"/>
      <c r="B249" s="217"/>
      <c r="C249" s="218"/>
      <c r="D249" s="219" t="s">
        <v>143</v>
      </c>
      <c r="E249" s="220" t="s">
        <v>41</v>
      </c>
      <c r="F249" s="221" t="s">
        <v>331</v>
      </c>
      <c r="G249" s="218"/>
      <c r="H249" s="222">
        <v>30.143999999999998</v>
      </c>
      <c r="I249" s="223"/>
      <c r="J249" s="218"/>
      <c r="K249" s="218"/>
      <c r="L249" s="224"/>
      <c r="M249" s="225"/>
      <c r="N249" s="226"/>
      <c r="O249" s="226"/>
      <c r="P249" s="226"/>
      <c r="Q249" s="226"/>
      <c r="R249" s="226"/>
      <c r="S249" s="226"/>
      <c r="T249" s="22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8" t="s">
        <v>143</v>
      </c>
      <c r="AU249" s="228" t="s">
        <v>90</v>
      </c>
      <c r="AV249" s="13" t="s">
        <v>90</v>
      </c>
      <c r="AW249" s="13" t="s">
        <v>42</v>
      </c>
      <c r="AX249" s="13" t="s">
        <v>83</v>
      </c>
      <c r="AY249" s="228" t="s">
        <v>132</v>
      </c>
    </row>
    <row r="250" s="2" customFormat="1" ht="16.5" customHeight="1">
      <c r="A250" s="38"/>
      <c r="B250" s="39"/>
      <c r="C250" s="199" t="s">
        <v>404</v>
      </c>
      <c r="D250" s="199" t="s">
        <v>134</v>
      </c>
      <c r="E250" s="200" t="s">
        <v>405</v>
      </c>
      <c r="F250" s="201" t="s">
        <v>406</v>
      </c>
      <c r="G250" s="202" t="s">
        <v>208</v>
      </c>
      <c r="H250" s="203">
        <v>4.5220000000000002</v>
      </c>
      <c r="I250" s="204"/>
      <c r="J250" s="205">
        <f>ROUND(I250*H250,2)</f>
        <v>0</v>
      </c>
      <c r="K250" s="201" t="s">
        <v>138</v>
      </c>
      <c r="L250" s="44"/>
      <c r="M250" s="206" t="s">
        <v>41</v>
      </c>
      <c r="N250" s="207" t="s">
        <v>54</v>
      </c>
      <c r="O250" s="84"/>
      <c r="P250" s="208">
        <f>O250*H250</f>
        <v>0</v>
      </c>
      <c r="Q250" s="208">
        <v>0</v>
      </c>
      <c r="R250" s="208">
        <f>Q250*H250</f>
        <v>0</v>
      </c>
      <c r="S250" s="208">
        <v>0.021999999999999999</v>
      </c>
      <c r="T250" s="209">
        <f>S250*H250</f>
        <v>0.099484000000000003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0" t="s">
        <v>139</v>
      </c>
      <c r="AT250" s="210" t="s">
        <v>134</v>
      </c>
      <c r="AU250" s="210" t="s">
        <v>90</v>
      </c>
      <c r="AY250" s="16" t="s">
        <v>132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6" t="s">
        <v>88</v>
      </c>
      <c r="BK250" s="211">
        <f>ROUND(I250*H250,2)</f>
        <v>0</v>
      </c>
      <c r="BL250" s="16" t="s">
        <v>139</v>
      </c>
      <c r="BM250" s="210" t="s">
        <v>407</v>
      </c>
    </row>
    <row r="251" s="2" customFormat="1">
      <c r="A251" s="38"/>
      <c r="B251" s="39"/>
      <c r="C251" s="40"/>
      <c r="D251" s="212" t="s">
        <v>141</v>
      </c>
      <c r="E251" s="40"/>
      <c r="F251" s="213" t="s">
        <v>408</v>
      </c>
      <c r="G251" s="40"/>
      <c r="H251" s="40"/>
      <c r="I251" s="214"/>
      <c r="J251" s="40"/>
      <c r="K251" s="40"/>
      <c r="L251" s="44"/>
      <c r="M251" s="215"/>
      <c r="N251" s="216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6" t="s">
        <v>141</v>
      </c>
      <c r="AU251" s="16" t="s">
        <v>90</v>
      </c>
    </row>
    <row r="252" s="13" customFormat="1">
      <c r="A252" s="13"/>
      <c r="B252" s="217"/>
      <c r="C252" s="218"/>
      <c r="D252" s="219" t="s">
        <v>143</v>
      </c>
      <c r="E252" s="220" t="s">
        <v>41</v>
      </c>
      <c r="F252" s="221" t="s">
        <v>337</v>
      </c>
      <c r="G252" s="218"/>
      <c r="H252" s="222">
        <v>4.5220000000000002</v>
      </c>
      <c r="I252" s="223"/>
      <c r="J252" s="218"/>
      <c r="K252" s="218"/>
      <c r="L252" s="224"/>
      <c r="M252" s="225"/>
      <c r="N252" s="226"/>
      <c r="O252" s="226"/>
      <c r="P252" s="226"/>
      <c r="Q252" s="226"/>
      <c r="R252" s="226"/>
      <c r="S252" s="226"/>
      <c r="T252" s="22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8" t="s">
        <v>143</v>
      </c>
      <c r="AU252" s="228" t="s">
        <v>90</v>
      </c>
      <c r="AV252" s="13" t="s">
        <v>90</v>
      </c>
      <c r="AW252" s="13" t="s">
        <v>42</v>
      </c>
      <c r="AX252" s="13" t="s">
        <v>83</v>
      </c>
      <c r="AY252" s="228" t="s">
        <v>132</v>
      </c>
    </row>
    <row r="253" s="2" customFormat="1" ht="16.5" customHeight="1">
      <c r="A253" s="38"/>
      <c r="B253" s="39"/>
      <c r="C253" s="199" t="s">
        <v>409</v>
      </c>
      <c r="D253" s="199" t="s">
        <v>134</v>
      </c>
      <c r="E253" s="200" t="s">
        <v>410</v>
      </c>
      <c r="F253" s="201" t="s">
        <v>411</v>
      </c>
      <c r="G253" s="202" t="s">
        <v>208</v>
      </c>
      <c r="H253" s="203">
        <v>11.587</v>
      </c>
      <c r="I253" s="204"/>
      <c r="J253" s="205">
        <f>ROUND(I253*H253,2)</f>
        <v>0</v>
      </c>
      <c r="K253" s="201" t="s">
        <v>138</v>
      </c>
      <c r="L253" s="44"/>
      <c r="M253" s="206" t="s">
        <v>41</v>
      </c>
      <c r="N253" s="207" t="s">
        <v>54</v>
      </c>
      <c r="O253" s="84"/>
      <c r="P253" s="208">
        <f>O253*H253</f>
        <v>0</v>
      </c>
      <c r="Q253" s="208">
        <v>0</v>
      </c>
      <c r="R253" s="208">
        <f>Q253*H253</f>
        <v>0</v>
      </c>
      <c r="S253" s="208">
        <v>0.021999999999999999</v>
      </c>
      <c r="T253" s="209">
        <f>S253*H253</f>
        <v>0.25491399999999997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0" t="s">
        <v>139</v>
      </c>
      <c r="AT253" s="210" t="s">
        <v>134</v>
      </c>
      <c r="AU253" s="210" t="s">
        <v>90</v>
      </c>
      <c r="AY253" s="16" t="s">
        <v>132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16" t="s">
        <v>88</v>
      </c>
      <c r="BK253" s="211">
        <f>ROUND(I253*H253,2)</f>
        <v>0</v>
      </c>
      <c r="BL253" s="16" t="s">
        <v>139</v>
      </c>
      <c r="BM253" s="210" t="s">
        <v>412</v>
      </c>
    </row>
    <row r="254" s="2" customFormat="1">
      <c r="A254" s="38"/>
      <c r="B254" s="39"/>
      <c r="C254" s="40"/>
      <c r="D254" s="212" t="s">
        <v>141</v>
      </c>
      <c r="E254" s="40"/>
      <c r="F254" s="213" t="s">
        <v>413</v>
      </c>
      <c r="G254" s="40"/>
      <c r="H254" s="40"/>
      <c r="I254" s="214"/>
      <c r="J254" s="40"/>
      <c r="K254" s="40"/>
      <c r="L254" s="44"/>
      <c r="M254" s="215"/>
      <c r="N254" s="216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6" t="s">
        <v>141</v>
      </c>
      <c r="AU254" s="16" t="s">
        <v>90</v>
      </c>
    </row>
    <row r="255" s="13" customFormat="1">
      <c r="A255" s="13"/>
      <c r="B255" s="217"/>
      <c r="C255" s="218"/>
      <c r="D255" s="219" t="s">
        <v>143</v>
      </c>
      <c r="E255" s="220" t="s">
        <v>41</v>
      </c>
      <c r="F255" s="221" t="s">
        <v>343</v>
      </c>
      <c r="G255" s="218"/>
      <c r="H255" s="222">
        <v>4.5220000000000002</v>
      </c>
      <c r="I255" s="223"/>
      <c r="J255" s="218"/>
      <c r="K255" s="218"/>
      <c r="L255" s="224"/>
      <c r="M255" s="225"/>
      <c r="N255" s="226"/>
      <c r="O255" s="226"/>
      <c r="P255" s="226"/>
      <c r="Q255" s="226"/>
      <c r="R255" s="226"/>
      <c r="S255" s="226"/>
      <c r="T255" s="22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8" t="s">
        <v>143</v>
      </c>
      <c r="AU255" s="228" t="s">
        <v>90</v>
      </c>
      <c r="AV255" s="13" t="s">
        <v>90</v>
      </c>
      <c r="AW255" s="13" t="s">
        <v>42</v>
      </c>
      <c r="AX255" s="13" t="s">
        <v>83</v>
      </c>
      <c r="AY255" s="228" t="s">
        <v>132</v>
      </c>
    </row>
    <row r="256" s="13" customFormat="1">
      <c r="A256" s="13"/>
      <c r="B256" s="217"/>
      <c r="C256" s="218"/>
      <c r="D256" s="219" t="s">
        <v>143</v>
      </c>
      <c r="E256" s="220" t="s">
        <v>41</v>
      </c>
      <c r="F256" s="221" t="s">
        <v>344</v>
      </c>
      <c r="G256" s="218"/>
      <c r="H256" s="222">
        <v>7.0650000000000004</v>
      </c>
      <c r="I256" s="223"/>
      <c r="J256" s="218"/>
      <c r="K256" s="218"/>
      <c r="L256" s="224"/>
      <c r="M256" s="225"/>
      <c r="N256" s="226"/>
      <c r="O256" s="226"/>
      <c r="P256" s="226"/>
      <c r="Q256" s="226"/>
      <c r="R256" s="226"/>
      <c r="S256" s="226"/>
      <c r="T256" s="22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8" t="s">
        <v>143</v>
      </c>
      <c r="AU256" s="228" t="s">
        <v>90</v>
      </c>
      <c r="AV256" s="13" t="s">
        <v>90</v>
      </c>
      <c r="AW256" s="13" t="s">
        <v>42</v>
      </c>
      <c r="AX256" s="13" t="s">
        <v>83</v>
      </c>
      <c r="AY256" s="228" t="s">
        <v>132</v>
      </c>
    </row>
    <row r="257" s="2" customFormat="1" ht="16.5" customHeight="1">
      <c r="A257" s="38"/>
      <c r="B257" s="39"/>
      <c r="C257" s="199" t="s">
        <v>414</v>
      </c>
      <c r="D257" s="199" t="s">
        <v>134</v>
      </c>
      <c r="E257" s="200" t="s">
        <v>415</v>
      </c>
      <c r="F257" s="201" t="s">
        <v>416</v>
      </c>
      <c r="G257" s="202" t="s">
        <v>208</v>
      </c>
      <c r="H257" s="203">
        <v>41.731000000000002</v>
      </c>
      <c r="I257" s="204"/>
      <c r="J257" s="205">
        <f>ROUND(I257*H257,2)</f>
        <v>0</v>
      </c>
      <c r="K257" s="201" t="s">
        <v>138</v>
      </c>
      <c r="L257" s="44"/>
      <c r="M257" s="206" t="s">
        <v>41</v>
      </c>
      <c r="N257" s="207" t="s">
        <v>54</v>
      </c>
      <c r="O257" s="84"/>
      <c r="P257" s="208">
        <f>O257*H257</f>
        <v>0</v>
      </c>
      <c r="Q257" s="208">
        <v>0.065000000000000002</v>
      </c>
      <c r="R257" s="208">
        <f>Q257*H257</f>
        <v>2.7125150000000002</v>
      </c>
      <c r="S257" s="208">
        <v>0.13</v>
      </c>
      <c r="T257" s="209">
        <f>S257*H257</f>
        <v>5.4250300000000005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0" t="s">
        <v>139</v>
      </c>
      <c r="AT257" s="210" t="s">
        <v>134</v>
      </c>
      <c r="AU257" s="210" t="s">
        <v>90</v>
      </c>
      <c r="AY257" s="16" t="s">
        <v>132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6" t="s">
        <v>88</v>
      </c>
      <c r="BK257" s="211">
        <f>ROUND(I257*H257,2)</f>
        <v>0</v>
      </c>
      <c r="BL257" s="16" t="s">
        <v>139</v>
      </c>
      <c r="BM257" s="210" t="s">
        <v>417</v>
      </c>
    </row>
    <row r="258" s="2" customFormat="1">
      <c r="A258" s="38"/>
      <c r="B258" s="39"/>
      <c r="C258" s="40"/>
      <c r="D258" s="212" t="s">
        <v>141</v>
      </c>
      <c r="E258" s="40"/>
      <c r="F258" s="213" t="s">
        <v>418</v>
      </c>
      <c r="G258" s="40"/>
      <c r="H258" s="40"/>
      <c r="I258" s="214"/>
      <c r="J258" s="40"/>
      <c r="K258" s="40"/>
      <c r="L258" s="44"/>
      <c r="M258" s="215"/>
      <c r="N258" s="216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6" t="s">
        <v>141</v>
      </c>
      <c r="AU258" s="16" t="s">
        <v>90</v>
      </c>
    </row>
    <row r="259" s="13" customFormat="1">
      <c r="A259" s="13"/>
      <c r="B259" s="217"/>
      <c r="C259" s="218"/>
      <c r="D259" s="219" t="s">
        <v>143</v>
      </c>
      <c r="E259" s="220" t="s">
        <v>41</v>
      </c>
      <c r="F259" s="221" t="s">
        <v>343</v>
      </c>
      <c r="G259" s="218"/>
      <c r="H259" s="222">
        <v>4.5220000000000002</v>
      </c>
      <c r="I259" s="223"/>
      <c r="J259" s="218"/>
      <c r="K259" s="218"/>
      <c r="L259" s="224"/>
      <c r="M259" s="225"/>
      <c r="N259" s="226"/>
      <c r="O259" s="226"/>
      <c r="P259" s="226"/>
      <c r="Q259" s="226"/>
      <c r="R259" s="226"/>
      <c r="S259" s="226"/>
      <c r="T259" s="22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8" t="s">
        <v>143</v>
      </c>
      <c r="AU259" s="228" t="s">
        <v>90</v>
      </c>
      <c r="AV259" s="13" t="s">
        <v>90</v>
      </c>
      <c r="AW259" s="13" t="s">
        <v>42</v>
      </c>
      <c r="AX259" s="13" t="s">
        <v>83</v>
      </c>
      <c r="AY259" s="228" t="s">
        <v>132</v>
      </c>
    </row>
    <row r="260" s="13" customFormat="1">
      <c r="A260" s="13"/>
      <c r="B260" s="217"/>
      <c r="C260" s="218"/>
      <c r="D260" s="219" t="s">
        <v>143</v>
      </c>
      <c r="E260" s="220" t="s">
        <v>41</v>
      </c>
      <c r="F260" s="221" t="s">
        <v>344</v>
      </c>
      <c r="G260" s="218"/>
      <c r="H260" s="222">
        <v>7.0650000000000004</v>
      </c>
      <c r="I260" s="223"/>
      <c r="J260" s="218"/>
      <c r="K260" s="218"/>
      <c r="L260" s="224"/>
      <c r="M260" s="225"/>
      <c r="N260" s="226"/>
      <c r="O260" s="226"/>
      <c r="P260" s="226"/>
      <c r="Q260" s="226"/>
      <c r="R260" s="226"/>
      <c r="S260" s="226"/>
      <c r="T260" s="22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8" t="s">
        <v>143</v>
      </c>
      <c r="AU260" s="228" t="s">
        <v>90</v>
      </c>
      <c r="AV260" s="13" t="s">
        <v>90</v>
      </c>
      <c r="AW260" s="13" t="s">
        <v>42</v>
      </c>
      <c r="AX260" s="13" t="s">
        <v>83</v>
      </c>
      <c r="AY260" s="228" t="s">
        <v>132</v>
      </c>
    </row>
    <row r="261" s="13" customFormat="1">
      <c r="A261" s="13"/>
      <c r="B261" s="217"/>
      <c r="C261" s="218"/>
      <c r="D261" s="219" t="s">
        <v>143</v>
      </c>
      <c r="E261" s="220" t="s">
        <v>41</v>
      </c>
      <c r="F261" s="221" t="s">
        <v>331</v>
      </c>
      <c r="G261" s="218"/>
      <c r="H261" s="222">
        <v>30.143999999999998</v>
      </c>
      <c r="I261" s="223"/>
      <c r="J261" s="218"/>
      <c r="K261" s="218"/>
      <c r="L261" s="224"/>
      <c r="M261" s="225"/>
      <c r="N261" s="226"/>
      <c r="O261" s="226"/>
      <c r="P261" s="226"/>
      <c r="Q261" s="226"/>
      <c r="R261" s="226"/>
      <c r="S261" s="226"/>
      <c r="T261" s="22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8" t="s">
        <v>143</v>
      </c>
      <c r="AU261" s="228" t="s">
        <v>90</v>
      </c>
      <c r="AV261" s="13" t="s">
        <v>90</v>
      </c>
      <c r="AW261" s="13" t="s">
        <v>42</v>
      </c>
      <c r="AX261" s="13" t="s">
        <v>83</v>
      </c>
      <c r="AY261" s="228" t="s">
        <v>132</v>
      </c>
    </row>
    <row r="262" s="2" customFormat="1" ht="21.75" customHeight="1">
      <c r="A262" s="38"/>
      <c r="B262" s="39"/>
      <c r="C262" s="199" t="s">
        <v>419</v>
      </c>
      <c r="D262" s="199" t="s">
        <v>134</v>
      </c>
      <c r="E262" s="200" t="s">
        <v>420</v>
      </c>
      <c r="F262" s="201" t="s">
        <v>421</v>
      </c>
      <c r="G262" s="202" t="s">
        <v>208</v>
      </c>
      <c r="H262" s="203">
        <v>41.731000000000002</v>
      </c>
      <c r="I262" s="204"/>
      <c r="J262" s="205">
        <f>ROUND(I262*H262,2)</f>
        <v>0</v>
      </c>
      <c r="K262" s="201" t="s">
        <v>138</v>
      </c>
      <c r="L262" s="44"/>
      <c r="M262" s="206" t="s">
        <v>41</v>
      </c>
      <c r="N262" s="207" t="s">
        <v>54</v>
      </c>
      <c r="O262" s="84"/>
      <c r="P262" s="208">
        <f>O262*H262</f>
        <v>0</v>
      </c>
      <c r="Q262" s="208">
        <v>0</v>
      </c>
      <c r="R262" s="208">
        <f>Q262*H262</f>
        <v>0</v>
      </c>
      <c r="S262" s="208">
        <v>0.070000000000000007</v>
      </c>
      <c r="T262" s="209">
        <f>S262*H262</f>
        <v>2.9211700000000005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0" t="s">
        <v>139</v>
      </c>
      <c r="AT262" s="210" t="s">
        <v>134</v>
      </c>
      <c r="AU262" s="210" t="s">
        <v>90</v>
      </c>
      <c r="AY262" s="16" t="s">
        <v>132</v>
      </c>
      <c r="BE262" s="211">
        <f>IF(N262="základní",J262,0)</f>
        <v>0</v>
      </c>
      <c r="BF262" s="211">
        <f>IF(N262="snížená",J262,0)</f>
        <v>0</v>
      </c>
      <c r="BG262" s="211">
        <f>IF(N262="zákl. přenesená",J262,0)</f>
        <v>0</v>
      </c>
      <c r="BH262" s="211">
        <f>IF(N262="sníž. přenesená",J262,0)</f>
        <v>0</v>
      </c>
      <c r="BI262" s="211">
        <f>IF(N262="nulová",J262,0)</f>
        <v>0</v>
      </c>
      <c r="BJ262" s="16" t="s">
        <v>88</v>
      </c>
      <c r="BK262" s="211">
        <f>ROUND(I262*H262,2)</f>
        <v>0</v>
      </c>
      <c r="BL262" s="16" t="s">
        <v>139</v>
      </c>
      <c r="BM262" s="210" t="s">
        <v>422</v>
      </c>
    </row>
    <row r="263" s="2" customFormat="1">
      <c r="A263" s="38"/>
      <c r="B263" s="39"/>
      <c r="C263" s="40"/>
      <c r="D263" s="212" t="s">
        <v>141</v>
      </c>
      <c r="E263" s="40"/>
      <c r="F263" s="213" t="s">
        <v>423</v>
      </c>
      <c r="G263" s="40"/>
      <c r="H263" s="40"/>
      <c r="I263" s="214"/>
      <c r="J263" s="40"/>
      <c r="K263" s="40"/>
      <c r="L263" s="44"/>
      <c r="M263" s="215"/>
      <c r="N263" s="216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6" t="s">
        <v>141</v>
      </c>
      <c r="AU263" s="16" t="s">
        <v>90</v>
      </c>
    </row>
    <row r="264" s="13" customFormat="1">
      <c r="A264" s="13"/>
      <c r="B264" s="217"/>
      <c r="C264" s="218"/>
      <c r="D264" s="219" t="s">
        <v>143</v>
      </c>
      <c r="E264" s="220" t="s">
        <v>41</v>
      </c>
      <c r="F264" s="221" t="s">
        <v>343</v>
      </c>
      <c r="G264" s="218"/>
      <c r="H264" s="222">
        <v>4.5220000000000002</v>
      </c>
      <c r="I264" s="223"/>
      <c r="J264" s="218"/>
      <c r="K264" s="218"/>
      <c r="L264" s="224"/>
      <c r="M264" s="225"/>
      <c r="N264" s="226"/>
      <c r="O264" s="226"/>
      <c r="P264" s="226"/>
      <c r="Q264" s="226"/>
      <c r="R264" s="226"/>
      <c r="S264" s="226"/>
      <c r="T264" s="22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8" t="s">
        <v>143</v>
      </c>
      <c r="AU264" s="228" t="s">
        <v>90</v>
      </c>
      <c r="AV264" s="13" t="s">
        <v>90</v>
      </c>
      <c r="AW264" s="13" t="s">
        <v>42</v>
      </c>
      <c r="AX264" s="13" t="s">
        <v>83</v>
      </c>
      <c r="AY264" s="228" t="s">
        <v>132</v>
      </c>
    </row>
    <row r="265" s="13" customFormat="1">
      <c r="A265" s="13"/>
      <c r="B265" s="217"/>
      <c r="C265" s="218"/>
      <c r="D265" s="219" t="s">
        <v>143</v>
      </c>
      <c r="E265" s="220" t="s">
        <v>41</v>
      </c>
      <c r="F265" s="221" t="s">
        <v>344</v>
      </c>
      <c r="G265" s="218"/>
      <c r="H265" s="222">
        <v>7.0650000000000004</v>
      </c>
      <c r="I265" s="223"/>
      <c r="J265" s="218"/>
      <c r="K265" s="218"/>
      <c r="L265" s="224"/>
      <c r="M265" s="225"/>
      <c r="N265" s="226"/>
      <c r="O265" s="226"/>
      <c r="P265" s="226"/>
      <c r="Q265" s="226"/>
      <c r="R265" s="226"/>
      <c r="S265" s="226"/>
      <c r="T265" s="22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8" t="s">
        <v>143</v>
      </c>
      <c r="AU265" s="228" t="s">
        <v>90</v>
      </c>
      <c r="AV265" s="13" t="s">
        <v>90</v>
      </c>
      <c r="AW265" s="13" t="s">
        <v>42</v>
      </c>
      <c r="AX265" s="13" t="s">
        <v>83</v>
      </c>
      <c r="AY265" s="228" t="s">
        <v>132</v>
      </c>
    </row>
    <row r="266" s="13" customFormat="1">
      <c r="A266" s="13"/>
      <c r="B266" s="217"/>
      <c r="C266" s="218"/>
      <c r="D266" s="219" t="s">
        <v>143</v>
      </c>
      <c r="E266" s="220" t="s">
        <v>41</v>
      </c>
      <c r="F266" s="221" t="s">
        <v>331</v>
      </c>
      <c r="G266" s="218"/>
      <c r="H266" s="222">
        <v>30.143999999999998</v>
      </c>
      <c r="I266" s="223"/>
      <c r="J266" s="218"/>
      <c r="K266" s="218"/>
      <c r="L266" s="224"/>
      <c r="M266" s="225"/>
      <c r="N266" s="226"/>
      <c r="O266" s="226"/>
      <c r="P266" s="226"/>
      <c r="Q266" s="226"/>
      <c r="R266" s="226"/>
      <c r="S266" s="226"/>
      <c r="T266" s="22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8" t="s">
        <v>143</v>
      </c>
      <c r="AU266" s="228" t="s">
        <v>90</v>
      </c>
      <c r="AV266" s="13" t="s">
        <v>90</v>
      </c>
      <c r="AW266" s="13" t="s">
        <v>42</v>
      </c>
      <c r="AX266" s="13" t="s">
        <v>83</v>
      </c>
      <c r="AY266" s="228" t="s">
        <v>132</v>
      </c>
    </row>
    <row r="267" s="2" customFormat="1" ht="16.5" customHeight="1">
      <c r="A267" s="38"/>
      <c r="B267" s="39"/>
      <c r="C267" s="199" t="s">
        <v>424</v>
      </c>
      <c r="D267" s="199" t="s">
        <v>134</v>
      </c>
      <c r="E267" s="200" t="s">
        <v>425</v>
      </c>
      <c r="F267" s="201" t="s">
        <v>426</v>
      </c>
      <c r="G267" s="202" t="s">
        <v>208</v>
      </c>
      <c r="H267" s="203">
        <v>4.5220000000000002</v>
      </c>
      <c r="I267" s="204"/>
      <c r="J267" s="205">
        <f>ROUND(I267*H267,2)</f>
        <v>0</v>
      </c>
      <c r="K267" s="201" t="s">
        <v>138</v>
      </c>
      <c r="L267" s="44"/>
      <c r="M267" s="206" t="s">
        <v>41</v>
      </c>
      <c r="N267" s="207" t="s">
        <v>54</v>
      </c>
      <c r="O267" s="84"/>
      <c r="P267" s="208">
        <f>O267*H267</f>
        <v>0</v>
      </c>
      <c r="Q267" s="208">
        <v>0.070999999999999994</v>
      </c>
      <c r="R267" s="208">
        <f>Q267*H267</f>
        <v>0.32106200000000001</v>
      </c>
      <c r="S267" s="208">
        <v>0.13600000000000001</v>
      </c>
      <c r="T267" s="209">
        <f>S267*H267</f>
        <v>0.61499200000000009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0" t="s">
        <v>139</v>
      </c>
      <c r="AT267" s="210" t="s">
        <v>134</v>
      </c>
      <c r="AU267" s="210" t="s">
        <v>90</v>
      </c>
      <c r="AY267" s="16" t="s">
        <v>132</v>
      </c>
      <c r="BE267" s="211">
        <f>IF(N267="základní",J267,0)</f>
        <v>0</v>
      </c>
      <c r="BF267" s="211">
        <f>IF(N267="snížená",J267,0)</f>
        <v>0</v>
      </c>
      <c r="BG267" s="211">
        <f>IF(N267="zákl. přenesená",J267,0)</f>
        <v>0</v>
      </c>
      <c r="BH267" s="211">
        <f>IF(N267="sníž. přenesená",J267,0)</f>
        <v>0</v>
      </c>
      <c r="BI267" s="211">
        <f>IF(N267="nulová",J267,0)</f>
        <v>0</v>
      </c>
      <c r="BJ267" s="16" t="s">
        <v>88</v>
      </c>
      <c r="BK267" s="211">
        <f>ROUND(I267*H267,2)</f>
        <v>0</v>
      </c>
      <c r="BL267" s="16" t="s">
        <v>139</v>
      </c>
      <c r="BM267" s="210" t="s">
        <v>427</v>
      </c>
    </row>
    <row r="268" s="2" customFormat="1">
      <c r="A268" s="38"/>
      <c r="B268" s="39"/>
      <c r="C268" s="40"/>
      <c r="D268" s="212" t="s">
        <v>141</v>
      </c>
      <c r="E268" s="40"/>
      <c r="F268" s="213" t="s">
        <v>428</v>
      </c>
      <c r="G268" s="40"/>
      <c r="H268" s="40"/>
      <c r="I268" s="214"/>
      <c r="J268" s="40"/>
      <c r="K268" s="40"/>
      <c r="L268" s="44"/>
      <c r="M268" s="215"/>
      <c r="N268" s="216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6" t="s">
        <v>141</v>
      </c>
      <c r="AU268" s="16" t="s">
        <v>90</v>
      </c>
    </row>
    <row r="269" s="13" customFormat="1">
      <c r="A269" s="13"/>
      <c r="B269" s="217"/>
      <c r="C269" s="218"/>
      <c r="D269" s="219" t="s">
        <v>143</v>
      </c>
      <c r="E269" s="220" t="s">
        <v>41</v>
      </c>
      <c r="F269" s="221" t="s">
        <v>337</v>
      </c>
      <c r="G269" s="218"/>
      <c r="H269" s="222">
        <v>4.5220000000000002</v>
      </c>
      <c r="I269" s="223"/>
      <c r="J269" s="218"/>
      <c r="K269" s="218"/>
      <c r="L269" s="224"/>
      <c r="M269" s="225"/>
      <c r="N269" s="226"/>
      <c r="O269" s="226"/>
      <c r="P269" s="226"/>
      <c r="Q269" s="226"/>
      <c r="R269" s="226"/>
      <c r="S269" s="226"/>
      <c r="T269" s="22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8" t="s">
        <v>143</v>
      </c>
      <c r="AU269" s="228" t="s">
        <v>90</v>
      </c>
      <c r="AV269" s="13" t="s">
        <v>90</v>
      </c>
      <c r="AW269" s="13" t="s">
        <v>42</v>
      </c>
      <c r="AX269" s="13" t="s">
        <v>83</v>
      </c>
      <c r="AY269" s="228" t="s">
        <v>132</v>
      </c>
    </row>
    <row r="270" s="2" customFormat="1" ht="21.75" customHeight="1">
      <c r="A270" s="38"/>
      <c r="B270" s="39"/>
      <c r="C270" s="199" t="s">
        <v>429</v>
      </c>
      <c r="D270" s="199" t="s">
        <v>134</v>
      </c>
      <c r="E270" s="200" t="s">
        <v>430</v>
      </c>
      <c r="F270" s="201" t="s">
        <v>431</v>
      </c>
      <c r="G270" s="202" t="s">
        <v>208</v>
      </c>
      <c r="H270" s="203">
        <v>4.5220000000000002</v>
      </c>
      <c r="I270" s="204"/>
      <c r="J270" s="205">
        <f>ROUND(I270*H270,2)</f>
        <v>0</v>
      </c>
      <c r="K270" s="201" t="s">
        <v>138</v>
      </c>
      <c r="L270" s="44"/>
      <c r="M270" s="206" t="s">
        <v>41</v>
      </c>
      <c r="N270" s="207" t="s">
        <v>54</v>
      </c>
      <c r="O270" s="84"/>
      <c r="P270" s="208">
        <f>O270*H270</f>
        <v>0</v>
      </c>
      <c r="Q270" s="208">
        <v>0</v>
      </c>
      <c r="R270" s="208">
        <f>Q270*H270</f>
        <v>0</v>
      </c>
      <c r="S270" s="208">
        <v>0.070000000000000007</v>
      </c>
      <c r="T270" s="209">
        <f>S270*H270</f>
        <v>0.31654000000000004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10" t="s">
        <v>139</v>
      </c>
      <c r="AT270" s="210" t="s">
        <v>134</v>
      </c>
      <c r="AU270" s="210" t="s">
        <v>90</v>
      </c>
      <c r="AY270" s="16" t="s">
        <v>132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6" t="s">
        <v>88</v>
      </c>
      <c r="BK270" s="211">
        <f>ROUND(I270*H270,2)</f>
        <v>0</v>
      </c>
      <c r="BL270" s="16" t="s">
        <v>139</v>
      </c>
      <c r="BM270" s="210" t="s">
        <v>432</v>
      </c>
    </row>
    <row r="271" s="2" customFormat="1">
      <c r="A271" s="38"/>
      <c r="B271" s="39"/>
      <c r="C271" s="40"/>
      <c r="D271" s="212" t="s">
        <v>141</v>
      </c>
      <c r="E271" s="40"/>
      <c r="F271" s="213" t="s">
        <v>433</v>
      </c>
      <c r="G271" s="40"/>
      <c r="H271" s="40"/>
      <c r="I271" s="214"/>
      <c r="J271" s="40"/>
      <c r="K271" s="40"/>
      <c r="L271" s="44"/>
      <c r="M271" s="215"/>
      <c r="N271" s="216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6" t="s">
        <v>141</v>
      </c>
      <c r="AU271" s="16" t="s">
        <v>90</v>
      </c>
    </row>
    <row r="272" s="13" customFormat="1">
      <c r="A272" s="13"/>
      <c r="B272" s="217"/>
      <c r="C272" s="218"/>
      <c r="D272" s="219" t="s">
        <v>143</v>
      </c>
      <c r="E272" s="220" t="s">
        <v>41</v>
      </c>
      <c r="F272" s="221" t="s">
        <v>337</v>
      </c>
      <c r="G272" s="218"/>
      <c r="H272" s="222">
        <v>4.5220000000000002</v>
      </c>
      <c r="I272" s="223"/>
      <c r="J272" s="218"/>
      <c r="K272" s="218"/>
      <c r="L272" s="224"/>
      <c r="M272" s="225"/>
      <c r="N272" s="226"/>
      <c r="O272" s="226"/>
      <c r="P272" s="226"/>
      <c r="Q272" s="226"/>
      <c r="R272" s="226"/>
      <c r="S272" s="226"/>
      <c r="T272" s="22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8" t="s">
        <v>143</v>
      </c>
      <c r="AU272" s="228" t="s">
        <v>90</v>
      </c>
      <c r="AV272" s="13" t="s">
        <v>90</v>
      </c>
      <c r="AW272" s="13" t="s">
        <v>42</v>
      </c>
      <c r="AX272" s="13" t="s">
        <v>83</v>
      </c>
      <c r="AY272" s="228" t="s">
        <v>132</v>
      </c>
    </row>
    <row r="273" s="2" customFormat="1" ht="16.5" customHeight="1">
      <c r="A273" s="38"/>
      <c r="B273" s="39"/>
      <c r="C273" s="199" t="s">
        <v>434</v>
      </c>
      <c r="D273" s="199" t="s">
        <v>134</v>
      </c>
      <c r="E273" s="200" t="s">
        <v>435</v>
      </c>
      <c r="F273" s="201" t="s">
        <v>436</v>
      </c>
      <c r="G273" s="202" t="s">
        <v>208</v>
      </c>
      <c r="H273" s="203">
        <v>41.731000000000002</v>
      </c>
      <c r="I273" s="204"/>
      <c r="J273" s="205">
        <f>ROUND(I273*H273,2)</f>
        <v>0</v>
      </c>
      <c r="K273" s="201" t="s">
        <v>138</v>
      </c>
      <c r="L273" s="44"/>
      <c r="M273" s="206" t="s">
        <v>41</v>
      </c>
      <c r="N273" s="207" t="s">
        <v>54</v>
      </c>
      <c r="O273" s="84"/>
      <c r="P273" s="208">
        <f>O273*H273</f>
        <v>0</v>
      </c>
      <c r="Q273" s="208">
        <v>0.0050600000000000003</v>
      </c>
      <c r="R273" s="208">
        <f>Q273*H273</f>
        <v>0.21115886000000003</v>
      </c>
      <c r="S273" s="208">
        <v>0.0050000000000000001</v>
      </c>
      <c r="T273" s="209">
        <f>S273*H273</f>
        <v>0.20865500000000001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0" t="s">
        <v>139</v>
      </c>
      <c r="AT273" s="210" t="s">
        <v>134</v>
      </c>
      <c r="AU273" s="210" t="s">
        <v>90</v>
      </c>
      <c r="AY273" s="16" t="s">
        <v>132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16" t="s">
        <v>88</v>
      </c>
      <c r="BK273" s="211">
        <f>ROUND(I273*H273,2)</f>
        <v>0</v>
      </c>
      <c r="BL273" s="16" t="s">
        <v>139</v>
      </c>
      <c r="BM273" s="210" t="s">
        <v>437</v>
      </c>
    </row>
    <row r="274" s="2" customFormat="1">
      <c r="A274" s="38"/>
      <c r="B274" s="39"/>
      <c r="C274" s="40"/>
      <c r="D274" s="212" t="s">
        <v>141</v>
      </c>
      <c r="E274" s="40"/>
      <c r="F274" s="213" t="s">
        <v>438</v>
      </c>
      <c r="G274" s="40"/>
      <c r="H274" s="40"/>
      <c r="I274" s="214"/>
      <c r="J274" s="40"/>
      <c r="K274" s="40"/>
      <c r="L274" s="44"/>
      <c r="M274" s="215"/>
      <c r="N274" s="216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6" t="s">
        <v>141</v>
      </c>
      <c r="AU274" s="16" t="s">
        <v>90</v>
      </c>
    </row>
    <row r="275" s="13" customFormat="1">
      <c r="A275" s="13"/>
      <c r="B275" s="217"/>
      <c r="C275" s="218"/>
      <c r="D275" s="219" t="s">
        <v>143</v>
      </c>
      <c r="E275" s="220" t="s">
        <v>41</v>
      </c>
      <c r="F275" s="221" t="s">
        <v>331</v>
      </c>
      <c r="G275" s="218"/>
      <c r="H275" s="222">
        <v>30.143999999999998</v>
      </c>
      <c r="I275" s="223"/>
      <c r="J275" s="218"/>
      <c r="K275" s="218"/>
      <c r="L275" s="224"/>
      <c r="M275" s="225"/>
      <c r="N275" s="226"/>
      <c r="O275" s="226"/>
      <c r="P275" s="226"/>
      <c r="Q275" s="226"/>
      <c r="R275" s="226"/>
      <c r="S275" s="226"/>
      <c r="T275" s="22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8" t="s">
        <v>143</v>
      </c>
      <c r="AU275" s="228" t="s">
        <v>90</v>
      </c>
      <c r="AV275" s="13" t="s">
        <v>90</v>
      </c>
      <c r="AW275" s="13" t="s">
        <v>42</v>
      </c>
      <c r="AX275" s="13" t="s">
        <v>83</v>
      </c>
      <c r="AY275" s="228" t="s">
        <v>132</v>
      </c>
    </row>
    <row r="276" s="13" customFormat="1">
      <c r="A276" s="13"/>
      <c r="B276" s="217"/>
      <c r="C276" s="218"/>
      <c r="D276" s="219" t="s">
        <v>143</v>
      </c>
      <c r="E276" s="220" t="s">
        <v>41</v>
      </c>
      <c r="F276" s="221" t="s">
        <v>343</v>
      </c>
      <c r="G276" s="218"/>
      <c r="H276" s="222">
        <v>4.5220000000000002</v>
      </c>
      <c r="I276" s="223"/>
      <c r="J276" s="218"/>
      <c r="K276" s="218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143</v>
      </c>
      <c r="AU276" s="228" t="s">
        <v>90</v>
      </c>
      <c r="AV276" s="13" t="s">
        <v>90</v>
      </c>
      <c r="AW276" s="13" t="s">
        <v>42</v>
      </c>
      <c r="AX276" s="13" t="s">
        <v>83</v>
      </c>
      <c r="AY276" s="228" t="s">
        <v>132</v>
      </c>
    </row>
    <row r="277" s="13" customFormat="1">
      <c r="A277" s="13"/>
      <c r="B277" s="217"/>
      <c r="C277" s="218"/>
      <c r="D277" s="219" t="s">
        <v>143</v>
      </c>
      <c r="E277" s="220" t="s">
        <v>41</v>
      </c>
      <c r="F277" s="221" t="s">
        <v>344</v>
      </c>
      <c r="G277" s="218"/>
      <c r="H277" s="222">
        <v>7.0650000000000004</v>
      </c>
      <c r="I277" s="223"/>
      <c r="J277" s="218"/>
      <c r="K277" s="218"/>
      <c r="L277" s="224"/>
      <c r="M277" s="225"/>
      <c r="N277" s="226"/>
      <c r="O277" s="226"/>
      <c r="P277" s="226"/>
      <c r="Q277" s="226"/>
      <c r="R277" s="226"/>
      <c r="S277" s="226"/>
      <c r="T277" s="22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8" t="s">
        <v>143</v>
      </c>
      <c r="AU277" s="228" t="s">
        <v>90</v>
      </c>
      <c r="AV277" s="13" t="s">
        <v>90</v>
      </c>
      <c r="AW277" s="13" t="s">
        <v>42</v>
      </c>
      <c r="AX277" s="13" t="s">
        <v>83</v>
      </c>
      <c r="AY277" s="228" t="s">
        <v>132</v>
      </c>
    </row>
    <row r="278" s="2" customFormat="1" ht="16.5" customHeight="1">
      <c r="A278" s="38"/>
      <c r="B278" s="39"/>
      <c r="C278" s="199" t="s">
        <v>439</v>
      </c>
      <c r="D278" s="199" t="s">
        <v>134</v>
      </c>
      <c r="E278" s="200" t="s">
        <v>440</v>
      </c>
      <c r="F278" s="201" t="s">
        <v>441</v>
      </c>
      <c r="G278" s="202" t="s">
        <v>208</v>
      </c>
      <c r="H278" s="203">
        <v>4.5220000000000002</v>
      </c>
      <c r="I278" s="204"/>
      <c r="J278" s="205">
        <f>ROUND(I278*H278,2)</f>
        <v>0</v>
      </c>
      <c r="K278" s="201" t="s">
        <v>138</v>
      </c>
      <c r="L278" s="44"/>
      <c r="M278" s="206" t="s">
        <v>41</v>
      </c>
      <c r="N278" s="207" t="s">
        <v>54</v>
      </c>
      <c r="O278" s="84"/>
      <c r="P278" s="208">
        <f>O278*H278</f>
        <v>0</v>
      </c>
      <c r="Q278" s="208">
        <v>0.0050600000000000003</v>
      </c>
      <c r="R278" s="208">
        <f>Q278*H278</f>
        <v>0.022881320000000004</v>
      </c>
      <c r="S278" s="208">
        <v>0.0050000000000000001</v>
      </c>
      <c r="T278" s="209">
        <f>S278*H278</f>
        <v>0.022610000000000002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0" t="s">
        <v>139</v>
      </c>
      <c r="AT278" s="210" t="s">
        <v>134</v>
      </c>
      <c r="AU278" s="210" t="s">
        <v>90</v>
      </c>
      <c r="AY278" s="16" t="s">
        <v>132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6" t="s">
        <v>88</v>
      </c>
      <c r="BK278" s="211">
        <f>ROUND(I278*H278,2)</f>
        <v>0</v>
      </c>
      <c r="BL278" s="16" t="s">
        <v>139</v>
      </c>
      <c r="BM278" s="210" t="s">
        <v>442</v>
      </c>
    </row>
    <row r="279" s="2" customFormat="1">
      <c r="A279" s="38"/>
      <c r="B279" s="39"/>
      <c r="C279" s="40"/>
      <c r="D279" s="212" t="s">
        <v>141</v>
      </c>
      <c r="E279" s="40"/>
      <c r="F279" s="213" t="s">
        <v>443</v>
      </c>
      <c r="G279" s="40"/>
      <c r="H279" s="40"/>
      <c r="I279" s="214"/>
      <c r="J279" s="40"/>
      <c r="K279" s="40"/>
      <c r="L279" s="44"/>
      <c r="M279" s="215"/>
      <c r="N279" s="216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6" t="s">
        <v>141</v>
      </c>
      <c r="AU279" s="16" t="s">
        <v>90</v>
      </c>
    </row>
    <row r="280" s="13" customFormat="1">
      <c r="A280" s="13"/>
      <c r="B280" s="217"/>
      <c r="C280" s="218"/>
      <c r="D280" s="219" t="s">
        <v>143</v>
      </c>
      <c r="E280" s="220" t="s">
        <v>41</v>
      </c>
      <c r="F280" s="221" t="s">
        <v>337</v>
      </c>
      <c r="G280" s="218"/>
      <c r="H280" s="222">
        <v>4.5220000000000002</v>
      </c>
      <c r="I280" s="223"/>
      <c r="J280" s="218"/>
      <c r="K280" s="218"/>
      <c r="L280" s="224"/>
      <c r="M280" s="225"/>
      <c r="N280" s="226"/>
      <c r="O280" s="226"/>
      <c r="P280" s="226"/>
      <c r="Q280" s="226"/>
      <c r="R280" s="226"/>
      <c r="S280" s="226"/>
      <c r="T280" s="22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28" t="s">
        <v>143</v>
      </c>
      <c r="AU280" s="228" t="s">
        <v>90</v>
      </c>
      <c r="AV280" s="13" t="s">
        <v>90</v>
      </c>
      <c r="AW280" s="13" t="s">
        <v>42</v>
      </c>
      <c r="AX280" s="13" t="s">
        <v>83</v>
      </c>
      <c r="AY280" s="228" t="s">
        <v>132</v>
      </c>
    </row>
    <row r="281" s="12" customFormat="1" ht="22.8" customHeight="1">
      <c r="A281" s="12"/>
      <c r="B281" s="183"/>
      <c r="C281" s="184"/>
      <c r="D281" s="185" t="s">
        <v>82</v>
      </c>
      <c r="E281" s="197" t="s">
        <v>444</v>
      </c>
      <c r="F281" s="197" t="s">
        <v>445</v>
      </c>
      <c r="G281" s="184"/>
      <c r="H281" s="184"/>
      <c r="I281" s="187"/>
      <c r="J281" s="198">
        <f>BK281</f>
        <v>0</v>
      </c>
      <c r="K281" s="184"/>
      <c r="L281" s="189"/>
      <c r="M281" s="190"/>
      <c r="N281" s="191"/>
      <c r="O281" s="191"/>
      <c r="P281" s="192">
        <f>SUM(P282:P294)</f>
        <v>0</v>
      </c>
      <c r="Q281" s="191"/>
      <c r="R281" s="192">
        <f>SUM(R282:R294)</f>
        <v>0</v>
      </c>
      <c r="S281" s="191"/>
      <c r="T281" s="193">
        <f>SUM(T282:T294)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94" t="s">
        <v>88</v>
      </c>
      <c r="AT281" s="195" t="s">
        <v>82</v>
      </c>
      <c r="AU281" s="195" t="s">
        <v>88</v>
      </c>
      <c r="AY281" s="194" t="s">
        <v>132</v>
      </c>
      <c r="BK281" s="196">
        <f>SUM(BK282:BK294)</f>
        <v>0</v>
      </c>
    </row>
    <row r="282" s="2" customFormat="1" ht="24.15" customHeight="1">
      <c r="A282" s="38"/>
      <c r="B282" s="39"/>
      <c r="C282" s="199" t="s">
        <v>446</v>
      </c>
      <c r="D282" s="199" t="s">
        <v>134</v>
      </c>
      <c r="E282" s="200" t="s">
        <v>447</v>
      </c>
      <c r="F282" s="201" t="s">
        <v>448</v>
      </c>
      <c r="G282" s="202" t="s">
        <v>180</v>
      </c>
      <c r="H282" s="203">
        <v>110.627</v>
      </c>
      <c r="I282" s="204"/>
      <c r="J282" s="205">
        <f>ROUND(I282*H282,2)</f>
        <v>0</v>
      </c>
      <c r="K282" s="201" t="s">
        <v>138</v>
      </c>
      <c r="L282" s="44"/>
      <c r="M282" s="206" t="s">
        <v>41</v>
      </c>
      <c r="N282" s="207" t="s">
        <v>54</v>
      </c>
      <c r="O282" s="84"/>
      <c r="P282" s="208">
        <f>O282*H282</f>
        <v>0</v>
      </c>
      <c r="Q282" s="208">
        <v>0</v>
      </c>
      <c r="R282" s="208">
        <f>Q282*H282</f>
        <v>0</v>
      </c>
      <c r="S282" s="208">
        <v>0</v>
      </c>
      <c r="T282" s="209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0" t="s">
        <v>139</v>
      </c>
      <c r="AT282" s="210" t="s">
        <v>134</v>
      </c>
      <c r="AU282" s="210" t="s">
        <v>90</v>
      </c>
      <c r="AY282" s="16" t="s">
        <v>132</v>
      </c>
      <c r="BE282" s="211">
        <f>IF(N282="základní",J282,0)</f>
        <v>0</v>
      </c>
      <c r="BF282" s="211">
        <f>IF(N282="snížená",J282,0)</f>
        <v>0</v>
      </c>
      <c r="BG282" s="211">
        <f>IF(N282="zákl. přenesená",J282,0)</f>
        <v>0</v>
      </c>
      <c r="BH282" s="211">
        <f>IF(N282="sníž. přenesená",J282,0)</f>
        <v>0</v>
      </c>
      <c r="BI282" s="211">
        <f>IF(N282="nulová",J282,0)</f>
        <v>0</v>
      </c>
      <c r="BJ282" s="16" t="s">
        <v>88</v>
      </c>
      <c r="BK282" s="211">
        <f>ROUND(I282*H282,2)</f>
        <v>0</v>
      </c>
      <c r="BL282" s="16" t="s">
        <v>139</v>
      </c>
      <c r="BM282" s="210" t="s">
        <v>449</v>
      </c>
    </row>
    <row r="283" s="2" customFormat="1">
      <c r="A283" s="38"/>
      <c r="B283" s="39"/>
      <c r="C283" s="40"/>
      <c r="D283" s="212" t="s">
        <v>141</v>
      </c>
      <c r="E283" s="40"/>
      <c r="F283" s="213" t="s">
        <v>450</v>
      </c>
      <c r="G283" s="40"/>
      <c r="H283" s="40"/>
      <c r="I283" s="214"/>
      <c r="J283" s="40"/>
      <c r="K283" s="40"/>
      <c r="L283" s="44"/>
      <c r="M283" s="215"/>
      <c r="N283" s="216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6" t="s">
        <v>141</v>
      </c>
      <c r="AU283" s="16" t="s">
        <v>90</v>
      </c>
    </row>
    <row r="284" s="2" customFormat="1" ht="21.75" customHeight="1">
      <c r="A284" s="38"/>
      <c r="B284" s="39"/>
      <c r="C284" s="199" t="s">
        <v>451</v>
      </c>
      <c r="D284" s="199" t="s">
        <v>134</v>
      </c>
      <c r="E284" s="200" t="s">
        <v>452</v>
      </c>
      <c r="F284" s="201" t="s">
        <v>453</v>
      </c>
      <c r="G284" s="202" t="s">
        <v>180</v>
      </c>
      <c r="H284" s="203">
        <v>110.627</v>
      </c>
      <c r="I284" s="204"/>
      <c r="J284" s="205">
        <f>ROUND(I284*H284,2)</f>
        <v>0</v>
      </c>
      <c r="K284" s="201" t="s">
        <v>138</v>
      </c>
      <c r="L284" s="44"/>
      <c r="M284" s="206" t="s">
        <v>41</v>
      </c>
      <c r="N284" s="207" t="s">
        <v>54</v>
      </c>
      <c r="O284" s="84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0" t="s">
        <v>139</v>
      </c>
      <c r="AT284" s="210" t="s">
        <v>134</v>
      </c>
      <c r="AU284" s="210" t="s">
        <v>90</v>
      </c>
      <c r="AY284" s="16" t="s">
        <v>132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6" t="s">
        <v>88</v>
      </c>
      <c r="BK284" s="211">
        <f>ROUND(I284*H284,2)</f>
        <v>0</v>
      </c>
      <c r="BL284" s="16" t="s">
        <v>139</v>
      </c>
      <c r="BM284" s="210" t="s">
        <v>454</v>
      </c>
    </row>
    <row r="285" s="2" customFormat="1">
      <c r="A285" s="38"/>
      <c r="B285" s="39"/>
      <c r="C285" s="40"/>
      <c r="D285" s="212" t="s">
        <v>141</v>
      </c>
      <c r="E285" s="40"/>
      <c r="F285" s="213" t="s">
        <v>455</v>
      </c>
      <c r="G285" s="40"/>
      <c r="H285" s="40"/>
      <c r="I285" s="214"/>
      <c r="J285" s="40"/>
      <c r="K285" s="40"/>
      <c r="L285" s="44"/>
      <c r="M285" s="215"/>
      <c r="N285" s="216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6" t="s">
        <v>141</v>
      </c>
      <c r="AU285" s="16" t="s">
        <v>90</v>
      </c>
    </row>
    <row r="286" s="2" customFormat="1" ht="24.15" customHeight="1">
      <c r="A286" s="38"/>
      <c r="B286" s="39"/>
      <c r="C286" s="199" t="s">
        <v>456</v>
      </c>
      <c r="D286" s="199" t="s">
        <v>134</v>
      </c>
      <c r="E286" s="200" t="s">
        <v>457</v>
      </c>
      <c r="F286" s="201" t="s">
        <v>458</v>
      </c>
      <c r="G286" s="202" t="s">
        <v>180</v>
      </c>
      <c r="H286" s="203">
        <v>1548.778</v>
      </c>
      <c r="I286" s="204"/>
      <c r="J286" s="205">
        <f>ROUND(I286*H286,2)</f>
        <v>0</v>
      </c>
      <c r="K286" s="201" t="s">
        <v>138</v>
      </c>
      <c r="L286" s="44"/>
      <c r="M286" s="206" t="s">
        <v>41</v>
      </c>
      <c r="N286" s="207" t="s">
        <v>54</v>
      </c>
      <c r="O286" s="84"/>
      <c r="P286" s="208">
        <f>O286*H286</f>
        <v>0</v>
      </c>
      <c r="Q286" s="208">
        <v>0</v>
      </c>
      <c r="R286" s="208">
        <f>Q286*H286</f>
        <v>0</v>
      </c>
      <c r="S286" s="208">
        <v>0</v>
      </c>
      <c r="T286" s="20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10" t="s">
        <v>139</v>
      </c>
      <c r="AT286" s="210" t="s">
        <v>134</v>
      </c>
      <c r="AU286" s="210" t="s">
        <v>90</v>
      </c>
      <c r="AY286" s="16" t="s">
        <v>132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6" t="s">
        <v>88</v>
      </c>
      <c r="BK286" s="211">
        <f>ROUND(I286*H286,2)</f>
        <v>0</v>
      </c>
      <c r="BL286" s="16" t="s">
        <v>139</v>
      </c>
      <c r="BM286" s="210" t="s">
        <v>459</v>
      </c>
    </row>
    <row r="287" s="2" customFormat="1">
      <c r="A287" s="38"/>
      <c r="B287" s="39"/>
      <c r="C287" s="40"/>
      <c r="D287" s="212" t="s">
        <v>141</v>
      </c>
      <c r="E287" s="40"/>
      <c r="F287" s="213" t="s">
        <v>460</v>
      </c>
      <c r="G287" s="40"/>
      <c r="H287" s="40"/>
      <c r="I287" s="214"/>
      <c r="J287" s="40"/>
      <c r="K287" s="40"/>
      <c r="L287" s="44"/>
      <c r="M287" s="215"/>
      <c r="N287" s="216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6" t="s">
        <v>141</v>
      </c>
      <c r="AU287" s="16" t="s">
        <v>90</v>
      </c>
    </row>
    <row r="288" s="13" customFormat="1">
      <c r="A288" s="13"/>
      <c r="B288" s="217"/>
      <c r="C288" s="218"/>
      <c r="D288" s="219" t="s">
        <v>143</v>
      </c>
      <c r="E288" s="218"/>
      <c r="F288" s="221" t="s">
        <v>461</v>
      </c>
      <c r="G288" s="218"/>
      <c r="H288" s="222">
        <v>1548.778</v>
      </c>
      <c r="I288" s="223"/>
      <c r="J288" s="218"/>
      <c r="K288" s="218"/>
      <c r="L288" s="224"/>
      <c r="M288" s="225"/>
      <c r="N288" s="226"/>
      <c r="O288" s="226"/>
      <c r="P288" s="226"/>
      <c r="Q288" s="226"/>
      <c r="R288" s="226"/>
      <c r="S288" s="226"/>
      <c r="T288" s="22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8" t="s">
        <v>143</v>
      </c>
      <c r="AU288" s="228" t="s">
        <v>90</v>
      </c>
      <c r="AV288" s="13" t="s">
        <v>90</v>
      </c>
      <c r="AW288" s="13" t="s">
        <v>4</v>
      </c>
      <c r="AX288" s="13" t="s">
        <v>88</v>
      </c>
      <c r="AY288" s="228" t="s">
        <v>132</v>
      </c>
    </row>
    <row r="289" s="2" customFormat="1" ht="33" customHeight="1">
      <c r="A289" s="38"/>
      <c r="B289" s="39"/>
      <c r="C289" s="199" t="s">
        <v>462</v>
      </c>
      <c r="D289" s="199" t="s">
        <v>134</v>
      </c>
      <c r="E289" s="200" t="s">
        <v>463</v>
      </c>
      <c r="F289" s="201" t="s">
        <v>464</v>
      </c>
      <c r="G289" s="202" t="s">
        <v>180</v>
      </c>
      <c r="H289" s="203">
        <v>6.2720000000000002</v>
      </c>
      <c r="I289" s="204"/>
      <c r="J289" s="205">
        <f>ROUND(I289*H289,2)</f>
        <v>0</v>
      </c>
      <c r="K289" s="201" t="s">
        <v>138</v>
      </c>
      <c r="L289" s="44"/>
      <c r="M289" s="206" t="s">
        <v>41</v>
      </c>
      <c r="N289" s="207" t="s">
        <v>54</v>
      </c>
      <c r="O289" s="84"/>
      <c r="P289" s="208">
        <f>O289*H289</f>
        <v>0</v>
      </c>
      <c r="Q289" s="208">
        <v>0</v>
      </c>
      <c r="R289" s="208">
        <f>Q289*H289</f>
        <v>0</v>
      </c>
      <c r="S289" s="208">
        <v>0</v>
      </c>
      <c r="T289" s="209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10" t="s">
        <v>139</v>
      </c>
      <c r="AT289" s="210" t="s">
        <v>134</v>
      </c>
      <c r="AU289" s="210" t="s">
        <v>90</v>
      </c>
      <c r="AY289" s="16" t="s">
        <v>132</v>
      </c>
      <c r="BE289" s="211">
        <f>IF(N289="základní",J289,0)</f>
        <v>0</v>
      </c>
      <c r="BF289" s="211">
        <f>IF(N289="snížená",J289,0)</f>
        <v>0</v>
      </c>
      <c r="BG289" s="211">
        <f>IF(N289="zákl. přenesená",J289,0)</f>
        <v>0</v>
      </c>
      <c r="BH289" s="211">
        <f>IF(N289="sníž. přenesená",J289,0)</f>
        <v>0</v>
      </c>
      <c r="BI289" s="211">
        <f>IF(N289="nulová",J289,0)</f>
        <v>0</v>
      </c>
      <c r="BJ289" s="16" t="s">
        <v>88</v>
      </c>
      <c r="BK289" s="211">
        <f>ROUND(I289*H289,2)</f>
        <v>0</v>
      </c>
      <c r="BL289" s="16" t="s">
        <v>139</v>
      </c>
      <c r="BM289" s="210" t="s">
        <v>465</v>
      </c>
    </row>
    <row r="290" s="2" customFormat="1">
      <c r="A290" s="38"/>
      <c r="B290" s="39"/>
      <c r="C290" s="40"/>
      <c r="D290" s="212" t="s">
        <v>141</v>
      </c>
      <c r="E290" s="40"/>
      <c r="F290" s="213" t="s">
        <v>466</v>
      </c>
      <c r="G290" s="40"/>
      <c r="H290" s="40"/>
      <c r="I290" s="214"/>
      <c r="J290" s="40"/>
      <c r="K290" s="40"/>
      <c r="L290" s="44"/>
      <c r="M290" s="215"/>
      <c r="N290" s="216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6" t="s">
        <v>141</v>
      </c>
      <c r="AU290" s="16" t="s">
        <v>90</v>
      </c>
    </row>
    <row r="291" s="2" customFormat="1" ht="24.15" customHeight="1">
      <c r="A291" s="38"/>
      <c r="B291" s="39"/>
      <c r="C291" s="199" t="s">
        <v>467</v>
      </c>
      <c r="D291" s="199" t="s">
        <v>134</v>
      </c>
      <c r="E291" s="200" t="s">
        <v>468</v>
      </c>
      <c r="F291" s="201" t="s">
        <v>469</v>
      </c>
      <c r="G291" s="202" t="s">
        <v>180</v>
      </c>
      <c r="H291" s="203">
        <v>51.575000000000003</v>
      </c>
      <c r="I291" s="204"/>
      <c r="J291" s="205">
        <f>ROUND(I291*H291,2)</f>
        <v>0</v>
      </c>
      <c r="K291" s="201" t="s">
        <v>138</v>
      </c>
      <c r="L291" s="44"/>
      <c r="M291" s="206" t="s">
        <v>41</v>
      </c>
      <c r="N291" s="207" t="s">
        <v>54</v>
      </c>
      <c r="O291" s="84"/>
      <c r="P291" s="208">
        <f>O291*H291</f>
        <v>0</v>
      </c>
      <c r="Q291" s="208">
        <v>0</v>
      </c>
      <c r="R291" s="208">
        <f>Q291*H291</f>
        <v>0</v>
      </c>
      <c r="S291" s="208">
        <v>0</v>
      </c>
      <c r="T291" s="209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0" t="s">
        <v>139</v>
      </c>
      <c r="AT291" s="210" t="s">
        <v>134</v>
      </c>
      <c r="AU291" s="210" t="s">
        <v>90</v>
      </c>
      <c r="AY291" s="16" t="s">
        <v>132</v>
      </c>
      <c r="BE291" s="211">
        <f>IF(N291="základní",J291,0)</f>
        <v>0</v>
      </c>
      <c r="BF291" s="211">
        <f>IF(N291="snížená",J291,0)</f>
        <v>0</v>
      </c>
      <c r="BG291" s="211">
        <f>IF(N291="zákl. přenesená",J291,0)</f>
        <v>0</v>
      </c>
      <c r="BH291" s="211">
        <f>IF(N291="sníž. přenesená",J291,0)</f>
        <v>0</v>
      </c>
      <c r="BI291" s="211">
        <f>IF(N291="nulová",J291,0)</f>
        <v>0</v>
      </c>
      <c r="BJ291" s="16" t="s">
        <v>88</v>
      </c>
      <c r="BK291" s="211">
        <f>ROUND(I291*H291,2)</f>
        <v>0</v>
      </c>
      <c r="BL291" s="16" t="s">
        <v>139</v>
      </c>
      <c r="BM291" s="210" t="s">
        <v>470</v>
      </c>
    </row>
    <row r="292" s="2" customFormat="1">
      <c r="A292" s="38"/>
      <c r="B292" s="39"/>
      <c r="C292" s="40"/>
      <c r="D292" s="212" t="s">
        <v>141</v>
      </c>
      <c r="E292" s="40"/>
      <c r="F292" s="213" t="s">
        <v>471</v>
      </c>
      <c r="G292" s="40"/>
      <c r="H292" s="40"/>
      <c r="I292" s="214"/>
      <c r="J292" s="40"/>
      <c r="K292" s="40"/>
      <c r="L292" s="44"/>
      <c r="M292" s="215"/>
      <c r="N292" s="216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6" t="s">
        <v>141</v>
      </c>
      <c r="AU292" s="16" t="s">
        <v>90</v>
      </c>
    </row>
    <row r="293" s="2" customFormat="1" ht="24.15" customHeight="1">
      <c r="A293" s="38"/>
      <c r="B293" s="39"/>
      <c r="C293" s="199" t="s">
        <v>472</v>
      </c>
      <c r="D293" s="199" t="s">
        <v>134</v>
      </c>
      <c r="E293" s="200" t="s">
        <v>473</v>
      </c>
      <c r="F293" s="201" t="s">
        <v>179</v>
      </c>
      <c r="G293" s="202" t="s">
        <v>180</v>
      </c>
      <c r="H293" s="203">
        <v>52.780000000000001</v>
      </c>
      <c r="I293" s="204"/>
      <c r="J293" s="205">
        <f>ROUND(I293*H293,2)</f>
        <v>0</v>
      </c>
      <c r="K293" s="201" t="s">
        <v>138</v>
      </c>
      <c r="L293" s="44"/>
      <c r="M293" s="206" t="s">
        <v>41</v>
      </c>
      <c r="N293" s="207" t="s">
        <v>54</v>
      </c>
      <c r="O293" s="84"/>
      <c r="P293" s="208">
        <f>O293*H293</f>
        <v>0</v>
      </c>
      <c r="Q293" s="208">
        <v>0</v>
      </c>
      <c r="R293" s="208">
        <f>Q293*H293</f>
        <v>0</v>
      </c>
      <c r="S293" s="208">
        <v>0</v>
      </c>
      <c r="T293" s="209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0" t="s">
        <v>139</v>
      </c>
      <c r="AT293" s="210" t="s">
        <v>134</v>
      </c>
      <c r="AU293" s="210" t="s">
        <v>90</v>
      </c>
      <c r="AY293" s="16" t="s">
        <v>132</v>
      </c>
      <c r="BE293" s="211">
        <f>IF(N293="základní",J293,0)</f>
        <v>0</v>
      </c>
      <c r="BF293" s="211">
        <f>IF(N293="snížená",J293,0)</f>
        <v>0</v>
      </c>
      <c r="BG293" s="211">
        <f>IF(N293="zákl. přenesená",J293,0)</f>
        <v>0</v>
      </c>
      <c r="BH293" s="211">
        <f>IF(N293="sníž. přenesená",J293,0)</f>
        <v>0</v>
      </c>
      <c r="BI293" s="211">
        <f>IF(N293="nulová",J293,0)</f>
        <v>0</v>
      </c>
      <c r="BJ293" s="16" t="s">
        <v>88</v>
      </c>
      <c r="BK293" s="211">
        <f>ROUND(I293*H293,2)</f>
        <v>0</v>
      </c>
      <c r="BL293" s="16" t="s">
        <v>139</v>
      </c>
      <c r="BM293" s="210" t="s">
        <v>474</v>
      </c>
    </row>
    <row r="294" s="2" customFormat="1">
      <c r="A294" s="38"/>
      <c r="B294" s="39"/>
      <c r="C294" s="40"/>
      <c r="D294" s="212" t="s">
        <v>141</v>
      </c>
      <c r="E294" s="40"/>
      <c r="F294" s="213" t="s">
        <v>475</v>
      </c>
      <c r="G294" s="40"/>
      <c r="H294" s="40"/>
      <c r="I294" s="214"/>
      <c r="J294" s="40"/>
      <c r="K294" s="40"/>
      <c r="L294" s="44"/>
      <c r="M294" s="215"/>
      <c r="N294" s="216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6" t="s">
        <v>141</v>
      </c>
      <c r="AU294" s="16" t="s">
        <v>90</v>
      </c>
    </row>
    <row r="295" s="12" customFormat="1" ht="22.8" customHeight="1">
      <c r="A295" s="12"/>
      <c r="B295" s="183"/>
      <c r="C295" s="184"/>
      <c r="D295" s="185" t="s">
        <v>82</v>
      </c>
      <c r="E295" s="197" t="s">
        <v>476</v>
      </c>
      <c r="F295" s="197" t="s">
        <v>477</v>
      </c>
      <c r="G295" s="184"/>
      <c r="H295" s="184"/>
      <c r="I295" s="187"/>
      <c r="J295" s="198">
        <f>BK295</f>
        <v>0</v>
      </c>
      <c r="K295" s="184"/>
      <c r="L295" s="189"/>
      <c r="M295" s="190"/>
      <c r="N295" s="191"/>
      <c r="O295" s="191"/>
      <c r="P295" s="192">
        <f>SUM(P296:P297)</f>
        <v>0</v>
      </c>
      <c r="Q295" s="191"/>
      <c r="R295" s="192">
        <f>SUM(R296:R297)</f>
        <v>0</v>
      </c>
      <c r="S295" s="191"/>
      <c r="T295" s="193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94" t="s">
        <v>88</v>
      </c>
      <c r="AT295" s="195" t="s">
        <v>82</v>
      </c>
      <c r="AU295" s="195" t="s">
        <v>88</v>
      </c>
      <c r="AY295" s="194" t="s">
        <v>132</v>
      </c>
      <c r="BK295" s="196">
        <f>SUM(BK296:BK297)</f>
        <v>0</v>
      </c>
    </row>
    <row r="296" s="2" customFormat="1" ht="33" customHeight="1">
      <c r="A296" s="38"/>
      <c r="B296" s="39"/>
      <c r="C296" s="199" t="s">
        <v>478</v>
      </c>
      <c r="D296" s="199" t="s">
        <v>134</v>
      </c>
      <c r="E296" s="200" t="s">
        <v>479</v>
      </c>
      <c r="F296" s="201" t="s">
        <v>480</v>
      </c>
      <c r="G296" s="202" t="s">
        <v>180</v>
      </c>
      <c r="H296" s="203">
        <v>84.820999999999998</v>
      </c>
      <c r="I296" s="204"/>
      <c r="J296" s="205">
        <f>ROUND(I296*H296,2)</f>
        <v>0</v>
      </c>
      <c r="K296" s="201" t="s">
        <v>138</v>
      </c>
      <c r="L296" s="44"/>
      <c r="M296" s="206" t="s">
        <v>41</v>
      </c>
      <c r="N296" s="207" t="s">
        <v>54</v>
      </c>
      <c r="O296" s="84"/>
      <c r="P296" s="208">
        <f>O296*H296</f>
        <v>0</v>
      </c>
      <c r="Q296" s="208">
        <v>0</v>
      </c>
      <c r="R296" s="208">
        <f>Q296*H296</f>
        <v>0</v>
      </c>
      <c r="S296" s="208">
        <v>0</v>
      </c>
      <c r="T296" s="209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10" t="s">
        <v>139</v>
      </c>
      <c r="AT296" s="210" t="s">
        <v>134</v>
      </c>
      <c r="AU296" s="210" t="s">
        <v>90</v>
      </c>
      <c r="AY296" s="16" t="s">
        <v>132</v>
      </c>
      <c r="BE296" s="211">
        <f>IF(N296="základní",J296,0)</f>
        <v>0</v>
      </c>
      <c r="BF296" s="211">
        <f>IF(N296="snížená",J296,0)</f>
        <v>0</v>
      </c>
      <c r="BG296" s="211">
        <f>IF(N296="zákl. přenesená",J296,0)</f>
        <v>0</v>
      </c>
      <c r="BH296" s="211">
        <f>IF(N296="sníž. přenesená",J296,0)</f>
        <v>0</v>
      </c>
      <c r="BI296" s="211">
        <f>IF(N296="nulová",J296,0)</f>
        <v>0</v>
      </c>
      <c r="BJ296" s="16" t="s">
        <v>88</v>
      </c>
      <c r="BK296" s="211">
        <f>ROUND(I296*H296,2)</f>
        <v>0</v>
      </c>
      <c r="BL296" s="16" t="s">
        <v>139</v>
      </c>
      <c r="BM296" s="210" t="s">
        <v>481</v>
      </c>
    </row>
    <row r="297" s="2" customFormat="1">
      <c r="A297" s="38"/>
      <c r="B297" s="39"/>
      <c r="C297" s="40"/>
      <c r="D297" s="212" t="s">
        <v>141</v>
      </c>
      <c r="E297" s="40"/>
      <c r="F297" s="213" t="s">
        <v>482</v>
      </c>
      <c r="G297" s="40"/>
      <c r="H297" s="40"/>
      <c r="I297" s="214"/>
      <c r="J297" s="40"/>
      <c r="K297" s="40"/>
      <c r="L297" s="44"/>
      <c r="M297" s="215"/>
      <c r="N297" s="216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6" t="s">
        <v>141</v>
      </c>
      <c r="AU297" s="16" t="s">
        <v>90</v>
      </c>
    </row>
    <row r="298" s="12" customFormat="1" ht="25.92" customHeight="1">
      <c r="A298" s="12"/>
      <c r="B298" s="183"/>
      <c r="C298" s="184"/>
      <c r="D298" s="185" t="s">
        <v>82</v>
      </c>
      <c r="E298" s="186" t="s">
        <v>483</v>
      </c>
      <c r="F298" s="186" t="s">
        <v>484</v>
      </c>
      <c r="G298" s="184"/>
      <c r="H298" s="184"/>
      <c r="I298" s="187"/>
      <c r="J298" s="188">
        <f>BK298</f>
        <v>0</v>
      </c>
      <c r="K298" s="184"/>
      <c r="L298" s="189"/>
      <c r="M298" s="190"/>
      <c r="N298" s="191"/>
      <c r="O298" s="191"/>
      <c r="P298" s="192">
        <f>P299+P312+P387</f>
        <v>0</v>
      </c>
      <c r="Q298" s="191"/>
      <c r="R298" s="192">
        <f>R299+R312+R387</f>
        <v>0.27645649999999999</v>
      </c>
      <c r="S298" s="191"/>
      <c r="T298" s="193">
        <f>T299+T312+T387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94" t="s">
        <v>90</v>
      </c>
      <c r="AT298" s="195" t="s">
        <v>82</v>
      </c>
      <c r="AU298" s="195" t="s">
        <v>83</v>
      </c>
      <c r="AY298" s="194" t="s">
        <v>132</v>
      </c>
      <c r="BK298" s="196">
        <f>BK299+BK312+BK387</f>
        <v>0</v>
      </c>
    </row>
    <row r="299" s="12" customFormat="1" ht="22.8" customHeight="1">
      <c r="A299" s="12"/>
      <c r="B299" s="183"/>
      <c r="C299" s="184"/>
      <c r="D299" s="185" t="s">
        <v>82</v>
      </c>
      <c r="E299" s="197" t="s">
        <v>485</v>
      </c>
      <c r="F299" s="197" t="s">
        <v>486</v>
      </c>
      <c r="G299" s="184"/>
      <c r="H299" s="184"/>
      <c r="I299" s="187"/>
      <c r="J299" s="198">
        <f>BK299</f>
        <v>0</v>
      </c>
      <c r="K299" s="184"/>
      <c r="L299" s="189"/>
      <c r="M299" s="190"/>
      <c r="N299" s="191"/>
      <c r="O299" s="191"/>
      <c r="P299" s="192">
        <f>SUM(P300:P311)</f>
        <v>0</v>
      </c>
      <c r="Q299" s="191"/>
      <c r="R299" s="192">
        <f>SUM(R300:R311)</f>
        <v>0.122085</v>
      </c>
      <c r="S299" s="191"/>
      <c r="T299" s="193">
        <f>SUM(T300:T311)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94" t="s">
        <v>90</v>
      </c>
      <c r="AT299" s="195" t="s">
        <v>82</v>
      </c>
      <c r="AU299" s="195" t="s">
        <v>88</v>
      </c>
      <c r="AY299" s="194" t="s">
        <v>132</v>
      </c>
      <c r="BK299" s="196">
        <f>SUM(BK300:BK311)</f>
        <v>0</v>
      </c>
    </row>
    <row r="300" s="2" customFormat="1" ht="24.15" customHeight="1">
      <c r="A300" s="38"/>
      <c r="B300" s="39"/>
      <c r="C300" s="199" t="s">
        <v>487</v>
      </c>
      <c r="D300" s="199" t="s">
        <v>134</v>
      </c>
      <c r="E300" s="200" t="s">
        <v>488</v>
      </c>
      <c r="F300" s="201" t="s">
        <v>489</v>
      </c>
      <c r="G300" s="202" t="s">
        <v>208</v>
      </c>
      <c r="H300" s="203">
        <v>4.5220000000000002</v>
      </c>
      <c r="I300" s="204"/>
      <c r="J300" s="205">
        <f>ROUND(I300*H300,2)</f>
        <v>0</v>
      </c>
      <c r="K300" s="201" t="s">
        <v>138</v>
      </c>
      <c r="L300" s="44"/>
      <c r="M300" s="206" t="s">
        <v>41</v>
      </c>
      <c r="N300" s="207" t="s">
        <v>54</v>
      </c>
      <c r="O300" s="84"/>
      <c r="P300" s="208">
        <f>O300*H300</f>
        <v>0</v>
      </c>
      <c r="Q300" s="208">
        <v>0</v>
      </c>
      <c r="R300" s="208">
        <f>Q300*H300</f>
        <v>0</v>
      </c>
      <c r="S300" s="208">
        <v>0</v>
      </c>
      <c r="T300" s="20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0" t="s">
        <v>238</v>
      </c>
      <c r="AT300" s="210" t="s">
        <v>134</v>
      </c>
      <c r="AU300" s="210" t="s">
        <v>90</v>
      </c>
      <c r="AY300" s="16" t="s">
        <v>132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6" t="s">
        <v>88</v>
      </c>
      <c r="BK300" s="211">
        <f>ROUND(I300*H300,2)</f>
        <v>0</v>
      </c>
      <c r="BL300" s="16" t="s">
        <v>238</v>
      </c>
      <c r="BM300" s="210" t="s">
        <v>490</v>
      </c>
    </row>
    <row r="301" s="2" customFormat="1">
      <c r="A301" s="38"/>
      <c r="B301" s="39"/>
      <c r="C301" s="40"/>
      <c r="D301" s="212" t="s">
        <v>141</v>
      </c>
      <c r="E301" s="40"/>
      <c r="F301" s="213" t="s">
        <v>491</v>
      </c>
      <c r="G301" s="40"/>
      <c r="H301" s="40"/>
      <c r="I301" s="214"/>
      <c r="J301" s="40"/>
      <c r="K301" s="40"/>
      <c r="L301" s="44"/>
      <c r="M301" s="215"/>
      <c r="N301" s="216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6" t="s">
        <v>141</v>
      </c>
      <c r="AU301" s="16" t="s">
        <v>90</v>
      </c>
    </row>
    <row r="302" s="13" customFormat="1">
      <c r="A302" s="13"/>
      <c r="B302" s="217"/>
      <c r="C302" s="218"/>
      <c r="D302" s="219" t="s">
        <v>143</v>
      </c>
      <c r="E302" s="220" t="s">
        <v>41</v>
      </c>
      <c r="F302" s="221" t="s">
        <v>343</v>
      </c>
      <c r="G302" s="218"/>
      <c r="H302" s="222">
        <v>4.5220000000000002</v>
      </c>
      <c r="I302" s="223"/>
      <c r="J302" s="218"/>
      <c r="K302" s="218"/>
      <c r="L302" s="224"/>
      <c r="M302" s="225"/>
      <c r="N302" s="226"/>
      <c r="O302" s="226"/>
      <c r="P302" s="226"/>
      <c r="Q302" s="226"/>
      <c r="R302" s="226"/>
      <c r="S302" s="226"/>
      <c r="T302" s="22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8" t="s">
        <v>143</v>
      </c>
      <c r="AU302" s="228" t="s">
        <v>90</v>
      </c>
      <c r="AV302" s="13" t="s">
        <v>90</v>
      </c>
      <c r="AW302" s="13" t="s">
        <v>42</v>
      </c>
      <c r="AX302" s="13" t="s">
        <v>83</v>
      </c>
      <c r="AY302" s="228" t="s">
        <v>132</v>
      </c>
    </row>
    <row r="303" s="2" customFormat="1" ht="16.5" customHeight="1">
      <c r="A303" s="38"/>
      <c r="B303" s="39"/>
      <c r="C303" s="229" t="s">
        <v>492</v>
      </c>
      <c r="D303" s="229" t="s">
        <v>200</v>
      </c>
      <c r="E303" s="230" t="s">
        <v>493</v>
      </c>
      <c r="F303" s="231" t="s">
        <v>494</v>
      </c>
      <c r="G303" s="232" t="s">
        <v>495</v>
      </c>
      <c r="H303" s="233">
        <v>20.349</v>
      </c>
      <c r="I303" s="234"/>
      <c r="J303" s="235">
        <f>ROUND(I303*H303,2)</f>
        <v>0</v>
      </c>
      <c r="K303" s="231" t="s">
        <v>138</v>
      </c>
      <c r="L303" s="236"/>
      <c r="M303" s="237" t="s">
        <v>41</v>
      </c>
      <c r="N303" s="238" t="s">
        <v>54</v>
      </c>
      <c r="O303" s="84"/>
      <c r="P303" s="208">
        <f>O303*H303</f>
        <v>0</v>
      </c>
      <c r="Q303" s="208">
        <v>0.001</v>
      </c>
      <c r="R303" s="208">
        <f>Q303*H303</f>
        <v>0.020348999999999999</v>
      </c>
      <c r="S303" s="208">
        <v>0</v>
      </c>
      <c r="T303" s="209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10" t="s">
        <v>332</v>
      </c>
      <c r="AT303" s="210" t="s">
        <v>200</v>
      </c>
      <c r="AU303" s="210" t="s">
        <v>90</v>
      </c>
      <c r="AY303" s="16" t="s">
        <v>132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6" t="s">
        <v>88</v>
      </c>
      <c r="BK303" s="211">
        <f>ROUND(I303*H303,2)</f>
        <v>0</v>
      </c>
      <c r="BL303" s="16" t="s">
        <v>238</v>
      </c>
      <c r="BM303" s="210" t="s">
        <v>496</v>
      </c>
    </row>
    <row r="304" s="13" customFormat="1">
      <c r="A304" s="13"/>
      <c r="B304" s="217"/>
      <c r="C304" s="218"/>
      <c r="D304" s="219" t="s">
        <v>143</v>
      </c>
      <c r="E304" s="218"/>
      <c r="F304" s="221" t="s">
        <v>497</v>
      </c>
      <c r="G304" s="218"/>
      <c r="H304" s="222">
        <v>20.349</v>
      </c>
      <c r="I304" s="223"/>
      <c r="J304" s="218"/>
      <c r="K304" s="218"/>
      <c r="L304" s="224"/>
      <c r="M304" s="225"/>
      <c r="N304" s="226"/>
      <c r="O304" s="226"/>
      <c r="P304" s="226"/>
      <c r="Q304" s="226"/>
      <c r="R304" s="226"/>
      <c r="S304" s="226"/>
      <c r="T304" s="22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8" t="s">
        <v>143</v>
      </c>
      <c r="AU304" s="228" t="s">
        <v>90</v>
      </c>
      <c r="AV304" s="13" t="s">
        <v>90</v>
      </c>
      <c r="AW304" s="13" t="s">
        <v>4</v>
      </c>
      <c r="AX304" s="13" t="s">
        <v>88</v>
      </c>
      <c r="AY304" s="228" t="s">
        <v>132</v>
      </c>
    </row>
    <row r="305" s="2" customFormat="1" ht="24.15" customHeight="1">
      <c r="A305" s="38"/>
      <c r="B305" s="39"/>
      <c r="C305" s="199" t="s">
        <v>498</v>
      </c>
      <c r="D305" s="199" t="s">
        <v>134</v>
      </c>
      <c r="E305" s="200" t="s">
        <v>499</v>
      </c>
      <c r="F305" s="201" t="s">
        <v>500</v>
      </c>
      <c r="G305" s="202" t="s">
        <v>208</v>
      </c>
      <c r="H305" s="203">
        <v>22.608000000000001</v>
      </c>
      <c r="I305" s="204"/>
      <c r="J305" s="205">
        <f>ROUND(I305*H305,2)</f>
        <v>0</v>
      </c>
      <c r="K305" s="201" t="s">
        <v>138</v>
      </c>
      <c r="L305" s="44"/>
      <c r="M305" s="206" t="s">
        <v>41</v>
      </c>
      <c r="N305" s="207" t="s">
        <v>54</v>
      </c>
      <c r="O305" s="84"/>
      <c r="P305" s="208">
        <f>O305*H305</f>
        <v>0</v>
      </c>
      <c r="Q305" s="208">
        <v>0</v>
      </c>
      <c r="R305" s="208">
        <f>Q305*H305</f>
        <v>0</v>
      </c>
      <c r="S305" s="208">
        <v>0</v>
      </c>
      <c r="T305" s="209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10" t="s">
        <v>238</v>
      </c>
      <c r="AT305" s="210" t="s">
        <v>134</v>
      </c>
      <c r="AU305" s="210" t="s">
        <v>90</v>
      </c>
      <c r="AY305" s="16" t="s">
        <v>132</v>
      </c>
      <c r="BE305" s="211">
        <f>IF(N305="základní",J305,0)</f>
        <v>0</v>
      </c>
      <c r="BF305" s="211">
        <f>IF(N305="snížená",J305,0)</f>
        <v>0</v>
      </c>
      <c r="BG305" s="211">
        <f>IF(N305="zákl. přenesená",J305,0)</f>
        <v>0</v>
      </c>
      <c r="BH305" s="211">
        <f>IF(N305="sníž. přenesená",J305,0)</f>
        <v>0</v>
      </c>
      <c r="BI305" s="211">
        <f>IF(N305="nulová",J305,0)</f>
        <v>0</v>
      </c>
      <c r="BJ305" s="16" t="s">
        <v>88</v>
      </c>
      <c r="BK305" s="211">
        <f>ROUND(I305*H305,2)</f>
        <v>0</v>
      </c>
      <c r="BL305" s="16" t="s">
        <v>238</v>
      </c>
      <c r="BM305" s="210" t="s">
        <v>501</v>
      </c>
    </row>
    <row r="306" s="2" customFormat="1">
      <c r="A306" s="38"/>
      <c r="B306" s="39"/>
      <c r="C306" s="40"/>
      <c r="D306" s="212" t="s">
        <v>141</v>
      </c>
      <c r="E306" s="40"/>
      <c r="F306" s="213" t="s">
        <v>502</v>
      </c>
      <c r="G306" s="40"/>
      <c r="H306" s="40"/>
      <c r="I306" s="214"/>
      <c r="J306" s="40"/>
      <c r="K306" s="40"/>
      <c r="L306" s="44"/>
      <c r="M306" s="215"/>
      <c r="N306" s="216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6" t="s">
        <v>141</v>
      </c>
      <c r="AU306" s="16" t="s">
        <v>90</v>
      </c>
    </row>
    <row r="307" s="13" customFormat="1">
      <c r="A307" s="13"/>
      <c r="B307" s="217"/>
      <c r="C307" s="218"/>
      <c r="D307" s="219" t="s">
        <v>143</v>
      </c>
      <c r="E307" s="220" t="s">
        <v>41</v>
      </c>
      <c r="F307" s="221" t="s">
        <v>503</v>
      </c>
      <c r="G307" s="218"/>
      <c r="H307" s="222">
        <v>22.608000000000001</v>
      </c>
      <c r="I307" s="223"/>
      <c r="J307" s="218"/>
      <c r="K307" s="218"/>
      <c r="L307" s="224"/>
      <c r="M307" s="225"/>
      <c r="N307" s="226"/>
      <c r="O307" s="226"/>
      <c r="P307" s="226"/>
      <c r="Q307" s="226"/>
      <c r="R307" s="226"/>
      <c r="S307" s="226"/>
      <c r="T307" s="22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8" t="s">
        <v>143</v>
      </c>
      <c r="AU307" s="228" t="s">
        <v>90</v>
      </c>
      <c r="AV307" s="13" t="s">
        <v>90</v>
      </c>
      <c r="AW307" s="13" t="s">
        <v>42</v>
      </c>
      <c r="AX307" s="13" t="s">
        <v>83</v>
      </c>
      <c r="AY307" s="228" t="s">
        <v>132</v>
      </c>
    </row>
    <row r="308" s="2" customFormat="1" ht="16.5" customHeight="1">
      <c r="A308" s="38"/>
      <c r="B308" s="39"/>
      <c r="C308" s="229" t="s">
        <v>504</v>
      </c>
      <c r="D308" s="229" t="s">
        <v>200</v>
      </c>
      <c r="E308" s="230" t="s">
        <v>493</v>
      </c>
      <c r="F308" s="231" t="s">
        <v>494</v>
      </c>
      <c r="G308" s="232" t="s">
        <v>495</v>
      </c>
      <c r="H308" s="233">
        <v>101.736</v>
      </c>
      <c r="I308" s="234"/>
      <c r="J308" s="235">
        <f>ROUND(I308*H308,2)</f>
        <v>0</v>
      </c>
      <c r="K308" s="231" t="s">
        <v>138</v>
      </c>
      <c r="L308" s="236"/>
      <c r="M308" s="237" t="s">
        <v>41</v>
      </c>
      <c r="N308" s="238" t="s">
        <v>54</v>
      </c>
      <c r="O308" s="84"/>
      <c r="P308" s="208">
        <f>O308*H308</f>
        <v>0</v>
      </c>
      <c r="Q308" s="208">
        <v>0.001</v>
      </c>
      <c r="R308" s="208">
        <f>Q308*H308</f>
        <v>0.10173600000000001</v>
      </c>
      <c r="S308" s="208">
        <v>0</v>
      </c>
      <c r="T308" s="209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10" t="s">
        <v>332</v>
      </c>
      <c r="AT308" s="210" t="s">
        <v>200</v>
      </c>
      <c r="AU308" s="210" t="s">
        <v>90</v>
      </c>
      <c r="AY308" s="16" t="s">
        <v>132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6" t="s">
        <v>88</v>
      </c>
      <c r="BK308" s="211">
        <f>ROUND(I308*H308,2)</f>
        <v>0</v>
      </c>
      <c r="BL308" s="16" t="s">
        <v>238</v>
      </c>
      <c r="BM308" s="210" t="s">
        <v>505</v>
      </c>
    </row>
    <row r="309" s="13" customFormat="1">
      <c r="A309" s="13"/>
      <c r="B309" s="217"/>
      <c r="C309" s="218"/>
      <c r="D309" s="219" t="s">
        <v>143</v>
      </c>
      <c r="E309" s="218"/>
      <c r="F309" s="221" t="s">
        <v>506</v>
      </c>
      <c r="G309" s="218"/>
      <c r="H309" s="222">
        <v>101.736</v>
      </c>
      <c r="I309" s="223"/>
      <c r="J309" s="218"/>
      <c r="K309" s="218"/>
      <c r="L309" s="224"/>
      <c r="M309" s="225"/>
      <c r="N309" s="226"/>
      <c r="O309" s="226"/>
      <c r="P309" s="226"/>
      <c r="Q309" s="226"/>
      <c r="R309" s="226"/>
      <c r="S309" s="226"/>
      <c r="T309" s="22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28" t="s">
        <v>143</v>
      </c>
      <c r="AU309" s="228" t="s">
        <v>90</v>
      </c>
      <c r="AV309" s="13" t="s">
        <v>90</v>
      </c>
      <c r="AW309" s="13" t="s">
        <v>4</v>
      </c>
      <c r="AX309" s="13" t="s">
        <v>88</v>
      </c>
      <c r="AY309" s="228" t="s">
        <v>132</v>
      </c>
    </row>
    <row r="310" s="2" customFormat="1" ht="24.15" customHeight="1">
      <c r="A310" s="38"/>
      <c r="B310" s="39"/>
      <c r="C310" s="199" t="s">
        <v>507</v>
      </c>
      <c r="D310" s="199" t="s">
        <v>134</v>
      </c>
      <c r="E310" s="200" t="s">
        <v>508</v>
      </c>
      <c r="F310" s="201" t="s">
        <v>509</v>
      </c>
      <c r="G310" s="202" t="s">
        <v>510</v>
      </c>
      <c r="H310" s="239"/>
      <c r="I310" s="204"/>
      <c r="J310" s="205">
        <f>ROUND(I310*H310,2)</f>
        <v>0</v>
      </c>
      <c r="K310" s="201" t="s">
        <v>138</v>
      </c>
      <c r="L310" s="44"/>
      <c r="M310" s="206" t="s">
        <v>41</v>
      </c>
      <c r="N310" s="207" t="s">
        <v>54</v>
      </c>
      <c r="O310" s="84"/>
      <c r="P310" s="208">
        <f>O310*H310</f>
        <v>0</v>
      </c>
      <c r="Q310" s="208">
        <v>0</v>
      </c>
      <c r="R310" s="208">
        <f>Q310*H310</f>
        <v>0</v>
      </c>
      <c r="S310" s="208">
        <v>0</v>
      </c>
      <c r="T310" s="209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0" t="s">
        <v>238</v>
      </c>
      <c r="AT310" s="210" t="s">
        <v>134</v>
      </c>
      <c r="AU310" s="210" t="s">
        <v>90</v>
      </c>
      <c r="AY310" s="16" t="s">
        <v>132</v>
      </c>
      <c r="BE310" s="211">
        <f>IF(N310="základní",J310,0)</f>
        <v>0</v>
      </c>
      <c r="BF310" s="211">
        <f>IF(N310="snížená",J310,0)</f>
        <v>0</v>
      </c>
      <c r="BG310" s="211">
        <f>IF(N310="zákl. přenesená",J310,0)</f>
        <v>0</v>
      </c>
      <c r="BH310" s="211">
        <f>IF(N310="sníž. přenesená",J310,0)</f>
        <v>0</v>
      </c>
      <c r="BI310" s="211">
        <f>IF(N310="nulová",J310,0)</f>
        <v>0</v>
      </c>
      <c r="BJ310" s="16" t="s">
        <v>88</v>
      </c>
      <c r="BK310" s="211">
        <f>ROUND(I310*H310,2)</f>
        <v>0</v>
      </c>
      <c r="BL310" s="16" t="s">
        <v>238</v>
      </c>
      <c r="BM310" s="210" t="s">
        <v>511</v>
      </c>
    </row>
    <row r="311" s="2" customFormat="1">
      <c r="A311" s="38"/>
      <c r="B311" s="39"/>
      <c r="C311" s="40"/>
      <c r="D311" s="212" t="s">
        <v>141</v>
      </c>
      <c r="E311" s="40"/>
      <c r="F311" s="213" t="s">
        <v>512</v>
      </c>
      <c r="G311" s="40"/>
      <c r="H311" s="40"/>
      <c r="I311" s="214"/>
      <c r="J311" s="40"/>
      <c r="K311" s="40"/>
      <c r="L311" s="44"/>
      <c r="M311" s="215"/>
      <c r="N311" s="216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6" t="s">
        <v>141</v>
      </c>
      <c r="AU311" s="16" t="s">
        <v>90</v>
      </c>
    </row>
    <row r="312" s="12" customFormat="1" ht="22.8" customHeight="1">
      <c r="A312" s="12"/>
      <c r="B312" s="183"/>
      <c r="C312" s="184"/>
      <c r="D312" s="185" t="s">
        <v>82</v>
      </c>
      <c r="E312" s="197" t="s">
        <v>513</v>
      </c>
      <c r="F312" s="197" t="s">
        <v>514</v>
      </c>
      <c r="G312" s="184"/>
      <c r="H312" s="184"/>
      <c r="I312" s="187"/>
      <c r="J312" s="198">
        <f>BK312</f>
        <v>0</v>
      </c>
      <c r="K312" s="184"/>
      <c r="L312" s="189"/>
      <c r="M312" s="190"/>
      <c r="N312" s="191"/>
      <c r="O312" s="191"/>
      <c r="P312" s="192">
        <f>SUM(P313:P386)</f>
        <v>0</v>
      </c>
      <c r="Q312" s="191"/>
      <c r="R312" s="192">
        <f>SUM(R313:R386)</f>
        <v>0.1543715</v>
      </c>
      <c r="S312" s="191"/>
      <c r="T312" s="193">
        <f>SUM(T313:T386)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94" t="s">
        <v>90</v>
      </c>
      <c r="AT312" s="195" t="s">
        <v>82</v>
      </c>
      <c r="AU312" s="195" t="s">
        <v>88</v>
      </c>
      <c r="AY312" s="194" t="s">
        <v>132</v>
      </c>
      <c r="BK312" s="196">
        <f>SUM(BK313:BK386)</f>
        <v>0</v>
      </c>
    </row>
    <row r="313" s="2" customFormat="1" ht="24.15" customHeight="1">
      <c r="A313" s="38"/>
      <c r="B313" s="39"/>
      <c r="C313" s="199" t="s">
        <v>515</v>
      </c>
      <c r="D313" s="199" t="s">
        <v>134</v>
      </c>
      <c r="E313" s="200" t="s">
        <v>516</v>
      </c>
      <c r="F313" s="201" t="s">
        <v>517</v>
      </c>
      <c r="G313" s="202" t="s">
        <v>241</v>
      </c>
      <c r="H313" s="203">
        <v>65</v>
      </c>
      <c r="I313" s="204"/>
      <c r="J313" s="205">
        <f>ROUND(I313*H313,2)</f>
        <v>0</v>
      </c>
      <c r="K313" s="201" t="s">
        <v>138</v>
      </c>
      <c r="L313" s="44"/>
      <c r="M313" s="206" t="s">
        <v>41</v>
      </c>
      <c r="N313" s="207" t="s">
        <v>54</v>
      </c>
      <c r="O313" s="84"/>
      <c r="P313" s="208">
        <f>O313*H313</f>
        <v>0</v>
      </c>
      <c r="Q313" s="208">
        <v>0</v>
      </c>
      <c r="R313" s="208">
        <f>Q313*H313</f>
        <v>0</v>
      </c>
      <c r="S313" s="208">
        <v>0</v>
      </c>
      <c r="T313" s="209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10" t="s">
        <v>238</v>
      </c>
      <c r="AT313" s="210" t="s">
        <v>134</v>
      </c>
      <c r="AU313" s="210" t="s">
        <v>90</v>
      </c>
      <c r="AY313" s="16" t="s">
        <v>132</v>
      </c>
      <c r="BE313" s="211">
        <f>IF(N313="základní",J313,0)</f>
        <v>0</v>
      </c>
      <c r="BF313" s="211">
        <f>IF(N313="snížená",J313,0)</f>
        <v>0</v>
      </c>
      <c r="BG313" s="211">
        <f>IF(N313="zákl. přenesená",J313,0)</f>
        <v>0</v>
      </c>
      <c r="BH313" s="211">
        <f>IF(N313="sníž. přenesená",J313,0)</f>
        <v>0</v>
      </c>
      <c r="BI313" s="211">
        <f>IF(N313="nulová",J313,0)</f>
        <v>0</v>
      </c>
      <c r="BJ313" s="16" t="s">
        <v>88</v>
      </c>
      <c r="BK313" s="211">
        <f>ROUND(I313*H313,2)</f>
        <v>0</v>
      </c>
      <c r="BL313" s="16" t="s">
        <v>238</v>
      </c>
      <c r="BM313" s="210" t="s">
        <v>518</v>
      </c>
    </row>
    <row r="314" s="2" customFormat="1">
      <c r="A314" s="38"/>
      <c r="B314" s="39"/>
      <c r="C314" s="40"/>
      <c r="D314" s="212" t="s">
        <v>141</v>
      </c>
      <c r="E314" s="40"/>
      <c r="F314" s="213" t="s">
        <v>519</v>
      </c>
      <c r="G314" s="40"/>
      <c r="H314" s="40"/>
      <c r="I314" s="214"/>
      <c r="J314" s="40"/>
      <c r="K314" s="40"/>
      <c r="L314" s="44"/>
      <c r="M314" s="215"/>
      <c r="N314" s="216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6" t="s">
        <v>141</v>
      </c>
      <c r="AU314" s="16" t="s">
        <v>90</v>
      </c>
    </row>
    <row r="315" s="2" customFormat="1" ht="16.5" customHeight="1">
      <c r="A315" s="38"/>
      <c r="B315" s="39"/>
      <c r="C315" s="229" t="s">
        <v>520</v>
      </c>
      <c r="D315" s="229" t="s">
        <v>200</v>
      </c>
      <c r="E315" s="230" t="s">
        <v>521</v>
      </c>
      <c r="F315" s="231" t="s">
        <v>522</v>
      </c>
      <c r="G315" s="232" t="s">
        <v>241</v>
      </c>
      <c r="H315" s="233">
        <v>68.25</v>
      </c>
      <c r="I315" s="234"/>
      <c r="J315" s="235">
        <f>ROUND(I315*H315,2)</f>
        <v>0</v>
      </c>
      <c r="K315" s="231" t="s">
        <v>138</v>
      </c>
      <c r="L315" s="236"/>
      <c r="M315" s="237" t="s">
        <v>41</v>
      </c>
      <c r="N315" s="238" t="s">
        <v>54</v>
      </c>
      <c r="O315" s="84"/>
      <c r="P315" s="208">
        <f>O315*H315</f>
        <v>0</v>
      </c>
      <c r="Q315" s="208">
        <v>0.00023000000000000001</v>
      </c>
      <c r="R315" s="208">
        <f>Q315*H315</f>
        <v>0.0156975</v>
      </c>
      <c r="S315" s="208">
        <v>0</v>
      </c>
      <c r="T315" s="20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0" t="s">
        <v>332</v>
      </c>
      <c r="AT315" s="210" t="s">
        <v>200</v>
      </c>
      <c r="AU315" s="210" t="s">
        <v>90</v>
      </c>
      <c r="AY315" s="16" t="s">
        <v>132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6" t="s">
        <v>88</v>
      </c>
      <c r="BK315" s="211">
        <f>ROUND(I315*H315,2)</f>
        <v>0</v>
      </c>
      <c r="BL315" s="16" t="s">
        <v>238</v>
      </c>
      <c r="BM315" s="210" t="s">
        <v>523</v>
      </c>
    </row>
    <row r="316" s="13" customFormat="1">
      <c r="A316" s="13"/>
      <c r="B316" s="217"/>
      <c r="C316" s="218"/>
      <c r="D316" s="219" t="s">
        <v>143</v>
      </c>
      <c r="E316" s="220" t="s">
        <v>41</v>
      </c>
      <c r="F316" s="221" t="s">
        <v>524</v>
      </c>
      <c r="G316" s="218"/>
      <c r="H316" s="222">
        <v>65</v>
      </c>
      <c r="I316" s="223"/>
      <c r="J316" s="218"/>
      <c r="K316" s="218"/>
      <c r="L316" s="224"/>
      <c r="M316" s="225"/>
      <c r="N316" s="226"/>
      <c r="O316" s="226"/>
      <c r="P316" s="226"/>
      <c r="Q316" s="226"/>
      <c r="R316" s="226"/>
      <c r="S316" s="226"/>
      <c r="T316" s="22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8" t="s">
        <v>143</v>
      </c>
      <c r="AU316" s="228" t="s">
        <v>90</v>
      </c>
      <c r="AV316" s="13" t="s">
        <v>90</v>
      </c>
      <c r="AW316" s="13" t="s">
        <v>42</v>
      </c>
      <c r="AX316" s="13" t="s">
        <v>88</v>
      </c>
      <c r="AY316" s="228" t="s">
        <v>132</v>
      </c>
    </row>
    <row r="317" s="13" customFormat="1">
      <c r="A317" s="13"/>
      <c r="B317" s="217"/>
      <c r="C317" s="218"/>
      <c r="D317" s="219" t="s">
        <v>143</v>
      </c>
      <c r="E317" s="218"/>
      <c r="F317" s="221" t="s">
        <v>525</v>
      </c>
      <c r="G317" s="218"/>
      <c r="H317" s="222">
        <v>68.25</v>
      </c>
      <c r="I317" s="223"/>
      <c r="J317" s="218"/>
      <c r="K317" s="218"/>
      <c r="L317" s="224"/>
      <c r="M317" s="225"/>
      <c r="N317" s="226"/>
      <c r="O317" s="226"/>
      <c r="P317" s="226"/>
      <c r="Q317" s="226"/>
      <c r="R317" s="226"/>
      <c r="S317" s="226"/>
      <c r="T317" s="22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8" t="s">
        <v>143</v>
      </c>
      <c r="AU317" s="228" t="s">
        <v>90</v>
      </c>
      <c r="AV317" s="13" t="s">
        <v>90</v>
      </c>
      <c r="AW317" s="13" t="s">
        <v>4</v>
      </c>
      <c r="AX317" s="13" t="s">
        <v>88</v>
      </c>
      <c r="AY317" s="228" t="s">
        <v>132</v>
      </c>
    </row>
    <row r="318" s="2" customFormat="1" ht="24.15" customHeight="1">
      <c r="A318" s="38"/>
      <c r="B318" s="39"/>
      <c r="C318" s="199" t="s">
        <v>526</v>
      </c>
      <c r="D318" s="199" t="s">
        <v>134</v>
      </c>
      <c r="E318" s="200" t="s">
        <v>527</v>
      </c>
      <c r="F318" s="201" t="s">
        <v>528</v>
      </c>
      <c r="G318" s="202" t="s">
        <v>241</v>
      </c>
      <c r="H318" s="203">
        <v>10</v>
      </c>
      <c r="I318" s="204"/>
      <c r="J318" s="205">
        <f>ROUND(I318*H318,2)</f>
        <v>0</v>
      </c>
      <c r="K318" s="201" t="s">
        <v>138</v>
      </c>
      <c r="L318" s="44"/>
      <c r="M318" s="206" t="s">
        <v>41</v>
      </c>
      <c r="N318" s="207" t="s">
        <v>54</v>
      </c>
      <c r="O318" s="84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0" t="s">
        <v>238</v>
      </c>
      <c r="AT318" s="210" t="s">
        <v>134</v>
      </c>
      <c r="AU318" s="210" t="s">
        <v>90</v>
      </c>
      <c r="AY318" s="16" t="s">
        <v>132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6" t="s">
        <v>88</v>
      </c>
      <c r="BK318" s="211">
        <f>ROUND(I318*H318,2)</f>
        <v>0</v>
      </c>
      <c r="BL318" s="16" t="s">
        <v>238</v>
      </c>
      <c r="BM318" s="210" t="s">
        <v>529</v>
      </c>
    </row>
    <row r="319" s="2" customFormat="1">
      <c r="A319" s="38"/>
      <c r="B319" s="39"/>
      <c r="C319" s="40"/>
      <c r="D319" s="212" t="s">
        <v>141</v>
      </c>
      <c r="E319" s="40"/>
      <c r="F319" s="213" t="s">
        <v>530</v>
      </c>
      <c r="G319" s="40"/>
      <c r="H319" s="40"/>
      <c r="I319" s="214"/>
      <c r="J319" s="40"/>
      <c r="K319" s="40"/>
      <c r="L319" s="44"/>
      <c r="M319" s="215"/>
      <c r="N319" s="216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6" t="s">
        <v>141</v>
      </c>
      <c r="AU319" s="16" t="s">
        <v>90</v>
      </c>
    </row>
    <row r="320" s="2" customFormat="1" ht="16.5" customHeight="1">
      <c r="A320" s="38"/>
      <c r="B320" s="39"/>
      <c r="C320" s="229" t="s">
        <v>531</v>
      </c>
      <c r="D320" s="229" t="s">
        <v>200</v>
      </c>
      <c r="E320" s="230" t="s">
        <v>532</v>
      </c>
      <c r="F320" s="231" t="s">
        <v>533</v>
      </c>
      <c r="G320" s="232" t="s">
        <v>241</v>
      </c>
      <c r="H320" s="233">
        <v>10.5</v>
      </c>
      <c r="I320" s="234"/>
      <c r="J320" s="235">
        <f>ROUND(I320*H320,2)</f>
        <v>0</v>
      </c>
      <c r="K320" s="231" t="s">
        <v>138</v>
      </c>
      <c r="L320" s="236"/>
      <c r="M320" s="237" t="s">
        <v>41</v>
      </c>
      <c r="N320" s="238" t="s">
        <v>54</v>
      </c>
      <c r="O320" s="84"/>
      <c r="P320" s="208">
        <f>O320*H320</f>
        <v>0</v>
      </c>
      <c r="Q320" s="208">
        <v>0.00012999999999999999</v>
      </c>
      <c r="R320" s="208">
        <f>Q320*H320</f>
        <v>0.0013649999999999999</v>
      </c>
      <c r="S320" s="208">
        <v>0</v>
      </c>
      <c r="T320" s="209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10" t="s">
        <v>332</v>
      </c>
      <c r="AT320" s="210" t="s">
        <v>200</v>
      </c>
      <c r="AU320" s="210" t="s">
        <v>90</v>
      </c>
      <c r="AY320" s="16" t="s">
        <v>132</v>
      </c>
      <c r="BE320" s="211">
        <f>IF(N320="základní",J320,0)</f>
        <v>0</v>
      </c>
      <c r="BF320" s="211">
        <f>IF(N320="snížená",J320,0)</f>
        <v>0</v>
      </c>
      <c r="BG320" s="211">
        <f>IF(N320="zákl. přenesená",J320,0)</f>
        <v>0</v>
      </c>
      <c r="BH320" s="211">
        <f>IF(N320="sníž. přenesená",J320,0)</f>
        <v>0</v>
      </c>
      <c r="BI320" s="211">
        <f>IF(N320="nulová",J320,0)</f>
        <v>0</v>
      </c>
      <c r="BJ320" s="16" t="s">
        <v>88</v>
      </c>
      <c r="BK320" s="211">
        <f>ROUND(I320*H320,2)</f>
        <v>0</v>
      </c>
      <c r="BL320" s="16" t="s">
        <v>238</v>
      </c>
      <c r="BM320" s="210" t="s">
        <v>534</v>
      </c>
    </row>
    <row r="321" s="13" customFormat="1">
      <c r="A321" s="13"/>
      <c r="B321" s="217"/>
      <c r="C321" s="218"/>
      <c r="D321" s="219" t="s">
        <v>143</v>
      </c>
      <c r="E321" s="220" t="s">
        <v>41</v>
      </c>
      <c r="F321" s="221" t="s">
        <v>535</v>
      </c>
      <c r="G321" s="218"/>
      <c r="H321" s="222">
        <v>10</v>
      </c>
      <c r="I321" s="223"/>
      <c r="J321" s="218"/>
      <c r="K321" s="218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143</v>
      </c>
      <c r="AU321" s="228" t="s">
        <v>90</v>
      </c>
      <c r="AV321" s="13" t="s">
        <v>90</v>
      </c>
      <c r="AW321" s="13" t="s">
        <v>42</v>
      </c>
      <c r="AX321" s="13" t="s">
        <v>83</v>
      </c>
      <c r="AY321" s="228" t="s">
        <v>132</v>
      </c>
    </row>
    <row r="322" s="13" customFormat="1">
      <c r="A322" s="13"/>
      <c r="B322" s="217"/>
      <c r="C322" s="218"/>
      <c r="D322" s="219" t="s">
        <v>143</v>
      </c>
      <c r="E322" s="218"/>
      <c r="F322" s="221" t="s">
        <v>536</v>
      </c>
      <c r="G322" s="218"/>
      <c r="H322" s="222">
        <v>10.5</v>
      </c>
      <c r="I322" s="223"/>
      <c r="J322" s="218"/>
      <c r="K322" s="218"/>
      <c r="L322" s="224"/>
      <c r="M322" s="225"/>
      <c r="N322" s="226"/>
      <c r="O322" s="226"/>
      <c r="P322" s="226"/>
      <c r="Q322" s="226"/>
      <c r="R322" s="226"/>
      <c r="S322" s="226"/>
      <c r="T322" s="22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8" t="s">
        <v>143</v>
      </c>
      <c r="AU322" s="228" t="s">
        <v>90</v>
      </c>
      <c r="AV322" s="13" t="s">
        <v>90</v>
      </c>
      <c r="AW322" s="13" t="s">
        <v>4</v>
      </c>
      <c r="AX322" s="13" t="s">
        <v>88</v>
      </c>
      <c r="AY322" s="228" t="s">
        <v>132</v>
      </c>
    </row>
    <row r="323" s="2" customFormat="1" ht="24.15" customHeight="1">
      <c r="A323" s="38"/>
      <c r="B323" s="39"/>
      <c r="C323" s="199" t="s">
        <v>537</v>
      </c>
      <c r="D323" s="199" t="s">
        <v>134</v>
      </c>
      <c r="E323" s="200" t="s">
        <v>538</v>
      </c>
      <c r="F323" s="201" t="s">
        <v>539</v>
      </c>
      <c r="G323" s="202" t="s">
        <v>241</v>
      </c>
      <c r="H323" s="203">
        <v>134</v>
      </c>
      <c r="I323" s="204"/>
      <c r="J323" s="205">
        <f>ROUND(I323*H323,2)</f>
        <v>0</v>
      </c>
      <c r="K323" s="201" t="s">
        <v>138</v>
      </c>
      <c r="L323" s="44"/>
      <c r="M323" s="206" t="s">
        <v>41</v>
      </c>
      <c r="N323" s="207" t="s">
        <v>54</v>
      </c>
      <c r="O323" s="84"/>
      <c r="P323" s="208">
        <f>O323*H323</f>
        <v>0</v>
      </c>
      <c r="Q323" s="208">
        <v>0</v>
      </c>
      <c r="R323" s="208">
        <f>Q323*H323</f>
        <v>0</v>
      </c>
      <c r="S323" s="208">
        <v>0</v>
      </c>
      <c r="T323" s="209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10" t="s">
        <v>238</v>
      </c>
      <c r="AT323" s="210" t="s">
        <v>134</v>
      </c>
      <c r="AU323" s="210" t="s">
        <v>90</v>
      </c>
      <c r="AY323" s="16" t="s">
        <v>132</v>
      </c>
      <c r="BE323" s="211">
        <f>IF(N323="základní",J323,0)</f>
        <v>0</v>
      </c>
      <c r="BF323" s="211">
        <f>IF(N323="snížená",J323,0)</f>
        <v>0</v>
      </c>
      <c r="BG323" s="211">
        <f>IF(N323="zákl. přenesená",J323,0)</f>
        <v>0</v>
      </c>
      <c r="BH323" s="211">
        <f>IF(N323="sníž. přenesená",J323,0)</f>
        <v>0</v>
      </c>
      <c r="BI323" s="211">
        <f>IF(N323="nulová",J323,0)</f>
        <v>0</v>
      </c>
      <c r="BJ323" s="16" t="s">
        <v>88</v>
      </c>
      <c r="BK323" s="211">
        <f>ROUND(I323*H323,2)</f>
        <v>0</v>
      </c>
      <c r="BL323" s="16" t="s">
        <v>238</v>
      </c>
      <c r="BM323" s="210" t="s">
        <v>540</v>
      </c>
    </row>
    <row r="324" s="2" customFormat="1">
      <c r="A324" s="38"/>
      <c r="B324" s="39"/>
      <c r="C324" s="40"/>
      <c r="D324" s="212" t="s">
        <v>141</v>
      </c>
      <c r="E324" s="40"/>
      <c r="F324" s="213" t="s">
        <v>541</v>
      </c>
      <c r="G324" s="40"/>
      <c r="H324" s="40"/>
      <c r="I324" s="214"/>
      <c r="J324" s="40"/>
      <c r="K324" s="40"/>
      <c r="L324" s="44"/>
      <c r="M324" s="215"/>
      <c r="N324" s="216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6" t="s">
        <v>141</v>
      </c>
      <c r="AU324" s="16" t="s">
        <v>90</v>
      </c>
    </row>
    <row r="325" s="2" customFormat="1" ht="16.5" customHeight="1">
      <c r="A325" s="38"/>
      <c r="B325" s="39"/>
      <c r="C325" s="229" t="s">
        <v>542</v>
      </c>
      <c r="D325" s="229" t="s">
        <v>200</v>
      </c>
      <c r="E325" s="230" t="s">
        <v>543</v>
      </c>
      <c r="F325" s="231" t="s">
        <v>544</v>
      </c>
      <c r="G325" s="232" t="s">
        <v>241</v>
      </c>
      <c r="H325" s="233">
        <v>57.5</v>
      </c>
      <c r="I325" s="234"/>
      <c r="J325" s="235">
        <f>ROUND(I325*H325,2)</f>
        <v>0</v>
      </c>
      <c r="K325" s="231" t="s">
        <v>138</v>
      </c>
      <c r="L325" s="236"/>
      <c r="M325" s="237" t="s">
        <v>41</v>
      </c>
      <c r="N325" s="238" t="s">
        <v>54</v>
      </c>
      <c r="O325" s="84"/>
      <c r="P325" s="208">
        <f>O325*H325</f>
        <v>0</v>
      </c>
      <c r="Q325" s="208">
        <v>5.0000000000000002E-05</v>
      </c>
      <c r="R325" s="208">
        <f>Q325*H325</f>
        <v>0.002875</v>
      </c>
      <c r="S325" s="208">
        <v>0</v>
      </c>
      <c r="T325" s="209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10" t="s">
        <v>332</v>
      </c>
      <c r="AT325" s="210" t="s">
        <v>200</v>
      </c>
      <c r="AU325" s="210" t="s">
        <v>90</v>
      </c>
      <c r="AY325" s="16" t="s">
        <v>132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16" t="s">
        <v>88</v>
      </c>
      <c r="BK325" s="211">
        <f>ROUND(I325*H325,2)</f>
        <v>0</v>
      </c>
      <c r="BL325" s="16" t="s">
        <v>238</v>
      </c>
      <c r="BM325" s="210" t="s">
        <v>545</v>
      </c>
    </row>
    <row r="326" s="13" customFormat="1">
      <c r="A326" s="13"/>
      <c r="B326" s="217"/>
      <c r="C326" s="218"/>
      <c r="D326" s="219" t="s">
        <v>143</v>
      </c>
      <c r="E326" s="220" t="s">
        <v>41</v>
      </c>
      <c r="F326" s="221" t="s">
        <v>546</v>
      </c>
      <c r="G326" s="218"/>
      <c r="H326" s="222">
        <v>50</v>
      </c>
      <c r="I326" s="223"/>
      <c r="J326" s="218"/>
      <c r="K326" s="218"/>
      <c r="L326" s="224"/>
      <c r="M326" s="225"/>
      <c r="N326" s="226"/>
      <c r="O326" s="226"/>
      <c r="P326" s="226"/>
      <c r="Q326" s="226"/>
      <c r="R326" s="226"/>
      <c r="S326" s="226"/>
      <c r="T326" s="22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8" t="s">
        <v>143</v>
      </c>
      <c r="AU326" s="228" t="s">
        <v>90</v>
      </c>
      <c r="AV326" s="13" t="s">
        <v>90</v>
      </c>
      <c r="AW326" s="13" t="s">
        <v>42</v>
      </c>
      <c r="AX326" s="13" t="s">
        <v>83</v>
      </c>
      <c r="AY326" s="228" t="s">
        <v>132</v>
      </c>
    </row>
    <row r="327" s="13" customFormat="1">
      <c r="A327" s="13"/>
      <c r="B327" s="217"/>
      <c r="C327" s="218"/>
      <c r="D327" s="219" t="s">
        <v>143</v>
      </c>
      <c r="E327" s="218"/>
      <c r="F327" s="221" t="s">
        <v>547</v>
      </c>
      <c r="G327" s="218"/>
      <c r="H327" s="222">
        <v>57.5</v>
      </c>
      <c r="I327" s="223"/>
      <c r="J327" s="218"/>
      <c r="K327" s="218"/>
      <c r="L327" s="224"/>
      <c r="M327" s="225"/>
      <c r="N327" s="226"/>
      <c r="O327" s="226"/>
      <c r="P327" s="226"/>
      <c r="Q327" s="226"/>
      <c r="R327" s="226"/>
      <c r="S327" s="226"/>
      <c r="T327" s="22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8" t="s">
        <v>143</v>
      </c>
      <c r="AU327" s="228" t="s">
        <v>90</v>
      </c>
      <c r="AV327" s="13" t="s">
        <v>90</v>
      </c>
      <c r="AW327" s="13" t="s">
        <v>4</v>
      </c>
      <c r="AX327" s="13" t="s">
        <v>88</v>
      </c>
      <c r="AY327" s="228" t="s">
        <v>132</v>
      </c>
    </row>
    <row r="328" s="2" customFormat="1" ht="16.5" customHeight="1">
      <c r="A328" s="38"/>
      <c r="B328" s="39"/>
      <c r="C328" s="229" t="s">
        <v>548</v>
      </c>
      <c r="D328" s="229" t="s">
        <v>200</v>
      </c>
      <c r="E328" s="230" t="s">
        <v>549</v>
      </c>
      <c r="F328" s="231" t="s">
        <v>550</v>
      </c>
      <c r="G328" s="232" t="s">
        <v>241</v>
      </c>
      <c r="H328" s="233">
        <v>57.5</v>
      </c>
      <c r="I328" s="234"/>
      <c r="J328" s="235">
        <f>ROUND(I328*H328,2)</f>
        <v>0</v>
      </c>
      <c r="K328" s="231" t="s">
        <v>138</v>
      </c>
      <c r="L328" s="236"/>
      <c r="M328" s="237" t="s">
        <v>41</v>
      </c>
      <c r="N328" s="238" t="s">
        <v>54</v>
      </c>
      <c r="O328" s="84"/>
      <c r="P328" s="208">
        <f>O328*H328</f>
        <v>0</v>
      </c>
      <c r="Q328" s="208">
        <v>6.9999999999999994E-05</v>
      </c>
      <c r="R328" s="208">
        <f>Q328*H328</f>
        <v>0.0040249999999999999</v>
      </c>
      <c r="S328" s="208">
        <v>0</v>
      </c>
      <c r="T328" s="209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10" t="s">
        <v>332</v>
      </c>
      <c r="AT328" s="210" t="s">
        <v>200</v>
      </c>
      <c r="AU328" s="210" t="s">
        <v>90</v>
      </c>
      <c r="AY328" s="16" t="s">
        <v>132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16" t="s">
        <v>88</v>
      </c>
      <c r="BK328" s="211">
        <f>ROUND(I328*H328,2)</f>
        <v>0</v>
      </c>
      <c r="BL328" s="16" t="s">
        <v>238</v>
      </c>
      <c r="BM328" s="210" t="s">
        <v>551</v>
      </c>
    </row>
    <row r="329" s="13" customFormat="1">
      <c r="A329" s="13"/>
      <c r="B329" s="217"/>
      <c r="C329" s="218"/>
      <c r="D329" s="219" t="s">
        <v>143</v>
      </c>
      <c r="E329" s="220" t="s">
        <v>41</v>
      </c>
      <c r="F329" s="221" t="s">
        <v>546</v>
      </c>
      <c r="G329" s="218"/>
      <c r="H329" s="222">
        <v>50</v>
      </c>
      <c r="I329" s="223"/>
      <c r="J329" s="218"/>
      <c r="K329" s="218"/>
      <c r="L329" s="224"/>
      <c r="M329" s="225"/>
      <c r="N329" s="226"/>
      <c r="O329" s="226"/>
      <c r="P329" s="226"/>
      <c r="Q329" s="226"/>
      <c r="R329" s="226"/>
      <c r="S329" s="226"/>
      <c r="T329" s="22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28" t="s">
        <v>143</v>
      </c>
      <c r="AU329" s="228" t="s">
        <v>90</v>
      </c>
      <c r="AV329" s="13" t="s">
        <v>90</v>
      </c>
      <c r="AW329" s="13" t="s">
        <v>42</v>
      </c>
      <c r="AX329" s="13" t="s">
        <v>83</v>
      </c>
      <c r="AY329" s="228" t="s">
        <v>132</v>
      </c>
    </row>
    <row r="330" s="13" customFormat="1">
      <c r="A330" s="13"/>
      <c r="B330" s="217"/>
      <c r="C330" s="218"/>
      <c r="D330" s="219" t="s">
        <v>143</v>
      </c>
      <c r="E330" s="218"/>
      <c r="F330" s="221" t="s">
        <v>547</v>
      </c>
      <c r="G330" s="218"/>
      <c r="H330" s="222">
        <v>57.5</v>
      </c>
      <c r="I330" s="223"/>
      <c r="J330" s="218"/>
      <c r="K330" s="218"/>
      <c r="L330" s="224"/>
      <c r="M330" s="225"/>
      <c r="N330" s="226"/>
      <c r="O330" s="226"/>
      <c r="P330" s="226"/>
      <c r="Q330" s="226"/>
      <c r="R330" s="226"/>
      <c r="S330" s="226"/>
      <c r="T330" s="22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8" t="s">
        <v>143</v>
      </c>
      <c r="AU330" s="228" t="s">
        <v>90</v>
      </c>
      <c r="AV330" s="13" t="s">
        <v>90</v>
      </c>
      <c r="AW330" s="13" t="s">
        <v>4</v>
      </c>
      <c r="AX330" s="13" t="s">
        <v>88</v>
      </c>
      <c r="AY330" s="228" t="s">
        <v>132</v>
      </c>
    </row>
    <row r="331" s="2" customFormat="1" ht="16.5" customHeight="1">
      <c r="A331" s="38"/>
      <c r="B331" s="39"/>
      <c r="C331" s="229" t="s">
        <v>552</v>
      </c>
      <c r="D331" s="229" t="s">
        <v>200</v>
      </c>
      <c r="E331" s="230" t="s">
        <v>553</v>
      </c>
      <c r="F331" s="231" t="s">
        <v>554</v>
      </c>
      <c r="G331" s="232" t="s">
        <v>241</v>
      </c>
      <c r="H331" s="233">
        <v>39.100000000000001</v>
      </c>
      <c r="I331" s="234"/>
      <c r="J331" s="235">
        <f>ROUND(I331*H331,2)</f>
        <v>0</v>
      </c>
      <c r="K331" s="231" t="s">
        <v>138</v>
      </c>
      <c r="L331" s="236"/>
      <c r="M331" s="237" t="s">
        <v>41</v>
      </c>
      <c r="N331" s="238" t="s">
        <v>54</v>
      </c>
      <c r="O331" s="84"/>
      <c r="P331" s="208">
        <f>O331*H331</f>
        <v>0</v>
      </c>
      <c r="Q331" s="208">
        <v>0.00011</v>
      </c>
      <c r="R331" s="208">
        <f>Q331*H331</f>
        <v>0.0043010000000000001</v>
      </c>
      <c r="S331" s="208">
        <v>0</v>
      </c>
      <c r="T331" s="209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10" t="s">
        <v>332</v>
      </c>
      <c r="AT331" s="210" t="s">
        <v>200</v>
      </c>
      <c r="AU331" s="210" t="s">
        <v>90</v>
      </c>
      <c r="AY331" s="16" t="s">
        <v>132</v>
      </c>
      <c r="BE331" s="211">
        <f>IF(N331="základní",J331,0)</f>
        <v>0</v>
      </c>
      <c r="BF331" s="211">
        <f>IF(N331="snížená",J331,0)</f>
        <v>0</v>
      </c>
      <c r="BG331" s="211">
        <f>IF(N331="zákl. přenesená",J331,0)</f>
        <v>0</v>
      </c>
      <c r="BH331" s="211">
        <f>IF(N331="sníž. přenesená",J331,0)</f>
        <v>0</v>
      </c>
      <c r="BI331" s="211">
        <f>IF(N331="nulová",J331,0)</f>
        <v>0</v>
      </c>
      <c r="BJ331" s="16" t="s">
        <v>88</v>
      </c>
      <c r="BK331" s="211">
        <f>ROUND(I331*H331,2)</f>
        <v>0</v>
      </c>
      <c r="BL331" s="16" t="s">
        <v>238</v>
      </c>
      <c r="BM331" s="210" t="s">
        <v>555</v>
      </c>
    </row>
    <row r="332" s="13" customFormat="1">
      <c r="A332" s="13"/>
      <c r="B332" s="217"/>
      <c r="C332" s="218"/>
      <c r="D332" s="219" t="s">
        <v>143</v>
      </c>
      <c r="E332" s="220" t="s">
        <v>41</v>
      </c>
      <c r="F332" s="221" t="s">
        <v>556</v>
      </c>
      <c r="G332" s="218"/>
      <c r="H332" s="222">
        <v>34</v>
      </c>
      <c r="I332" s="223"/>
      <c r="J332" s="218"/>
      <c r="K332" s="218"/>
      <c r="L332" s="224"/>
      <c r="M332" s="225"/>
      <c r="N332" s="226"/>
      <c r="O332" s="226"/>
      <c r="P332" s="226"/>
      <c r="Q332" s="226"/>
      <c r="R332" s="226"/>
      <c r="S332" s="226"/>
      <c r="T332" s="22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8" t="s">
        <v>143</v>
      </c>
      <c r="AU332" s="228" t="s">
        <v>90</v>
      </c>
      <c r="AV332" s="13" t="s">
        <v>90</v>
      </c>
      <c r="AW332" s="13" t="s">
        <v>42</v>
      </c>
      <c r="AX332" s="13" t="s">
        <v>83</v>
      </c>
      <c r="AY332" s="228" t="s">
        <v>132</v>
      </c>
    </row>
    <row r="333" s="13" customFormat="1">
      <c r="A333" s="13"/>
      <c r="B333" s="217"/>
      <c r="C333" s="218"/>
      <c r="D333" s="219" t="s">
        <v>143</v>
      </c>
      <c r="E333" s="218"/>
      <c r="F333" s="221" t="s">
        <v>557</v>
      </c>
      <c r="G333" s="218"/>
      <c r="H333" s="222">
        <v>39.100000000000001</v>
      </c>
      <c r="I333" s="223"/>
      <c r="J333" s="218"/>
      <c r="K333" s="218"/>
      <c r="L333" s="224"/>
      <c r="M333" s="225"/>
      <c r="N333" s="226"/>
      <c r="O333" s="226"/>
      <c r="P333" s="226"/>
      <c r="Q333" s="226"/>
      <c r="R333" s="226"/>
      <c r="S333" s="226"/>
      <c r="T333" s="22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8" t="s">
        <v>143</v>
      </c>
      <c r="AU333" s="228" t="s">
        <v>90</v>
      </c>
      <c r="AV333" s="13" t="s">
        <v>90</v>
      </c>
      <c r="AW333" s="13" t="s">
        <v>4</v>
      </c>
      <c r="AX333" s="13" t="s">
        <v>88</v>
      </c>
      <c r="AY333" s="228" t="s">
        <v>132</v>
      </c>
    </row>
    <row r="334" s="2" customFormat="1" ht="24.15" customHeight="1">
      <c r="A334" s="38"/>
      <c r="B334" s="39"/>
      <c r="C334" s="199" t="s">
        <v>558</v>
      </c>
      <c r="D334" s="199" t="s">
        <v>134</v>
      </c>
      <c r="E334" s="200" t="s">
        <v>559</v>
      </c>
      <c r="F334" s="201" t="s">
        <v>560</v>
      </c>
      <c r="G334" s="202" t="s">
        <v>241</v>
      </c>
      <c r="H334" s="203">
        <v>7</v>
      </c>
      <c r="I334" s="204"/>
      <c r="J334" s="205">
        <f>ROUND(I334*H334,2)</f>
        <v>0</v>
      </c>
      <c r="K334" s="201" t="s">
        <v>138</v>
      </c>
      <c r="L334" s="44"/>
      <c r="M334" s="206" t="s">
        <v>41</v>
      </c>
      <c r="N334" s="207" t="s">
        <v>54</v>
      </c>
      <c r="O334" s="84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10" t="s">
        <v>238</v>
      </c>
      <c r="AT334" s="210" t="s">
        <v>134</v>
      </c>
      <c r="AU334" s="210" t="s">
        <v>90</v>
      </c>
      <c r="AY334" s="16" t="s">
        <v>132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6" t="s">
        <v>88</v>
      </c>
      <c r="BK334" s="211">
        <f>ROUND(I334*H334,2)</f>
        <v>0</v>
      </c>
      <c r="BL334" s="16" t="s">
        <v>238</v>
      </c>
      <c r="BM334" s="210" t="s">
        <v>561</v>
      </c>
    </row>
    <row r="335" s="2" customFormat="1">
      <c r="A335" s="38"/>
      <c r="B335" s="39"/>
      <c r="C335" s="40"/>
      <c r="D335" s="212" t="s">
        <v>141</v>
      </c>
      <c r="E335" s="40"/>
      <c r="F335" s="213" t="s">
        <v>562</v>
      </c>
      <c r="G335" s="40"/>
      <c r="H335" s="40"/>
      <c r="I335" s="214"/>
      <c r="J335" s="40"/>
      <c r="K335" s="40"/>
      <c r="L335" s="44"/>
      <c r="M335" s="215"/>
      <c r="N335" s="216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6" t="s">
        <v>141</v>
      </c>
      <c r="AU335" s="16" t="s">
        <v>90</v>
      </c>
    </row>
    <row r="336" s="2" customFormat="1" ht="16.5" customHeight="1">
      <c r="A336" s="38"/>
      <c r="B336" s="39"/>
      <c r="C336" s="229" t="s">
        <v>563</v>
      </c>
      <c r="D336" s="229" t="s">
        <v>200</v>
      </c>
      <c r="E336" s="230" t="s">
        <v>564</v>
      </c>
      <c r="F336" s="231" t="s">
        <v>565</v>
      </c>
      <c r="G336" s="232" t="s">
        <v>241</v>
      </c>
      <c r="H336" s="233">
        <v>8.0500000000000007</v>
      </c>
      <c r="I336" s="234"/>
      <c r="J336" s="235">
        <f>ROUND(I336*H336,2)</f>
        <v>0</v>
      </c>
      <c r="K336" s="231" t="s">
        <v>138</v>
      </c>
      <c r="L336" s="236"/>
      <c r="M336" s="237" t="s">
        <v>41</v>
      </c>
      <c r="N336" s="238" t="s">
        <v>54</v>
      </c>
      <c r="O336" s="84"/>
      <c r="P336" s="208">
        <f>O336*H336</f>
        <v>0</v>
      </c>
      <c r="Q336" s="208">
        <v>0.00025000000000000001</v>
      </c>
      <c r="R336" s="208">
        <f>Q336*H336</f>
        <v>0.0020125000000000004</v>
      </c>
      <c r="S336" s="208">
        <v>0</v>
      </c>
      <c r="T336" s="209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0" t="s">
        <v>332</v>
      </c>
      <c r="AT336" s="210" t="s">
        <v>200</v>
      </c>
      <c r="AU336" s="210" t="s">
        <v>90</v>
      </c>
      <c r="AY336" s="16" t="s">
        <v>132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16" t="s">
        <v>88</v>
      </c>
      <c r="BK336" s="211">
        <f>ROUND(I336*H336,2)</f>
        <v>0</v>
      </c>
      <c r="BL336" s="16" t="s">
        <v>238</v>
      </c>
      <c r="BM336" s="210" t="s">
        <v>566</v>
      </c>
    </row>
    <row r="337" s="13" customFormat="1">
      <c r="A337" s="13"/>
      <c r="B337" s="217"/>
      <c r="C337" s="218"/>
      <c r="D337" s="219" t="s">
        <v>143</v>
      </c>
      <c r="E337" s="220" t="s">
        <v>41</v>
      </c>
      <c r="F337" s="221" t="s">
        <v>567</v>
      </c>
      <c r="G337" s="218"/>
      <c r="H337" s="222">
        <v>7</v>
      </c>
      <c r="I337" s="223"/>
      <c r="J337" s="218"/>
      <c r="K337" s="218"/>
      <c r="L337" s="224"/>
      <c r="M337" s="225"/>
      <c r="N337" s="226"/>
      <c r="O337" s="226"/>
      <c r="P337" s="226"/>
      <c r="Q337" s="226"/>
      <c r="R337" s="226"/>
      <c r="S337" s="226"/>
      <c r="T337" s="22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8" t="s">
        <v>143</v>
      </c>
      <c r="AU337" s="228" t="s">
        <v>90</v>
      </c>
      <c r="AV337" s="13" t="s">
        <v>90</v>
      </c>
      <c r="AW337" s="13" t="s">
        <v>42</v>
      </c>
      <c r="AX337" s="13" t="s">
        <v>83</v>
      </c>
      <c r="AY337" s="228" t="s">
        <v>132</v>
      </c>
    </row>
    <row r="338" s="13" customFormat="1">
      <c r="A338" s="13"/>
      <c r="B338" s="217"/>
      <c r="C338" s="218"/>
      <c r="D338" s="219" t="s">
        <v>143</v>
      </c>
      <c r="E338" s="218"/>
      <c r="F338" s="221" t="s">
        <v>568</v>
      </c>
      <c r="G338" s="218"/>
      <c r="H338" s="222">
        <v>8.0500000000000007</v>
      </c>
      <c r="I338" s="223"/>
      <c r="J338" s="218"/>
      <c r="K338" s="218"/>
      <c r="L338" s="224"/>
      <c r="M338" s="225"/>
      <c r="N338" s="226"/>
      <c r="O338" s="226"/>
      <c r="P338" s="226"/>
      <c r="Q338" s="226"/>
      <c r="R338" s="226"/>
      <c r="S338" s="226"/>
      <c r="T338" s="22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28" t="s">
        <v>143</v>
      </c>
      <c r="AU338" s="228" t="s">
        <v>90</v>
      </c>
      <c r="AV338" s="13" t="s">
        <v>90</v>
      </c>
      <c r="AW338" s="13" t="s">
        <v>4</v>
      </c>
      <c r="AX338" s="13" t="s">
        <v>88</v>
      </c>
      <c r="AY338" s="228" t="s">
        <v>132</v>
      </c>
    </row>
    <row r="339" s="2" customFormat="1" ht="24.15" customHeight="1">
      <c r="A339" s="38"/>
      <c r="B339" s="39"/>
      <c r="C339" s="199" t="s">
        <v>569</v>
      </c>
      <c r="D339" s="199" t="s">
        <v>134</v>
      </c>
      <c r="E339" s="200" t="s">
        <v>570</v>
      </c>
      <c r="F339" s="201" t="s">
        <v>571</v>
      </c>
      <c r="G339" s="202" t="s">
        <v>241</v>
      </c>
      <c r="H339" s="203">
        <v>78</v>
      </c>
      <c r="I339" s="204"/>
      <c r="J339" s="205">
        <f>ROUND(I339*H339,2)</f>
        <v>0</v>
      </c>
      <c r="K339" s="201" t="s">
        <v>138</v>
      </c>
      <c r="L339" s="44"/>
      <c r="M339" s="206" t="s">
        <v>41</v>
      </c>
      <c r="N339" s="207" t="s">
        <v>54</v>
      </c>
      <c r="O339" s="84"/>
      <c r="P339" s="208">
        <f>O339*H339</f>
        <v>0</v>
      </c>
      <c r="Q339" s="208">
        <v>0</v>
      </c>
      <c r="R339" s="208">
        <f>Q339*H339</f>
        <v>0</v>
      </c>
      <c r="S339" s="208">
        <v>0</v>
      </c>
      <c r="T339" s="209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10" t="s">
        <v>238</v>
      </c>
      <c r="AT339" s="210" t="s">
        <v>134</v>
      </c>
      <c r="AU339" s="210" t="s">
        <v>90</v>
      </c>
      <c r="AY339" s="16" t="s">
        <v>132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6" t="s">
        <v>88</v>
      </c>
      <c r="BK339" s="211">
        <f>ROUND(I339*H339,2)</f>
        <v>0</v>
      </c>
      <c r="BL339" s="16" t="s">
        <v>238</v>
      </c>
      <c r="BM339" s="210" t="s">
        <v>572</v>
      </c>
    </row>
    <row r="340" s="2" customFormat="1">
      <c r="A340" s="38"/>
      <c r="B340" s="39"/>
      <c r="C340" s="40"/>
      <c r="D340" s="212" t="s">
        <v>141</v>
      </c>
      <c r="E340" s="40"/>
      <c r="F340" s="213" t="s">
        <v>573</v>
      </c>
      <c r="G340" s="40"/>
      <c r="H340" s="40"/>
      <c r="I340" s="214"/>
      <c r="J340" s="40"/>
      <c r="K340" s="40"/>
      <c r="L340" s="44"/>
      <c r="M340" s="215"/>
      <c r="N340" s="216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6" t="s">
        <v>141</v>
      </c>
      <c r="AU340" s="16" t="s">
        <v>90</v>
      </c>
    </row>
    <row r="341" s="2" customFormat="1" ht="16.5" customHeight="1">
      <c r="A341" s="38"/>
      <c r="B341" s="39"/>
      <c r="C341" s="229" t="s">
        <v>574</v>
      </c>
      <c r="D341" s="229" t="s">
        <v>200</v>
      </c>
      <c r="E341" s="230" t="s">
        <v>575</v>
      </c>
      <c r="F341" s="231" t="s">
        <v>576</v>
      </c>
      <c r="G341" s="232" t="s">
        <v>241</v>
      </c>
      <c r="H341" s="233">
        <v>29.899999999999999</v>
      </c>
      <c r="I341" s="234"/>
      <c r="J341" s="235">
        <f>ROUND(I341*H341,2)</f>
        <v>0</v>
      </c>
      <c r="K341" s="231" t="s">
        <v>138</v>
      </c>
      <c r="L341" s="236"/>
      <c r="M341" s="237" t="s">
        <v>41</v>
      </c>
      <c r="N341" s="238" t="s">
        <v>54</v>
      </c>
      <c r="O341" s="84"/>
      <c r="P341" s="208">
        <f>O341*H341</f>
        <v>0</v>
      </c>
      <c r="Q341" s="208">
        <v>0.00012</v>
      </c>
      <c r="R341" s="208">
        <f>Q341*H341</f>
        <v>0.003588</v>
      </c>
      <c r="S341" s="208">
        <v>0</v>
      </c>
      <c r="T341" s="209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10" t="s">
        <v>332</v>
      </c>
      <c r="AT341" s="210" t="s">
        <v>200</v>
      </c>
      <c r="AU341" s="210" t="s">
        <v>90</v>
      </c>
      <c r="AY341" s="16" t="s">
        <v>132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16" t="s">
        <v>88</v>
      </c>
      <c r="BK341" s="211">
        <f>ROUND(I341*H341,2)</f>
        <v>0</v>
      </c>
      <c r="BL341" s="16" t="s">
        <v>238</v>
      </c>
      <c r="BM341" s="210" t="s">
        <v>577</v>
      </c>
    </row>
    <row r="342" s="13" customFormat="1">
      <c r="A342" s="13"/>
      <c r="B342" s="217"/>
      <c r="C342" s="218"/>
      <c r="D342" s="219" t="s">
        <v>143</v>
      </c>
      <c r="E342" s="220" t="s">
        <v>41</v>
      </c>
      <c r="F342" s="221" t="s">
        <v>578</v>
      </c>
      <c r="G342" s="218"/>
      <c r="H342" s="222">
        <v>26</v>
      </c>
      <c r="I342" s="223"/>
      <c r="J342" s="218"/>
      <c r="K342" s="218"/>
      <c r="L342" s="224"/>
      <c r="M342" s="225"/>
      <c r="N342" s="226"/>
      <c r="O342" s="226"/>
      <c r="P342" s="226"/>
      <c r="Q342" s="226"/>
      <c r="R342" s="226"/>
      <c r="S342" s="226"/>
      <c r="T342" s="22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28" t="s">
        <v>143</v>
      </c>
      <c r="AU342" s="228" t="s">
        <v>90</v>
      </c>
      <c r="AV342" s="13" t="s">
        <v>90</v>
      </c>
      <c r="AW342" s="13" t="s">
        <v>42</v>
      </c>
      <c r="AX342" s="13" t="s">
        <v>83</v>
      </c>
      <c r="AY342" s="228" t="s">
        <v>132</v>
      </c>
    </row>
    <row r="343" s="13" customFormat="1">
      <c r="A343" s="13"/>
      <c r="B343" s="217"/>
      <c r="C343" s="218"/>
      <c r="D343" s="219" t="s">
        <v>143</v>
      </c>
      <c r="E343" s="218"/>
      <c r="F343" s="221" t="s">
        <v>579</v>
      </c>
      <c r="G343" s="218"/>
      <c r="H343" s="222">
        <v>29.899999999999999</v>
      </c>
      <c r="I343" s="223"/>
      <c r="J343" s="218"/>
      <c r="K343" s="218"/>
      <c r="L343" s="224"/>
      <c r="M343" s="225"/>
      <c r="N343" s="226"/>
      <c r="O343" s="226"/>
      <c r="P343" s="226"/>
      <c r="Q343" s="226"/>
      <c r="R343" s="226"/>
      <c r="S343" s="226"/>
      <c r="T343" s="22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8" t="s">
        <v>143</v>
      </c>
      <c r="AU343" s="228" t="s">
        <v>90</v>
      </c>
      <c r="AV343" s="13" t="s">
        <v>90</v>
      </c>
      <c r="AW343" s="13" t="s">
        <v>4</v>
      </c>
      <c r="AX343" s="13" t="s">
        <v>88</v>
      </c>
      <c r="AY343" s="228" t="s">
        <v>132</v>
      </c>
    </row>
    <row r="344" s="2" customFormat="1" ht="16.5" customHeight="1">
      <c r="A344" s="38"/>
      <c r="B344" s="39"/>
      <c r="C344" s="229" t="s">
        <v>580</v>
      </c>
      <c r="D344" s="229" t="s">
        <v>200</v>
      </c>
      <c r="E344" s="230" t="s">
        <v>581</v>
      </c>
      <c r="F344" s="231" t="s">
        <v>582</v>
      </c>
      <c r="G344" s="232" t="s">
        <v>241</v>
      </c>
      <c r="H344" s="233">
        <v>59.799999999999997</v>
      </c>
      <c r="I344" s="234"/>
      <c r="J344" s="235">
        <f>ROUND(I344*H344,2)</f>
        <v>0</v>
      </c>
      <c r="K344" s="231" t="s">
        <v>138</v>
      </c>
      <c r="L344" s="236"/>
      <c r="M344" s="237" t="s">
        <v>41</v>
      </c>
      <c r="N344" s="238" t="s">
        <v>54</v>
      </c>
      <c r="O344" s="84"/>
      <c r="P344" s="208">
        <f>O344*H344</f>
        <v>0</v>
      </c>
      <c r="Q344" s="208">
        <v>0.00017000000000000001</v>
      </c>
      <c r="R344" s="208">
        <f>Q344*H344</f>
        <v>0.010166</v>
      </c>
      <c r="S344" s="208">
        <v>0</v>
      </c>
      <c r="T344" s="209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0" t="s">
        <v>332</v>
      </c>
      <c r="AT344" s="210" t="s">
        <v>200</v>
      </c>
      <c r="AU344" s="210" t="s">
        <v>90</v>
      </c>
      <c r="AY344" s="16" t="s">
        <v>132</v>
      </c>
      <c r="BE344" s="211">
        <f>IF(N344="základní",J344,0)</f>
        <v>0</v>
      </c>
      <c r="BF344" s="211">
        <f>IF(N344="snížená",J344,0)</f>
        <v>0</v>
      </c>
      <c r="BG344" s="211">
        <f>IF(N344="zákl. přenesená",J344,0)</f>
        <v>0</v>
      </c>
      <c r="BH344" s="211">
        <f>IF(N344="sníž. přenesená",J344,0)</f>
        <v>0</v>
      </c>
      <c r="BI344" s="211">
        <f>IF(N344="nulová",J344,0)</f>
        <v>0</v>
      </c>
      <c r="BJ344" s="16" t="s">
        <v>88</v>
      </c>
      <c r="BK344" s="211">
        <f>ROUND(I344*H344,2)</f>
        <v>0</v>
      </c>
      <c r="BL344" s="16" t="s">
        <v>238</v>
      </c>
      <c r="BM344" s="210" t="s">
        <v>583</v>
      </c>
    </row>
    <row r="345" s="13" customFormat="1">
      <c r="A345" s="13"/>
      <c r="B345" s="217"/>
      <c r="C345" s="218"/>
      <c r="D345" s="219" t="s">
        <v>143</v>
      </c>
      <c r="E345" s="220" t="s">
        <v>41</v>
      </c>
      <c r="F345" s="221" t="s">
        <v>584</v>
      </c>
      <c r="G345" s="218"/>
      <c r="H345" s="222">
        <v>52</v>
      </c>
      <c r="I345" s="223"/>
      <c r="J345" s="218"/>
      <c r="K345" s="218"/>
      <c r="L345" s="224"/>
      <c r="M345" s="225"/>
      <c r="N345" s="226"/>
      <c r="O345" s="226"/>
      <c r="P345" s="226"/>
      <c r="Q345" s="226"/>
      <c r="R345" s="226"/>
      <c r="S345" s="226"/>
      <c r="T345" s="22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8" t="s">
        <v>143</v>
      </c>
      <c r="AU345" s="228" t="s">
        <v>90</v>
      </c>
      <c r="AV345" s="13" t="s">
        <v>90</v>
      </c>
      <c r="AW345" s="13" t="s">
        <v>42</v>
      </c>
      <c r="AX345" s="13" t="s">
        <v>83</v>
      </c>
      <c r="AY345" s="228" t="s">
        <v>132</v>
      </c>
    </row>
    <row r="346" s="13" customFormat="1">
      <c r="A346" s="13"/>
      <c r="B346" s="217"/>
      <c r="C346" s="218"/>
      <c r="D346" s="219" t="s">
        <v>143</v>
      </c>
      <c r="E346" s="218"/>
      <c r="F346" s="221" t="s">
        <v>585</v>
      </c>
      <c r="G346" s="218"/>
      <c r="H346" s="222">
        <v>59.799999999999997</v>
      </c>
      <c r="I346" s="223"/>
      <c r="J346" s="218"/>
      <c r="K346" s="218"/>
      <c r="L346" s="224"/>
      <c r="M346" s="225"/>
      <c r="N346" s="226"/>
      <c r="O346" s="226"/>
      <c r="P346" s="226"/>
      <c r="Q346" s="226"/>
      <c r="R346" s="226"/>
      <c r="S346" s="226"/>
      <c r="T346" s="22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28" t="s">
        <v>143</v>
      </c>
      <c r="AU346" s="228" t="s">
        <v>90</v>
      </c>
      <c r="AV346" s="13" t="s">
        <v>90</v>
      </c>
      <c r="AW346" s="13" t="s">
        <v>4</v>
      </c>
      <c r="AX346" s="13" t="s">
        <v>88</v>
      </c>
      <c r="AY346" s="228" t="s">
        <v>132</v>
      </c>
    </row>
    <row r="347" s="2" customFormat="1" ht="24.15" customHeight="1">
      <c r="A347" s="38"/>
      <c r="B347" s="39"/>
      <c r="C347" s="199" t="s">
        <v>586</v>
      </c>
      <c r="D347" s="199" t="s">
        <v>134</v>
      </c>
      <c r="E347" s="200" t="s">
        <v>587</v>
      </c>
      <c r="F347" s="201" t="s">
        <v>588</v>
      </c>
      <c r="G347" s="202" t="s">
        <v>241</v>
      </c>
      <c r="H347" s="203">
        <v>265</v>
      </c>
      <c r="I347" s="204"/>
      <c r="J347" s="205">
        <f>ROUND(I347*H347,2)</f>
        <v>0</v>
      </c>
      <c r="K347" s="201" t="s">
        <v>138</v>
      </c>
      <c r="L347" s="44"/>
      <c r="M347" s="206" t="s">
        <v>41</v>
      </c>
      <c r="N347" s="207" t="s">
        <v>54</v>
      </c>
      <c r="O347" s="84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0" t="s">
        <v>238</v>
      </c>
      <c r="AT347" s="210" t="s">
        <v>134</v>
      </c>
      <c r="AU347" s="210" t="s">
        <v>90</v>
      </c>
      <c r="AY347" s="16" t="s">
        <v>132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6" t="s">
        <v>88</v>
      </c>
      <c r="BK347" s="211">
        <f>ROUND(I347*H347,2)</f>
        <v>0</v>
      </c>
      <c r="BL347" s="16" t="s">
        <v>238</v>
      </c>
      <c r="BM347" s="210" t="s">
        <v>589</v>
      </c>
    </row>
    <row r="348" s="2" customFormat="1">
      <c r="A348" s="38"/>
      <c r="B348" s="39"/>
      <c r="C348" s="40"/>
      <c r="D348" s="212" t="s">
        <v>141</v>
      </c>
      <c r="E348" s="40"/>
      <c r="F348" s="213" t="s">
        <v>590</v>
      </c>
      <c r="G348" s="40"/>
      <c r="H348" s="40"/>
      <c r="I348" s="214"/>
      <c r="J348" s="40"/>
      <c r="K348" s="40"/>
      <c r="L348" s="44"/>
      <c r="M348" s="215"/>
      <c r="N348" s="216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6" t="s">
        <v>141</v>
      </c>
      <c r="AU348" s="16" t="s">
        <v>90</v>
      </c>
    </row>
    <row r="349" s="2" customFormat="1" ht="16.5" customHeight="1">
      <c r="A349" s="38"/>
      <c r="B349" s="39"/>
      <c r="C349" s="229" t="s">
        <v>591</v>
      </c>
      <c r="D349" s="229" t="s">
        <v>200</v>
      </c>
      <c r="E349" s="230" t="s">
        <v>592</v>
      </c>
      <c r="F349" s="231" t="s">
        <v>593</v>
      </c>
      <c r="G349" s="232" t="s">
        <v>241</v>
      </c>
      <c r="H349" s="233">
        <v>304.75</v>
      </c>
      <c r="I349" s="234"/>
      <c r="J349" s="235">
        <f>ROUND(I349*H349,2)</f>
        <v>0</v>
      </c>
      <c r="K349" s="231" t="s">
        <v>138</v>
      </c>
      <c r="L349" s="236"/>
      <c r="M349" s="237" t="s">
        <v>41</v>
      </c>
      <c r="N349" s="238" t="s">
        <v>54</v>
      </c>
      <c r="O349" s="84"/>
      <c r="P349" s="208">
        <f>O349*H349</f>
        <v>0</v>
      </c>
      <c r="Q349" s="208">
        <v>0.00025000000000000001</v>
      </c>
      <c r="R349" s="208">
        <f>Q349*H349</f>
        <v>0.076187500000000005</v>
      </c>
      <c r="S349" s="208">
        <v>0</v>
      </c>
      <c r="T349" s="209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10" t="s">
        <v>332</v>
      </c>
      <c r="AT349" s="210" t="s">
        <v>200</v>
      </c>
      <c r="AU349" s="210" t="s">
        <v>90</v>
      </c>
      <c r="AY349" s="16" t="s">
        <v>132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16" t="s">
        <v>88</v>
      </c>
      <c r="BK349" s="211">
        <f>ROUND(I349*H349,2)</f>
        <v>0</v>
      </c>
      <c r="BL349" s="16" t="s">
        <v>238</v>
      </c>
      <c r="BM349" s="210" t="s">
        <v>594</v>
      </c>
    </row>
    <row r="350" s="13" customFormat="1">
      <c r="A350" s="13"/>
      <c r="B350" s="217"/>
      <c r="C350" s="218"/>
      <c r="D350" s="219" t="s">
        <v>143</v>
      </c>
      <c r="E350" s="220" t="s">
        <v>41</v>
      </c>
      <c r="F350" s="221" t="s">
        <v>595</v>
      </c>
      <c r="G350" s="218"/>
      <c r="H350" s="222">
        <v>265</v>
      </c>
      <c r="I350" s="223"/>
      <c r="J350" s="218"/>
      <c r="K350" s="218"/>
      <c r="L350" s="224"/>
      <c r="M350" s="225"/>
      <c r="N350" s="226"/>
      <c r="O350" s="226"/>
      <c r="P350" s="226"/>
      <c r="Q350" s="226"/>
      <c r="R350" s="226"/>
      <c r="S350" s="226"/>
      <c r="T350" s="22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8" t="s">
        <v>143</v>
      </c>
      <c r="AU350" s="228" t="s">
        <v>90</v>
      </c>
      <c r="AV350" s="13" t="s">
        <v>90</v>
      </c>
      <c r="AW350" s="13" t="s">
        <v>42</v>
      </c>
      <c r="AX350" s="13" t="s">
        <v>83</v>
      </c>
      <c r="AY350" s="228" t="s">
        <v>132</v>
      </c>
    </row>
    <row r="351" s="13" customFormat="1">
      <c r="A351" s="13"/>
      <c r="B351" s="217"/>
      <c r="C351" s="218"/>
      <c r="D351" s="219" t="s">
        <v>143</v>
      </c>
      <c r="E351" s="218"/>
      <c r="F351" s="221" t="s">
        <v>596</v>
      </c>
      <c r="G351" s="218"/>
      <c r="H351" s="222">
        <v>304.75</v>
      </c>
      <c r="I351" s="223"/>
      <c r="J351" s="218"/>
      <c r="K351" s="218"/>
      <c r="L351" s="224"/>
      <c r="M351" s="225"/>
      <c r="N351" s="226"/>
      <c r="O351" s="226"/>
      <c r="P351" s="226"/>
      <c r="Q351" s="226"/>
      <c r="R351" s="226"/>
      <c r="S351" s="226"/>
      <c r="T351" s="22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28" t="s">
        <v>143</v>
      </c>
      <c r="AU351" s="228" t="s">
        <v>90</v>
      </c>
      <c r="AV351" s="13" t="s">
        <v>90</v>
      </c>
      <c r="AW351" s="13" t="s">
        <v>4</v>
      </c>
      <c r="AX351" s="13" t="s">
        <v>88</v>
      </c>
      <c r="AY351" s="228" t="s">
        <v>132</v>
      </c>
    </row>
    <row r="352" s="2" customFormat="1" ht="24.15" customHeight="1">
      <c r="A352" s="38"/>
      <c r="B352" s="39"/>
      <c r="C352" s="199" t="s">
        <v>597</v>
      </c>
      <c r="D352" s="199" t="s">
        <v>134</v>
      </c>
      <c r="E352" s="200" t="s">
        <v>598</v>
      </c>
      <c r="F352" s="201" t="s">
        <v>599</v>
      </c>
      <c r="G352" s="202" t="s">
        <v>241</v>
      </c>
      <c r="H352" s="203">
        <v>46</v>
      </c>
      <c r="I352" s="204"/>
      <c r="J352" s="205">
        <f>ROUND(I352*H352,2)</f>
        <v>0</v>
      </c>
      <c r="K352" s="201" t="s">
        <v>138</v>
      </c>
      <c r="L352" s="44"/>
      <c r="M352" s="206" t="s">
        <v>41</v>
      </c>
      <c r="N352" s="207" t="s">
        <v>54</v>
      </c>
      <c r="O352" s="84"/>
      <c r="P352" s="208">
        <f>O352*H352</f>
        <v>0</v>
      </c>
      <c r="Q352" s="208">
        <v>0</v>
      </c>
      <c r="R352" s="208">
        <f>Q352*H352</f>
        <v>0</v>
      </c>
      <c r="S352" s="208">
        <v>0</v>
      </c>
      <c r="T352" s="20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0" t="s">
        <v>238</v>
      </c>
      <c r="AT352" s="210" t="s">
        <v>134</v>
      </c>
      <c r="AU352" s="210" t="s">
        <v>90</v>
      </c>
      <c r="AY352" s="16" t="s">
        <v>132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16" t="s">
        <v>88</v>
      </c>
      <c r="BK352" s="211">
        <f>ROUND(I352*H352,2)</f>
        <v>0</v>
      </c>
      <c r="BL352" s="16" t="s">
        <v>238</v>
      </c>
      <c r="BM352" s="210" t="s">
        <v>600</v>
      </c>
    </row>
    <row r="353" s="2" customFormat="1">
      <c r="A353" s="38"/>
      <c r="B353" s="39"/>
      <c r="C353" s="40"/>
      <c r="D353" s="212" t="s">
        <v>141</v>
      </c>
      <c r="E353" s="40"/>
      <c r="F353" s="213" t="s">
        <v>601</v>
      </c>
      <c r="G353" s="40"/>
      <c r="H353" s="40"/>
      <c r="I353" s="214"/>
      <c r="J353" s="40"/>
      <c r="K353" s="40"/>
      <c r="L353" s="44"/>
      <c r="M353" s="215"/>
      <c r="N353" s="216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6" t="s">
        <v>141</v>
      </c>
      <c r="AU353" s="16" t="s">
        <v>90</v>
      </c>
    </row>
    <row r="354" s="2" customFormat="1" ht="16.5" customHeight="1">
      <c r="A354" s="38"/>
      <c r="B354" s="39"/>
      <c r="C354" s="229" t="s">
        <v>602</v>
      </c>
      <c r="D354" s="229" t="s">
        <v>200</v>
      </c>
      <c r="E354" s="230" t="s">
        <v>603</v>
      </c>
      <c r="F354" s="231" t="s">
        <v>604</v>
      </c>
      <c r="G354" s="232" t="s">
        <v>241</v>
      </c>
      <c r="H354" s="233">
        <v>52.899999999999999</v>
      </c>
      <c r="I354" s="234"/>
      <c r="J354" s="235">
        <f>ROUND(I354*H354,2)</f>
        <v>0</v>
      </c>
      <c r="K354" s="231" t="s">
        <v>138</v>
      </c>
      <c r="L354" s="236"/>
      <c r="M354" s="237" t="s">
        <v>41</v>
      </c>
      <c r="N354" s="238" t="s">
        <v>54</v>
      </c>
      <c r="O354" s="84"/>
      <c r="P354" s="208">
        <f>O354*H354</f>
        <v>0</v>
      </c>
      <c r="Q354" s="208">
        <v>0.00033</v>
      </c>
      <c r="R354" s="208">
        <f>Q354*H354</f>
        <v>0.017457</v>
      </c>
      <c r="S354" s="208">
        <v>0</v>
      </c>
      <c r="T354" s="209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10" t="s">
        <v>332</v>
      </c>
      <c r="AT354" s="210" t="s">
        <v>200</v>
      </c>
      <c r="AU354" s="210" t="s">
        <v>90</v>
      </c>
      <c r="AY354" s="16" t="s">
        <v>132</v>
      </c>
      <c r="BE354" s="211">
        <f>IF(N354="základní",J354,0)</f>
        <v>0</v>
      </c>
      <c r="BF354" s="211">
        <f>IF(N354="snížená",J354,0)</f>
        <v>0</v>
      </c>
      <c r="BG354" s="211">
        <f>IF(N354="zákl. přenesená",J354,0)</f>
        <v>0</v>
      </c>
      <c r="BH354" s="211">
        <f>IF(N354="sníž. přenesená",J354,0)</f>
        <v>0</v>
      </c>
      <c r="BI354" s="211">
        <f>IF(N354="nulová",J354,0)</f>
        <v>0</v>
      </c>
      <c r="BJ354" s="16" t="s">
        <v>88</v>
      </c>
      <c r="BK354" s="211">
        <f>ROUND(I354*H354,2)</f>
        <v>0</v>
      </c>
      <c r="BL354" s="16" t="s">
        <v>238</v>
      </c>
      <c r="BM354" s="210" t="s">
        <v>605</v>
      </c>
    </row>
    <row r="355" s="13" customFormat="1">
      <c r="A355" s="13"/>
      <c r="B355" s="217"/>
      <c r="C355" s="218"/>
      <c r="D355" s="219" t="s">
        <v>143</v>
      </c>
      <c r="E355" s="220" t="s">
        <v>41</v>
      </c>
      <c r="F355" s="221" t="s">
        <v>606</v>
      </c>
      <c r="G355" s="218"/>
      <c r="H355" s="222">
        <v>46</v>
      </c>
      <c r="I355" s="223"/>
      <c r="J355" s="218"/>
      <c r="K355" s="218"/>
      <c r="L355" s="224"/>
      <c r="M355" s="225"/>
      <c r="N355" s="226"/>
      <c r="O355" s="226"/>
      <c r="P355" s="226"/>
      <c r="Q355" s="226"/>
      <c r="R355" s="226"/>
      <c r="S355" s="226"/>
      <c r="T355" s="22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28" t="s">
        <v>143</v>
      </c>
      <c r="AU355" s="228" t="s">
        <v>90</v>
      </c>
      <c r="AV355" s="13" t="s">
        <v>90</v>
      </c>
      <c r="AW355" s="13" t="s">
        <v>42</v>
      </c>
      <c r="AX355" s="13" t="s">
        <v>83</v>
      </c>
      <c r="AY355" s="228" t="s">
        <v>132</v>
      </c>
    </row>
    <row r="356" s="13" customFormat="1">
      <c r="A356" s="13"/>
      <c r="B356" s="217"/>
      <c r="C356" s="218"/>
      <c r="D356" s="219" t="s">
        <v>143</v>
      </c>
      <c r="E356" s="218"/>
      <c r="F356" s="221" t="s">
        <v>607</v>
      </c>
      <c r="G356" s="218"/>
      <c r="H356" s="222">
        <v>52.899999999999999</v>
      </c>
      <c r="I356" s="223"/>
      <c r="J356" s="218"/>
      <c r="K356" s="218"/>
      <c r="L356" s="224"/>
      <c r="M356" s="225"/>
      <c r="N356" s="226"/>
      <c r="O356" s="226"/>
      <c r="P356" s="226"/>
      <c r="Q356" s="226"/>
      <c r="R356" s="226"/>
      <c r="S356" s="226"/>
      <c r="T356" s="22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28" t="s">
        <v>143</v>
      </c>
      <c r="AU356" s="228" t="s">
        <v>90</v>
      </c>
      <c r="AV356" s="13" t="s">
        <v>90</v>
      </c>
      <c r="AW356" s="13" t="s">
        <v>4</v>
      </c>
      <c r="AX356" s="13" t="s">
        <v>88</v>
      </c>
      <c r="AY356" s="228" t="s">
        <v>132</v>
      </c>
    </row>
    <row r="357" s="2" customFormat="1" ht="24.15" customHeight="1">
      <c r="A357" s="38"/>
      <c r="B357" s="39"/>
      <c r="C357" s="199" t="s">
        <v>608</v>
      </c>
      <c r="D357" s="199" t="s">
        <v>134</v>
      </c>
      <c r="E357" s="200" t="s">
        <v>609</v>
      </c>
      <c r="F357" s="201" t="s">
        <v>610</v>
      </c>
      <c r="G357" s="202" t="s">
        <v>241</v>
      </c>
      <c r="H357" s="203">
        <v>194</v>
      </c>
      <c r="I357" s="204"/>
      <c r="J357" s="205">
        <f>ROUND(I357*H357,2)</f>
        <v>0</v>
      </c>
      <c r="K357" s="201" t="s">
        <v>138</v>
      </c>
      <c r="L357" s="44"/>
      <c r="M357" s="206" t="s">
        <v>41</v>
      </c>
      <c r="N357" s="207" t="s">
        <v>54</v>
      </c>
      <c r="O357" s="84"/>
      <c r="P357" s="208">
        <f>O357*H357</f>
        <v>0</v>
      </c>
      <c r="Q357" s="208">
        <v>0</v>
      </c>
      <c r="R357" s="208">
        <f>Q357*H357</f>
        <v>0</v>
      </c>
      <c r="S357" s="208">
        <v>0</v>
      </c>
      <c r="T357" s="209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0" t="s">
        <v>238</v>
      </c>
      <c r="AT357" s="210" t="s">
        <v>134</v>
      </c>
      <c r="AU357" s="210" t="s">
        <v>90</v>
      </c>
      <c r="AY357" s="16" t="s">
        <v>132</v>
      </c>
      <c r="BE357" s="211">
        <f>IF(N357="základní",J357,0)</f>
        <v>0</v>
      </c>
      <c r="BF357" s="211">
        <f>IF(N357="snížená",J357,0)</f>
        <v>0</v>
      </c>
      <c r="BG357" s="211">
        <f>IF(N357="zákl. přenesená",J357,0)</f>
        <v>0</v>
      </c>
      <c r="BH357" s="211">
        <f>IF(N357="sníž. přenesená",J357,0)</f>
        <v>0</v>
      </c>
      <c r="BI357" s="211">
        <f>IF(N357="nulová",J357,0)</f>
        <v>0</v>
      </c>
      <c r="BJ357" s="16" t="s">
        <v>88</v>
      </c>
      <c r="BK357" s="211">
        <f>ROUND(I357*H357,2)</f>
        <v>0</v>
      </c>
      <c r="BL357" s="16" t="s">
        <v>238</v>
      </c>
      <c r="BM357" s="210" t="s">
        <v>611</v>
      </c>
    </row>
    <row r="358" s="2" customFormat="1">
      <c r="A358" s="38"/>
      <c r="B358" s="39"/>
      <c r="C358" s="40"/>
      <c r="D358" s="212" t="s">
        <v>141</v>
      </c>
      <c r="E358" s="40"/>
      <c r="F358" s="213" t="s">
        <v>612</v>
      </c>
      <c r="G358" s="40"/>
      <c r="H358" s="40"/>
      <c r="I358" s="214"/>
      <c r="J358" s="40"/>
      <c r="K358" s="40"/>
      <c r="L358" s="44"/>
      <c r="M358" s="215"/>
      <c r="N358" s="216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6" t="s">
        <v>141</v>
      </c>
      <c r="AU358" s="16" t="s">
        <v>90</v>
      </c>
    </row>
    <row r="359" s="2" customFormat="1" ht="24.15" customHeight="1">
      <c r="A359" s="38"/>
      <c r="B359" s="39"/>
      <c r="C359" s="229" t="s">
        <v>613</v>
      </c>
      <c r="D359" s="229" t="s">
        <v>200</v>
      </c>
      <c r="E359" s="230" t="s">
        <v>614</v>
      </c>
      <c r="F359" s="231" t="s">
        <v>615</v>
      </c>
      <c r="G359" s="232" t="s">
        <v>241</v>
      </c>
      <c r="H359" s="233">
        <v>94.299999999999997</v>
      </c>
      <c r="I359" s="234"/>
      <c r="J359" s="235">
        <f>ROUND(I359*H359,2)</f>
        <v>0</v>
      </c>
      <c r="K359" s="231" t="s">
        <v>138</v>
      </c>
      <c r="L359" s="236"/>
      <c r="M359" s="237" t="s">
        <v>41</v>
      </c>
      <c r="N359" s="238" t="s">
        <v>54</v>
      </c>
      <c r="O359" s="84"/>
      <c r="P359" s="208">
        <f>O359*H359</f>
        <v>0</v>
      </c>
      <c r="Q359" s="208">
        <v>5.0000000000000002E-05</v>
      </c>
      <c r="R359" s="208">
        <f>Q359*H359</f>
        <v>0.0047150000000000004</v>
      </c>
      <c r="S359" s="208">
        <v>0</v>
      </c>
      <c r="T359" s="20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0" t="s">
        <v>332</v>
      </c>
      <c r="AT359" s="210" t="s">
        <v>200</v>
      </c>
      <c r="AU359" s="210" t="s">
        <v>90</v>
      </c>
      <c r="AY359" s="16" t="s">
        <v>132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16" t="s">
        <v>88</v>
      </c>
      <c r="BK359" s="211">
        <f>ROUND(I359*H359,2)</f>
        <v>0</v>
      </c>
      <c r="BL359" s="16" t="s">
        <v>238</v>
      </c>
      <c r="BM359" s="210" t="s">
        <v>616</v>
      </c>
    </row>
    <row r="360" s="13" customFormat="1">
      <c r="A360" s="13"/>
      <c r="B360" s="217"/>
      <c r="C360" s="218"/>
      <c r="D360" s="219" t="s">
        <v>143</v>
      </c>
      <c r="E360" s="220" t="s">
        <v>41</v>
      </c>
      <c r="F360" s="221" t="s">
        <v>617</v>
      </c>
      <c r="G360" s="218"/>
      <c r="H360" s="222">
        <v>82</v>
      </c>
      <c r="I360" s="223"/>
      <c r="J360" s="218"/>
      <c r="K360" s="218"/>
      <c r="L360" s="224"/>
      <c r="M360" s="225"/>
      <c r="N360" s="226"/>
      <c r="O360" s="226"/>
      <c r="P360" s="226"/>
      <c r="Q360" s="226"/>
      <c r="R360" s="226"/>
      <c r="S360" s="226"/>
      <c r="T360" s="22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28" t="s">
        <v>143</v>
      </c>
      <c r="AU360" s="228" t="s">
        <v>90</v>
      </c>
      <c r="AV360" s="13" t="s">
        <v>90</v>
      </c>
      <c r="AW360" s="13" t="s">
        <v>42</v>
      </c>
      <c r="AX360" s="13" t="s">
        <v>83</v>
      </c>
      <c r="AY360" s="228" t="s">
        <v>132</v>
      </c>
    </row>
    <row r="361" s="13" customFormat="1">
      <c r="A361" s="13"/>
      <c r="B361" s="217"/>
      <c r="C361" s="218"/>
      <c r="D361" s="219" t="s">
        <v>143</v>
      </c>
      <c r="E361" s="218"/>
      <c r="F361" s="221" t="s">
        <v>618</v>
      </c>
      <c r="G361" s="218"/>
      <c r="H361" s="222">
        <v>94.299999999999997</v>
      </c>
      <c r="I361" s="223"/>
      <c r="J361" s="218"/>
      <c r="K361" s="218"/>
      <c r="L361" s="224"/>
      <c r="M361" s="225"/>
      <c r="N361" s="226"/>
      <c r="O361" s="226"/>
      <c r="P361" s="226"/>
      <c r="Q361" s="226"/>
      <c r="R361" s="226"/>
      <c r="S361" s="226"/>
      <c r="T361" s="22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28" t="s">
        <v>143</v>
      </c>
      <c r="AU361" s="228" t="s">
        <v>90</v>
      </c>
      <c r="AV361" s="13" t="s">
        <v>90</v>
      </c>
      <c r="AW361" s="13" t="s">
        <v>4</v>
      </c>
      <c r="AX361" s="13" t="s">
        <v>88</v>
      </c>
      <c r="AY361" s="228" t="s">
        <v>132</v>
      </c>
    </row>
    <row r="362" s="2" customFormat="1" ht="24.15" customHeight="1">
      <c r="A362" s="38"/>
      <c r="B362" s="39"/>
      <c r="C362" s="229" t="s">
        <v>619</v>
      </c>
      <c r="D362" s="229" t="s">
        <v>200</v>
      </c>
      <c r="E362" s="230" t="s">
        <v>620</v>
      </c>
      <c r="F362" s="231" t="s">
        <v>621</v>
      </c>
      <c r="G362" s="232" t="s">
        <v>241</v>
      </c>
      <c r="H362" s="233">
        <v>128.80000000000001</v>
      </c>
      <c r="I362" s="234"/>
      <c r="J362" s="235">
        <f>ROUND(I362*H362,2)</f>
        <v>0</v>
      </c>
      <c r="K362" s="231" t="s">
        <v>138</v>
      </c>
      <c r="L362" s="236"/>
      <c r="M362" s="237" t="s">
        <v>41</v>
      </c>
      <c r="N362" s="238" t="s">
        <v>54</v>
      </c>
      <c r="O362" s="84"/>
      <c r="P362" s="208">
        <f>O362*H362</f>
        <v>0</v>
      </c>
      <c r="Q362" s="208">
        <v>9.0000000000000006E-05</v>
      </c>
      <c r="R362" s="208">
        <f>Q362*H362</f>
        <v>0.011592000000000002</v>
      </c>
      <c r="S362" s="208">
        <v>0</v>
      </c>
      <c r="T362" s="20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0" t="s">
        <v>332</v>
      </c>
      <c r="AT362" s="210" t="s">
        <v>200</v>
      </c>
      <c r="AU362" s="210" t="s">
        <v>90</v>
      </c>
      <c r="AY362" s="16" t="s">
        <v>132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6" t="s">
        <v>88</v>
      </c>
      <c r="BK362" s="211">
        <f>ROUND(I362*H362,2)</f>
        <v>0</v>
      </c>
      <c r="BL362" s="16" t="s">
        <v>238</v>
      </c>
      <c r="BM362" s="210" t="s">
        <v>622</v>
      </c>
    </row>
    <row r="363" s="13" customFormat="1">
      <c r="A363" s="13"/>
      <c r="B363" s="217"/>
      <c r="C363" s="218"/>
      <c r="D363" s="219" t="s">
        <v>143</v>
      </c>
      <c r="E363" s="220" t="s">
        <v>41</v>
      </c>
      <c r="F363" s="221" t="s">
        <v>623</v>
      </c>
      <c r="G363" s="218"/>
      <c r="H363" s="222">
        <v>112</v>
      </c>
      <c r="I363" s="223"/>
      <c r="J363" s="218"/>
      <c r="K363" s="218"/>
      <c r="L363" s="224"/>
      <c r="M363" s="225"/>
      <c r="N363" s="226"/>
      <c r="O363" s="226"/>
      <c r="P363" s="226"/>
      <c r="Q363" s="226"/>
      <c r="R363" s="226"/>
      <c r="S363" s="226"/>
      <c r="T363" s="22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8" t="s">
        <v>143</v>
      </c>
      <c r="AU363" s="228" t="s">
        <v>90</v>
      </c>
      <c r="AV363" s="13" t="s">
        <v>90</v>
      </c>
      <c r="AW363" s="13" t="s">
        <v>42</v>
      </c>
      <c r="AX363" s="13" t="s">
        <v>83</v>
      </c>
      <c r="AY363" s="228" t="s">
        <v>132</v>
      </c>
    </row>
    <row r="364" s="13" customFormat="1">
      <c r="A364" s="13"/>
      <c r="B364" s="217"/>
      <c r="C364" s="218"/>
      <c r="D364" s="219" t="s">
        <v>143</v>
      </c>
      <c r="E364" s="218"/>
      <c r="F364" s="221" t="s">
        <v>624</v>
      </c>
      <c r="G364" s="218"/>
      <c r="H364" s="222">
        <v>128.80000000000001</v>
      </c>
      <c r="I364" s="223"/>
      <c r="J364" s="218"/>
      <c r="K364" s="218"/>
      <c r="L364" s="224"/>
      <c r="M364" s="225"/>
      <c r="N364" s="226"/>
      <c r="O364" s="226"/>
      <c r="P364" s="226"/>
      <c r="Q364" s="226"/>
      <c r="R364" s="226"/>
      <c r="S364" s="226"/>
      <c r="T364" s="22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8" t="s">
        <v>143</v>
      </c>
      <c r="AU364" s="228" t="s">
        <v>90</v>
      </c>
      <c r="AV364" s="13" t="s">
        <v>90</v>
      </c>
      <c r="AW364" s="13" t="s">
        <v>4</v>
      </c>
      <c r="AX364" s="13" t="s">
        <v>88</v>
      </c>
      <c r="AY364" s="228" t="s">
        <v>132</v>
      </c>
    </row>
    <row r="365" s="2" customFormat="1" ht="21.75" customHeight="1">
      <c r="A365" s="38"/>
      <c r="B365" s="39"/>
      <c r="C365" s="199" t="s">
        <v>625</v>
      </c>
      <c r="D365" s="199" t="s">
        <v>134</v>
      </c>
      <c r="E365" s="200" t="s">
        <v>626</v>
      </c>
      <c r="F365" s="201" t="s">
        <v>627</v>
      </c>
      <c r="G365" s="202" t="s">
        <v>272</v>
      </c>
      <c r="H365" s="203">
        <v>15</v>
      </c>
      <c r="I365" s="204"/>
      <c r="J365" s="205">
        <f>ROUND(I365*H365,2)</f>
        <v>0</v>
      </c>
      <c r="K365" s="201" t="s">
        <v>138</v>
      </c>
      <c r="L365" s="44"/>
      <c r="M365" s="206" t="s">
        <v>41</v>
      </c>
      <c r="N365" s="207" t="s">
        <v>54</v>
      </c>
      <c r="O365" s="84"/>
      <c r="P365" s="208">
        <f>O365*H365</f>
        <v>0</v>
      </c>
      <c r="Q365" s="208">
        <v>0</v>
      </c>
      <c r="R365" s="208">
        <f>Q365*H365</f>
        <v>0</v>
      </c>
      <c r="S365" s="208">
        <v>0</v>
      </c>
      <c r="T365" s="209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10" t="s">
        <v>238</v>
      </c>
      <c r="AT365" s="210" t="s">
        <v>134</v>
      </c>
      <c r="AU365" s="210" t="s">
        <v>90</v>
      </c>
      <c r="AY365" s="16" t="s">
        <v>132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16" t="s">
        <v>88</v>
      </c>
      <c r="BK365" s="211">
        <f>ROUND(I365*H365,2)</f>
        <v>0</v>
      </c>
      <c r="BL365" s="16" t="s">
        <v>238</v>
      </c>
      <c r="BM365" s="210" t="s">
        <v>628</v>
      </c>
    </row>
    <row r="366" s="2" customFormat="1">
      <c r="A366" s="38"/>
      <c r="B366" s="39"/>
      <c r="C366" s="40"/>
      <c r="D366" s="212" t="s">
        <v>141</v>
      </c>
      <c r="E366" s="40"/>
      <c r="F366" s="213" t="s">
        <v>629</v>
      </c>
      <c r="G366" s="40"/>
      <c r="H366" s="40"/>
      <c r="I366" s="214"/>
      <c r="J366" s="40"/>
      <c r="K366" s="40"/>
      <c r="L366" s="44"/>
      <c r="M366" s="215"/>
      <c r="N366" s="216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6" t="s">
        <v>141</v>
      </c>
      <c r="AU366" s="16" t="s">
        <v>90</v>
      </c>
    </row>
    <row r="367" s="2" customFormat="1" ht="24.15" customHeight="1">
      <c r="A367" s="38"/>
      <c r="B367" s="39"/>
      <c r="C367" s="229" t="s">
        <v>630</v>
      </c>
      <c r="D367" s="229" t="s">
        <v>200</v>
      </c>
      <c r="E367" s="230" t="s">
        <v>631</v>
      </c>
      <c r="F367" s="231" t="s">
        <v>632</v>
      </c>
      <c r="G367" s="232" t="s">
        <v>633</v>
      </c>
      <c r="H367" s="233">
        <v>1</v>
      </c>
      <c r="I367" s="234"/>
      <c r="J367" s="235">
        <f>ROUND(I367*H367,2)</f>
        <v>0</v>
      </c>
      <c r="K367" s="231" t="s">
        <v>41</v>
      </c>
      <c r="L367" s="236"/>
      <c r="M367" s="237" t="s">
        <v>41</v>
      </c>
      <c r="N367" s="238" t="s">
        <v>54</v>
      </c>
      <c r="O367" s="84"/>
      <c r="P367" s="208">
        <f>O367*H367</f>
        <v>0</v>
      </c>
      <c r="Q367" s="208">
        <v>0</v>
      </c>
      <c r="R367" s="208">
        <f>Q367*H367</f>
        <v>0</v>
      </c>
      <c r="S367" s="208">
        <v>0</v>
      </c>
      <c r="T367" s="209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10" t="s">
        <v>332</v>
      </c>
      <c r="AT367" s="210" t="s">
        <v>200</v>
      </c>
      <c r="AU367" s="210" t="s">
        <v>90</v>
      </c>
      <c r="AY367" s="16" t="s">
        <v>132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16" t="s">
        <v>88</v>
      </c>
      <c r="BK367" s="211">
        <f>ROUND(I367*H367,2)</f>
        <v>0</v>
      </c>
      <c r="BL367" s="16" t="s">
        <v>238</v>
      </c>
      <c r="BM367" s="210" t="s">
        <v>634</v>
      </c>
    </row>
    <row r="368" s="13" customFormat="1">
      <c r="A368" s="13"/>
      <c r="B368" s="217"/>
      <c r="C368" s="218"/>
      <c r="D368" s="219" t="s">
        <v>143</v>
      </c>
      <c r="E368" s="220" t="s">
        <v>41</v>
      </c>
      <c r="F368" s="221" t="s">
        <v>635</v>
      </c>
      <c r="G368" s="218"/>
      <c r="H368" s="222">
        <v>1</v>
      </c>
      <c r="I368" s="223"/>
      <c r="J368" s="218"/>
      <c r="K368" s="218"/>
      <c r="L368" s="224"/>
      <c r="M368" s="225"/>
      <c r="N368" s="226"/>
      <c r="O368" s="226"/>
      <c r="P368" s="226"/>
      <c r="Q368" s="226"/>
      <c r="R368" s="226"/>
      <c r="S368" s="226"/>
      <c r="T368" s="22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8" t="s">
        <v>143</v>
      </c>
      <c r="AU368" s="228" t="s">
        <v>90</v>
      </c>
      <c r="AV368" s="13" t="s">
        <v>90</v>
      </c>
      <c r="AW368" s="13" t="s">
        <v>42</v>
      </c>
      <c r="AX368" s="13" t="s">
        <v>83</v>
      </c>
      <c r="AY368" s="228" t="s">
        <v>132</v>
      </c>
    </row>
    <row r="369" s="2" customFormat="1" ht="16.5" customHeight="1">
      <c r="A369" s="38"/>
      <c r="B369" s="39"/>
      <c r="C369" s="229" t="s">
        <v>636</v>
      </c>
      <c r="D369" s="229" t="s">
        <v>200</v>
      </c>
      <c r="E369" s="230" t="s">
        <v>637</v>
      </c>
      <c r="F369" s="231" t="s">
        <v>638</v>
      </c>
      <c r="G369" s="232" t="s">
        <v>633</v>
      </c>
      <c r="H369" s="233">
        <v>8</v>
      </c>
      <c r="I369" s="234"/>
      <c r="J369" s="235">
        <f>ROUND(I369*H369,2)</f>
        <v>0</v>
      </c>
      <c r="K369" s="231" t="s">
        <v>41</v>
      </c>
      <c r="L369" s="236"/>
      <c r="M369" s="237" t="s">
        <v>41</v>
      </c>
      <c r="N369" s="238" t="s">
        <v>54</v>
      </c>
      <c r="O369" s="84"/>
      <c r="P369" s="208">
        <f>O369*H369</f>
        <v>0</v>
      </c>
      <c r="Q369" s="208">
        <v>0</v>
      </c>
      <c r="R369" s="208">
        <f>Q369*H369</f>
        <v>0</v>
      </c>
      <c r="S369" s="208">
        <v>0</v>
      </c>
      <c r="T369" s="209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10" t="s">
        <v>332</v>
      </c>
      <c r="AT369" s="210" t="s">
        <v>200</v>
      </c>
      <c r="AU369" s="210" t="s">
        <v>90</v>
      </c>
      <c r="AY369" s="16" t="s">
        <v>132</v>
      </c>
      <c r="BE369" s="211">
        <f>IF(N369="základní",J369,0)</f>
        <v>0</v>
      </c>
      <c r="BF369" s="211">
        <f>IF(N369="snížená",J369,0)</f>
        <v>0</v>
      </c>
      <c r="BG369" s="211">
        <f>IF(N369="zákl. přenesená",J369,0)</f>
        <v>0</v>
      </c>
      <c r="BH369" s="211">
        <f>IF(N369="sníž. přenesená",J369,0)</f>
        <v>0</v>
      </c>
      <c r="BI369" s="211">
        <f>IF(N369="nulová",J369,0)</f>
        <v>0</v>
      </c>
      <c r="BJ369" s="16" t="s">
        <v>88</v>
      </c>
      <c r="BK369" s="211">
        <f>ROUND(I369*H369,2)</f>
        <v>0</v>
      </c>
      <c r="BL369" s="16" t="s">
        <v>238</v>
      </c>
      <c r="BM369" s="210" t="s">
        <v>639</v>
      </c>
    </row>
    <row r="370" s="13" customFormat="1">
      <c r="A370" s="13"/>
      <c r="B370" s="217"/>
      <c r="C370" s="218"/>
      <c r="D370" s="219" t="s">
        <v>143</v>
      </c>
      <c r="E370" s="220" t="s">
        <v>41</v>
      </c>
      <c r="F370" s="221" t="s">
        <v>640</v>
      </c>
      <c r="G370" s="218"/>
      <c r="H370" s="222">
        <v>8</v>
      </c>
      <c r="I370" s="223"/>
      <c r="J370" s="218"/>
      <c r="K370" s="218"/>
      <c r="L370" s="224"/>
      <c r="M370" s="225"/>
      <c r="N370" s="226"/>
      <c r="O370" s="226"/>
      <c r="P370" s="226"/>
      <c r="Q370" s="226"/>
      <c r="R370" s="226"/>
      <c r="S370" s="226"/>
      <c r="T370" s="22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8" t="s">
        <v>143</v>
      </c>
      <c r="AU370" s="228" t="s">
        <v>90</v>
      </c>
      <c r="AV370" s="13" t="s">
        <v>90</v>
      </c>
      <c r="AW370" s="13" t="s">
        <v>42</v>
      </c>
      <c r="AX370" s="13" t="s">
        <v>83</v>
      </c>
      <c r="AY370" s="228" t="s">
        <v>132</v>
      </c>
    </row>
    <row r="371" s="2" customFormat="1" ht="16.5" customHeight="1">
      <c r="A371" s="38"/>
      <c r="B371" s="39"/>
      <c r="C371" s="229" t="s">
        <v>641</v>
      </c>
      <c r="D371" s="229" t="s">
        <v>200</v>
      </c>
      <c r="E371" s="230" t="s">
        <v>642</v>
      </c>
      <c r="F371" s="231" t="s">
        <v>643</v>
      </c>
      <c r="G371" s="232" t="s">
        <v>633</v>
      </c>
      <c r="H371" s="233">
        <v>6</v>
      </c>
      <c r="I371" s="234"/>
      <c r="J371" s="235">
        <f>ROUND(I371*H371,2)</f>
        <v>0</v>
      </c>
      <c r="K371" s="231" t="s">
        <v>41</v>
      </c>
      <c r="L371" s="236"/>
      <c r="M371" s="237" t="s">
        <v>41</v>
      </c>
      <c r="N371" s="238" t="s">
        <v>54</v>
      </c>
      <c r="O371" s="84"/>
      <c r="P371" s="208">
        <f>O371*H371</f>
        <v>0</v>
      </c>
      <c r="Q371" s="208">
        <v>0</v>
      </c>
      <c r="R371" s="208">
        <f>Q371*H371</f>
        <v>0</v>
      </c>
      <c r="S371" s="208">
        <v>0</v>
      </c>
      <c r="T371" s="209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10" t="s">
        <v>332</v>
      </c>
      <c r="AT371" s="210" t="s">
        <v>200</v>
      </c>
      <c r="AU371" s="210" t="s">
        <v>90</v>
      </c>
      <c r="AY371" s="16" t="s">
        <v>132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16" t="s">
        <v>88</v>
      </c>
      <c r="BK371" s="211">
        <f>ROUND(I371*H371,2)</f>
        <v>0</v>
      </c>
      <c r="BL371" s="16" t="s">
        <v>238</v>
      </c>
      <c r="BM371" s="210" t="s">
        <v>644</v>
      </c>
    </row>
    <row r="372" s="13" customFormat="1">
      <c r="A372" s="13"/>
      <c r="B372" s="217"/>
      <c r="C372" s="218"/>
      <c r="D372" s="219" t="s">
        <v>143</v>
      </c>
      <c r="E372" s="220" t="s">
        <v>41</v>
      </c>
      <c r="F372" s="221" t="s">
        <v>645</v>
      </c>
      <c r="G372" s="218"/>
      <c r="H372" s="222">
        <v>6</v>
      </c>
      <c r="I372" s="223"/>
      <c r="J372" s="218"/>
      <c r="K372" s="218"/>
      <c r="L372" s="224"/>
      <c r="M372" s="225"/>
      <c r="N372" s="226"/>
      <c r="O372" s="226"/>
      <c r="P372" s="226"/>
      <c r="Q372" s="226"/>
      <c r="R372" s="226"/>
      <c r="S372" s="226"/>
      <c r="T372" s="22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8" t="s">
        <v>143</v>
      </c>
      <c r="AU372" s="228" t="s">
        <v>90</v>
      </c>
      <c r="AV372" s="13" t="s">
        <v>90</v>
      </c>
      <c r="AW372" s="13" t="s">
        <v>42</v>
      </c>
      <c r="AX372" s="13" t="s">
        <v>83</v>
      </c>
      <c r="AY372" s="228" t="s">
        <v>132</v>
      </c>
    </row>
    <row r="373" s="2" customFormat="1" ht="24.15" customHeight="1">
      <c r="A373" s="38"/>
      <c r="B373" s="39"/>
      <c r="C373" s="199" t="s">
        <v>646</v>
      </c>
      <c r="D373" s="199" t="s">
        <v>134</v>
      </c>
      <c r="E373" s="200" t="s">
        <v>647</v>
      </c>
      <c r="F373" s="201" t="s">
        <v>648</v>
      </c>
      <c r="G373" s="202" t="s">
        <v>272</v>
      </c>
      <c r="H373" s="203">
        <v>1</v>
      </c>
      <c r="I373" s="204"/>
      <c r="J373" s="205">
        <f>ROUND(I373*H373,2)</f>
        <v>0</v>
      </c>
      <c r="K373" s="201" t="s">
        <v>138</v>
      </c>
      <c r="L373" s="44"/>
      <c r="M373" s="206" t="s">
        <v>41</v>
      </c>
      <c r="N373" s="207" t="s">
        <v>54</v>
      </c>
      <c r="O373" s="84"/>
      <c r="P373" s="208">
        <f>O373*H373</f>
        <v>0</v>
      </c>
      <c r="Q373" s="208">
        <v>0</v>
      </c>
      <c r="R373" s="208">
        <f>Q373*H373</f>
        <v>0</v>
      </c>
      <c r="S373" s="208">
        <v>0</v>
      </c>
      <c r="T373" s="209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10" t="s">
        <v>238</v>
      </c>
      <c r="AT373" s="210" t="s">
        <v>134</v>
      </c>
      <c r="AU373" s="210" t="s">
        <v>90</v>
      </c>
      <c r="AY373" s="16" t="s">
        <v>132</v>
      </c>
      <c r="BE373" s="211">
        <f>IF(N373="základní",J373,0)</f>
        <v>0</v>
      </c>
      <c r="BF373" s="211">
        <f>IF(N373="snížená",J373,0)</f>
        <v>0</v>
      </c>
      <c r="BG373" s="211">
        <f>IF(N373="zákl. přenesená",J373,0)</f>
        <v>0</v>
      </c>
      <c r="BH373" s="211">
        <f>IF(N373="sníž. přenesená",J373,0)</f>
        <v>0</v>
      </c>
      <c r="BI373" s="211">
        <f>IF(N373="nulová",J373,0)</f>
        <v>0</v>
      </c>
      <c r="BJ373" s="16" t="s">
        <v>88</v>
      </c>
      <c r="BK373" s="211">
        <f>ROUND(I373*H373,2)</f>
        <v>0</v>
      </c>
      <c r="BL373" s="16" t="s">
        <v>238</v>
      </c>
      <c r="BM373" s="210" t="s">
        <v>649</v>
      </c>
    </row>
    <row r="374" s="2" customFormat="1">
      <c r="A374" s="38"/>
      <c r="B374" s="39"/>
      <c r="C374" s="40"/>
      <c r="D374" s="212" t="s">
        <v>141</v>
      </c>
      <c r="E374" s="40"/>
      <c r="F374" s="213" t="s">
        <v>650</v>
      </c>
      <c r="G374" s="40"/>
      <c r="H374" s="40"/>
      <c r="I374" s="214"/>
      <c r="J374" s="40"/>
      <c r="K374" s="40"/>
      <c r="L374" s="44"/>
      <c r="M374" s="215"/>
      <c r="N374" s="216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6" t="s">
        <v>141</v>
      </c>
      <c r="AU374" s="16" t="s">
        <v>90</v>
      </c>
    </row>
    <row r="375" s="2" customFormat="1" ht="16.5" customHeight="1">
      <c r="A375" s="38"/>
      <c r="B375" s="39"/>
      <c r="C375" s="229" t="s">
        <v>651</v>
      </c>
      <c r="D375" s="229" t="s">
        <v>200</v>
      </c>
      <c r="E375" s="230" t="s">
        <v>652</v>
      </c>
      <c r="F375" s="231" t="s">
        <v>653</v>
      </c>
      <c r="G375" s="232" t="s">
        <v>272</v>
      </c>
      <c r="H375" s="233">
        <v>1</v>
      </c>
      <c r="I375" s="234"/>
      <c r="J375" s="235">
        <f>ROUND(I375*H375,2)</f>
        <v>0</v>
      </c>
      <c r="K375" s="231" t="s">
        <v>138</v>
      </c>
      <c r="L375" s="236"/>
      <c r="M375" s="237" t="s">
        <v>41</v>
      </c>
      <c r="N375" s="238" t="s">
        <v>54</v>
      </c>
      <c r="O375" s="84"/>
      <c r="P375" s="208">
        <f>O375*H375</f>
        <v>0</v>
      </c>
      <c r="Q375" s="208">
        <v>0.00010000000000000001</v>
      </c>
      <c r="R375" s="208">
        <f>Q375*H375</f>
        <v>0.00010000000000000001</v>
      </c>
      <c r="S375" s="208">
        <v>0</v>
      </c>
      <c r="T375" s="20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0" t="s">
        <v>332</v>
      </c>
      <c r="AT375" s="210" t="s">
        <v>200</v>
      </c>
      <c r="AU375" s="210" t="s">
        <v>90</v>
      </c>
      <c r="AY375" s="16" t="s">
        <v>132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16" t="s">
        <v>88</v>
      </c>
      <c r="BK375" s="211">
        <f>ROUND(I375*H375,2)</f>
        <v>0</v>
      </c>
      <c r="BL375" s="16" t="s">
        <v>238</v>
      </c>
      <c r="BM375" s="210" t="s">
        <v>654</v>
      </c>
    </row>
    <row r="376" s="13" customFormat="1">
      <c r="A376" s="13"/>
      <c r="B376" s="217"/>
      <c r="C376" s="218"/>
      <c r="D376" s="219" t="s">
        <v>143</v>
      </c>
      <c r="E376" s="220" t="s">
        <v>41</v>
      </c>
      <c r="F376" s="221" t="s">
        <v>635</v>
      </c>
      <c r="G376" s="218"/>
      <c r="H376" s="222">
        <v>1</v>
      </c>
      <c r="I376" s="223"/>
      <c r="J376" s="218"/>
      <c r="K376" s="218"/>
      <c r="L376" s="224"/>
      <c r="M376" s="225"/>
      <c r="N376" s="226"/>
      <c r="O376" s="226"/>
      <c r="P376" s="226"/>
      <c r="Q376" s="226"/>
      <c r="R376" s="226"/>
      <c r="S376" s="226"/>
      <c r="T376" s="22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28" t="s">
        <v>143</v>
      </c>
      <c r="AU376" s="228" t="s">
        <v>90</v>
      </c>
      <c r="AV376" s="13" t="s">
        <v>90</v>
      </c>
      <c r="AW376" s="13" t="s">
        <v>42</v>
      </c>
      <c r="AX376" s="13" t="s">
        <v>83</v>
      </c>
      <c r="AY376" s="228" t="s">
        <v>132</v>
      </c>
    </row>
    <row r="377" s="2" customFormat="1" ht="16.5" customHeight="1">
      <c r="A377" s="38"/>
      <c r="B377" s="39"/>
      <c r="C377" s="199" t="s">
        <v>655</v>
      </c>
      <c r="D377" s="199" t="s">
        <v>134</v>
      </c>
      <c r="E377" s="200" t="s">
        <v>656</v>
      </c>
      <c r="F377" s="201" t="s">
        <v>657</v>
      </c>
      <c r="G377" s="202" t="s">
        <v>272</v>
      </c>
      <c r="H377" s="203">
        <v>1</v>
      </c>
      <c r="I377" s="204"/>
      <c r="J377" s="205">
        <f>ROUND(I377*H377,2)</f>
        <v>0</v>
      </c>
      <c r="K377" s="201" t="s">
        <v>138</v>
      </c>
      <c r="L377" s="44"/>
      <c r="M377" s="206" t="s">
        <v>41</v>
      </c>
      <c r="N377" s="207" t="s">
        <v>54</v>
      </c>
      <c r="O377" s="84"/>
      <c r="P377" s="208">
        <f>O377*H377</f>
        <v>0</v>
      </c>
      <c r="Q377" s="208">
        <v>0</v>
      </c>
      <c r="R377" s="208">
        <f>Q377*H377</f>
        <v>0</v>
      </c>
      <c r="S377" s="208">
        <v>0</v>
      </c>
      <c r="T377" s="209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0" t="s">
        <v>238</v>
      </c>
      <c r="AT377" s="210" t="s">
        <v>134</v>
      </c>
      <c r="AU377" s="210" t="s">
        <v>90</v>
      </c>
      <c r="AY377" s="16" t="s">
        <v>132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16" t="s">
        <v>88</v>
      </c>
      <c r="BK377" s="211">
        <f>ROUND(I377*H377,2)</f>
        <v>0</v>
      </c>
      <c r="BL377" s="16" t="s">
        <v>238</v>
      </c>
      <c r="BM377" s="210" t="s">
        <v>658</v>
      </c>
    </row>
    <row r="378" s="2" customFormat="1">
      <c r="A378" s="38"/>
      <c r="B378" s="39"/>
      <c r="C378" s="40"/>
      <c r="D378" s="212" t="s">
        <v>141</v>
      </c>
      <c r="E378" s="40"/>
      <c r="F378" s="213" t="s">
        <v>659</v>
      </c>
      <c r="G378" s="40"/>
      <c r="H378" s="40"/>
      <c r="I378" s="214"/>
      <c r="J378" s="40"/>
      <c r="K378" s="40"/>
      <c r="L378" s="44"/>
      <c r="M378" s="215"/>
      <c r="N378" s="216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6" t="s">
        <v>141</v>
      </c>
      <c r="AU378" s="16" t="s">
        <v>90</v>
      </c>
    </row>
    <row r="379" s="2" customFormat="1" ht="16.5" customHeight="1">
      <c r="A379" s="38"/>
      <c r="B379" s="39"/>
      <c r="C379" s="229" t="s">
        <v>660</v>
      </c>
      <c r="D379" s="229" t="s">
        <v>200</v>
      </c>
      <c r="E379" s="230" t="s">
        <v>661</v>
      </c>
      <c r="F379" s="231" t="s">
        <v>662</v>
      </c>
      <c r="G379" s="232" t="s">
        <v>272</v>
      </c>
      <c r="H379" s="233">
        <v>1</v>
      </c>
      <c r="I379" s="234"/>
      <c r="J379" s="235">
        <f>ROUND(I379*H379,2)</f>
        <v>0</v>
      </c>
      <c r="K379" s="231" t="s">
        <v>138</v>
      </c>
      <c r="L379" s="236"/>
      <c r="M379" s="237" t="s">
        <v>41</v>
      </c>
      <c r="N379" s="238" t="s">
        <v>54</v>
      </c>
      <c r="O379" s="84"/>
      <c r="P379" s="208">
        <f>O379*H379</f>
        <v>0</v>
      </c>
      <c r="Q379" s="208">
        <v>0.00029</v>
      </c>
      <c r="R379" s="208">
        <f>Q379*H379</f>
        <v>0.00029</v>
      </c>
      <c r="S379" s="208">
        <v>0</v>
      </c>
      <c r="T379" s="209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0" t="s">
        <v>332</v>
      </c>
      <c r="AT379" s="210" t="s">
        <v>200</v>
      </c>
      <c r="AU379" s="210" t="s">
        <v>90</v>
      </c>
      <c r="AY379" s="16" t="s">
        <v>132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16" t="s">
        <v>88</v>
      </c>
      <c r="BK379" s="211">
        <f>ROUND(I379*H379,2)</f>
        <v>0</v>
      </c>
      <c r="BL379" s="16" t="s">
        <v>238</v>
      </c>
      <c r="BM379" s="210" t="s">
        <v>663</v>
      </c>
    </row>
    <row r="380" s="13" customFormat="1">
      <c r="A380" s="13"/>
      <c r="B380" s="217"/>
      <c r="C380" s="218"/>
      <c r="D380" s="219" t="s">
        <v>143</v>
      </c>
      <c r="E380" s="220" t="s">
        <v>41</v>
      </c>
      <c r="F380" s="221" t="s">
        <v>635</v>
      </c>
      <c r="G380" s="218"/>
      <c r="H380" s="222">
        <v>1</v>
      </c>
      <c r="I380" s="223"/>
      <c r="J380" s="218"/>
      <c r="K380" s="218"/>
      <c r="L380" s="224"/>
      <c r="M380" s="225"/>
      <c r="N380" s="226"/>
      <c r="O380" s="226"/>
      <c r="P380" s="226"/>
      <c r="Q380" s="226"/>
      <c r="R380" s="226"/>
      <c r="S380" s="226"/>
      <c r="T380" s="22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8" t="s">
        <v>143</v>
      </c>
      <c r="AU380" s="228" t="s">
        <v>90</v>
      </c>
      <c r="AV380" s="13" t="s">
        <v>90</v>
      </c>
      <c r="AW380" s="13" t="s">
        <v>42</v>
      </c>
      <c r="AX380" s="13" t="s">
        <v>83</v>
      </c>
      <c r="AY380" s="228" t="s">
        <v>132</v>
      </c>
    </row>
    <row r="381" s="2" customFormat="1" ht="24.15" customHeight="1">
      <c r="A381" s="38"/>
      <c r="B381" s="39"/>
      <c r="C381" s="199" t="s">
        <v>664</v>
      </c>
      <c r="D381" s="199" t="s">
        <v>134</v>
      </c>
      <c r="E381" s="200" t="s">
        <v>665</v>
      </c>
      <c r="F381" s="201" t="s">
        <v>666</v>
      </c>
      <c r="G381" s="202" t="s">
        <v>272</v>
      </c>
      <c r="H381" s="203">
        <v>1</v>
      </c>
      <c r="I381" s="204"/>
      <c r="J381" s="205">
        <f>ROUND(I381*H381,2)</f>
        <v>0</v>
      </c>
      <c r="K381" s="201" t="s">
        <v>138</v>
      </c>
      <c r="L381" s="44"/>
      <c r="M381" s="206" t="s">
        <v>41</v>
      </c>
      <c r="N381" s="207" t="s">
        <v>54</v>
      </c>
      <c r="O381" s="84"/>
      <c r="P381" s="208">
        <f>O381*H381</f>
        <v>0</v>
      </c>
      <c r="Q381" s="208">
        <v>0</v>
      </c>
      <c r="R381" s="208">
        <f>Q381*H381</f>
        <v>0</v>
      </c>
      <c r="S381" s="208">
        <v>0</v>
      </c>
      <c r="T381" s="209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10" t="s">
        <v>238</v>
      </c>
      <c r="AT381" s="210" t="s">
        <v>134</v>
      </c>
      <c r="AU381" s="210" t="s">
        <v>90</v>
      </c>
      <c r="AY381" s="16" t="s">
        <v>132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6" t="s">
        <v>88</v>
      </c>
      <c r="BK381" s="211">
        <f>ROUND(I381*H381,2)</f>
        <v>0</v>
      </c>
      <c r="BL381" s="16" t="s">
        <v>238</v>
      </c>
      <c r="BM381" s="210" t="s">
        <v>667</v>
      </c>
    </row>
    <row r="382" s="2" customFormat="1">
      <c r="A382" s="38"/>
      <c r="B382" s="39"/>
      <c r="C382" s="40"/>
      <c r="D382" s="212" t="s">
        <v>141</v>
      </c>
      <c r="E382" s="40"/>
      <c r="F382" s="213" t="s">
        <v>668</v>
      </c>
      <c r="G382" s="40"/>
      <c r="H382" s="40"/>
      <c r="I382" s="214"/>
      <c r="J382" s="40"/>
      <c r="K382" s="40"/>
      <c r="L382" s="44"/>
      <c r="M382" s="215"/>
      <c r="N382" s="216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6" t="s">
        <v>141</v>
      </c>
      <c r="AU382" s="16" t="s">
        <v>90</v>
      </c>
    </row>
    <row r="383" s="2" customFormat="1" ht="24.15" customHeight="1">
      <c r="A383" s="38"/>
      <c r="B383" s="39"/>
      <c r="C383" s="199" t="s">
        <v>669</v>
      </c>
      <c r="D383" s="199" t="s">
        <v>134</v>
      </c>
      <c r="E383" s="200" t="s">
        <v>670</v>
      </c>
      <c r="F383" s="201" t="s">
        <v>671</v>
      </c>
      <c r="G383" s="202" t="s">
        <v>633</v>
      </c>
      <c r="H383" s="203">
        <v>1</v>
      </c>
      <c r="I383" s="204"/>
      <c r="J383" s="205">
        <f>ROUND(I383*H383,2)</f>
        <v>0</v>
      </c>
      <c r="K383" s="201" t="s">
        <v>41</v>
      </c>
      <c r="L383" s="44"/>
      <c r="M383" s="206" t="s">
        <v>41</v>
      </c>
      <c r="N383" s="207" t="s">
        <v>54</v>
      </c>
      <c r="O383" s="84"/>
      <c r="P383" s="208">
        <f>O383*H383</f>
        <v>0</v>
      </c>
      <c r="Q383" s="208">
        <v>0</v>
      </c>
      <c r="R383" s="208">
        <f>Q383*H383</f>
        <v>0</v>
      </c>
      <c r="S383" s="208">
        <v>0</v>
      </c>
      <c r="T383" s="209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10" t="s">
        <v>238</v>
      </c>
      <c r="AT383" s="210" t="s">
        <v>134</v>
      </c>
      <c r="AU383" s="210" t="s">
        <v>90</v>
      </c>
      <c r="AY383" s="16" t="s">
        <v>132</v>
      </c>
      <c r="BE383" s="211">
        <f>IF(N383="základní",J383,0)</f>
        <v>0</v>
      </c>
      <c r="BF383" s="211">
        <f>IF(N383="snížená",J383,0)</f>
        <v>0</v>
      </c>
      <c r="BG383" s="211">
        <f>IF(N383="zákl. přenesená",J383,0)</f>
        <v>0</v>
      </c>
      <c r="BH383" s="211">
        <f>IF(N383="sníž. přenesená",J383,0)</f>
        <v>0</v>
      </c>
      <c r="BI383" s="211">
        <f>IF(N383="nulová",J383,0)</f>
        <v>0</v>
      </c>
      <c r="BJ383" s="16" t="s">
        <v>88</v>
      </c>
      <c r="BK383" s="211">
        <f>ROUND(I383*H383,2)</f>
        <v>0</v>
      </c>
      <c r="BL383" s="16" t="s">
        <v>238</v>
      </c>
      <c r="BM383" s="210" t="s">
        <v>672</v>
      </c>
    </row>
    <row r="384" s="2" customFormat="1" ht="24.15" customHeight="1">
      <c r="A384" s="38"/>
      <c r="B384" s="39"/>
      <c r="C384" s="199" t="s">
        <v>673</v>
      </c>
      <c r="D384" s="199" t="s">
        <v>134</v>
      </c>
      <c r="E384" s="200" t="s">
        <v>674</v>
      </c>
      <c r="F384" s="201" t="s">
        <v>675</v>
      </c>
      <c r="G384" s="202" t="s">
        <v>633</v>
      </c>
      <c r="H384" s="203">
        <v>1</v>
      </c>
      <c r="I384" s="204"/>
      <c r="J384" s="205">
        <f>ROUND(I384*H384,2)</f>
        <v>0</v>
      </c>
      <c r="K384" s="201" t="s">
        <v>41</v>
      </c>
      <c r="L384" s="44"/>
      <c r="M384" s="206" t="s">
        <v>41</v>
      </c>
      <c r="N384" s="207" t="s">
        <v>54</v>
      </c>
      <c r="O384" s="84"/>
      <c r="P384" s="208">
        <f>O384*H384</f>
        <v>0</v>
      </c>
      <c r="Q384" s="208">
        <v>0</v>
      </c>
      <c r="R384" s="208">
        <f>Q384*H384</f>
        <v>0</v>
      </c>
      <c r="S384" s="208">
        <v>0</v>
      </c>
      <c r="T384" s="20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10" t="s">
        <v>238</v>
      </c>
      <c r="AT384" s="210" t="s">
        <v>134</v>
      </c>
      <c r="AU384" s="210" t="s">
        <v>90</v>
      </c>
      <c r="AY384" s="16" t="s">
        <v>132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16" t="s">
        <v>88</v>
      </c>
      <c r="BK384" s="211">
        <f>ROUND(I384*H384,2)</f>
        <v>0</v>
      </c>
      <c r="BL384" s="16" t="s">
        <v>238</v>
      </c>
      <c r="BM384" s="210" t="s">
        <v>676</v>
      </c>
    </row>
    <row r="385" s="2" customFormat="1" ht="24.15" customHeight="1">
      <c r="A385" s="38"/>
      <c r="B385" s="39"/>
      <c r="C385" s="199" t="s">
        <v>386</v>
      </c>
      <c r="D385" s="199" t="s">
        <v>134</v>
      </c>
      <c r="E385" s="200" t="s">
        <v>677</v>
      </c>
      <c r="F385" s="201" t="s">
        <v>678</v>
      </c>
      <c r="G385" s="202" t="s">
        <v>510</v>
      </c>
      <c r="H385" s="239"/>
      <c r="I385" s="204"/>
      <c r="J385" s="205">
        <f>ROUND(I385*H385,2)</f>
        <v>0</v>
      </c>
      <c r="K385" s="201" t="s">
        <v>138</v>
      </c>
      <c r="L385" s="44"/>
      <c r="M385" s="206" t="s">
        <v>41</v>
      </c>
      <c r="N385" s="207" t="s">
        <v>54</v>
      </c>
      <c r="O385" s="84"/>
      <c r="P385" s="208">
        <f>O385*H385</f>
        <v>0</v>
      </c>
      <c r="Q385" s="208">
        <v>0</v>
      </c>
      <c r="R385" s="208">
        <f>Q385*H385</f>
        <v>0</v>
      </c>
      <c r="S385" s="208">
        <v>0</v>
      </c>
      <c r="T385" s="209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10" t="s">
        <v>238</v>
      </c>
      <c r="AT385" s="210" t="s">
        <v>134</v>
      </c>
      <c r="AU385" s="210" t="s">
        <v>90</v>
      </c>
      <c r="AY385" s="16" t="s">
        <v>132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16" t="s">
        <v>88</v>
      </c>
      <c r="BK385" s="211">
        <f>ROUND(I385*H385,2)</f>
        <v>0</v>
      </c>
      <c r="BL385" s="16" t="s">
        <v>238</v>
      </c>
      <c r="BM385" s="210" t="s">
        <v>679</v>
      </c>
    </row>
    <row r="386" s="2" customFormat="1">
      <c r="A386" s="38"/>
      <c r="B386" s="39"/>
      <c r="C386" s="40"/>
      <c r="D386" s="212" t="s">
        <v>141</v>
      </c>
      <c r="E386" s="40"/>
      <c r="F386" s="213" t="s">
        <v>680</v>
      </c>
      <c r="G386" s="40"/>
      <c r="H386" s="40"/>
      <c r="I386" s="214"/>
      <c r="J386" s="40"/>
      <c r="K386" s="40"/>
      <c r="L386" s="44"/>
      <c r="M386" s="215"/>
      <c r="N386" s="216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6" t="s">
        <v>141</v>
      </c>
      <c r="AU386" s="16" t="s">
        <v>90</v>
      </c>
    </row>
    <row r="387" s="12" customFormat="1" ht="22.8" customHeight="1">
      <c r="A387" s="12"/>
      <c r="B387" s="183"/>
      <c r="C387" s="184"/>
      <c r="D387" s="185" t="s">
        <v>82</v>
      </c>
      <c r="E387" s="197" t="s">
        <v>681</v>
      </c>
      <c r="F387" s="197" t="s">
        <v>682</v>
      </c>
      <c r="G387" s="184"/>
      <c r="H387" s="184"/>
      <c r="I387" s="187"/>
      <c r="J387" s="198">
        <f>BK387</f>
        <v>0</v>
      </c>
      <c r="K387" s="184"/>
      <c r="L387" s="189"/>
      <c r="M387" s="190"/>
      <c r="N387" s="191"/>
      <c r="O387" s="191"/>
      <c r="P387" s="192">
        <f>SUM(P388:P401)</f>
        <v>0</v>
      </c>
      <c r="Q387" s="191"/>
      <c r="R387" s="192">
        <f>SUM(R388:R401)</f>
        <v>0</v>
      </c>
      <c r="S387" s="191"/>
      <c r="T387" s="193">
        <f>SUM(T388:T401)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94" t="s">
        <v>90</v>
      </c>
      <c r="AT387" s="195" t="s">
        <v>82</v>
      </c>
      <c r="AU387" s="195" t="s">
        <v>88</v>
      </c>
      <c r="AY387" s="194" t="s">
        <v>132</v>
      </c>
      <c r="BK387" s="196">
        <f>SUM(BK388:BK401)</f>
        <v>0</v>
      </c>
    </row>
    <row r="388" s="2" customFormat="1" ht="16.5" customHeight="1">
      <c r="A388" s="38"/>
      <c r="B388" s="39"/>
      <c r="C388" s="199" t="s">
        <v>683</v>
      </c>
      <c r="D388" s="199" t="s">
        <v>134</v>
      </c>
      <c r="E388" s="200" t="s">
        <v>684</v>
      </c>
      <c r="F388" s="201" t="s">
        <v>685</v>
      </c>
      <c r="G388" s="202" t="s">
        <v>241</v>
      </c>
      <c r="H388" s="203">
        <v>14</v>
      </c>
      <c r="I388" s="204"/>
      <c r="J388" s="205">
        <f>ROUND(I388*H388,2)</f>
        <v>0</v>
      </c>
      <c r="K388" s="201" t="s">
        <v>138</v>
      </c>
      <c r="L388" s="44"/>
      <c r="M388" s="206" t="s">
        <v>41</v>
      </c>
      <c r="N388" s="207" t="s">
        <v>54</v>
      </c>
      <c r="O388" s="84"/>
      <c r="P388" s="208">
        <f>O388*H388</f>
        <v>0</v>
      </c>
      <c r="Q388" s="208">
        <v>0</v>
      </c>
      <c r="R388" s="208">
        <f>Q388*H388</f>
        <v>0</v>
      </c>
      <c r="S388" s="208">
        <v>0</v>
      </c>
      <c r="T388" s="20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10" t="s">
        <v>238</v>
      </c>
      <c r="AT388" s="210" t="s">
        <v>134</v>
      </c>
      <c r="AU388" s="210" t="s">
        <v>90</v>
      </c>
      <c r="AY388" s="16" t="s">
        <v>132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16" t="s">
        <v>88</v>
      </c>
      <c r="BK388" s="211">
        <f>ROUND(I388*H388,2)</f>
        <v>0</v>
      </c>
      <c r="BL388" s="16" t="s">
        <v>238</v>
      </c>
      <c r="BM388" s="210" t="s">
        <v>686</v>
      </c>
    </row>
    <row r="389" s="2" customFormat="1">
      <c r="A389" s="38"/>
      <c r="B389" s="39"/>
      <c r="C389" s="40"/>
      <c r="D389" s="212" t="s">
        <v>141</v>
      </c>
      <c r="E389" s="40"/>
      <c r="F389" s="213" t="s">
        <v>687</v>
      </c>
      <c r="G389" s="40"/>
      <c r="H389" s="40"/>
      <c r="I389" s="214"/>
      <c r="J389" s="40"/>
      <c r="K389" s="40"/>
      <c r="L389" s="44"/>
      <c r="M389" s="215"/>
      <c r="N389" s="216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6" t="s">
        <v>141</v>
      </c>
      <c r="AU389" s="16" t="s">
        <v>90</v>
      </c>
    </row>
    <row r="390" s="2" customFormat="1" ht="16.5" customHeight="1">
      <c r="A390" s="38"/>
      <c r="B390" s="39"/>
      <c r="C390" s="229" t="s">
        <v>688</v>
      </c>
      <c r="D390" s="229" t="s">
        <v>200</v>
      </c>
      <c r="E390" s="230" t="s">
        <v>689</v>
      </c>
      <c r="F390" s="231" t="s">
        <v>690</v>
      </c>
      <c r="G390" s="232" t="s">
        <v>241</v>
      </c>
      <c r="H390" s="233">
        <v>16.100000000000001</v>
      </c>
      <c r="I390" s="234"/>
      <c r="J390" s="235">
        <f>ROUND(I390*H390,2)</f>
        <v>0</v>
      </c>
      <c r="K390" s="231" t="s">
        <v>41</v>
      </c>
      <c r="L390" s="236"/>
      <c r="M390" s="237" t="s">
        <v>41</v>
      </c>
      <c r="N390" s="238" t="s">
        <v>54</v>
      </c>
      <c r="O390" s="84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10" t="s">
        <v>332</v>
      </c>
      <c r="AT390" s="210" t="s">
        <v>200</v>
      </c>
      <c r="AU390" s="210" t="s">
        <v>90</v>
      </c>
      <c r="AY390" s="16" t="s">
        <v>132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16" t="s">
        <v>88</v>
      </c>
      <c r="BK390" s="211">
        <f>ROUND(I390*H390,2)</f>
        <v>0</v>
      </c>
      <c r="BL390" s="16" t="s">
        <v>238</v>
      </c>
      <c r="BM390" s="210" t="s">
        <v>691</v>
      </c>
    </row>
    <row r="391" s="13" customFormat="1">
      <c r="A391" s="13"/>
      <c r="B391" s="217"/>
      <c r="C391" s="218"/>
      <c r="D391" s="219" t="s">
        <v>143</v>
      </c>
      <c r="E391" s="220" t="s">
        <v>41</v>
      </c>
      <c r="F391" s="221" t="s">
        <v>692</v>
      </c>
      <c r="G391" s="218"/>
      <c r="H391" s="222">
        <v>14</v>
      </c>
      <c r="I391" s="223"/>
      <c r="J391" s="218"/>
      <c r="K391" s="218"/>
      <c r="L391" s="224"/>
      <c r="M391" s="225"/>
      <c r="N391" s="226"/>
      <c r="O391" s="226"/>
      <c r="P391" s="226"/>
      <c r="Q391" s="226"/>
      <c r="R391" s="226"/>
      <c r="S391" s="226"/>
      <c r="T391" s="22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28" t="s">
        <v>143</v>
      </c>
      <c r="AU391" s="228" t="s">
        <v>90</v>
      </c>
      <c r="AV391" s="13" t="s">
        <v>90</v>
      </c>
      <c r="AW391" s="13" t="s">
        <v>42</v>
      </c>
      <c r="AX391" s="13" t="s">
        <v>83</v>
      </c>
      <c r="AY391" s="228" t="s">
        <v>132</v>
      </c>
    </row>
    <row r="392" s="13" customFormat="1">
      <c r="A392" s="13"/>
      <c r="B392" s="217"/>
      <c r="C392" s="218"/>
      <c r="D392" s="219" t="s">
        <v>143</v>
      </c>
      <c r="E392" s="218"/>
      <c r="F392" s="221" t="s">
        <v>693</v>
      </c>
      <c r="G392" s="218"/>
      <c r="H392" s="222">
        <v>16.100000000000001</v>
      </c>
      <c r="I392" s="223"/>
      <c r="J392" s="218"/>
      <c r="K392" s="218"/>
      <c r="L392" s="224"/>
      <c r="M392" s="225"/>
      <c r="N392" s="226"/>
      <c r="O392" s="226"/>
      <c r="P392" s="226"/>
      <c r="Q392" s="226"/>
      <c r="R392" s="226"/>
      <c r="S392" s="226"/>
      <c r="T392" s="22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28" t="s">
        <v>143</v>
      </c>
      <c r="AU392" s="228" t="s">
        <v>90</v>
      </c>
      <c r="AV392" s="13" t="s">
        <v>90</v>
      </c>
      <c r="AW392" s="13" t="s">
        <v>4</v>
      </c>
      <c r="AX392" s="13" t="s">
        <v>88</v>
      </c>
      <c r="AY392" s="228" t="s">
        <v>132</v>
      </c>
    </row>
    <row r="393" s="2" customFormat="1" ht="24.15" customHeight="1">
      <c r="A393" s="38"/>
      <c r="B393" s="39"/>
      <c r="C393" s="199" t="s">
        <v>694</v>
      </c>
      <c r="D393" s="199" t="s">
        <v>134</v>
      </c>
      <c r="E393" s="200" t="s">
        <v>695</v>
      </c>
      <c r="F393" s="201" t="s">
        <v>696</v>
      </c>
      <c r="G393" s="202" t="s">
        <v>41</v>
      </c>
      <c r="H393" s="203">
        <v>1</v>
      </c>
      <c r="I393" s="204"/>
      <c r="J393" s="205">
        <f>ROUND(I393*H393,2)</f>
        <v>0</v>
      </c>
      <c r="K393" s="201" t="s">
        <v>41</v>
      </c>
      <c r="L393" s="44"/>
      <c r="M393" s="206" t="s">
        <v>41</v>
      </c>
      <c r="N393" s="207" t="s">
        <v>54</v>
      </c>
      <c r="O393" s="84"/>
      <c r="P393" s="208">
        <f>O393*H393</f>
        <v>0</v>
      </c>
      <c r="Q393" s="208">
        <v>0</v>
      </c>
      <c r="R393" s="208">
        <f>Q393*H393</f>
        <v>0</v>
      </c>
      <c r="S393" s="208">
        <v>0</v>
      </c>
      <c r="T393" s="209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10" t="s">
        <v>139</v>
      </c>
      <c r="AT393" s="210" t="s">
        <v>134</v>
      </c>
      <c r="AU393" s="210" t="s">
        <v>90</v>
      </c>
      <c r="AY393" s="16" t="s">
        <v>132</v>
      </c>
      <c r="BE393" s="211">
        <f>IF(N393="základní",J393,0)</f>
        <v>0</v>
      </c>
      <c r="BF393" s="211">
        <f>IF(N393="snížená",J393,0)</f>
        <v>0</v>
      </c>
      <c r="BG393" s="211">
        <f>IF(N393="zákl. přenesená",J393,0)</f>
        <v>0</v>
      </c>
      <c r="BH393" s="211">
        <f>IF(N393="sníž. přenesená",J393,0)</f>
        <v>0</v>
      </c>
      <c r="BI393" s="211">
        <f>IF(N393="nulová",J393,0)</f>
        <v>0</v>
      </c>
      <c r="BJ393" s="16" t="s">
        <v>88</v>
      </c>
      <c r="BK393" s="211">
        <f>ROUND(I393*H393,2)</f>
        <v>0</v>
      </c>
      <c r="BL393" s="16" t="s">
        <v>139</v>
      </c>
      <c r="BM393" s="210" t="s">
        <v>697</v>
      </c>
    </row>
    <row r="394" s="2" customFormat="1" ht="24.15" customHeight="1">
      <c r="A394" s="38"/>
      <c r="B394" s="39"/>
      <c r="C394" s="199" t="s">
        <v>698</v>
      </c>
      <c r="D394" s="199" t="s">
        <v>134</v>
      </c>
      <c r="E394" s="200" t="s">
        <v>699</v>
      </c>
      <c r="F394" s="201" t="s">
        <v>700</v>
      </c>
      <c r="G394" s="202" t="s">
        <v>41</v>
      </c>
      <c r="H394" s="203">
        <v>4</v>
      </c>
      <c r="I394" s="204"/>
      <c r="J394" s="205">
        <f>ROUND(I394*H394,2)</f>
        <v>0</v>
      </c>
      <c r="K394" s="201" t="s">
        <v>41</v>
      </c>
      <c r="L394" s="44"/>
      <c r="M394" s="206" t="s">
        <v>41</v>
      </c>
      <c r="N394" s="207" t="s">
        <v>54</v>
      </c>
      <c r="O394" s="84"/>
      <c r="P394" s="208">
        <f>O394*H394</f>
        <v>0</v>
      </c>
      <c r="Q394" s="208">
        <v>0</v>
      </c>
      <c r="R394" s="208">
        <f>Q394*H394</f>
        <v>0</v>
      </c>
      <c r="S394" s="208">
        <v>0</v>
      </c>
      <c r="T394" s="209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10" t="s">
        <v>139</v>
      </c>
      <c r="AT394" s="210" t="s">
        <v>134</v>
      </c>
      <c r="AU394" s="210" t="s">
        <v>90</v>
      </c>
      <c r="AY394" s="16" t="s">
        <v>132</v>
      </c>
      <c r="BE394" s="211">
        <f>IF(N394="základní",J394,0)</f>
        <v>0</v>
      </c>
      <c r="BF394" s="211">
        <f>IF(N394="snížená",J394,0)</f>
        <v>0</v>
      </c>
      <c r="BG394" s="211">
        <f>IF(N394="zákl. přenesená",J394,0)</f>
        <v>0</v>
      </c>
      <c r="BH394" s="211">
        <f>IF(N394="sníž. přenesená",J394,0)</f>
        <v>0</v>
      </c>
      <c r="BI394" s="211">
        <f>IF(N394="nulová",J394,0)</f>
        <v>0</v>
      </c>
      <c r="BJ394" s="16" t="s">
        <v>88</v>
      </c>
      <c r="BK394" s="211">
        <f>ROUND(I394*H394,2)</f>
        <v>0</v>
      </c>
      <c r="BL394" s="16" t="s">
        <v>139</v>
      </c>
      <c r="BM394" s="210" t="s">
        <v>701</v>
      </c>
    </row>
    <row r="395" s="2" customFormat="1" ht="24.15" customHeight="1">
      <c r="A395" s="38"/>
      <c r="B395" s="39"/>
      <c r="C395" s="199" t="s">
        <v>702</v>
      </c>
      <c r="D395" s="199" t="s">
        <v>134</v>
      </c>
      <c r="E395" s="200" t="s">
        <v>703</v>
      </c>
      <c r="F395" s="201" t="s">
        <v>704</v>
      </c>
      <c r="G395" s="202" t="s">
        <v>41</v>
      </c>
      <c r="H395" s="203">
        <v>1</v>
      </c>
      <c r="I395" s="204"/>
      <c r="J395" s="205">
        <f>ROUND(I395*H395,2)</f>
        <v>0</v>
      </c>
      <c r="K395" s="201" t="s">
        <v>41</v>
      </c>
      <c r="L395" s="44"/>
      <c r="M395" s="206" t="s">
        <v>41</v>
      </c>
      <c r="N395" s="207" t="s">
        <v>54</v>
      </c>
      <c r="O395" s="84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10" t="s">
        <v>139</v>
      </c>
      <c r="AT395" s="210" t="s">
        <v>134</v>
      </c>
      <c r="AU395" s="210" t="s">
        <v>90</v>
      </c>
      <c r="AY395" s="16" t="s">
        <v>132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6" t="s">
        <v>88</v>
      </c>
      <c r="BK395" s="211">
        <f>ROUND(I395*H395,2)</f>
        <v>0</v>
      </c>
      <c r="BL395" s="16" t="s">
        <v>139</v>
      </c>
      <c r="BM395" s="210" t="s">
        <v>705</v>
      </c>
    </row>
    <row r="396" s="2" customFormat="1" ht="24.15" customHeight="1">
      <c r="A396" s="38"/>
      <c r="B396" s="39"/>
      <c r="C396" s="199" t="s">
        <v>706</v>
      </c>
      <c r="D396" s="199" t="s">
        <v>134</v>
      </c>
      <c r="E396" s="200" t="s">
        <v>707</v>
      </c>
      <c r="F396" s="201" t="s">
        <v>708</v>
      </c>
      <c r="G396" s="202" t="s">
        <v>41</v>
      </c>
      <c r="H396" s="203">
        <v>2</v>
      </c>
      <c r="I396" s="204"/>
      <c r="J396" s="205">
        <f>ROUND(I396*H396,2)</f>
        <v>0</v>
      </c>
      <c r="K396" s="201" t="s">
        <v>41</v>
      </c>
      <c r="L396" s="44"/>
      <c r="M396" s="206" t="s">
        <v>41</v>
      </c>
      <c r="N396" s="207" t="s">
        <v>54</v>
      </c>
      <c r="O396" s="84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10" t="s">
        <v>139</v>
      </c>
      <c r="AT396" s="210" t="s">
        <v>134</v>
      </c>
      <c r="AU396" s="210" t="s">
        <v>90</v>
      </c>
      <c r="AY396" s="16" t="s">
        <v>132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6" t="s">
        <v>88</v>
      </c>
      <c r="BK396" s="211">
        <f>ROUND(I396*H396,2)</f>
        <v>0</v>
      </c>
      <c r="BL396" s="16" t="s">
        <v>139</v>
      </c>
      <c r="BM396" s="210" t="s">
        <v>709</v>
      </c>
    </row>
    <row r="397" s="2" customFormat="1" ht="24.15" customHeight="1">
      <c r="A397" s="38"/>
      <c r="B397" s="39"/>
      <c r="C397" s="199" t="s">
        <v>710</v>
      </c>
      <c r="D397" s="199" t="s">
        <v>134</v>
      </c>
      <c r="E397" s="200" t="s">
        <v>711</v>
      </c>
      <c r="F397" s="201" t="s">
        <v>712</v>
      </c>
      <c r="G397" s="202" t="s">
        <v>41</v>
      </c>
      <c r="H397" s="203">
        <v>2</v>
      </c>
      <c r="I397" s="204"/>
      <c r="J397" s="205">
        <f>ROUND(I397*H397,2)</f>
        <v>0</v>
      </c>
      <c r="K397" s="201" t="s">
        <v>41</v>
      </c>
      <c r="L397" s="44"/>
      <c r="M397" s="206" t="s">
        <v>41</v>
      </c>
      <c r="N397" s="207" t="s">
        <v>54</v>
      </c>
      <c r="O397" s="84"/>
      <c r="P397" s="208">
        <f>O397*H397</f>
        <v>0</v>
      </c>
      <c r="Q397" s="208">
        <v>0</v>
      </c>
      <c r="R397" s="208">
        <f>Q397*H397</f>
        <v>0</v>
      </c>
      <c r="S397" s="208">
        <v>0</v>
      </c>
      <c r="T397" s="209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10" t="s">
        <v>139</v>
      </c>
      <c r="AT397" s="210" t="s">
        <v>134</v>
      </c>
      <c r="AU397" s="210" t="s">
        <v>90</v>
      </c>
      <c r="AY397" s="16" t="s">
        <v>132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16" t="s">
        <v>88</v>
      </c>
      <c r="BK397" s="211">
        <f>ROUND(I397*H397,2)</f>
        <v>0</v>
      </c>
      <c r="BL397" s="16" t="s">
        <v>139</v>
      </c>
      <c r="BM397" s="210" t="s">
        <v>713</v>
      </c>
    </row>
    <row r="398" s="2" customFormat="1" ht="24.15" customHeight="1">
      <c r="A398" s="38"/>
      <c r="B398" s="39"/>
      <c r="C398" s="199" t="s">
        <v>714</v>
      </c>
      <c r="D398" s="199" t="s">
        <v>134</v>
      </c>
      <c r="E398" s="200" t="s">
        <v>715</v>
      </c>
      <c r="F398" s="201" t="s">
        <v>716</v>
      </c>
      <c r="G398" s="202" t="s">
        <v>41</v>
      </c>
      <c r="H398" s="203">
        <v>1</v>
      </c>
      <c r="I398" s="204"/>
      <c r="J398" s="205">
        <f>ROUND(I398*H398,2)</f>
        <v>0</v>
      </c>
      <c r="K398" s="201" t="s">
        <v>41</v>
      </c>
      <c r="L398" s="44"/>
      <c r="M398" s="206" t="s">
        <v>41</v>
      </c>
      <c r="N398" s="207" t="s">
        <v>54</v>
      </c>
      <c r="O398" s="84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0" t="s">
        <v>139</v>
      </c>
      <c r="AT398" s="210" t="s">
        <v>134</v>
      </c>
      <c r="AU398" s="210" t="s">
        <v>90</v>
      </c>
      <c r="AY398" s="16" t="s">
        <v>132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6" t="s">
        <v>88</v>
      </c>
      <c r="BK398" s="211">
        <f>ROUND(I398*H398,2)</f>
        <v>0</v>
      </c>
      <c r="BL398" s="16" t="s">
        <v>139</v>
      </c>
      <c r="BM398" s="210" t="s">
        <v>717</v>
      </c>
    </row>
    <row r="399" s="2" customFormat="1" ht="24.15" customHeight="1">
      <c r="A399" s="38"/>
      <c r="B399" s="39"/>
      <c r="C399" s="199" t="s">
        <v>718</v>
      </c>
      <c r="D399" s="199" t="s">
        <v>134</v>
      </c>
      <c r="E399" s="200" t="s">
        <v>719</v>
      </c>
      <c r="F399" s="201" t="s">
        <v>720</v>
      </c>
      <c r="G399" s="202" t="s">
        <v>41</v>
      </c>
      <c r="H399" s="203">
        <v>1</v>
      </c>
      <c r="I399" s="204"/>
      <c r="J399" s="205">
        <f>ROUND(I399*H399,2)</f>
        <v>0</v>
      </c>
      <c r="K399" s="201" t="s">
        <v>41</v>
      </c>
      <c r="L399" s="44"/>
      <c r="M399" s="206" t="s">
        <v>41</v>
      </c>
      <c r="N399" s="207" t="s">
        <v>54</v>
      </c>
      <c r="O399" s="84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10" t="s">
        <v>139</v>
      </c>
      <c r="AT399" s="210" t="s">
        <v>134</v>
      </c>
      <c r="AU399" s="210" t="s">
        <v>90</v>
      </c>
      <c r="AY399" s="16" t="s">
        <v>132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16" t="s">
        <v>88</v>
      </c>
      <c r="BK399" s="211">
        <f>ROUND(I399*H399,2)</f>
        <v>0</v>
      </c>
      <c r="BL399" s="16" t="s">
        <v>139</v>
      </c>
      <c r="BM399" s="210" t="s">
        <v>721</v>
      </c>
    </row>
    <row r="400" s="2" customFormat="1" ht="24.15" customHeight="1">
      <c r="A400" s="38"/>
      <c r="B400" s="39"/>
      <c r="C400" s="199" t="s">
        <v>722</v>
      </c>
      <c r="D400" s="199" t="s">
        <v>134</v>
      </c>
      <c r="E400" s="200" t="s">
        <v>723</v>
      </c>
      <c r="F400" s="201" t="s">
        <v>724</v>
      </c>
      <c r="G400" s="202" t="s">
        <v>510</v>
      </c>
      <c r="H400" s="239"/>
      <c r="I400" s="204"/>
      <c r="J400" s="205">
        <f>ROUND(I400*H400,2)</f>
        <v>0</v>
      </c>
      <c r="K400" s="201" t="s">
        <v>138</v>
      </c>
      <c r="L400" s="44"/>
      <c r="M400" s="206" t="s">
        <v>41</v>
      </c>
      <c r="N400" s="207" t="s">
        <v>54</v>
      </c>
      <c r="O400" s="84"/>
      <c r="P400" s="208">
        <f>O400*H400</f>
        <v>0</v>
      </c>
      <c r="Q400" s="208">
        <v>0</v>
      </c>
      <c r="R400" s="208">
        <f>Q400*H400</f>
        <v>0</v>
      </c>
      <c r="S400" s="208">
        <v>0</v>
      </c>
      <c r="T400" s="20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0" t="s">
        <v>238</v>
      </c>
      <c r="AT400" s="210" t="s">
        <v>134</v>
      </c>
      <c r="AU400" s="210" t="s">
        <v>90</v>
      </c>
      <c r="AY400" s="16" t="s">
        <v>132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6" t="s">
        <v>88</v>
      </c>
      <c r="BK400" s="211">
        <f>ROUND(I400*H400,2)</f>
        <v>0</v>
      </c>
      <c r="BL400" s="16" t="s">
        <v>238</v>
      </c>
      <c r="BM400" s="210" t="s">
        <v>725</v>
      </c>
    </row>
    <row r="401" s="2" customFormat="1">
      <c r="A401" s="38"/>
      <c r="B401" s="39"/>
      <c r="C401" s="40"/>
      <c r="D401" s="212" t="s">
        <v>141</v>
      </c>
      <c r="E401" s="40"/>
      <c r="F401" s="213" t="s">
        <v>726</v>
      </c>
      <c r="G401" s="40"/>
      <c r="H401" s="40"/>
      <c r="I401" s="214"/>
      <c r="J401" s="40"/>
      <c r="K401" s="40"/>
      <c r="L401" s="44"/>
      <c r="M401" s="215"/>
      <c r="N401" s="216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6" t="s">
        <v>141</v>
      </c>
      <c r="AU401" s="16" t="s">
        <v>90</v>
      </c>
    </row>
    <row r="402" s="12" customFormat="1" ht="25.92" customHeight="1">
      <c r="A402" s="12"/>
      <c r="B402" s="183"/>
      <c r="C402" s="184"/>
      <c r="D402" s="185" t="s">
        <v>82</v>
      </c>
      <c r="E402" s="186" t="s">
        <v>200</v>
      </c>
      <c r="F402" s="186" t="s">
        <v>727</v>
      </c>
      <c r="G402" s="184"/>
      <c r="H402" s="184"/>
      <c r="I402" s="187"/>
      <c r="J402" s="188">
        <f>BK402</f>
        <v>0</v>
      </c>
      <c r="K402" s="184"/>
      <c r="L402" s="189"/>
      <c r="M402" s="190"/>
      <c r="N402" s="191"/>
      <c r="O402" s="191"/>
      <c r="P402" s="192">
        <f>P403+P439</f>
        <v>0</v>
      </c>
      <c r="Q402" s="191"/>
      <c r="R402" s="192">
        <f>R403+R439</f>
        <v>0.40404000000000001</v>
      </c>
      <c r="S402" s="191"/>
      <c r="T402" s="193">
        <f>T403+T439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94" t="s">
        <v>152</v>
      </c>
      <c r="AT402" s="195" t="s">
        <v>82</v>
      </c>
      <c r="AU402" s="195" t="s">
        <v>83</v>
      </c>
      <c r="AY402" s="194" t="s">
        <v>132</v>
      </c>
      <c r="BK402" s="196">
        <f>BK403+BK439</f>
        <v>0</v>
      </c>
    </row>
    <row r="403" s="12" customFormat="1" ht="22.8" customHeight="1">
      <c r="A403" s="12"/>
      <c r="B403" s="183"/>
      <c r="C403" s="184"/>
      <c r="D403" s="185" t="s">
        <v>82</v>
      </c>
      <c r="E403" s="197" t="s">
        <v>728</v>
      </c>
      <c r="F403" s="197" t="s">
        <v>729</v>
      </c>
      <c r="G403" s="184"/>
      <c r="H403" s="184"/>
      <c r="I403" s="187"/>
      <c r="J403" s="198">
        <f>BK403</f>
        <v>0</v>
      </c>
      <c r="K403" s="184"/>
      <c r="L403" s="189"/>
      <c r="M403" s="190"/>
      <c r="N403" s="191"/>
      <c r="O403" s="191"/>
      <c r="P403" s="192">
        <f>SUM(P404:P438)</f>
        <v>0</v>
      </c>
      <c r="Q403" s="191"/>
      <c r="R403" s="192">
        <f>SUM(R404:R438)</f>
        <v>0</v>
      </c>
      <c r="S403" s="191"/>
      <c r="T403" s="193">
        <f>SUM(T404:T438)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194" t="s">
        <v>152</v>
      </c>
      <c r="AT403" s="195" t="s">
        <v>82</v>
      </c>
      <c r="AU403" s="195" t="s">
        <v>88</v>
      </c>
      <c r="AY403" s="194" t="s">
        <v>132</v>
      </c>
      <c r="BK403" s="196">
        <f>SUM(BK404:BK438)</f>
        <v>0</v>
      </c>
    </row>
    <row r="404" s="2" customFormat="1" ht="24.15" customHeight="1">
      <c r="A404" s="38"/>
      <c r="B404" s="39"/>
      <c r="C404" s="199" t="s">
        <v>730</v>
      </c>
      <c r="D404" s="199" t="s">
        <v>134</v>
      </c>
      <c r="E404" s="200" t="s">
        <v>731</v>
      </c>
      <c r="F404" s="201" t="s">
        <v>732</v>
      </c>
      <c r="G404" s="202" t="s">
        <v>733</v>
      </c>
      <c r="H404" s="203">
        <v>15</v>
      </c>
      <c r="I404" s="204"/>
      <c r="J404" s="205">
        <f>ROUND(I404*H404,2)</f>
        <v>0</v>
      </c>
      <c r="K404" s="201" t="s">
        <v>41</v>
      </c>
      <c r="L404" s="44"/>
      <c r="M404" s="206" t="s">
        <v>41</v>
      </c>
      <c r="N404" s="207" t="s">
        <v>54</v>
      </c>
      <c r="O404" s="84"/>
      <c r="P404" s="208">
        <f>O404*H404</f>
        <v>0</v>
      </c>
      <c r="Q404" s="208">
        <v>0</v>
      </c>
      <c r="R404" s="208">
        <f>Q404*H404</f>
        <v>0</v>
      </c>
      <c r="S404" s="208">
        <v>0</v>
      </c>
      <c r="T404" s="209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10" t="s">
        <v>139</v>
      </c>
      <c r="AT404" s="210" t="s">
        <v>134</v>
      </c>
      <c r="AU404" s="210" t="s">
        <v>90</v>
      </c>
      <c r="AY404" s="16" t="s">
        <v>132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16" t="s">
        <v>88</v>
      </c>
      <c r="BK404" s="211">
        <f>ROUND(I404*H404,2)</f>
        <v>0</v>
      </c>
      <c r="BL404" s="16" t="s">
        <v>139</v>
      </c>
      <c r="BM404" s="210" t="s">
        <v>734</v>
      </c>
    </row>
    <row r="405" s="2" customFormat="1" ht="24.15" customHeight="1">
      <c r="A405" s="38"/>
      <c r="B405" s="39"/>
      <c r="C405" s="199" t="s">
        <v>735</v>
      </c>
      <c r="D405" s="199" t="s">
        <v>134</v>
      </c>
      <c r="E405" s="200" t="s">
        <v>736</v>
      </c>
      <c r="F405" s="201" t="s">
        <v>737</v>
      </c>
      <c r="G405" s="202" t="s">
        <v>208</v>
      </c>
      <c r="H405" s="203">
        <v>226</v>
      </c>
      <c r="I405" s="204"/>
      <c r="J405" s="205">
        <f>ROUND(I405*H405,2)</f>
        <v>0</v>
      </c>
      <c r="K405" s="201" t="s">
        <v>41</v>
      </c>
      <c r="L405" s="44"/>
      <c r="M405" s="206" t="s">
        <v>41</v>
      </c>
      <c r="N405" s="207" t="s">
        <v>54</v>
      </c>
      <c r="O405" s="84"/>
      <c r="P405" s="208">
        <f>O405*H405</f>
        <v>0</v>
      </c>
      <c r="Q405" s="208">
        <v>0</v>
      </c>
      <c r="R405" s="208">
        <f>Q405*H405</f>
        <v>0</v>
      </c>
      <c r="S405" s="208">
        <v>0</v>
      </c>
      <c r="T405" s="20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10" t="s">
        <v>139</v>
      </c>
      <c r="AT405" s="210" t="s">
        <v>134</v>
      </c>
      <c r="AU405" s="210" t="s">
        <v>90</v>
      </c>
      <c r="AY405" s="16" t="s">
        <v>132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16" t="s">
        <v>88</v>
      </c>
      <c r="BK405" s="211">
        <f>ROUND(I405*H405,2)</f>
        <v>0</v>
      </c>
      <c r="BL405" s="16" t="s">
        <v>139</v>
      </c>
      <c r="BM405" s="210" t="s">
        <v>738</v>
      </c>
    </row>
    <row r="406" s="2" customFormat="1" ht="24.15" customHeight="1">
      <c r="A406" s="38"/>
      <c r="B406" s="39"/>
      <c r="C406" s="199" t="s">
        <v>739</v>
      </c>
      <c r="D406" s="199" t="s">
        <v>134</v>
      </c>
      <c r="E406" s="200" t="s">
        <v>740</v>
      </c>
      <c r="F406" s="201" t="s">
        <v>741</v>
      </c>
      <c r="G406" s="202" t="s">
        <v>633</v>
      </c>
      <c r="H406" s="203">
        <v>1</v>
      </c>
      <c r="I406" s="204"/>
      <c r="J406" s="205">
        <f>ROUND(I406*H406,2)</f>
        <v>0</v>
      </c>
      <c r="K406" s="201" t="s">
        <v>41</v>
      </c>
      <c r="L406" s="44"/>
      <c r="M406" s="206" t="s">
        <v>41</v>
      </c>
      <c r="N406" s="207" t="s">
        <v>54</v>
      </c>
      <c r="O406" s="84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10" t="s">
        <v>139</v>
      </c>
      <c r="AT406" s="210" t="s">
        <v>134</v>
      </c>
      <c r="AU406" s="210" t="s">
        <v>90</v>
      </c>
      <c r="AY406" s="16" t="s">
        <v>132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6" t="s">
        <v>88</v>
      </c>
      <c r="BK406" s="211">
        <f>ROUND(I406*H406,2)</f>
        <v>0</v>
      </c>
      <c r="BL406" s="16" t="s">
        <v>139</v>
      </c>
      <c r="BM406" s="210" t="s">
        <v>742</v>
      </c>
    </row>
    <row r="407" s="2" customFormat="1" ht="24.15" customHeight="1">
      <c r="A407" s="38"/>
      <c r="B407" s="39"/>
      <c r="C407" s="199" t="s">
        <v>743</v>
      </c>
      <c r="D407" s="199" t="s">
        <v>134</v>
      </c>
      <c r="E407" s="200" t="s">
        <v>744</v>
      </c>
      <c r="F407" s="201" t="s">
        <v>745</v>
      </c>
      <c r="G407" s="202" t="s">
        <v>208</v>
      </c>
      <c r="H407" s="203">
        <v>226</v>
      </c>
      <c r="I407" s="204"/>
      <c r="J407" s="205">
        <f>ROUND(I407*H407,2)</f>
        <v>0</v>
      </c>
      <c r="K407" s="201" t="s">
        <v>41</v>
      </c>
      <c r="L407" s="44"/>
      <c r="M407" s="206" t="s">
        <v>41</v>
      </c>
      <c r="N407" s="207" t="s">
        <v>54</v>
      </c>
      <c r="O407" s="84"/>
      <c r="P407" s="208">
        <f>O407*H407</f>
        <v>0</v>
      </c>
      <c r="Q407" s="208">
        <v>0</v>
      </c>
      <c r="R407" s="208">
        <f>Q407*H407</f>
        <v>0</v>
      </c>
      <c r="S407" s="208">
        <v>0</v>
      </c>
      <c r="T407" s="209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0" t="s">
        <v>139</v>
      </c>
      <c r="AT407" s="210" t="s">
        <v>134</v>
      </c>
      <c r="AU407" s="210" t="s">
        <v>90</v>
      </c>
      <c r="AY407" s="16" t="s">
        <v>132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6" t="s">
        <v>88</v>
      </c>
      <c r="BK407" s="211">
        <f>ROUND(I407*H407,2)</f>
        <v>0</v>
      </c>
      <c r="BL407" s="16" t="s">
        <v>139</v>
      </c>
      <c r="BM407" s="210" t="s">
        <v>746</v>
      </c>
    </row>
    <row r="408" s="2" customFormat="1" ht="24.15" customHeight="1">
      <c r="A408" s="38"/>
      <c r="B408" s="39"/>
      <c r="C408" s="199" t="s">
        <v>747</v>
      </c>
      <c r="D408" s="199" t="s">
        <v>134</v>
      </c>
      <c r="E408" s="200" t="s">
        <v>748</v>
      </c>
      <c r="F408" s="201" t="s">
        <v>749</v>
      </c>
      <c r="G408" s="202" t="s">
        <v>750</v>
      </c>
      <c r="H408" s="203">
        <v>672</v>
      </c>
      <c r="I408" s="204"/>
      <c r="J408" s="205">
        <f>ROUND(I408*H408,2)</f>
        <v>0</v>
      </c>
      <c r="K408" s="201" t="s">
        <v>41</v>
      </c>
      <c r="L408" s="44"/>
      <c r="M408" s="206" t="s">
        <v>41</v>
      </c>
      <c r="N408" s="207" t="s">
        <v>54</v>
      </c>
      <c r="O408" s="84"/>
      <c r="P408" s="208">
        <f>O408*H408</f>
        <v>0</v>
      </c>
      <c r="Q408" s="208">
        <v>0</v>
      </c>
      <c r="R408" s="208">
        <f>Q408*H408</f>
        <v>0</v>
      </c>
      <c r="S408" s="208">
        <v>0</v>
      </c>
      <c r="T408" s="209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10" t="s">
        <v>139</v>
      </c>
      <c r="AT408" s="210" t="s">
        <v>134</v>
      </c>
      <c r="AU408" s="210" t="s">
        <v>90</v>
      </c>
      <c r="AY408" s="16" t="s">
        <v>132</v>
      </c>
      <c r="BE408" s="211">
        <f>IF(N408="základní",J408,0)</f>
        <v>0</v>
      </c>
      <c r="BF408" s="211">
        <f>IF(N408="snížená",J408,0)</f>
        <v>0</v>
      </c>
      <c r="BG408" s="211">
        <f>IF(N408="zákl. přenesená",J408,0)</f>
        <v>0</v>
      </c>
      <c r="BH408" s="211">
        <f>IF(N408="sníž. přenesená",J408,0)</f>
        <v>0</v>
      </c>
      <c r="BI408" s="211">
        <f>IF(N408="nulová",J408,0)</f>
        <v>0</v>
      </c>
      <c r="BJ408" s="16" t="s">
        <v>88</v>
      </c>
      <c r="BK408" s="211">
        <f>ROUND(I408*H408,2)</f>
        <v>0</v>
      </c>
      <c r="BL408" s="16" t="s">
        <v>139</v>
      </c>
      <c r="BM408" s="210" t="s">
        <v>751</v>
      </c>
    </row>
    <row r="409" s="2" customFormat="1" ht="24.15" customHeight="1">
      <c r="A409" s="38"/>
      <c r="B409" s="39"/>
      <c r="C409" s="199" t="s">
        <v>752</v>
      </c>
      <c r="D409" s="199" t="s">
        <v>134</v>
      </c>
      <c r="E409" s="200" t="s">
        <v>753</v>
      </c>
      <c r="F409" s="201" t="s">
        <v>754</v>
      </c>
      <c r="G409" s="202" t="s">
        <v>137</v>
      </c>
      <c r="H409" s="203">
        <v>148.80000000000001</v>
      </c>
      <c r="I409" s="204"/>
      <c r="J409" s="205">
        <f>ROUND(I409*H409,2)</f>
        <v>0</v>
      </c>
      <c r="K409" s="201" t="s">
        <v>41</v>
      </c>
      <c r="L409" s="44"/>
      <c r="M409" s="206" t="s">
        <v>41</v>
      </c>
      <c r="N409" s="207" t="s">
        <v>54</v>
      </c>
      <c r="O409" s="84"/>
      <c r="P409" s="208">
        <f>O409*H409</f>
        <v>0</v>
      </c>
      <c r="Q409" s="208">
        <v>0</v>
      </c>
      <c r="R409" s="208">
        <f>Q409*H409</f>
        <v>0</v>
      </c>
      <c r="S409" s="208">
        <v>0</v>
      </c>
      <c r="T409" s="209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10" t="s">
        <v>139</v>
      </c>
      <c r="AT409" s="210" t="s">
        <v>134</v>
      </c>
      <c r="AU409" s="210" t="s">
        <v>90</v>
      </c>
      <c r="AY409" s="16" t="s">
        <v>132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6" t="s">
        <v>88</v>
      </c>
      <c r="BK409" s="211">
        <f>ROUND(I409*H409,2)</f>
        <v>0</v>
      </c>
      <c r="BL409" s="16" t="s">
        <v>139</v>
      </c>
      <c r="BM409" s="210" t="s">
        <v>755</v>
      </c>
    </row>
    <row r="410" s="2" customFormat="1" ht="24.15" customHeight="1">
      <c r="A410" s="38"/>
      <c r="B410" s="39"/>
      <c r="C410" s="199" t="s">
        <v>756</v>
      </c>
      <c r="D410" s="199" t="s">
        <v>134</v>
      </c>
      <c r="E410" s="200" t="s">
        <v>757</v>
      </c>
      <c r="F410" s="201" t="s">
        <v>758</v>
      </c>
      <c r="G410" s="202" t="s">
        <v>733</v>
      </c>
      <c r="H410" s="203">
        <v>15</v>
      </c>
      <c r="I410" s="204"/>
      <c r="J410" s="205">
        <f>ROUND(I410*H410,2)</f>
        <v>0</v>
      </c>
      <c r="K410" s="201" t="s">
        <v>41</v>
      </c>
      <c r="L410" s="44"/>
      <c r="M410" s="206" t="s">
        <v>41</v>
      </c>
      <c r="N410" s="207" t="s">
        <v>54</v>
      </c>
      <c r="O410" s="84"/>
      <c r="P410" s="208">
        <f>O410*H410</f>
        <v>0</v>
      </c>
      <c r="Q410" s="208">
        <v>0</v>
      </c>
      <c r="R410" s="208">
        <f>Q410*H410</f>
        <v>0</v>
      </c>
      <c r="S410" s="208">
        <v>0</v>
      </c>
      <c r="T410" s="209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0" t="s">
        <v>139</v>
      </c>
      <c r="AT410" s="210" t="s">
        <v>134</v>
      </c>
      <c r="AU410" s="210" t="s">
        <v>90</v>
      </c>
      <c r="AY410" s="16" t="s">
        <v>132</v>
      </c>
      <c r="BE410" s="211">
        <f>IF(N410="základní",J410,0)</f>
        <v>0</v>
      </c>
      <c r="BF410" s="211">
        <f>IF(N410="snížená",J410,0)</f>
        <v>0</v>
      </c>
      <c r="BG410" s="211">
        <f>IF(N410="zákl. přenesená",J410,0)</f>
        <v>0</v>
      </c>
      <c r="BH410" s="211">
        <f>IF(N410="sníž. přenesená",J410,0)</f>
        <v>0</v>
      </c>
      <c r="BI410" s="211">
        <f>IF(N410="nulová",J410,0)</f>
        <v>0</v>
      </c>
      <c r="BJ410" s="16" t="s">
        <v>88</v>
      </c>
      <c r="BK410" s="211">
        <f>ROUND(I410*H410,2)</f>
        <v>0</v>
      </c>
      <c r="BL410" s="16" t="s">
        <v>139</v>
      </c>
      <c r="BM410" s="210" t="s">
        <v>759</v>
      </c>
    </row>
    <row r="411" s="2" customFormat="1" ht="37.8" customHeight="1">
      <c r="A411" s="38"/>
      <c r="B411" s="39"/>
      <c r="C411" s="199" t="s">
        <v>760</v>
      </c>
      <c r="D411" s="199" t="s">
        <v>134</v>
      </c>
      <c r="E411" s="200" t="s">
        <v>761</v>
      </c>
      <c r="F411" s="201" t="s">
        <v>762</v>
      </c>
      <c r="G411" s="202" t="s">
        <v>633</v>
      </c>
      <c r="H411" s="203">
        <v>1</v>
      </c>
      <c r="I411" s="204"/>
      <c r="J411" s="205">
        <f>ROUND(I411*H411,2)</f>
        <v>0</v>
      </c>
      <c r="K411" s="201" t="s">
        <v>41</v>
      </c>
      <c r="L411" s="44"/>
      <c r="M411" s="206" t="s">
        <v>41</v>
      </c>
      <c r="N411" s="207" t="s">
        <v>54</v>
      </c>
      <c r="O411" s="84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10" t="s">
        <v>139</v>
      </c>
      <c r="AT411" s="210" t="s">
        <v>134</v>
      </c>
      <c r="AU411" s="210" t="s">
        <v>90</v>
      </c>
      <c r="AY411" s="16" t="s">
        <v>132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16" t="s">
        <v>88</v>
      </c>
      <c r="BK411" s="211">
        <f>ROUND(I411*H411,2)</f>
        <v>0</v>
      </c>
      <c r="BL411" s="16" t="s">
        <v>139</v>
      </c>
      <c r="BM411" s="210" t="s">
        <v>763</v>
      </c>
    </row>
    <row r="412" s="2" customFormat="1" ht="24.15" customHeight="1">
      <c r="A412" s="38"/>
      <c r="B412" s="39"/>
      <c r="C412" s="199" t="s">
        <v>764</v>
      </c>
      <c r="D412" s="199" t="s">
        <v>134</v>
      </c>
      <c r="E412" s="200" t="s">
        <v>765</v>
      </c>
      <c r="F412" s="201" t="s">
        <v>766</v>
      </c>
      <c r="G412" s="202" t="s">
        <v>733</v>
      </c>
      <c r="H412" s="203">
        <v>6</v>
      </c>
      <c r="I412" s="204"/>
      <c r="J412" s="205">
        <f>ROUND(I412*H412,2)</f>
        <v>0</v>
      </c>
      <c r="K412" s="201" t="s">
        <v>41</v>
      </c>
      <c r="L412" s="44"/>
      <c r="M412" s="206" t="s">
        <v>41</v>
      </c>
      <c r="N412" s="207" t="s">
        <v>54</v>
      </c>
      <c r="O412" s="84"/>
      <c r="P412" s="208">
        <f>O412*H412</f>
        <v>0</v>
      </c>
      <c r="Q412" s="208">
        <v>0</v>
      </c>
      <c r="R412" s="208">
        <f>Q412*H412</f>
        <v>0</v>
      </c>
      <c r="S412" s="208">
        <v>0</v>
      </c>
      <c r="T412" s="209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10" t="s">
        <v>139</v>
      </c>
      <c r="AT412" s="210" t="s">
        <v>134</v>
      </c>
      <c r="AU412" s="210" t="s">
        <v>90</v>
      </c>
      <c r="AY412" s="16" t="s">
        <v>132</v>
      </c>
      <c r="BE412" s="211">
        <f>IF(N412="základní",J412,0)</f>
        <v>0</v>
      </c>
      <c r="BF412" s="211">
        <f>IF(N412="snížená",J412,0)</f>
        <v>0</v>
      </c>
      <c r="BG412" s="211">
        <f>IF(N412="zákl. přenesená",J412,0)</f>
        <v>0</v>
      </c>
      <c r="BH412" s="211">
        <f>IF(N412="sníž. přenesená",J412,0)</f>
        <v>0</v>
      </c>
      <c r="BI412" s="211">
        <f>IF(N412="nulová",J412,0)</f>
        <v>0</v>
      </c>
      <c r="BJ412" s="16" t="s">
        <v>88</v>
      </c>
      <c r="BK412" s="211">
        <f>ROUND(I412*H412,2)</f>
        <v>0</v>
      </c>
      <c r="BL412" s="16" t="s">
        <v>139</v>
      </c>
      <c r="BM412" s="210" t="s">
        <v>767</v>
      </c>
    </row>
    <row r="413" s="2" customFormat="1" ht="24.15" customHeight="1">
      <c r="A413" s="38"/>
      <c r="B413" s="39"/>
      <c r="C413" s="199" t="s">
        <v>768</v>
      </c>
      <c r="D413" s="199" t="s">
        <v>134</v>
      </c>
      <c r="E413" s="200" t="s">
        <v>769</v>
      </c>
      <c r="F413" s="201" t="s">
        <v>770</v>
      </c>
      <c r="G413" s="202" t="s">
        <v>733</v>
      </c>
      <c r="H413" s="203">
        <v>4</v>
      </c>
      <c r="I413" s="204"/>
      <c r="J413" s="205">
        <f>ROUND(I413*H413,2)</f>
        <v>0</v>
      </c>
      <c r="K413" s="201" t="s">
        <v>41</v>
      </c>
      <c r="L413" s="44"/>
      <c r="M413" s="206" t="s">
        <v>41</v>
      </c>
      <c r="N413" s="207" t="s">
        <v>54</v>
      </c>
      <c r="O413" s="84"/>
      <c r="P413" s="208">
        <f>O413*H413</f>
        <v>0</v>
      </c>
      <c r="Q413" s="208">
        <v>0</v>
      </c>
      <c r="R413" s="208">
        <f>Q413*H413</f>
        <v>0</v>
      </c>
      <c r="S413" s="208">
        <v>0</v>
      </c>
      <c r="T413" s="20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10" t="s">
        <v>139</v>
      </c>
      <c r="AT413" s="210" t="s">
        <v>134</v>
      </c>
      <c r="AU413" s="210" t="s">
        <v>90</v>
      </c>
      <c r="AY413" s="16" t="s">
        <v>132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6" t="s">
        <v>88</v>
      </c>
      <c r="BK413" s="211">
        <f>ROUND(I413*H413,2)</f>
        <v>0</v>
      </c>
      <c r="BL413" s="16" t="s">
        <v>139</v>
      </c>
      <c r="BM413" s="210" t="s">
        <v>771</v>
      </c>
    </row>
    <row r="414" s="2" customFormat="1" ht="24.15" customHeight="1">
      <c r="A414" s="38"/>
      <c r="B414" s="39"/>
      <c r="C414" s="199" t="s">
        <v>772</v>
      </c>
      <c r="D414" s="199" t="s">
        <v>134</v>
      </c>
      <c r="E414" s="200" t="s">
        <v>773</v>
      </c>
      <c r="F414" s="201" t="s">
        <v>774</v>
      </c>
      <c r="G414" s="202" t="s">
        <v>272</v>
      </c>
      <c r="H414" s="203">
        <v>4</v>
      </c>
      <c r="I414" s="204"/>
      <c r="J414" s="205">
        <f>ROUND(I414*H414,2)</f>
        <v>0</v>
      </c>
      <c r="K414" s="201" t="s">
        <v>41</v>
      </c>
      <c r="L414" s="44"/>
      <c r="M414" s="206" t="s">
        <v>41</v>
      </c>
      <c r="N414" s="207" t="s">
        <v>54</v>
      </c>
      <c r="O414" s="84"/>
      <c r="P414" s="208">
        <f>O414*H414</f>
        <v>0</v>
      </c>
      <c r="Q414" s="208">
        <v>0</v>
      </c>
      <c r="R414" s="208">
        <f>Q414*H414</f>
        <v>0</v>
      </c>
      <c r="S414" s="208">
        <v>0</v>
      </c>
      <c r="T414" s="209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0" t="s">
        <v>139</v>
      </c>
      <c r="AT414" s="210" t="s">
        <v>134</v>
      </c>
      <c r="AU414" s="210" t="s">
        <v>90</v>
      </c>
      <c r="AY414" s="16" t="s">
        <v>132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16" t="s">
        <v>88</v>
      </c>
      <c r="BK414" s="211">
        <f>ROUND(I414*H414,2)</f>
        <v>0</v>
      </c>
      <c r="BL414" s="16" t="s">
        <v>139</v>
      </c>
      <c r="BM414" s="210" t="s">
        <v>775</v>
      </c>
    </row>
    <row r="415" s="2" customFormat="1" ht="24.15" customHeight="1">
      <c r="A415" s="38"/>
      <c r="B415" s="39"/>
      <c r="C415" s="199" t="s">
        <v>776</v>
      </c>
      <c r="D415" s="199" t="s">
        <v>134</v>
      </c>
      <c r="E415" s="200" t="s">
        <v>777</v>
      </c>
      <c r="F415" s="201" t="s">
        <v>778</v>
      </c>
      <c r="G415" s="202" t="s">
        <v>750</v>
      </c>
      <c r="H415" s="203">
        <v>120</v>
      </c>
      <c r="I415" s="204"/>
      <c r="J415" s="205">
        <f>ROUND(I415*H415,2)</f>
        <v>0</v>
      </c>
      <c r="K415" s="201" t="s">
        <v>41</v>
      </c>
      <c r="L415" s="44"/>
      <c r="M415" s="206" t="s">
        <v>41</v>
      </c>
      <c r="N415" s="207" t="s">
        <v>54</v>
      </c>
      <c r="O415" s="84"/>
      <c r="P415" s="208">
        <f>O415*H415</f>
        <v>0</v>
      </c>
      <c r="Q415" s="208">
        <v>0</v>
      </c>
      <c r="R415" s="208">
        <f>Q415*H415</f>
        <v>0</v>
      </c>
      <c r="S415" s="208">
        <v>0</v>
      </c>
      <c r="T415" s="209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10" t="s">
        <v>139</v>
      </c>
      <c r="AT415" s="210" t="s">
        <v>134</v>
      </c>
      <c r="AU415" s="210" t="s">
        <v>90</v>
      </c>
      <c r="AY415" s="16" t="s">
        <v>132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6" t="s">
        <v>88</v>
      </c>
      <c r="BK415" s="211">
        <f>ROUND(I415*H415,2)</f>
        <v>0</v>
      </c>
      <c r="BL415" s="16" t="s">
        <v>139</v>
      </c>
      <c r="BM415" s="210" t="s">
        <v>779</v>
      </c>
    </row>
    <row r="416" s="2" customFormat="1" ht="24.15" customHeight="1">
      <c r="A416" s="38"/>
      <c r="B416" s="39"/>
      <c r="C416" s="199" t="s">
        <v>780</v>
      </c>
      <c r="D416" s="199" t="s">
        <v>134</v>
      </c>
      <c r="E416" s="200" t="s">
        <v>781</v>
      </c>
      <c r="F416" s="201" t="s">
        <v>782</v>
      </c>
      <c r="G416" s="202" t="s">
        <v>180</v>
      </c>
      <c r="H416" s="203">
        <v>2</v>
      </c>
      <c r="I416" s="204"/>
      <c r="J416" s="205">
        <f>ROUND(I416*H416,2)</f>
        <v>0</v>
      </c>
      <c r="K416" s="201" t="s">
        <v>41</v>
      </c>
      <c r="L416" s="44"/>
      <c r="M416" s="206" t="s">
        <v>41</v>
      </c>
      <c r="N416" s="207" t="s">
        <v>54</v>
      </c>
      <c r="O416" s="84"/>
      <c r="P416" s="208">
        <f>O416*H416</f>
        <v>0</v>
      </c>
      <c r="Q416" s="208">
        <v>0</v>
      </c>
      <c r="R416" s="208">
        <f>Q416*H416</f>
        <v>0</v>
      </c>
      <c r="S416" s="208">
        <v>0</v>
      </c>
      <c r="T416" s="209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10" t="s">
        <v>139</v>
      </c>
      <c r="AT416" s="210" t="s">
        <v>134</v>
      </c>
      <c r="AU416" s="210" t="s">
        <v>90</v>
      </c>
      <c r="AY416" s="16" t="s">
        <v>132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16" t="s">
        <v>88</v>
      </c>
      <c r="BK416" s="211">
        <f>ROUND(I416*H416,2)</f>
        <v>0</v>
      </c>
      <c r="BL416" s="16" t="s">
        <v>139</v>
      </c>
      <c r="BM416" s="210" t="s">
        <v>783</v>
      </c>
    </row>
    <row r="417" s="2" customFormat="1" ht="24.15" customHeight="1">
      <c r="A417" s="38"/>
      <c r="B417" s="39"/>
      <c r="C417" s="199" t="s">
        <v>784</v>
      </c>
      <c r="D417" s="199" t="s">
        <v>134</v>
      </c>
      <c r="E417" s="200" t="s">
        <v>785</v>
      </c>
      <c r="F417" s="201" t="s">
        <v>786</v>
      </c>
      <c r="G417" s="202" t="s">
        <v>750</v>
      </c>
      <c r="H417" s="203">
        <v>120</v>
      </c>
      <c r="I417" s="204"/>
      <c r="J417" s="205">
        <f>ROUND(I417*H417,2)</f>
        <v>0</v>
      </c>
      <c r="K417" s="201" t="s">
        <v>41</v>
      </c>
      <c r="L417" s="44"/>
      <c r="M417" s="206" t="s">
        <v>41</v>
      </c>
      <c r="N417" s="207" t="s">
        <v>54</v>
      </c>
      <c r="O417" s="84"/>
      <c r="P417" s="208">
        <f>O417*H417</f>
        <v>0</v>
      </c>
      <c r="Q417" s="208">
        <v>0</v>
      </c>
      <c r="R417" s="208">
        <f>Q417*H417</f>
        <v>0</v>
      </c>
      <c r="S417" s="208">
        <v>0</v>
      </c>
      <c r="T417" s="209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0" t="s">
        <v>139</v>
      </c>
      <c r="AT417" s="210" t="s">
        <v>134</v>
      </c>
      <c r="AU417" s="210" t="s">
        <v>90</v>
      </c>
      <c r="AY417" s="16" t="s">
        <v>132</v>
      </c>
      <c r="BE417" s="211">
        <f>IF(N417="základní",J417,0)</f>
        <v>0</v>
      </c>
      <c r="BF417" s="211">
        <f>IF(N417="snížená",J417,0)</f>
        <v>0</v>
      </c>
      <c r="BG417" s="211">
        <f>IF(N417="zákl. přenesená",J417,0)</f>
        <v>0</v>
      </c>
      <c r="BH417" s="211">
        <f>IF(N417="sníž. přenesená",J417,0)</f>
        <v>0</v>
      </c>
      <c r="BI417" s="211">
        <f>IF(N417="nulová",J417,0)</f>
        <v>0</v>
      </c>
      <c r="BJ417" s="16" t="s">
        <v>88</v>
      </c>
      <c r="BK417" s="211">
        <f>ROUND(I417*H417,2)</f>
        <v>0</v>
      </c>
      <c r="BL417" s="16" t="s">
        <v>139</v>
      </c>
      <c r="BM417" s="210" t="s">
        <v>787</v>
      </c>
    </row>
    <row r="418" s="2" customFormat="1" ht="24.15" customHeight="1">
      <c r="A418" s="38"/>
      <c r="B418" s="39"/>
      <c r="C418" s="199" t="s">
        <v>788</v>
      </c>
      <c r="D418" s="199" t="s">
        <v>134</v>
      </c>
      <c r="E418" s="200" t="s">
        <v>789</v>
      </c>
      <c r="F418" s="201" t="s">
        <v>790</v>
      </c>
      <c r="G418" s="202" t="s">
        <v>733</v>
      </c>
      <c r="H418" s="203">
        <v>4</v>
      </c>
      <c r="I418" s="204"/>
      <c r="J418" s="205">
        <f>ROUND(I418*H418,2)</f>
        <v>0</v>
      </c>
      <c r="K418" s="201" t="s">
        <v>41</v>
      </c>
      <c r="L418" s="44"/>
      <c r="M418" s="206" t="s">
        <v>41</v>
      </c>
      <c r="N418" s="207" t="s">
        <v>54</v>
      </c>
      <c r="O418" s="84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10" t="s">
        <v>139</v>
      </c>
      <c r="AT418" s="210" t="s">
        <v>134</v>
      </c>
      <c r="AU418" s="210" t="s">
        <v>90</v>
      </c>
      <c r="AY418" s="16" t="s">
        <v>132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6" t="s">
        <v>88</v>
      </c>
      <c r="BK418" s="211">
        <f>ROUND(I418*H418,2)</f>
        <v>0</v>
      </c>
      <c r="BL418" s="16" t="s">
        <v>139</v>
      </c>
      <c r="BM418" s="210" t="s">
        <v>791</v>
      </c>
    </row>
    <row r="419" s="2" customFormat="1" ht="24.15" customHeight="1">
      <c r="A419" s="38"/>
      <c r="B419" s="39"/>
      <c r="C419" s="199" t="s">
        <v>792</v>
      </c>
      <c r="D419" s="199" t="s">
        <v>134</v>
      </c>
      <c r="E419" s="200" t="s">
        <v>793</v>
      </c>
      <c r="F419" s="201" t="s">
        <v>794</v>
      </c>
      <c r="G419" s="202" t="s">
        <v>272</v>
      </c>
      <c r="H419" s="203">
        <v>1</v>
      </c>
      <c r="I419" s="204"/>
      <c r="J419" s="205">
        <f>ROUND(I419*H419,2)</f>
        <v>0</v>
      </c>
      <c r="K419" s="201" t="s">
        <v>41</v>
      </c>
      <c r="L419" s="44"/>
      <c r="M419" s="206" t="s">
        <v>41</v>
      </c>
      <c r="N419" s="207" t="s">
        <v>54</v>
      </c>
      <c r="O419" s="84"/>
      <c r="P419" s="208">
        <f>O419*H419</f>
        <v>0</v>
      </c>
      <c r="Q419" s="208">
        <v>0</v>
      </c>
      <c r="R419" s="208">
        <f>Q419*H419</f>
        <v>0</v>
      </c>
      <c r="S419" s="208">
        <v>0</v>
      </c>
      <c r="T419" s="209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0" t="s">
        <v>139</v>
      </c>
      <c r="AT419" s="210" t="s">
        <v>134</v>
      </c>
      <c r="AU419" s="210" t="s">
        <v>90</v>
      </c>
      <c r="AY419" s="16" t="s">
        <v>132</v>
      </c>
      <c r="BE419" s="211">
        <f>IF(N419="základní",J419,0)</f>
        <v>0</v>
      </c>
      <c r="BF419" s="211">
        <f>IF(N419="snížená",J419,0)</f>
        <v>0</v>
      </c>
      <c r="BG419" s="211">
        <f>IF(N419="zákl. přenesená",J419,0)</f>
        <v>0</v>
      </c>
      <c r="BH419" s="211">
        <f>IF(N419="sníž. přenesená",J419,0)</f>
        <v>0</v>
      </c>
      <c r="BI419" s="211">
        <f>IF(N419="nulová",J419,0)</f>
        <v>0</v>
      </c>
      <c r="BJ419" s="16" t="s">
        <v>88</v>
      </c>
      <c r="BK419" s="211">
        <f>ROUND(I419*H419,2)</f>
        <v>0</v>
      </c>
      <c r="BL419" s="16" t="s">
        <v>139</v>
      </c>
      <c r="BM419" s="210" t="s">
        <v>795</v>
      </c>
    </row>
    <row r="420" s="2" customFormat="1">
      <c r="A420" s="38"/>
      <c r="B420" s="39"/>
      <c r="C420" s="40"/>
      <c r="D420" s="219" t="s">
        <v>796</v>
      </c>
      <c r="E420" s="40"/>
      <c r="F420" s="240" t="s">
        <v>797</v>
      </c>
      <c r="G420" s="40"/>
      <c r="H420" s="40"/>
      <c r="I420" s="214"/>
      <c r="J420" s="40"/>
      <c r="K420" s="40"/>
      <c r="L420" s="44"/>
      <c r="M420" s="215"/>
      <c r="N420" s="216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6" t="s">
        <v>796</v>
      </c>
      <c r="AU420" s="16" t="s">
        <v>90</v>
      </c>
    </row>
    <row r="421" s="2" customFormat="1" ht="37.8" customHeight="1">
      <c r="A421" s="38"/>
      <c r="B421" s="39"/>
      <c r="C421" s="199" t="s">
        <v>798</v>
      </c>
      <c r="D421" s="199" t="s">
        <v>134</v>
      </c>
      <c r="E421" s="200" t="s">
        <v>799</v>
      </c>
      <c r="F421" s="201" t="s">
        <v>800</v>
      </c>
      <c r="G421" s="202" t="s">
        <v>272</v>
      </c>
      <c r="H421" s="203">
        <v>1</v>
      </c>
      <c r="I421" s="204"/>
      <c r="J421" s="205">
        <f>ROUND(I421*H421,2)</f>
        <v>0</v>
      </c>
      <c r="K421" s="201" t="s">
        <v>41</v>
      </c>
      <c r="L421" s="44"/>
      <c r="M421" s="206" t="s">
        <v>41</v>
      </c>
      <c r="N421" s="207" t="s">
        <v>54</v>
      </c>
      <c r="O421" s="84"/>
      <c r="P421" s="208">
        <f>O421*H421</f>
        <v>0</v>
      </c>
      <c r="Q421" s="208">
        <v>0</v>
      </c>
      <c r="R421" s="208">
        <f>Q421*H421</f>
        <v>0</v>
      </c>
      <c r="S421" s="208">
        <v>0</v>
      </c>
      <c r="T421" s="20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10" t="s">
        <v>139</v>
      </c>
      <c r="AT421" s="210" t="s">
        <v>134</v>
      </c>
      <c r="AU421" s="210" t="s">
        <v>90</v>
      </c>
      <c r="AY421" s="16" t="s">
        <v>132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16" t="s">
        <v>88</v>
      </c>
      <c r="BK421" s="211">
        <f>ROUND(I421*H421,2)</f>
        <v>0</v>
      </c>
      <c r="BL421" s="16" t="s">
        <v>139</v>
      </c>
      <c r="BM421" s="210" t="s">
        <v>801</v>
      </c>
    </row>
    <row r="422" s="2" customFormat="1" ht="24.15" customHeight="1">
      <c r="A422" s="38"/>
      <c r="B422" s="39"/>
      <c r="C422" s="199" t="s">
        <v>802</v>
      </c>
      <c r="D422" s="199" t="s">
        <v>134</v>
      </c>
      <c r="E422" s="200" t="s">
        <v>803</v>
      </c>
      <c r="F422" s="201" t="s">
        <v>804</v>
      </c>
      <c r="G422" s="202" t="s">
        <v>272</v>
      </c>
      <c r="H422" s="203">
        <v>1</v>
      </c>
      <c r="I422" s="204"/>
      <c r="J422" s="205">
        <f>ROUND(I422*H422,2)</f>
        <v>0</v>
      </c>
      <c r="K422" s="201" t="s">
        <v>41</v>
      </c>
      <c r="L422" s="44"/>
      <c r="M422" s="206" t="s">
        <v>41</v>
      </c>
      <c r="N422" s="207" t="s">
        <v>54</v>
      </c>
      <c r="O422" s="84"/>
      <c r="P422" s="208">
        <f>O422*H422</f>
        <v>0</v>
      </c>
      <c r="Q422" s="208">
        <v>0</v>
      </c>
      <c r="R422" s="208">
        <f>Q422*H422</f>
        <v>0</v>
      </c>
      <c r="S422" s="208">
        <v>0</v>
      </c>
      <c r="T422" s="20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10" t="s">
        <v>139</v>
      </c>
      <c r="AT422" s="210" t="s">
        <v>134</v>
      </c>
      <c r="AU422" s="210" t="s">
        <v>90</v>
      </c>
      <c r="AY422" s="16" t="s">
        <v>132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16" t="s">
        <v>88</v>
      </c>
      <c r="BK422" s="211">
        <f>ROUND(I422*H422,2)</f>
        <v>0</v>
      </c>
      <c r="BL422" s="16" t="s">
        <v>139</v>
      </c>
      <c r="BM422" s="210" t="s">
        <v>805</v>
      </c>
    </row>
    <row r="423" s="2" customFormat="1" ht="24.15" customHeight="1">
      <c r="A423" s="38"/>
      <c r="B423" s="39"/>
      <c r="C423" s="199" t="s">
        <v>806</v>
      </c>
      <c r="D423" s="199" t="s">
        <v>134</v>
      </c>
      <c r="E423" s="200" t="s">
        <v>807</v>
      </c>
      <c r="F423" s="201" t="s">
        <v>808</v>
      </c>
      <c r="G423" s="202" t="s">
        <v>633</v>
      </c>
      <c r="H423" s="203">
        <v>1</v>
      </c>
      <c r="I423" s="204"/>
      <c r="J423" s="205">
        <f>ROUND(I423*H423,2)</f>
        <v>0</v>
      </c>
      <c r="K423" s="201" t="s">
        <v>41</v>
      </c>
      <c r="L423" s="44"/>
      <c r="M423" s="206" t="s">
        <v>41</v>
      </c>
      <c r="N423" s="207" t="s">
        <v>54</v>
      </c>
      <c r="O423" s="84"/>
      <c r="P423" s="208">
        <f>O423*H423</f>
        <v>0</v>
      </c>
      <c r="Q423" s="208">
        <v>0</v>
      </c>
      <c r="R423" s="208">
        <f>Q423*H423</f>
        <v>0</v>
      </c>
      <c r="S423" s="208">
        <v>0</v>
      </c>
      <c r="T423" s="209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10" t="s">
        <v>139</v>
      </c>
      <c r="AT423" s="210" t="s">
        <v>134</v>
      </c>
      <c r="AU423" s="210" t="s">
        <v>90</v>
      </c>
      <c r="AY423" s="16" t="s">
        <v>132</v>
      </c>
      <c r="BE423" s="211">
        <f>IF(N423="základní",J423,0)</f>
        <v>0</v>
      </c>
      <c r="BF423" s="211">
        <f>IF(N423="snížená",J423,0)</f>
        <v>0</v>
      </c>
      <c r="BG423" s="211">
        <f>IF(N423="zákl. přenesená",J423,0)</f>
        <v>0</v>
      </c>
      <c r="BH423" s="211">
        <f>IF(N423="sníž. přenesená",J423,0)</f>
        <v>0</v>
      </c>
      <c r="BI423" s="211">
        <f>IF(N423="nulová",J423,0)</f>
        <v>0</v>
      </c>
      <c r="BJ423" s="16" t="s">
        <v>88</v>
      </c>
      <c r="BK423" s="211">
        <f>ROUND(I423*H423,2)</f>
        <v>0</v>
      </c>
      <c r="BL423" s="16" t="s">
        <v>139</v>
      </c>
      <c r="BM423" s="210" t="s">
        <v>809</v>
      </c>
    </row>
    <row r="424" s="2" customFormat="1" ht="37.8" customHeight="1">
      <c r="A424" s="38"/>
      <c r="B424" s="39"/>
      <c r="C424" s="199" t="s">
        <v>810</v>
      </c>
      <c r="D424" s="199" t="s">
        <v>134</v>
      </c>
      <c r="E424" s="200" t="s">
        <v>811</v>
      </c>
      <c r="F424" s="201" t="s">
        <v>812</v>
      </c>
      <c r="G424" s="202" t="s">
        <v>633</v>
      </c>
      <c r="H424" s="203">
        <v>2</v>
      </c>
      <c r="I424" s="204"/>
      <c r="J424" s="205">
        <f>ROUND(I424*H424,2)</f>
        <v>0</v>
      </c>
      <c r="K424" s="201" t="s">
        <v>41</v>
      </c>
      <c r="L424" s="44"/>
      <c r="M424" s="206" t="s">
        <v>41</v>
      </c>
      <c r="N424" s="207" t="s">
        <v>54</v>
      </c>
      <c r="O424" s="84"/>
      <c r="P424" s="208">
        <f>O424*H424</f>
        <v>0</v>
      </c>
      <c r="Q424" s="208">
        <v>0</v>
      </c>
      <c r="R424" s="208">
        <f>Q424*H424</f>
        <v>0</v>
      </c>
      <c r="S424" s="208">
        <v>0</v>
      </c>
      <c r="T424" s="20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10" t="s">
        <v>139</v>
      </c>
      <c r="AT424" s="210" t="s">
        <v>134</v>
      </c>
      <c r="AU424" s="210" t="s">
        <v>90</v>
      </c>
      <c r="AY424" s="16" t="s">
        <v>132</v>
      </c>
      <c r="BE424" s="211">
        <f>IF(N424="základní",J424,0)</f>
        <v>0</v>
      </c>
      <c r="BF424" s="211">
        <f>IF(N424="snížená",J424,0)</f>
        <v>0</v>
      </c>
      <c r="BG424" s="211">
        <f>IF(N424="zákl. přenesená",J424,0)</f>
        <v>0</v>
      </c>
      <c r="BH424" s="211">
        <f>IF(N424="sníž. přenesená",J424,0)</f>
        <v>0</v>
      </c>
      <c r="BI424" s="211">
        <f>IF(N424="nulová",J424,0)</f>
        <v>0</v>
      </c>
      <c r="BJ424" s="16" t="s">
        <v>88</v>
      </c>
      <c r="BK424" s="211">
        <f>ROUND(I424*H424,2)</f>
        <v>0</v>
      </c>
      <c r="BL424" s="16" t="s">
        <v>139</v>
      </c>
      <c r="BM424" s="210" t="s">
        <v>813</v>
      </c>
    </row>
    <row r="425" s="2" customFormat="1" ht="24.15" customHeight="1">
      <c r="A425" s="38"/>
      <c r="B425" s="39"/>
      <c r="C425" s="199" t="s">
        <v>814</v>
      </c>
      <c r="D425" s="199" t="s">
        <v>134</v>
      </c>
      <c r="E425" s="200" t="s">
        <v>815</v>
      </c>
      <c r="F425" s="201" t="s">
        <v>816</v>
      </c>
      <c r="G425" s="202" t="s">
        <v>633</v>
      </c>
      <c r="H425" s="203">
        <v>2</v>
      </c>
      <c r="I425" s="204"/>
      <c r="J425" s="205">
        <f>ROUND(I425*H425,2)</f>
        <v>0</v>
      </c>
      <c r="K425" s="201" t="s">
        <v>41</v>
      </c>
      <c r="L425" s="44"/>
      <c r="M425" s="206" t="s">
        <v>41</v>
      </c>
      <c r="N425" s="207" t="s">
        <v>54</v>
      </c>
      <c r="O425" s="84"/>
      <c r="P425" s="208">
        <f>O425*H425</f>
        <v>0</v>
      </c>
      <c r="Q425" s="208">
        <v>0</v>
      </c>
      <c r="R425" s="208">
        <f>Q425*H425</f>
        <v>0</v>
      </c>
      <c r="S425" s="208">
        <v>0</v>
      </c>
      <c r="T425" s="209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0" t="s">
        <v>139</v>
      </c>
      <c r="AT425" s="210" t="s">
        <v>134</v>
      </c>
      <c r="AU425" s="210" t="s">
        <v>90</v>
      </c>
      <c r="AY425" s="16" t="s">
        <v>132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16" t="s">
        <v>88</v>
      </c>
      <c r="BK425" s="211">
        <f>ROUND(I425*H425,2)</f>
        <v>0</v>
      </c>
      <c r="BL425" s="16" t="s">
        <v>139</v>
      </c>
      <c r="BM425" s="210" t="s">
        <v>817</v>
      </c>
    </row>
    <row r="426" s="2" customFormat="1" ht="24.15" customHeight="1">
      <c r="A426" s="38"/>
      <c r="B426" s="39"/>
      <c r="C426" s="199" t="s">
        <v>818</v>
      </c>
      <c r="D426" s="199" t="s">
        <v>134</v>
      </c>
      <c r="E426" s="200" t="s">
        <v>819</v>
      </c>
      <c r="F426" s="201" t="s">
        <v>820</v>
      </c>
      <c r="G426" s="202" t="s">
        <v>633</v>
      </c>
      <c r="H426" s="203">
        <v>2</v>
      </c>
      <c r="I426" s="204"/>
      <c r="J426" s="205">
        <f>ROUND(I426*H426,2)</f>
        <v>0</v>
      </c>
      <c r="K426" s="201" t="s">
        <v>41</v>
      </c>
      <c r="L426" s="44"/>
      <c r="M426" s="206" t="s">
        <v>41</v>
      </c>
      <c r="N426" s="207" t="s">
        <v>54</v>
      </c>
      <c r="O426" s="84"/>
      <c r="P426" s="208">
        <f>O426*H426</f>
        <v>0</v>
      </c>
      <c r="Q426" s="208">
        <v>0</v>
      </c>
      <c r="R426" s="208">
        <f>Q426*H426</f>
        <v>0</v>
      </c>
      <c r="S426" s="208">
        <v>0</v>
      </c>
      <c r="T426" s="209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10" t="s">
        <v>139</v>
      </c>
      <c r="AT426" s="210" t="s">
        <v>134</v>
      </c>
      <c r="AU426" s="210" t="s">
        <v>90</v>
      </c>
      <c r="AY426" s="16" t="s">
        <v>132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16" t="s">
        <v>88</v>
      </c>
      <c r="BK426" s="211">
        <f>ROUND(I426*H426,2)</f>
        <v>0</v>
      </c>
      <c r="BL426" s="16" t="s">
        <v>139</v>
      </c>
      <c r="BM426" s="210" t="s">
        <v>821</v>
      </c>
    </row>
    <row r="427" s="2" customFormat="1" ht="24.15" customHeight="1">
      <c r="A427" s="38"/>
      <c r="B427" s="39"/>
      <c r="C427" s="199" t="s">
        <v>822</v>
      </c>
      <c r="D427" s="199" t="s">
        <v>134</v>
      </c>
      <c r="E427" s="200" t="s">
        <v>823</v>
      </c>
      <c r="F427" s="201" t="s">
        <v>824</v>
      </c>
      <c r="G427" s="202" t="s">
        <v>633</v>
      </c>
      <c r="H427" s="203">
        <v>1</v>
      </c>
      <c r="I427" s="204"/>
      <c r="J427" s="205">
        <f>ROUND(I427*H427,2)</f>
        <v>0</v>
      </c>
      <c r="K427" s="201" t="s">
        <v>41</v>
      </c>
      <c r="L427" s="44"/>
      <c r="M427" s="206" t="s">
        <v>41</v>
      </c>
      <c r="N427" s="207" t="s">
        <v>54</v>
      </c>
      <c r="O427" s="84"/>
      <c r="P427" s="208">
        <f>O427*H427</f>
        <v>0</v>
      </c>
      <c r="Q427" s="208">
        <v>0</v>
      </c>
      <c r="R427" s="208">
        <f>Q427*H427</f>
        <v>0</v>
      </c>
      <c r="S427" s="208">
        <v>0</v>
      </c>
      <c r="T427" s="209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10" t="s">
        <v>139</v>
      </c>
      <c r="AT427" s="210" t="s">
        <v>134</v>
      </c>
      <c r="AU427" s="210" t="s">
        <v>90</v>
      </c>
      <c r="AY427" s="16" t="s">
        <v>132</v>
      </c>
      <c r="BE427" s="211">
        <f>IF(N427="základní",J427,0)</f>
        <v>0</v>
      </c>
      <c r="BF427" s="211">
        <f>IF(N427="snížená",J427,0)</f>
        <v>0</v>
      </c>
      <c r="BG427" s="211">
        <f>IF(N427="zákl. přenesená",J427,0)</f>
        <v>0</v>
      </c>
      <c r="BH427" s="211">
        <f>IF(N427="sníž. přenesená",J427,0)</f>
        <v>0</v>
      </c>
      <c r="BI427" s="211">
        <f>IF(N427="nulová",J427,0)</f>
        <v>0</v>
      </c>
      <c r="BJ427" s="16" t="s">
        <v>88</v>
      </c>
      <c r="BK427" s="211">
        <f>ROUND(I427*H427,2)</f>
        <v>0</v>
      </c>
      <c r="BL427" s="16" t="s">
        <v>139</v>
      </c>
      <c r="BM427" s="210" t="s">
        <v>825</v>
      </c>
    </row>
    <row r="428" s="2" customFormat="1" ht="37.8" customHeight="1">
      <c r="A428" s="38"/>
      <c r="B428" s="39"/>
      <c r="C428" s="199" t="s">
        <v>826</v>
      </c>
      <c r="D428" s="199" t="s">
        <v>134</v>
      </c>
      <c r="E428" s="200" t="s">
        <v>827</v>
      </c>
      <c r="F428" s="201" t="s">
        <v>828</v>
      </c>
      <c r="G428" s="202" t="s">
        <v>633</v>
      </c>
      <c r="H428" s="203">
        <v>2</v>
      </c>
      <c r="I428" s="204"/>
      <c r="J428" s="205">
        <f>ROUND(I428*H428,2)</f>
        <v>0</v>
      </c>
      <c r="K428" s="201" t="s">
        <v>41</v>
      </c>
      <c r="L428" s="44"/>
      <c r="M428" s="206" t="s">
        <v>41</v>
      </c>
      <c r="N428" s="207" t="s">
        <v>54</v>
      </c>
      <c r="O428" s="84"/>
      <c r="P428" s="208">
        <f>O428*H428</f>
        <v>0</v>
      </c>
      <c r="Q428" s="208">
        <v>0</v>
      </c>
      <c r="R428" s="208">
        <f>Q428*H428</f>
        <v>0</v>
      </c>
      <c r="S428" s="208">
        <v>0</v>
      </c>
      <c r="T428" s="20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10" t="s">
        <v>139</v>
      </c>
      <c r="AT428" s="210" t="s">
        <v>134</v>
      </c>
      <c r="AU428" s="210" t="s">
        <v>90</v>
      </c>
      <c r="AY428" s="16" t="s">
        <v>132</v>
      </c>
      <c r="BE428" s="211">
        <f>IF(N428="základní",J428,0)</f>
        <v>0</v>
      </c>
      <c r="BF428" s="211">
        <f>IF(N428="snížená",J428,0)</f>
        <v>0</v>
      </c>
      <c r="BG428" s="211">
        <f>IF(N428="zákl. přenesená",J428,0)</f>
        <v>0</v>
      </c>
      <c r="BH428" s="211">
        <f>IF(N428="sníž. přenesená",J428,0)</f>
        <v>0</v>
      </c>
      <c r="BI428" s="211">
        <f>IF(N428="nulová",J428,0)</f>
        <v>0</v>
      </c>
      <c r="BJ428" s="16" t="s">
        <v>88</v>
      </c>
      <c r="BK428" s="211">
        <f>ROUND(I428*H428,2)</f>
        <v>0</v>
      </c>
      <c r="BL428" s="16" t="s">
        <v>139</v>
      </c>
      <c r="BM428" s="210" t="s">
        <v>829</v>
      </c>
    </row>
    <row r="429" s="2" customFormat="1" ht="24.15" customHeight="1">
      <c r="A429" s="38"/>
      <c r="B429" s="39"/>
      <c r="C429" s="199" t="s">
        <v>830</v>
      </c>
      <c r="D429" s="199" t="s">
        <v>134</v>
      </c>
      <c r="E429" s="200" t="s">
        <v>831</v>
      </c>
      <c r="F429" s="201" t="s">
        <v>832</v>
      </c>
      <c r="G429" s="202" t="s">
        <v>633</v>
      </c>
      <c r="H429" s="203">
        <v>1</v>
      </c>
      <c r="I429" s="204"/>
      <c r="J429" s="205">
        <f>ROUND(I429*H429,2)</f>
        <v>0</v>
      </c>
      <c r="K429" s="201" t="s">
        <v>41</v>
      </c>
      <c r="L429" s="44"/>
      <c r="M429" s="206" t="s">
        <v>41</v>
      </c>
      <c r="N429" s="207" t="s">
        <v>54</v>
      </c>
      <c r="O429" s="84"/>
      <c r="P429" s="208">
        <f>O429*H429</f>
        <v>0</v>
      </c>
      <c r="Q429" s="208">
        <v>0</v>
      </c>
      <c r="R429" s="208">
        <f>Q429*H429</f>
        <v>0</v>
      </c>
      <c r="S429" s="208">
        <v>0</v>
      </c>
      <c r="T429" s="209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10" t="s">
        <v>139</v>
      </c>
      <c r="AT429" s="210" t="s">
        <v>134</v>
      </c>
      <c r="AU429" s="210" t="s">
        <v>90</v>
      </c>
      <c r="AY429" s="16" t="s">
        <v>132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6" t="s">
        <v>88</v>
      </c>
      <c r="BK429" s="211">
        <f>ROUND(I429*H429,2)</f>
        <v>0</v>
      </c>
      <c r="BL429" s="16" t="s">
        <v>139</v>
      </c>
      <c r="BM429" s="210" t="s">
        <v>833</v>
      </c>
    </row>
    <row r="430" s="2" customFormat="1" ht="37.8" customHeight="1">
      <c r="A430" s="38"/>
      <c r="B430" s="39"/>
      <c r="C430" s="199" t="s">
        <v>834</v>
      </c>
      <c r="D430" s="199" t="s">
        <v>134</v>
      </c>
      <c r="E430" s="200" t="s">
        <v>835</v>
      </c>
      <c r="F430" s="201" t="s">
        <v>836</v>
      </c>
      <c r="G430" s="202" t="s">
        <v>633</v>
      </c>
      <c r="H430" s="203">
        <v>1</v>
      </c>
      <c r="I430" s="204"/>
      <c r="J430" s="205">
        <f>ROUND(I430*H430,2)</f>
        <v>0</v>
      </c>
      <c r="K430" s="201" t="s">
        <v>41</v>
      </c>
      <c r="L430" s="44"/>
      <c r="M430" s="206" t="s">
        <v>41</v>
      </c>
      <c r="N430" s="207" t="s">
        <v>54</v>
      </c>
      <c r="O430" s="84"/>
      <c r="P430" s="208">
        <f>O430*H430</f>
        <v>0</v>
      </c>
      <c r="Q430" s="208">
        <v>0</v>
      </c>
      <c r="R430" s="208">
        <f>Q430*H430</f>
        <v>0</v>
      </c>
      <c r="S430" s="208">
        <v>0</v>
      </c>
      <c r="T430" s="20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10" t="s">
        <v>139</v>
      </c>
      <c r="AT430" s="210" t="s">
        <v>134</v>
      </c>
      <c r="AU430" s="210" t="s">
        <v>90</v>
      </c>
      <c r="AY430" s="16" t="s">
        <v>132</v>
      </c>
      <c r="BE430" s="211">
        <f>IF(N430="základní",J430,0)</f>
        <v>0</v>
      </c>
      <c r="BF430" s="211">
        <f>IF(N430="snížená",J430,0)</f>
        <v>0</v>
      </c>
      <c r="BG430" s="211">
        <f>IF(N430="zákl. přenesená",J430,0)</f>
        <v>0</v>
      </c>
      <c r="BH430" s="211">
        <f>IF(N430="sníž. přenesená",J430,0)</f>
        <v>0</v>
      </c>
      <c r="BI430" s="211">
        <f>IF(N430="nulová",J430,0)</f>
        <v>0</v>
      </c>
      <c r="BJ430" s="16" t="s">
        <v>88</v>
      </c>
      <c r="BK430" s="211">
        <f>ROUND(I430*H430,2)</f>
        <v>0</v>
      </c>
      <c r="BL430" s="16" t="s">
        <v>139</v>
      </c>
      <c r="BM430" s="210" t="s">
        <v>837</v>
      </c>
    </row>
    <row r="431" s="2" customFormat="1">
      <c r="A431" s="38"/>
      <c r="B431" s="39"/>
      <c r="C431" s="40"/>
      <c r="D431" s="219" t="s">
        <v>796</v>
      </c>
      <c r="E431" s="40"/>
      <c r="F431" s="240" t="s">
        <v>838</v>
      </c>
      <c r="G431" s="40"/>
      <c r="H431" s="40"/>
      <c r="I431" s="214"/>
      <c r="J431" s="40"/>
      <c r="K431" s="40"/>
      <c r="L431" s="44"/>
      <c r="M431" s="215"/>
      <c r="N431" s="216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6" t="s">
        <v>796</v>
      </c>
      <c r="AU431" s="16" t="s">
        <v>90</v>
      </c>
    </row>
    <row r="432" s="2" customFormat="1" ht="24.15" customHeight="1">
      <c r="A432" s="38"/>
      <c r="B432" s="39"/>
      <c r="C432" s="199" t="s">
        <v>839</v>
      </c>
      <c r="D432" s="199" t="s">
        <v>134</v>
      </c>
      <c r="E432" s="200" t="s">
        <v>840</v>
      </c>
      <c r="F432" s="201" t="s">
        <v>841</v>
      </c>
      <c r="G432" s="202" t="s">
        <v>633</v>
      </c>
      <c r="H432" s="203">
        <v>1</v>
      </c>
      <c r="I432" s="204"/>
      <c r="J432" s="205">
        <f>ROUND(I432*H432,2)</f>
        <v>0</v>
      </c>
      <c r="K432" s="201" t="s">
        <v>41</v>
      </c>
      <c r="L432" s="44"/>
      <c r="M432" s="206" t="s">
        <v>41</v>
      </c>
      <c r="N432" s="207" t="s">
        <v>54</v>
      </c>
      <c r="O432" s="84"/>
      <c r="P432" s="208">
        <f>O432*H432</f>
        <v>0</v>
      </c>
      <c r="Q432" s="208">
        <v>0</v>
      </c>
      <c r="R432" s="208">
        <f>Q432*H432</f>
        <v>0</v>
      </c>
      <c r="S432" s="208">
        <v>0</v>
      </c>
      <c r="T432" s="209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10" t="s">
        <v>139</v>
      </c>
      <c r="AT432" s="210" t="s">
        <v>134</v>
      </c>
      <c r="AU432" s="210" t="s">
        <v>90</v>
      </c>
      <c r="AY432" s="16" t="s">
        <v>132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6" t="s">
        <v>88</v>
      </c>
      <c r="BK432" s="211">
        <f>ROUND(I432*H432,2)</f>
        <v>0</v>
      </c>
      <c r="BL432" s="16" t="s">
        <v>139</v>
      </c>
      <c r="BM432" s="210" t="s">
        <v>842</v>
      </c>
    </row>
    <row r="433" s="2" customFormat="1" ht="24.15" customHeight="1">
      <c r="A433" s="38"/>
      <c r="B433" s="39"/>
      <c r="C433" s="199" t="s">
        <v>843</v>
      </c>
      <c r="D433" s="199" t="s">
        <v>134</v>
      </c>
      <c r="E433" s="200" t="s">
        <v>844</v>
      </c>
      <c r="F433" s="201" t="s">
        <v>845</v>
      </c>
      <c r="G433" s="202" t="s">
        <v>633</v>
      </c>
      <c r="H433" s="203">
        <v>1</v>
      </c>
      <c r="I433" s="204"/>
      <c r="J433" s="205">
        <f>ROUND(I433*H433,2)</f>
        <v>0</v>
      </c>
      <c r="K433" s="201" t="s">
        <v>41</v>
      </c>
      <c r="L433" s="44"/>
      <c r="M433" s="206" t="s">
        <v>41</v>
      </c>
      <c r="N433" s="207" t="s">
        <v>54</v>
      </c>
      <c r="O433" s="84"/>
      <c r="P433" s="208">
        <f>O433*H433</f>
        <v>0</v>
      </c>
      <c r="Q433" s="208">
        <v>0</v>
      </c>
      <c r="R433" s="208">
        <f>Q433*H433</f>
        <v>0</v>
      </c>
      <c r="S433" s="208">
        <v>0</v>
      </c>
      <c r="T433" s="20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10" t="s">
        <v>139</v>
      </c>
      <c r="AT433" s="210" t="s">
        <v>134</v>
      </c>
      <c r="AU433" s="210" t="s">
        <v>90</v>
      </c>
      <c r="AY433" s="16" t="s">
        <v>132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6" t="s">
        <v>88</v>
      </c>
      <c r="BK433" s="211">
        <f>ROUND(I433*H433,2)</f>
        <v>0</v>
      </c>
      <c r="BL433" s="16" t="s">
        <v>139</v>
      </c>
      <c r="BM433" s="210" t="s">
        <v>846</v>
      </c>
    </row>
    <row r="434" s="2" customFormat="1" ht="24.15" customHeight="1">
      <c r="A434" s="38"/>
      <c r="B434" s="39"/>
      <c r="C434" s="199" t="s">
        <v>847</v>
      </c>
      <c r="D434" s="199" t="s">
        <v>134</v>
      </c>
      <c r="E434" s="200" t="s">
        <v>848</v>
      </c>
      <c r="F434" s="201" t="s">
        <v>849</v>
      </c>
      <c r="G434" s="202" t="s">
        <v>208</v>
      </c>
      <c r="H434" s="203">
        <v>7.2000000000000002</v>
      </c>
      <c r="I434" s="204"/>
      <c r="J434" s="205">
        <f>ROUND(I434*H434,2)</f>
        <v>0</v>
      </c>
      <c r="K434" s="201" t="s">
        <v>41</v>
      </c>
      <c r="L434" s="44"/>
      <c r="M434" s="206" t="s">
        <v>41</v>
      </c>
      <c r="N434" s="207" t="s">
        <v>54</v>
      </c>
      <c r="O434" s="84"/>
      <c r="P434" s="208">
        <f>O434*H434</f>
        <v>0</v>
      </c>
      <c r="Q434" s="208">
        <v>0</v>
      </c>
      <c r="R434" s="208">
        <f>Q434*H434</f>
        <v>0</v>
      </c>
      <c r="S434" s="208">
        <v>0</v>
      </c>
      <c r="T434" s="209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10" t="s">
        <v>139</v>
      </c>
      <c r="AT434" s="210" t="s">
        <v>134</v>
      </c>
      <c r="AU434" s="210" t="s">
        <v>90</v>
      </c>
      <c r="AY434" s="16" t="s">
        <v>132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16" t="s">
        <v>88</v>
      </c>
      <c r="BK434" s="211">
        <f>ROUND(I434*H434,2)</f>
        <v>0</v>
      </c>
      <c r="BL434" s="16" t="s">
        <v>139</v>
      </c>
      <c r="BM434" s="210" t="s">
        <v>850</v>
      </c>
    </row>
    <row r="435" s="2" customFormat="1" ht="24.15" customHeight="1">
      <c r="A435" s="38"/>
      <c r="B435" s="39"/>
      <c r="C435" s="199" t="s">
        <v>851</v>
      </c>
      <c r="D435" s="199" t="s">
        <v>134</v>
      </c>
      <c r="E435" s="200" t="s">
        <v>852</v>
      </c>
      <c r="F435" s="201" t="s">
        <v>853</v>
      </c>
      <c r="G435" s="202" t="s">
        <v>241</v>
      </c>
      <c r="H435" s="203">
        <v>42.399999999999999</v>
      </c>
      <c r="I435" s="204"/>
      <c r="J435" s="205">
        <f>ROUND(I435*H435,2)</f>
        <v>0</v>
      </c>
      <c r="K435" s="201" t="s">
        <v>41</v>
      </c>
      <c r="L435" s="44"/>
      <c r="M435" s="206" t="s">
        <v>41</v>
      </c>
      <c r="N435" s="207" t="s">
        <v>54</v>
      </c>
      <c r="O435" s="84"/>
      <c r="P435" s="208">
        <f>O435*H435</f>
        <v>0</v>
      </c>
      <c r="Q435" s="208">
        <v>0</v>
      </c>
      <c r="R435" s="208">
        <f>Q435*H435</f>
        <v>0</v>
      </c>
      <c r="S435" s="208">
        <v>0</v>
      </c>
      <c r="T435" s="209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10" t="s">
        <v>139</v>
      </c>
      <c r="AT435" s="210" t="s">
        <v>134</v>
      </c>
      <c r="AU435" s="210" t="s">
        <v>90</v>
      </c>
      <c r="AY435" s="16" t="s">
        <v>132</v>
      </c>
      <c r="BE435" s="211">
        <f>IF(N435="základní",J435,0)</f>
        <v>0</v>
      </c>
      <c r="BF435" s="211">
        <f>IF(N435="snížená",J435,0)</f>
        <v>0</v>
      </c>
      <c r="BG435" s="211">
        <f>IF(N435="zákl. přenesená",J435,0)</f>
        <v>0</v>
      </c>
      <c r="BH435" s="211">
        <f>IF(N435="sníž. přenesená",J435,0)</f>
        <v>0</v>
      </c>
      <c r="BI435" s="211">
        <f>IF(N435="nulová",J435,0)</f>
        <v>0</v>
      </c>
      <c r="BJ435" s="16" t="s">
        <v>88</v>
      </c>
      <c r="BK435" s="211">
        <f>ROUND(I435*H435,2)</f>
        <v>0</v>
      </c>
      <c r="BL435" s="16" t="s">
        <v>139</v>
      </c>
      <c r="BM435" s="210" t="s">
        <v>854</v>
      </c>
    </row>
    <row r="436" s="2" customFormat="1" ht="37.8" customHeight="1">
      <c r="A436" s="38"/>
      <c r="B436" s="39"/>
      <c r="C436" s="199" t="s">
        <v>855</v>
      </c>
      <c r="D436" s="199" t="s">
        <v>134</v>
      </c>
      <c r="E436" s="200" t="s">
        <v>856</v>
      </c>
      <c r="F436" s="201" t="s">
        <v>857</v>
      </c>
      <c r="G436" s="202" t="s">
        <v>633</v>
      </c>
      <c r="H436" s="203">
        <v>1</v>
      </c>
      <c r="I436" s="204"/>
      <c r="J436" s="205">
        <f>ROUND(I436*H436,2)</f>
        <v>0</v>
      </c>
      <c r="K436" s="201" t="s">
        <v>41</v>
      </c>
      <c r="L436" s="44"/>
      <c r="M436" s="206" t="s">
        <v>41</v>
      </c>
      <c r="N436" s="207" t="s">
        <v>54</v>
      </c>
      <c r="O436" s="84"/>
      <c r="P436" s="208">
        <f>O436*H436</f>
        <v>0</v>
      </c>
      <c r="Q436" s="208">
        <v>0</v>
      </c>
      <c r="R436" s="208">
        <f>Q436*H436</f>
        <v>0</v>
      </c>
      <c r="S436" s="208">
        <v>0</v>
      </c>
      <c r="T436" s="209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10" t="s">
        <v>139</v>
      </c>
      <c r="AT436" s="210" t="s">
        <v>134</v>
      </c>
      <c r="AU436" s="210" t="s">
        <v>90</v>
      </c>
      <c r="AY436" s="16" t="s">
        <v>132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16" t="s">
        <v>88</v>
      </c>
      <c r="BK436" s="211">
        <f>ROUND(I436*H436,2)</f>
        <v>0</v>
      </c>
      <c r="BL436" s="16" t="s">
        <v>139</v>
      </c>
      <c r="BM436" s="210" t="s">
        <v>858</v>
      </c>
    </row>
    <row r="437" s="2" customFormat="1" ht="24.15" customHeight="1">
      <c r="A437" s="38"/>
      <c r="B437" s="39"/>
      <c r="C437" s="199" t="s">
        <v>859</v>
      </c>
      <c r="D437" s="199" t="s">
        <v>134</v>
      </c>
      <c r="E437" s="200" t="s">
        <v>860</v>
      </c>
      <c r="F437" s="201" t="s">
        <v>861</v>
      </c>
      <c r="G437" s="202" t="s">
        <v>633</v>
      </c>
      <c r="H437" s="203">
        <v>1</v>
      </c>
      <c r="I437" s="204"/>
      <c r="J437" s="205">
        <f>ROUND(I437*H437,2)</f>
        <v>0</v>
      </c>
      <c r="K437" s="201" t="s">
        <v>41</v>
      </c>
      <c r="L437" s="44"/>
      <c r="M437" s="206" t="s">
        <v>41</v>
      </c>
      <c r="N437" s="207" t="s">
        <v>54</v>
      </c>
      <c r="O437" s="84"/>
      <c r="P437" s="208">
        <f>O437*H437</f>
        <v>0</v>
      </c>
      <c r="Q437" s="208">
        <v>0</v>
      </c>
      <c r="R437" s="208">
        <f>Q437*H437</f>
        <v>0</v>
      </c>
      <c r="S437" s="208">
        <v>0</v>
      </c>
      <c r="T437" s="209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10" t="s">
        <v>139</v>
      </c>
      <c r="AT437" s="210" t="s">
        <v>134</v>
      </c>
      <c r="AU437" s="210" t="s">
        <v>90</v>
      </c>
      <c r="AY437" s="16" t="s">
        <v>132</v>
      </c>
      <c r="BE437" s="211">
        <f>IF(N437="základní",J437,0)</f>
        <v>0</v>
      </c>
      <c r="BF437" s="211">
        <f>IF(N437="snížená",J437,0)</f>
        <v>0</v>
      </c>
      <c r="BG437" s="211">
        <f>IF(N437="zákl. přenesená",J437,0)</f>
        <v>0</v>
      </c>
      <c r="BH437" s="211">
        <f>IF(N437="sníž. přenesená",J437,0)</f>
        <v>0</v>
      </c>
      <c r="BI437" s="211">
        <f>IF(N437="nulová",J437,0)</f>
        <v>0</v>
      </c>
      <c r="BJ437" s="16" t="s">
        <v>88</v>
      </c>
      <c r="BK437" s="211">
        <f>ROUND(I437*H437,2)</f>
        <v>0</v>
      </c>
      <c r="BL437" s="16" t="s">
        <v>139</v>
      </c>
      <c r="BM437" s="210" t="s">
        <v>862</v>
      </c>
    </row>
    <row r="438" s="2" customFormat="1" ht="24.15" customHeight="1">
      <c r="A438" s="38"/>
      <c r="B438" s="39"/>
      <c r="C438" s="199" t="s">
        <v>863</v>
      </c>
      <c r="D438" s="199" t="s">
        <v>134</v>
      </c>
      <c r="E438" s="200" t="s">
        <v>864</v>
      </c>
      <c r="F438" s="201" t="s">
        <v>865</v>
      </c>
      <c r="G438" s="202" t="s">
        <v>633</v>
      </c>
      <c r="H438" s="203">
        <v>4</v>
      </c>
      <c r="I438" s="204"/>
      <c r="J438" s="205">
        <f>ROUND(I438*H438,2)</f>
        <v>0</v>
      </c>
      <c r="K438" s="201" t="s">
        <v>41</v>
      </c>
      <c r="L438" s="44"/>
      <c r="M438" s="206" t="s">
        <v>41</v>
      </c>
      <c r="N438" s="207" t="s">
        <v>54</v>
      </c>
      <c r="O438" s="84"/>
      <c r="P438" s="208">
        <f>O438*H438</f>
        <v>0</v>
      </c>
      <c r="Q438" s="208">
        <v>0</v>
      </c>
      <c r="R438" s="208">
        <f>Q438*H438</f>
        <v>0</v>
      </c>
      <c r="S438" s="208">
        <v>0</v>
      </c>
      <c r="T438" s="209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10" t="s">
        <v>139</v>
      </c>
      <c r="AT438" s="210" t="s">
        <v>134</v>
      </c>
      <c r="AU438" s="210" t="s">
        <v>90</v>
      </c>
      <c r="AY438" s="16" t="s">
        <v>132</v>
      </c>
      <c r="BE438" s="211">
        <f>IF(N438="základní",J438,0)</f>
        <v>0</v>
      </c>
      <c r="BF438" s="211">
        <f>IF(N438="snížená",J438,0)</f>
        <v>0</v>
      </c>
      <c r="BG438" s="211">
        <f>IF(N438="zákl. přenesená",J438,0)</f>
        <v>0</v>
      </c>
      <c r="BH438" s="211">
        <f>IF(N438="sníž. přenesená",J438,0)</f>
        <v>0</v>
      </c>
      <c r="BI438" s="211">
        <f>IF(N438="nulová",J438,0)</f>
        <v>0</v>
      </c>
      <c r="BJ438" s="16" t="s">
        <v>88</v>
      </c>
      <c r="BK438" s="211">
        <f>ROUND(I438*H438,2)</f>
        <v>0</v>
      </c>
      <c r="BL438" s="16" t="s">
        <v>139</v>
      </c>
      <c r="BM438" s="210" t="s">
        <v>866</v>
      </c>
    </row>
    <row r="439" s="12" customFormat="1" ht="22.8" customHeight="1">
      <c r="A439" s="12"/>
      <c r="B439" s="183"/>
      <c r="C439" s="184"/>
      <c r="D439" s="185" t="s">
        <v>82</v>
      </c>
      <c r="E439" s="197" t="s">
        <v>867</v>
      </c>
      <c r="F439" s="197" t="s">
        <v>868</v>
      </c>
      <c r="G439" s="184"/>
      <c r="H439" s="184"/>
      <c r="I439" s="187"/>
      <c r="J439" s="198">
        <f>BK439</f>
        <v>0</v>
      </c>
      <c r="K439" s="184"/>
      <c r="L439" s="189"/>
      <c r="M439" s="190"/>
      <c r="N439" s="191"/>
      <c r="O439" s="191"/>
      <c r="P439" s="192">
        <f>SUM(P440:P454)</f>
        <v>0</v>
      </c>
      <c r="Q439" s="191"/>
      <c r="R439" s="192">
        <f>SUM(R440:R454)</f>
        <v>0.40404000000000001</v>
      </c>
      <c r="S439" s="191"/>
      <c r="T439" s="193">
        <f>SUM(T440:T454)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194" t="s">
        <v>152</v>
      </c>
      <c r="AT439" s="195" t="s">
        <v>82</v>
      </c>
      <c r="AU439" s="195" t="s">
        <v>88</v>
      </c>
      <c r="AY439" s="194" t="s">
        <v>132</v>
      </c>
      <c r="BK439" s="196">
        <f>SUM(BK440:BK454)</f>
        <v>0</v>
      </c>
    </row>
    <row r="440" s="2" customFormat="1" ht="37.8" customHeight="1">
      <c r="A440" s="38"/>
      <c r="B440" s="39"/>
      <c r="C440" s="199" t="s">
        <v>869</v>
      </c>
      <c r="D440" s="199" t="s">
        <v>134</v>
      </c>
      <c r="E440" s="200" t="s">
        <v>870</v>
      </c>
      <c r="F440" s="201" t="s">
        <v>871</v>
      </c>
      <c r="G440" s="202" t="s">
        <v>241</v>
      </c>
      <c r="H440" s="203">
        <v>32</v>
      </c>
      <c r="I440" s="204"/>
      <c r="J440" s="205">
        <f>ROUND(I440*H440,2)</f>
        <v>0</v>
      </c>
      <c r="K440" s="201" t="s">
        <v>138</v>
      </c>
      <c r="L440" s="44"/>
      <c r="M440" s="206" t="s">
        <v>41</v>
      </c>
      <c r="N440" s="207" t="s">
        <v>54</v>
      </c>
      <c r="O440" s="84"/>
      <c r="P440" s="208">
        <f>O440*H440</f>
        <v>0</v>
      </c>
      <c r="Q440" s="208">
        <v>0</v>
      </c>
      <c r="R440" s="208">
        <f>Q440*H440</f>
        <v>0</v>
      </c>
      <c r="S440" s="208">
        <v>0</v>
      </c>
      <c r="T440" s="209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10" t="s">
        <v>507</v>
      </c>
      <c r="AT440" s="210" t="s">
        <v>134</v>
      </c>
      <c r="AU440" s="210" t="s">
        <v>90</v>
      </c>
      <c r="AY440" s="16" t="s">
        <v>132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6" t="s">
        <v>88</v>
      </c>
      <c r="BK440" s="211">
        <f>ROUND(I440*H440,2)</f>
        <v>0</v>
      </c>
      <c r="BL440" s="16" t="s">
        <v>507</v>
      </c>
      <c r="BM440" s="210" t="s">
        <v>872</v>
      </c>
    </row>
    <row r="441" s="2" customFormat="1">
      <c r="A441" s="38"/>
      <c r="B441" s="39"/>
      <c r="C441" s="40"/>
      <c r="D441" s="212" t="s">
        <v>141</v>
      </c>
      <c r="E441" s="40"/>
      <c r="F441" s="213" t="s">
        <v>873</v>
      </c>
      <c r="G441" s="40"/>
      <c r="H441" s="40"/>
      <c r="I441" s="214"/>
      <c r="J441" s="40"/>
      <c r="K441" s="40"/>
      <c r="L441" s="44"/>
      <c r="M441" s="215"/>
      <c r="N441" s="216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6" t="s">
        <v>141</v>
      </c>
      <c r="AU441" s="16" t="s">
        <v>90</v>
      </c>
    </row>
    <row r="442" s="13" customFormat="1">
      <c r="A442" s="13"/>
      <c r="B442" s="217"/>
      <c r="C442" s="218"/>
      <c r="D442" s="219" t="s">
        <v>143</v>
      </c>
      <c r="E442" s="220" t="s">
        <v>41</v>
      </c>
      <c r="F442" s="221" t="s">
        <v>874</v>
      </c>
      <c r="G442" s="218"/>
      <c r="H442" s="222">
        <v>32</v>
      </c>
      <c r="I442" s="223"/>
      <c r="J442" s="218"/>
      <c r="K442" s="218"/>
      <c r="L442" s="224"/>
      <c r="M442" s="225"/>
      <c r="N442" s="226"/>
      <c r="O442" s="226"/>
      <c r="P442" s="226"/>
      <c r="Q442" s="226"/>
      <c r="R442" s="226"/>
      <c r="S442" s="226"/>
      <c r="T442" s="22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28" t="s">
        <v>143</v>
      </c>
      <c r="AU442" s="228" t="s">
        <v>90</v>
      </c>
      <c r="AV442" s="13" t="s">
        <v>90</v>
      </c>
      <c r="AW442" s="13" t="s">
        <v>42</v>
      </c>
      <c r="AX442" s="13" t="s">
        <v>83</v>
      </c>
      <c r="AY442" s="228" t="s">
        <v>132</v>
      </c>
    </row>
    <row r="443" s="2" customFormat="1" ht="33" customHeight="1">
      <c r="A443" s="38"/>
      <c r="B443" s="39"/>
      <c r="C443" s="199" t="s">
        <v>875</v>
      </c>
      <c r="D443" s="199" t="s">
        <v>134</v>
      </c>
      <c r="E443" s="200" t="s">
        <v>876</v>
      </c>
      <c r="F443" s="201" t="s">
        <v>877</v>
      </c>
      <c r="G443" s="202" t="s">
        <v>241</v>
      </c>
      <c r="H443" s="203">
        <v>32</v>
      </c>
      <c r="I443" s="204"/>
      <c r="J443" s="205">
        <f>ROUND(I443*H443,2)</f>
        <v>0</v>
      </c>
      <c r="K443" s="201" t="s">
        <v>138</v>
      </c>
      <c r="L443" s="44"/>
      <c r="M443" s="206" t="s">
        <v>41</v>
      </c>
      <c r="N443" s="207" t="s">
        <v>54</v>
      </c>
      <c r="O443" s="84"/>
      <c r="P443" s="208">
        <f>O443*H443</f>
        <v>0</v>
      </c>
      <c r="Q443" s="208">
        <v>0</v>
      </c>
      <c r="R443" s="208">
        <f>Q443*H443</f>
        <v>0</v>
      </c>
      <c r="S443" s="208">
        <v>0</v>
      </c>
      <c r="T443" s="209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10" t="s">
        <v>507</v>
      </c>
      <c r="AT443" s="210" t="s">
        <v>134</v>
      </c>
      <c r="AU443" s="210" t="s">
        <v>90</v>
      </c>
      <c r="AY443" s="16" t="s">
        <v>132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16" t="s">
        <v>88</v>
      </c>
      <c r="BK443" s="211">
        <f>ROUND(I443*H443,2)</f>
        <v>0</v>
      </c>
      <c r="BL443" s="16" t="s">
        <v>507</v>
      </c>
      <c r="BM443" s="210" t="s">
        <v>878</v>
      </c>
    </row>
    <row r="444" s="2" customFormat="1">
      <c r="A444" s="38"/>
      <c r="B444" s="39"/>
      <c r="C444" s="40"/>
      <c r="D444" s="212" t="s">
        <v>141</v>
      </c>
      <c r="E444" s="40"/>
      <c r="F444" s="213" t="s">
        <v>879</v>
      </c>
      <c r="G444" s="40"/>
      <c r="H444" s="40"/>
      <c r="I444" s="214"/>
      <c r="J444" s="40"/>
      <c r="K444" s="40"/>
      <c r="L444" s="44"/>
      <c r="M444" s="215"/>
      <c r="N444" s="216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6" t="s">
        <v>141</v>
      </c>
      <c r="AU444" s="16" t="s">
        <v>90</v>
      </c>
    </row>
    <row r="445" s="13" customFormat="1">
      <c r="A445" s="13"/>
      <c r="B445" s="217"/>
      <c r="C445" s="218"/>
      <c r="D445" s="219" t="s">
        <v>143</v>
      </c>
      <c r="E445" s="220" t="s">
        <v>41</v>
      </c>
      <c r="F445" s="221" t="s">
        <v>880</v>
      </c>
      <c r="G445" s="218"/>
      <c r="H445" s="222">
        <v>32</v>
      </c>
      <c r="I445" s="223"/>
      <c r="J445" s="218"/>
      <c r="K445" s="218"/>
      <c r="L445" s="224"/>
      <c r="M445" s="225"/>
      <c r="N445" s="226"/>
      <c r="O445" s="226"/>
      <c r="P445" s="226"/>
      <c r="Q445" s="226"/>
      <c r="R445" s="226"/>
      <c r="S445" s="226"/>
      <c r="T445" s="22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28" t="s">
        <v>143</v>
      </c>
      <c r="AU445" s="228" t="s">
        <v>90</v>
      </c>
      <c r="AV445" s="13" t="s">
        <v>90</v>
      </c>
      <c r="AW445" s="13" t="s">
        <v>42</v>
      </c>
      <c r="AX445" s="13" t="s">
        <v>83</v>
      </c>
      <c r="AY445" s="228" t="s">
        <v>132</v>
      </c>
    </row>
    <row r="446" s="2" customFormat="1" ht="24.15" customHeight="1">
      <c r="A446" s="38"/>
      <c r="B446" s="39"/>
      <c r="C446" s="199" t="s">
        <v>881</v>
      </c>
      <c r="D446" s="199" t="s">
        <v>134</v>
      </c>
      <c r="E446" s="200" t="s">
        <v>882</v>
      </c>
      <c r="F446" s="201" t="s">
        <v>883</v>
      </c>
      <c r="G446" s="202" t="s">
        <v>241</v>
      </c>
      <c r="H446" s="203">
        <v>32</v>
      </c>
      <c r="I446" s="204"/>
      <c r="J446" s="205">
        <f>ROUND(I446*H446,2)</f>
        <v>0</v>
      </c>
      <c r="K446" s="201" t="s">
        <v>138</v>
      </c>
      <c r="L446" s="44"/>
      <c r="M446" s="206" t="s">
        <v>41</v>
      </c>
      <c r="N446" s="207" t="s">
        <v>54</v>
      </c>
      <c r="O446" s="84"/>
      <c r="P446" s="208">
        <f>O446*H446</f>
        <v>0</v>
      </c>
      <c r="Q446" s="208">
        <v>0</v>
      </c>
      <c r="R446" s="208">
        <f>Q446*H446</f>
        <v>0</v>
      </c>
      <c r="S446" s="208">
        <v>0</v>
      </c>
      <c r="T446" s="209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10" t="s">
        <v>507</v>
      </c>
      <c r="AT446" s="210" t="s">
        <v>134</v>
      </c>
      <c r="AU446" s="210" t="s">
        <v>90</v>
      </c>
      <c r="AY446" s="16" t="s">
        <v>132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16" t="s">
        <v>88</v>
      </c>
      <c r="BK446" s="211">
        <f>ROUND(I446*H446,2)</f>
        <v>0</v>
      </c>
      <c r="BL446" s="16" t="s">
        <v>507</v>
      </c>
      <c r="BM446" s="210" t="s">
        <v>884</v>
      </c>
    </row>
    <row r="447" s="2" customFormat="1">
      <c r="A447" s="38"/>
      <c r="B447" s="39"/>
      <c r="C447" s="40"/>
      <c r="D447" s="212" t="s">
        <v>141</v>
      </c>
      <c r="E447" s="40"/>
      <c r="F447" s="213" t="s">
        <v>885</v>
      </c>
      <c r="G447" s="40"/>
      <c r="H447" s="40"/>
      <c r="I447" s="214"/>
      <c r="J447" s="40"/>
      <c r="K447" s="40"/>
      <c r="L447" s="44"/>
      <c r="M447" s="215"/>
      <c r="N447" s="216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6" t="s">
        <v>141</v>
      </c>
      <c r="AU447" s="16" t="s">
        <v>90</v>
      </c>
    </row>
    <row r="448" s="13" customFormat="1">
      <c r="A448" s="13"/>
      <c r="B448" s="217"/>
      <c r="C448" s="218"/>
      <c r="D448" s="219" t="s">
        <v>143</v>
      </c>
      <c r="E448" s="220" t="s">
        <v>41</v>
      </c>
      <c r="F448" s="221" t="s">
        <v>886</v>
      </c>
      <c r="G448" s="218"/>
      <c r="H448" s="222">
        <v>32</v>
      </c>
      <c r="I448" s="223"/>
      <c r="J448" s="218"/>
      <c r="K448" s="218"/>
      <c r="L448" s="224"/>
      <c r="M448" s="225"/>
      <c r="N448" s="226"/>
      <c r="O448" s="226"/>
      <c r="P448" s="226"/>
      <c r="Q448" s="226"/>
      <c r="R448" s="226"/>
      <c r="S448" s="226"/>
      <c r="T448" s="22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28" t="s">
        <v>143</v>
      </c>
      <c r="AU448" s="228" t="s">
        <v>90</v>
      </c>
      <c r="AV448" s="13" t="s">
        <v>90</v>
      </c>
      <c r="AW448" s="13" t="s">
        <v>42</v>
      </c>
      <c r="AX448" s="13" t="s">
        <v>83</v>
      </c>
      <c r="AY448" s="228" t="s">
        <v>132</v>
      </c>
    </row>
    <row r="449" s="2" customFormat="1" ht="21.75" customHeight="1">
      <c r="A449" s="38"/>
      <c r="B449" s="39"/>
      <c r="C449" s="199" t="s">
        <v>887</v>
      </c>
      <c r="D449" s="199" t="s">
        <v>134</v>
      </c>
      <c r="E449" s="200" t="s">
        <v>888</v>
      </c>
      <c r="F449" s="201" t="s">
        <v>889</v>
      </c>
      <c r="G449" s="202" t="s">
        <v>241</v>
      </c>
      <c r="H449" s="203">
        <v>32</v>
      </c>
      <c r="I449" s="204"/>
      <c r="J449" s="205">
        <f>ROUND(I449*H449,2)</f>
        <v>0</v>
      </c>
      <c r="K449" s="201" t="s">
        <v>138</v>
      </c>
      <c r="L449" s="44"/>
      <c r="M449" s="206" t="s">
        <v>41</v>
      </c>
      <c r="N449" s="207" t="s">
        <v>54</v>
      </c>
      <c r="O449" s="84"/>
      <c r="P449" s="208">
        <f>O449*H449</f>
        <v>0</v>
      </c>
      <c r="Q449" s="208">
        <v>6.9999999999999994E-05</v>
      </c>
      <c r="R449" s="208">
        <f>Q449*H449</f>
        <v>0.0022399999999999998</v>
      </c>
      <c r="S449" s="208">
        <v>0</v>
      </c>
      <c r="T449" s="209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10" t="s">
        <v>507</v>
      </c>
      <c r="AT449" s="210" t="s">
        <v>134</v>
      </c>
      <c r="AU449" s="210" t="s">
        <v>90</v>
      </c>
      <c r="AY449" s="16" t="s">
        <v>132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16" t="s">
        <v>88</v>
      </c>
      <c r="BK449" s="211">
        <f>ROUND(I449*H449,2)</f>
        <v>0</v>
      </c>
      <c r="BL449" s="16" t="s">
        <v>507</v>
      </c>
      <c r="BM449" s="210" t="s">
        <v>890</v>
      </c>
    </row>
    <row r="450" s="2" customFormat="1">
      <c r="A450" s="38"/>
      <c r="B450" s="39"/>
      <c r="C450" s="40"/>
      <c r="D450" s="212" t="s">
        <v>141</v>
      </c>
      <c r="E450" s="40"/>
      <c r="F450" s="213" t="s">
        <v>891</v>
      </c>
      <c r="G450" s="40"/>
      <c r="H450" s="40"/>
      <c r="I450" s="214"/>
      <c r="J450" s="40"/>
      <c r="K450" s="40"/>
      <c r="L450" s="44"/>
      <c r="M450" s="215"/>
      <c r="N450" s="216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6" t="s">
        <v>141</v>
      </c>
      <c r="AU450" s="16" t="s">
        <v>90</v>
      </c>
    </row>
    <row r="451" s="13" customFormat="1">
      <c r="A451" s="13"/>
      <c r="B451" s="217"/>
      <c r="C451" s="218"/>
      <c r="D451" s="219" t="s">
        <v>143</v>
      </c>
      <c r="E451" s="220" t="s">
        <v>41</v>
      </c>
      <c r="F451" s="221" t="s">
        <v>892</v>
      </c>
      <c r="G451" s="218"/>
      <c r="H451" s="222">
        <v>32</v>
      </c>
      <c r="I451" s="223"/>
      <c r="J451" s="218"/>
      <c r="K451" s="218"/>
      <c r="L451" s="224"/>
      <c r="M451" s="225"/>
      <c r="N451" s="226"/>
      <c r="O451" s="226"/>
      <c r="P451" s="226"/>
      <c r="Q451" s="226"/>
      <c r="R451" s="226"/>
      <c r="S451" s="226"/>
      <c r="T451" s="22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28" t="s">
        <v>143</v>
      </c>
      <c r="AU451" s="228" t="s">
        <v>90</v>
      </c>
      <c r="AV451" s="13" t="s">
        <v>90</v>
      </c>
      <c r="AW451" s="13" t="s">
        <v>42</v>
      </c>
      <c r="AX451" s="13" t="s">
        <v>83</v>
      </c>
      <c r="AY451" s="228" t="s">
        <v>132</v>
      </c>
    </row>
    <row r="452" s="2" customFormat="1" ht="16.5" customHeight="1">
      <c r="A452" s="38"/>
      <c r="B452" s="39"/>
      <c r="C452" s="199" t="s">
        <v>893</v>
      </c>
      <c r="D452" s="199" t="s">
        <v>134</v>
      </c>
      <c r="E452" s="200" t="s">
        <v>894</v>
      </c>
      <c r="F452" s="201" t="s">
        <v>895</v>
      </c>
      <c r="G452" s="202" t="s">
        <v>241</v>
      </c>
      <c r="H452" s="203">
        <v>28</v>
      </c>
      <c r="I452" s="204"/>
      <c r="J452" s="205">
        <f>ROUND(I452*H452,2)</f>
        <v>0</v>
      </c>
      <c r="K452" s="201" t="s">
        <v>138</v>
      </c>
      <c r="L452" s="44"/>
      <c r="M452" s="206" t="s">
        <v>41</v>
      </c>
      <c r="N452" s="207" t="s">
        <v>54</v>
      </c>
      <c r="O452" s="84"/>
      <c r="P452" s="208">
        <f>O452*H452</f>
        <v>0</v>
      </c>
      <c r="Q452" s="208">
        <v>0.01435</v>
      </c>
      <c r="R452" s="208">
        <f>Q452*H452</f>
        <v>0.40179999999999999</v>
      </c>
      <c r="S452" s="208">
        <v>0</v>
      </c>
      <c r="T452" s="209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10" t="s">
        <v>507</v>
      </c>
      <c r="AT452" s="210" t="s">
        <v>134</v>
      </c>
      <c r="AU452" s="210" t="s">
        <v>90</v>
      </c>
      <c r="AY452" s="16" t="s">
        <v>132</v>
      </c>
      <c r="BE452" s="211">
        <f>IF(N452="základní",J452,0)</f>
        <v>0</v>
      </c>
      <c r="BF452" s="211">
        <f>IF(N452="snížená",J452,0)</f>
        <v>0</v>
      </c>
      <c r="BG452" s="211">
        <f>IF(N452="zákl. přenesená",J452,0)</f>
        <v>0</v>
      </c>
      <c r="BH452" s="211">
        <f>IF(N452="sníž. přenesená",J452,0)</f>
        <v>0</v>
      </c>
      <c r="BI452" s="211">
        <f>IF(N452="nulová",J452,0)</f>
        <v>0</v>
      </c>
      <c r="BJ452" s="16" t="s">
        <v>88</v>
      </c>
      <c r="BK452" s="211">
        <f>ROUND(I452*H452,2)</f>
        <v>0</v>
      </c>
      <c r="BL452" s="16" t="s">
        <v>507</v>
      </c>
      <c r="BM452" s="210" t="s">
        <v>896</v>
      </c>
    </row>
    <row r="453" s="2" customFormat="1">
      <c r="A453" s="38"/>
      <c r="B453" s="39"/>
      <c r="C453" s="40"/>
      <c r="D453" s="212" t="s">
        <v>141</v>
      </c>
      <c r="E453" s="40"/>
      <c r="F453" s="213" t="s">
        <v>897</v>
      </c>
      <c r="G453" s="40"/>
      <c r="H453" s="40"/>
      <c r="I453" s="214"/>
      <c r="J453" s="40"/>
      <c r="K453" s="40"/>
      <c r="L453" s="44"/>
      <c r="M453" s="215"/>
      <c r="N453" s="216"/>
      <c r="O453" s="84"/>
      <c r="P453" s="84"/>
      <c r="Q453" s="84"/>
      <c r="R453" s="84"/>
      <c r="S453" s="84"/>
      <c r="T453" s="85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6" t="s">
        <v>141</v>
      </c>
      <c r="AU453" s="16" t="s">
        <v>90</v>
      </c>
    </row>
    <row r="454" s="13" customFormat="1">
      <c r="A454" s="13"/>
      <c r="B454" s="217"/>
      <c r="C454" s="218"/>
      <c r="D454" s="219" t="s">
        <v>143</v>
      </c>
      <c r="E454" s="220" t="s">
        <v>41</v>
      </c>
      <c r="F454" s="221" t="s">
        <v>898</v>
      </c>
      <c r="G454" s="218"/>
      <c r="H454" s="222">
        <v>28</v>
      </c>
      <c r="I454" s="223"/>
      <c r="J454" s="218"/>
      <c r="K454" s="218"/>
      <c r="L454" s="224"/>
      <c r="M454" s="225"/>
      <c r="N454" s="226"/>
      <c r="O454" s="226"/>
      <c r="P454" s="226"/>
      <c r="Q454" s="226"/>
      <c r="R454" s="226"/>
      <c r="S454" s="226"/>
      <c r="T454" s="22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28" t="s">
        <v>143</v>
      </c>
      <c r="AU454" s="228" t="s">
        <v>90</v>
      </c>
      <c r="AV454" s="13" t="s">
        <v>90</v>
      </c>
      <c r="AW454" s="13" t="s">
        <v>42</v>
      </c>
      <c r="AX454" s="13" t="s">
        <v>83</v>
      </c>
      <c r="AY454" s="228" t="s">
        <v>132</v>
      </c>
    </row>
    <row r="455" s="12" customFormat="1" ht="25.92" customHeight="1">
      <c r="A455" s="12"/>
      <c r="B455" s="183"/>
      <c r="C455" s="184"/>
      <c r="D455" s="185" t="s">
        <v>82</v>
      </c>
      <c r="E455" s="186" t="s">
        <v>899</v>
      </c>
      <c r="F455" s="186" t="s">
        <v>900</v>
      </c>
      <c r="G455" s="184"/>
      <c r="H455" s="184"/>
      <c r="I455" s="187"/>
      <c r="J455" s="188">
        <f>BK455</f>
        <v>0</v>
      </c>
      <c r="K455" s="184"/>
      <c r="L455" s="189"/>
      <c r="M455" s="190"/>
      <c r="N455" s="191"/>
      <c r="O455" s="191"/>
      <c r="P455" s="192">
        <f>SUM(P456:P459)</f>
        <v>0</v>
      </c>
      <c r="Q455" s="191"/>
      <c r="R455" s="192">
        <f>SUM(R456:R459)</f>
        <v>0</v>
      </c>
      <c r="S455" s="191"/>
      <c r="T455" s="193">
        <f>SUM(T456:T459)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194" t="s">
        <v>139</v>
      </c>
      <c r="AT455" s="195" t="s">
        <v>82</v>
      </c>
      <c r="AU455" s="195" t="s">
        <v>83</v>
      </c>
      <c r="AY455" s="194" t="s">
        <v>132</v>
      </c>
      <c r="BK455" s="196">
        <f>SUM(BK456:BK459)</f>
        <v>0</v>
      </c>
    </row>
    <row r="456" s="2" customFormat="1" ht="16.5" customHeight="1">
      <c r="A456" s="38"/>
      <c r="B456" s="39"/>
      <c r="C456" s="199" t="s">
        <v>901</v>
      </c>
      <c r="D456" s="199" t="s">
        <v>134</v>
      </c>
      <c r="E456" s="200" t="s">
        <v>902</v>
      </c>
      <c r="F456" s="201" t="s">
        <v>903</v>
      </c>
      <c r="G456" s="202" t="s">
        <v>904</v>
      </c>
      <c r="H456" s="203">
        <v>30</v>
      </c>
      <c r="I456" s="204"/>
      <c r="J456" s="205">
        <f>ROUND(I456*H456,2)</f>
        <v>0</v>
      </c>
      <c r="K456" s="201" t="s">
        <v>138</v>
      </c>
      <c r="L456" s="44"/>
      <c r="M456" s="206" t="s">
        <v>41</v>
      </c>
      <c r="N456" s="207" t="s">
        <v>54</v>
      </c>
      <c r="O456" s="84"/>
      <c r="P456" s="208">
        <f>O456*H456</f>
        <v>0</v>
      </c>
      <c r="Q456" s="208">
        <v>0</v>
      </c>
      <c r="R456" s="208">
        <f>Q456*H456</f>
        <v>0</v>
      </c>
      <c r="S456" s="208">
        <v>0</v>
      </c>
      <c r="T456" s="209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10" t="s">
        <v>905</v>
      </c>
      <c r="AT456" s="210" t="s">
        <v>134</v>
      </c>
      <c r="AU456" s="210" t="s">
        <v>88</v>
      </c>
      <c r="AY456" s="16" t="s">
        <v>132</v>
      </c>
      <c r="BE456" s="211">
        <f>IF(N456="základní",J456,0)</f>
        <v>0</v>
      </c>
      <c r="BF456" s="211">
        <f>IF(N456="snížená",J456,0)</f>
        <v>0</v>
      </c>
      <c r="BG456" s="211">
        <f>IF(N456="zákl. přenesená",J456,0)</f>
        <v>0</v>
      </c>
      <c r="BH456" s="211">
        <f>IF(N456="sníž. přenesená",J456,0)</f>
        <v>0</v>
      </c>
      <c r="BI456" s="211">
        <f>IF(N456="nulová",J456,0)</f>
        <v>0</v>
      </c>
      <c r="BJ456" s="16" t="s">
        <v>88</v>
      </c>
      <c r="BK456" s="211">
        <f>ROUND(I456*H456,2)</f>
        <v>0</v>
      </c>
      <c r="BL456" s="16" t="s">
        <v>905</v>
      </c>
      <c r="BM456" s="210" t="s">
        <v>906</v>
      </c>
    </row>
    <row r="457" s="2" customFormat="1">
      <c r="A457" s="38"/>
      <c r="B457" s="39"/>
      <c r="C457" s="40"/>
      <c r="D457" s="212" t="s">
        <v>141</v>
      </c>
      <c r="E457" s="40"/>
      <c r="F457" s="213" t="s">
        <v>907</v>
      </c>
      <c r="G457" s="40"/>
      <c r="H457" s="40"/>
      <c r="I457" s="214"/>
      <c r="J457" s="40"/>
      <c r="K457" s="40"/>
      <c r="L457" s="44"/>
      <c r="M457" s="215"/>
      <c r="N457" s="216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6" t="s">
        <v>141</v>
      </c>
      <c r="AU457" s="16" t="s">
        <v>88</v>
      </c>
    </row>
    <row r="458" s="13" customFormat="1">
      <c r="A458" s="13"/>
      <c r="B458" s="217"/>
      <c r="C458" s="218"/>
      <c r="D458" s="219" t="s">
        <v>143</v>
      </c>
      <c r="E458" s="220" t="s">
        <v>41</v>
      </c>
      <c r="F458" s="221" t="s">
        <v>908</v>
      </c>
      <c r="G458" s="218"/>
      <c r="H458" s="222">
        <v>20</v>
      </c>
      <c r="I458" s="223"/>
      <c r="J458" s="218"/>
      <c r="K458" s="218"/>
      <c r="L458" s="224"/>
      <c r="M458" s="225"/>
      <c r="N458" s="226"/>
      <c r="O458" s="226"/>
      <c r="P458" s="226"/>
      <c r="Q458" s="226"/>
      <c r="R458" s="226"/>
      <c r="S458" s="226"/>
      <c r="T458" s="22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28" t="s">
        <v>143</v>
      </c>
      <c r="AU458" s="228" t="s">
        <v>88</v>
      </c>
      <c r="AV458" s="13" t="s">
        <v>90</v>
      </c>
      <c r="AW458" s="13" t="s">
        <v>42</v>
      </c>
      <c r="AX458" s="13" t="s">
        <v>83</v>
      </c>
      <c r="AY458" s="228" t="s">
        <v>132</v>
      </c>
    </row>
    <row r="459" s="13" customFormat="1">
      <c r="A459" s="13"/>
      <c r="B459" s="217"/>
      <c r="C459" s="218"/>
      <c r="D459" s="219" t="s">
        <v>143</v>
      </c>
      <c r="E459" s="220" t="s">
        <v>41</v>
      </c>
      <c r="F459" s="221" t="s">
        <v>909</v>
      </c>
      <c r="G459" s="218"/>
      <c r="H459" s="222">
        <v>10</v>
      </c>
      <c r="I459" s="223"/>
      <c r="J459" s="218"/>
      <c r="K459" s="218"/>
      <c r="L459" s="224"/>
      <c r="M459" s="225"/>
      <c r="N459" s="226"/>
      <c r="O459" s="226"/>
      <c r="P459" s="226"/>
      <c r="Q459" s="226"/>
      <c r="R459" s="226"/>
      <c r="S459" s="226"/>
      <c r="T459" s="227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28" t="s">
        <v>143</v>
      </c>
      <c r="AU459" s="228" t="s">
        <v>88</v>
      </c>
      <c r="AV459" s="13" t="s">
        <v>90</v>
      </c>
      <c r="AW459" s="13" t="s">
        <v>42</v>
      </c>
      <c r="AX459" s="13" t="s">
        <v>83</v>
      </c>
      <c r="AY459" s="228" t="s">
        <v>132</v>
      </c>
    </row>
    <row r="460" s="12" customFormat="1" ht="25.92" customHeight="1">
      <c r="A460" s="12"/>
      <c r="B460" s="183"/>
      <c r="C460" s="184"/>
      <c r="D460" s="185" t="s">
        <v>82</v>
      </c>
      <c r="E460" s="186" t="s">
        <v>910</v>
      </c>
      <c r="F460" s="186" t="s">
        <v>911</v>
      </c>
      <c r="G460" s="184"/>
      <c r="H460" s="184"/>
      <c r="I460" s="187"/>
      <c r="J460" s="188">
        <f>BK460</f>
        <v>0</v>
      </c>
      <c r="K460" s="184"/>
      <c r="L460" s="189"/>
      <c r="M460" s="190"/>
      <c r="N460" s="191"/>
      <c r="O460" s="191"/>
      <c r="P460" s="192">
        <f>P461+P474+P478</f>
        <v>0</v>
      </c>
      <c r="Q460" s="191"/>
      <c r="R460" s="192">
        <f>R461+R474+R478</f>
        <v>0</v>
      </c>
      <c r="S460" s="191"/>
      <c r="T460" s="193">
        <f>T461+T474+T478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194" t="s">
        <v>165</v>
      </c>
      <c r="AT460" s="195" t="s">
        <v>82</v>
      </c>
      <c r="AU460" s="195" t="s">
        <v>83</v>
      </c>
      <c r="AY460" s="194" t="s">
        <v>132</v>
      </c>
      <c r="BK460" s="196">
        <f>BK461+BK474+BK478</f>
        <v>0</v>
      </c>
    </row>
    <row r="461" s="12" customFormat="1" ht="22.8" customHeight="1">
      <c r="A461" s="12"/>
      <c r="B461" s="183"/>
      <c r="C461" s="184"/>
      <c r="D461" s="185" t="s">
        <v>82</v>
      </c>
      <c r="E461" s="197" t="s">
        <v>912</v>
      </c>
      <c r="F461" s="197" t="s">
        <v>913</v>
      </c>
      <c r="G461" s="184"/>
      <c r="H461" s="184"/>
      <c r="I461" s="187"/>
      <c r="J461" s="198">
        <f>BK461</f>
        <v>0</v>
      </c>
      <c r="K461" s="184"/>
      <c r="L461" s="189"/>
      <c r="M461" s="190"/>
      <c r="N461" s="191"/>
      <c r="O461" s="191"/>
      <c r="P461" s="192">
        <f>SUM(P462:P473)</f>
        <v>0</v>
      </c>
      <c r="Q461" s="191"/>
      <c r="R461" s="192">
        <f>SUM(R462:R473)</f>
        <v>0</v>
      </c>
      <c r="S461" s="191"/>
      <c r="T461" s="193">
        <f>SUM(T462:T473)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194" t="s">
        <v>165</v>
      </c>
      <c r="AT461" s="195" t="s">
        <v>82</v>
      </c>
      <c r="AU461" s="195" t="s">
        <v>88</v>
      </c>
      <c r="AY461" s="194" t="s">
        <v>132</v>
      </c>
      <c r="BK461" s="196">
        <f>SUM(BK462:BK473)</f>
        <v>0</v>
      </c>
    </row>
    <row r="462" s="2" customFormat="1" ht="16.5" customHeight="1">
      <c r="A462" s="38"/>
      <c r="B462" s="39"/>
      <c r="C462" s="199" t="s">
        <v>914</v>
      </c>
      <c r="D462" s="199" t="s">
        <v>134</v>
      </c>
      <c r="E462" s="200" t="s">
        <v>915</v>
      </c>
      <c r="F462" s="201" t="s">
        <v>916</v>
      </c>
      <c r="G462" s="202" t="s">
        <v>633</v>
      </c>
      <c r="H462" s="203">
        <v>1</v>
      </c>
      <c r="I462" s="204"/>
      <c r="J462" s="205">
        <f>ROUND(I462*H462,2)</f>
        <v>0</v>
      </c>
      <c r="K462" s="201" t="s">
        <v>138</v>
      </c>
      <c r="L462" s="44"/>
      <c r="M462" s="206" t="s">
        <v>41</v>
      </c>
      <c r="N462" s="207" t="s">
        <v>54</v>
      </c>
      <c r="O462" s="84"/>
      <c r="P462" s="208">
        <f>O462*H462</f>
        <v>0</v>
      </c>
      <c r="Q462" s="208">
        <v>0</v>
      </c>
      <c r="R462" s="208">
        <f>Q462*H462</f>
        <v>0</v>
      </c>
      <c r="S462" s="208">
        <v>0</v>
      </c>
      <c r="T462" s="209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10" t="s">
        <v>917</v>
      </c>
      <c r="AT462" s="210" t="s">
        <v>134</v>
      </c>
      <c r="AU462" s="210" t="s">
        <v>90</v>
      </c>
      <c r="AY462" s="16" t="s">
        <v>132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16" t="s">
        <v>88</v>
      </c>
      <c r="BK462" s="211">
        <f>ROUND(I462*H462,2)</f>
        <v>0</v>
      </c>
      <c r="BL462" s="16" t="s">
        <v>917</v>
      </c>
      <c r="BM462" s="210" t="s">
        <v>918</v>
      </c>
    </row>
    <row r="463" s="2" customFormat="1">
      <c r="A463" s="38"/>
      <c r="B463" s="39"/>
      <c r="C463" s="40"/>
      <c r="D463" s="212" t="s">
        <v>141</v>
      </c>
      <c r="E463" s="40"/>
      <c r="F463" s="213" t="s">
        <v>919</v>
      </c>
      <c r="G463" s="40"/>
      <c r="H463" s="40"/>
      <c r="I463" s="214"/>
      <c r="J463" s="40"/>
      <c r="K463" s="40"/>
      <c r="L463" s="44"/>
      <c r="M463" s="215"/>
      <c r="N463" s="216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6" t="s">
        <v>141</v>
      </c>
      <c r="AU463" s="16" t="s">
        <v>90</v>
      </c>
    </row>
    <row r="464" s="2" customFormat="1">
      <c r="A464" s="38"/>
      <c r="B464" s="39"/>
      <c r="C464" s="40"/>
      <c r="D464" s="219" t="s">
        <v>796</v>
      </c>
      <c r="E464" s="40"/>
      <c r="F464" s="240" t="s">
        <v>920</v>
      </c>
      <c r="G464" s="40"/>
      <c r="H464" s="40"/>
      <c r="I464" s="214"/>
      <c r="J464" s="40"/>
      <c r="K464" s="40"/>
      <c r="L464" s="44"/>
      <c r="M464" s="215"/>
      <c r="N464" s="216"/>
      <c r="O464" s="84"/>
      <c r="P464" s="84"/>
      <c r="Q464" s="84"/>
      <c r="R464" s="84"/>
      <c r="S464" s="84"/>
      <c r="T464" s="85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6" t="s">
        <v>796</v>
      </c>
      <c r="AU464" s="16" t="s">
        <v>90</v>
      </c>
    </row>
    <row r="465" s="2" customFormat="1" ht="16.5" customHeight="1">
      <c r="A465" s="38"/>
      <c r="B465" s="39"/>
      <c r="C465" s="199" t="s">
        <v>921</v>
      </c>
      <c r="D465" s="199" t="s">
        <v>134</v>
      </c>
      <c r="E465" s="200" t="s">
        <v>922</v>
      </c>
      <c r="F465" s="201" t="s">
        <v>923</v>
      </c>
      <c r="G465" s="202" t="s">
        <v>633</v>
      </c>
      <c r="H465" s="203">
        <v>1</v>
      </c>
      <c r="I465" s="204"/>
      <c r="J465" s="205">
        <f>ROUND(I465*H465,2)</f>
        <v>0</v>
      </c>
      <c r="K465" s="201" t="s">
        <v>138</v>
      </c>
      <c r="L465" s="44"/>
      <c r="M465" s="206" t="s">
        <v>41</v>
      </c>
      <c r="N465" s="207" t="s">
        <v>54</v>
      </c>
      <c r="O465" s="84"/>
      <c r="P465" s="208">
        <f>O465*H465</f>
        <v>0</v>
      </c>
      <c r="Q465" s="208">
        <v>0</v>
      </c>
      <c r="R465" s="208">
        <f>Q465*H465</f>
        <v>0</v>
      </c>
      <c r="S465" s="208">
        <v>0</v>
      </c>
      <c r="T465" s="209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10" t="s">
        <v>917</v>
      </c>
      <c r="AT465" s="210" t="s">
        <v>134</v>
      </c>
      <c r="AU465" s="210" t="s">
        <v>90</v>
      </c>
      <c r="AY465" s="16" t="s">
        <v>132</v>
      </c>
      <c r="BE465" s="211">
        <f>IF(N465="základní",J465,0)</f>
        <v>0</v>
      </c>
      <c r="BF465" s="211">
        <f>IF(N465="snížená",J465,0)</f>
        <v>0</v>
      </c>
      <c r="BG465" s="211">
        <f>IF(N465="zákl. přenesená",J465,0)</f>
        <v>0</v>
      </c>
      <c r="BH465" s="211">
        <f>IF(N465="sníž. přenesená",J465,0)</f>
        <v>0</v>
      </c>
      <c r="BI465" s="211">
        <f>IF(N465="nulová",J465,0)</f>
        <v>0</v>
      </c>
      <c r="BJ465" s="16" t="s">
        <v>88</v>
      </c>
      <c r="BK465" s="211">
        <f>ROUND(I465*H465,2)</f>
        <v>0</v>
      </c>
      <c r="BL465" s="16" t="s">
        <v>917</v>
      </c>
      <c r="BM465" s="210" t="s">
        <v>924</v>
      </c>
    </row>
    <row r="466" s="2" customFormat="1">
      <c r="A466" s="38"/>
      <c r="B466" s="39"/>
      <c r="C466" s="40"/>
      <c r="D466" s="212" t="s">
        <v>141</v>
      </c>
      <c r="E466" s="40"/>
      <c r="F466" s="213" t="s">
        <v>925</v>
      </c>
      <c r="G466" s="40"/>
      <c r="H466" s="40"/>
      <c r="I466" s="214"/>
      <c r="J466" s="40"/>
      <c r="K466" s="40"/>
      <c r="L466" s="44"/>
      <c r="M466" s="215"/>
      <c r="N466" s="216"/>
      <c r="O466" s="84"/>
      <c r="P466" s="84"/>
      <c r="Q466" s="84"/>
      <c r="R466" s="84"/>
      <c r="S466" s="84"/>
      <c r="T466" s="85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6" t="s">
        <v>141</v>
      </c>
      <c r="AU466" s="16" t="s">
        <v>90</v>
      </c>
    </row>
    <row r="467" s="2" customFormat="1">
      <c r="A467" s="38"/>
      <c r="B467" s="39"/>
      <c r="C467" s="40"/>
      <c r="D467" s="219" t="s">
        <v>796</v>
      </c>
      <c r="E467" s="40"/>
      <c r="F467" s="240" t="s">
        <v>926</v>
      </c>
      <c r="G467" s="40"/>
      <c r="H467" s="40"/>
      <c r="I467" s="214"/>
      <c r="J467" s="40"/>
      <c r="K467" s="40"/>
      <c r="L467" s="44"/>
      <c r="M467" s="215"/>
      <c r="N467" s="216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6" t="s">
        <v>796</v>
      </c>
      <c r="AU467" s="16" t="s">
        <v>90</v>
      </c>
    </row>
    <row r="468" s="2" customFormat="1" ht="16.5" customHeight="1">
      <c r="A468" s="38"/>
      <c r="B468" s="39"/>
      <c r="C468" s="199" t="s">
        <v>927</v>
      </c>
      <c r="D468" s="199" t="s">
        <v>134</v>
      </c>
      <c r="E468" s="200" t="s">
        <v>928</v>
      </c>
      <c r="F468" s="201" t="s">
        <v>929</v>
      </c>
      <c r="G468" s="202" t="s">
        <v>633</v>
      </c>
      <c r="H468" s="203">
        <v>1</v>
      </c>
      <c r="I468" s="204"/>
      <c r="J468" s="205">
        <f>ROUND(I468*H468,2)</f>
        <v>0</v>
      </c>
      <c r="K468" s="201" t="s">
        <v>138</v>
      </c>
      <c r="L468" s="44"/>
      <c r="M468" s="206" t="s">
        <v>41</v>
      </c>
      <c r="N468" s="207" t="s">
        <v>54</v>
      </c>
      <c r="O468" s="84"/>
      <c r="P468" s="208">
        <f>O468*H468</f>
        <v>0</v>
      </c>
      <c r="Q468" s="208">
        <v>0</v>
      </c>
      <c r="R468" s="208">
        <f>Q468*H468</f>
        <v>0</v>
      </c>
      <c r="S468" s="208">
        <v>0</v>
      </c>
      <c r="T468" s="209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10" t="s">
        <v>917</v>
      </c>
      <c r="AT468" s="210" t="s">
        <v>134</v>
      </c>
      <c r="AU468" s="210" t="s">
        <v>90</v>
      </c>
      <c r="AY468" s="16" t="s">
        <v>132</v>
      </c>
      <c r="BE468" s="211">
        <f>IF(N468="základní",J468,0)</f>
        <v>0</v>
      </c>
      <c r="BF468" s="211">
        <f>IF(N468="snížená",J468,0)</f>
        <v>0</v>
      </c>
      <c r="BG468" s="211">
        <f>IF(N468="zákl. přenesená",J468,0)</f>
        <v>0</v>
      </c>
      <c r="BH468" s="211">
        <f>IF(N468="sníž. přenesená",J468,0)</f>
        <v>0</v>
      </c>
      <c r="BI468" s="211">
        <f>IF(N468="nulová",J468,0)</f>
        <v>0</v>
      </c>
      <c r="BJ468" s="16" t="s">
        <v>88</v>
      </c>
      <c r="BK468" s="211">
        <f>ROUND(I468*H468,2)</f>
        <v>0</v>
      </c>
      <c r="BL468" s="16" t="s">
        <v>917</v>
      </c>
      <c r="BM468" s="210" t="s">
        <v>930</v>
      </c>
    </row>
    <row r="469" s="2" customFormat="1">
      <c r="A469" s="38"/>
      <c r="B469" s="39"/>
      <c r="C469" s="40"/>
      <c r="D469" s="212" t="s">
        <v>141</v>
      </c>
      <c r="E469" s="40"/>
      <c r="F469" s="213" t="s">
        <v>931</v>
      </c>
      <c r="G469" s="40"/>
      <c r="H469" s="40"/>
      <c r="I469" s="214"/>
      <c r="J469" s="40"/>
      <c r="K469" s="40"/>
      <c r="L469" s="44"/>
      <c r="M469" s="215"/>
      <c r="N469" s="216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6" t="s">
        <v>141</v>
      </c>
      <c r="AU469" s="16" t="s">
        <v>90</v>
      </c>
    </row>
    <row r="470" s="2" customFormat="1">
      <c r="A470" s="38"/>
      <c r="B470" s="39"/>
      <c r="C470" s="40"/>
      <c r="D470" s="219" t="s">
        <v>796</v>
      </c>
      <c r="E470" s="40"/>
      <c r="F470" s="240" t="s">
        <v>932</v>
      </c>
      <c r="G470" s="40"/>
      <c r="H470" s="40"/>
      <c r="I470" s="214"/>
      <c r="J470" s="40"/>
      <c r="K470" s="40"/>
      <c r="L470" s="44"/>
      <c r="M470" s="215"/>
      <c r="N470" s="216"/>
      <c r="O470" s="84"/>
      <c r="P470" s="84"/>
      <c r="Q470" s="84"/>
      <c r="R470" s="84"/>
      <c r="S470" s="84"/>
      <c r="T470" s="85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6" t="s">
        <v>796</v>
      </c>
      <c r="AU470" s="16" t="s">
        <v>90</v>
      </c>
    </row>
    <row r="471" s="2" customFormat="1" ht="16.5" customHeight="1">
      <c r="A471" s="38"/>
      <c r="B471" s="39"/>
      <c r="C471" s="199" t="s">
        <v>933</v>
      </c>
      <c r="D471" s="199" t="s">
        <v>134</v>
      </c>
      <c r="E471" s="200" t="s">
        <v>934</v>
      </c>
      <c r="F471" s="201" t="s">
        <v>935</v>
      </c>
      <c r="G471" s="202" t="s">
        <v>633</v>
      </c>
      <c r="H471" s="203">
        <v>1</v>
      </c>
      <c r="I471" s="204"/>
      <c r="J471" s="205">
        <f>ROUND(I471*H471,2)</f>
        <v>0</v>
      </c>
      <c r="K471" s="201" t="s">
        <v>138</v>
      </c>
      <c r="L471" s="44"/>
      <c r="M471" s="206" t="s">
        <v>41</v>
      </c>
      <c r="N471" s="207" t="s">
        <v>54</v>
      </c>
      <c r="O471" s="84"/>
      <c r="P471" s="208">
        <f>O471*H471</f>
        <v>0</v>
      </c>
      <c r="Q471" s="208">
        <v>0</v>
      </c>
      <c r="R471" s="208">
        <f>Q471*H471</f>
        <v>0</v>
      </c>
      <c r="S471" s="208">
        <v>0</v>
      </c>
      <c r="T471" s="209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0" t="s">
        <v>917</v>
      </c>
      <c r="AT471" s="210" t="s">
        <v>134</v>
      </c>
      <c r="AU471" s="210" t="s">
        <v>90</v>
      </c>
      <c r="AY471" s="16" t="s">
        <v>132</v>
      </c>
      <c r="BE471" s="211">
        <f>IF(N471="základní",J471,0)</f>
        <v>0</v>
      </c>
      <c r="BF471" s="211">
        <f>IF(N471="snížená",J471,0)</f>
        <v>0</v>
      </c>
      <c r="BG471" s="211">
        <f>IF(N471="zákl. přenesená",J471,0)</f>
        <v>0</v>
      </c>
      <c r="BH471" s="211">
        <f>IF(N471="sníž. přenesená",J471,0)</f>
        <v>0</v>
      </c>
      <c r="BI471" s="211">
        <f>IF(N471="nulová",J471,0)</f>
        <v>0</v>
      </c>
      <c r="BJ471" s="16" t="s">
        <v>88</v>
      </c>
      <c r="BK471" s="211">
        <f>ROUND(I471*H471,2)</f>
        <v>0</v>
      </c>
      <c r="BL471" s="16" t="s">
        <v>917</v>
      </c>
      <c r="BM471" s="210" t="s">
        <v>936</v>
      </c>
    </row>
    <row r="472" s="2" customFormat="1">
      <c r="A472" s="38"/>
      <c r="B472" s="39"/>
      <c r="C472" s="40"/>
      <c r="D472" s="212" t="s">
        <v>141</v>
      </c>
      <c r="E472" s="40"/>
      <c r="F472" s="213" t="s">
        <v>937</v>
      </c>
      <c r="G472" s="40"/>
      <c r="H472" s="40"/>
      <c r="I472" s="214"/>
      <c r="J472" s="40"/>
      <c r="K472" s="40"/>
      <c r="L472" s="44"/>
      <c r="M472" s="215"/>
      <c r="N472" s="216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6" t="s">
        <v>141</v>
      </c>
      <c r="AU472" s="16" t="s">
        <v>90</v>
      </c>
    </row>
    <row r="473" s="2" customFormat="1">
      <c r="A473" s="38"/>
      <c r="B473" s="39"/>
      <c r="C473" s="40"/>
      <c r="D473" s="219" t="s">
        <v>796</v>
      </c>
      <c r="E473" s="40"/>
      <c r="F473" s="240" t="s">
        <v>938</v>
      </c>
      <c r="G473" s="40"/>
      <c r="H473" s="40"/>
      <c r="I473" s="214"/>
      <c r="J473" s="40"/>
      <c r="K473" s="40"/>
      <c r="L473" s="44"/>
      <c r="M473" s="215"/>
      <c r="N473" s="216"/>
      <c r="O473" s="84"/>
      <c r="P473" s="84"/>
      <c r="Q473" s="84"/>
      <c r="R473" s="84"/>
      <c r="S473" s="84"/>
      <c r="T473" s="85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6" t="s">
        <v>796</v>
      </c>
      <c r="AU473" s="16" t="s">
        <v>90</v>
      </c>
    </row>
    <row r="474" s="12" customFormat="1" ht="22.8" customHeight="1">
      <c r="A474" s="12"/>
      <c r="B474" s="183"/>
      <c r="C474" s="184"/>
      <c r="D474" s="185" t="s">
        <v>82</v>
      </c>
      <c r="E474" s="197" t="s">
        <v>939</v>
      </c>
      <c r="F474" s="197" t="s">
        <v>940</v>
      </c>
      <c r="G474" s="184"/>
      <c r="H474" s="184"/>
      <c r="I474" s="187"/>
      <c r="J474" s="198">
        <f>BK474</f>
        <v>0</v>
      </c>
      <c r="K474" s="184"/>
      <c r="L474" s="189"/>
      <c r="M474" s="190"/>
      <c r="N474" s="191"/>
      <c r="O474" s="191"/>
      <c r="P474" s="192">
        <f>SUM(P475:P477)</f>
        <v>0</v>
      </c>
      <c r="Q474" s="191"/>
      <c r="R474" s="192">
        <f>SUM(R475:R477)</f>
        <v>0</v>
      </c>
      <c r="S474" s="191"/>
      <c r="T474" s="193">
        <f>SUM(T475:T477)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194" t="s">
        <v>165</v>
      </c>
      <c r="AT474" s="195" t="s">
        <v>82</v>
      </c>
      <c r="AU474" s="195" t="s">
        <v>88</v>
      </c>
      <c r="AY474" s="194" t="s">
        <v>132</v>
      </c>
      <c r="BK474" s="196">
        <f>SUM(BK475:BK477)</f>
        <v>0</v>
      </c>
    </row>
    <row r="475" s="2" customFormat="1" ht="16.5" customHeight="1">
      <c r="A475" s="38"/>
      <c r="B475" s="39"/>
      <c r="C475" s="199" t="s">
        <v>941</v>
      </c>
      <c r="D475" s="199" t="s">
        <v>134</v>
      </c>
      <c r="E475" s="200" t="s">
        <v>942</v>
      </c>
      <c r="F475" s="201" t="s">
        <v>940</v>
      </c>
      <c r="G475" s="202" t="s">
        <v>633</v>
      </c>
      <c r="H475" s="203">
        <v>1</v>
      </c>
      <c r="I475" s="204"/>
      <c r="J475" s="205">
        <f>ROUND(I475*H475,2)</f>
        <v>0</v>
      </c>
      <c r="K475" s="201" t="s">
        <v>138</v>
      </c>
      <c r="L475" s="44"/>
      <c r="M475" s="206" t="s">
        <v>41</v>
      </c>
      <c r="N475" s="207" t="s">
        <v>54</v>
      </c>
      <c r="O475" s="84"/>
      <c r="P475" s="208">
        <f>O475*H475</f>
        <v>0</v>
      </c>
      <c r="Q475" s="208">
        <v>0</v>
      </c>
      <c r="R475" s="208">
        <f>Q475*H475</f>
        <v>0</v>
      </c>
      <c r="S475" s="208">
        <v>0</v>
      </c>
      <c r="T475" s="209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10" t="s">
        <v>917</v>
      </c>
      <c r="AT475" s="210" t="s">
        <v>134</v>
      </c>
      <c r="AU475" s="210" t="s">
        <v>90</v>
      </c>
      <c r="AY475" s="16" t="s">
        <v>132</v>
      </c>
      <c r="BE475" s="211">
        <f>IF(N475="základní",J475,0)</f>
        <v>0</v>
      </c>
      <c r="BF475" s="211">
        <f>IF(N475="snížená",J475,0)</f>
        <v>0</v>
      </c>
      <c r="BG475" s="211">
        <f>IF(N475="zákl. přenesená",J475,0)</f>
        <v>0</v>
      </c>
      <c r="BH475" s="211">
        <f>IF(N475="sníž. přenesená",J475,0)</f>
        <v>0</v>
      </c>
      <c r="BI475" s="211">
        <f>IF(N475="nulová",J475,0)</f>
        <v>0</v>
      </c>
      <c r="BJ475" s="16" t="s">
        <v>88</v>
      </c>
      <c r="BK475" s="211">
        <f>ROUND(I475*H475,2)</f>
        <v>0</v>
      </c>
      <c r="BL475" s="16" t="s">
        <v>917</v>
      </c>
      <c r="BM475" s="210" t="s">
        <v>943</v>
      </c>
    </row>
    <row r="476" s="2" customFormat="1">
      <c r="A476" s="38"/>
      <c r="B476" s="39"/>
      <c r="C476" s="40"/>
      <c r="D476" s="212" t="s">
        <v>141</v>
      </c>
      <c r="E476" s="40"/>
      <c r="F476" s="213" t="s">
        <v>944</v>
      </c>
      <c r="G476" s="40"/>
      <c r="H476" s="40"/>
      <c r="I476" s="214"/>
      <c r="J476" s="40"/>
      <c r="K476" s="40"/>
      <c r="L476" s="44"/>
      <c r="M476" s="215"/>
      <c r="N476" s="216"/>
      <c r="O476" s="84"/>
      <c r="P476" s="84"/>
      <c r="Q476" s="84"/>
      <c r="R476" s="84"/>
      <c r="S476" s="84"/>
      <c r="T476" s="85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6" t="s">
        <v>141</v>
      </c>
      <c r="AU476" s="16" t="s">
        <v>90</v>
      </c>
    </row>
    <row r="477" s="2" customFormat="1">
      <c r="A477" s="38"/>
      <c r="B477" s="39"/>
      <c r="C477" s="40"/>
      <c r="D477" s="219" t="s">
        <v>796</v>
      </c>
      <c r="E477" s="40"/>
      <c r="F477" s="240" t="s">
        <v>945</v>
      </c>
      <c r="G477" s="40"/>
      <c r="H477" s="40"/>
      <c r="I477" s="214"/>
      <c r="J477" s="40"/>
      <c r="K477" s="40"/>
      <c r="L477" s="44"/>
      <c r="M477" s="215"/>
      <c r="N477" s="216"/>
      <c r="O477" s="84"/>
      <c r="P477" s="84"/>
      <c r="Q477" s="84"/>
      <c r="R477" s="84"/>
      <c r="S477" s="84"/>
      <c r="T477" s="85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6" t="s">
        <v>796</v>
      </c>
      <c r="AU477" s="16" t="s">
        <v>90</v>
      </c>
    </row>
    <row r="478" s="12" customFormat="1" ht="22.8" customHeight="1">
      <c r="A478" s="12"/>
      <c r="B478" s="183"/>
      <c r="C478" s="184"/>
      <c r="D478" s="185" t="s">
        <v>82</v>
      </c>
      <c r="E478" s="197" t="s">
        <v>946</v>
      </c>
      <c r="F478" s="197" t="s">
        <v>947</v>
      </c>
      <c r="G478" s="184"/>
      <c r="H478" s="184"/>
      <c r="I478" s="187"/>
      <c r="J478" s="198">
        <f>BK478</f>
        <v>0</v>
      </c>
      <c r="K478" s="184"/>
      <c r="L478" s="189"/>
      <c r="M478" s="190"/>
      <c r="N478" s="191"/>
      <c r="O478" s="191"/>
      <c r="P478" s="192">
        <f>SUM(P479:P487)</f>
        <v>0</v>
      </c>
      <c r="Q478" s="191"/>
      <c r="R478" s="192">
        <f>SUM(R479:R487)</f>
        <v>0</v>
      </c>
      <c r="S478" s="191"/>
      <c r="T478" s="193">
        <f>SUM(T479:T487)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194" t="s">
        <v>165</v>
      </c>
      <c r="AT478" s="195" t="s">
        <v>82</v>
      </c>
      <c r="AU478" s="195" t="s">
        <v>88</v>
      </c>
      <c r="AY478" s="194" t="s">
        <v>132</v>
      </c>
      <c r="BK478" s="196">
        <f>SUM(BK479:BK487)</f>
        <v>0</v>
      </c>
    </row>
    <row r="479" s="2" customFormat="1" ht="16.5" customHeight="1">
      <c r="A479" s="38"/>
      <c r="B479" s="39"/>
      <c r="C479" s="199" t="s">
        <v>948</v>
      </c>
      <c r="D479" s="199" t="s">
        <v>134</v>
      </c>
      <c r="E479" s="200" t="s">
        <v>949</v>
      </c>
      <c r="F479" s="201" t="s">
        <v>950</v>
      </c>
      <c r="G479" s="202" t="s">
        <v>633</v>
      </c>
      <c r="H479" s="203">
        <v>1</v>
      </c>
      <c r="I479" s="204"/>
      <c r="J479" s="205">
        <f>ROUND(I479*H479,2)</f>
        <v>0</v>
      </c>
      <c r="K479" s="201" t="s">
        <v>138</v>
      </c>
      <c r="L479" s="44"/>
      <c r="M479" s="206" t="s">
        <v>41</v>
      </c>
      <c r="N479" s="207" t="s">
        <v>54</v>
      </c>
      <c r="O479" s="84"/>
      <c r="P479" s="208">
        <f>O479*H479</f>
        <v>0</v>
      </c>
      <c r="Q479" s="208">
        <v>0</v>
      </c>
      <c r="R479" s="208">
        <f>Q479*H479</f>
        <v>0</v>
      </c>
      <c r="S479" s="208">
        <v>0</v>
      </c>
      <c r="T479" s="209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10" t="s">
        <v>917</v>
      </c>
      <c r="AT479" s="210" t="s">
        <v>134</v>
      </c>
      <c r="AU479" s="210" t="s">
        <v>90</v>
      </c>
      <c r="AY479" s="16" t="s">
        <v>132</v>
      </c>
      <c r="BE479" s="211">
        <f>IF(N479="základní",J479,0)</f>
        <v>0</v>
      </c>
      <c r="BF479" s="211">
        <f>IF(N479="snížená",J479,0)</f>
        <v>0</v>
      </c>
      <c r="BG479" s="211">
        <f>IF(N479="zákl. přenesená",J479,0)</f>
        <v>0</v>
      </c>
      <c r="BH479" s="211">
        <f>IF(N479="sníž. přenesená",J479,0)</f>
        <v>0</v>
      </c>
      <c r="BI479" s="211">
        <f>IF(N479="nulová",J479,0)</f>
        <v>0</v>
      </c>
      <c r="BJ479" s="16" t="s">
        <v>88</v>
      </c>
      <c r="BK479" s="211">
        <f>ROUND(I479*H479,2)</f>
        <v>0</v>
      </c>
      <c r="BL479" s="16" t="s">
        <v>917</v>
      </c>
      <c r="BM479" s="210" t="s">
        <v>951</v>
      </c>
    </row>
    <row r="480" s="2" customFormat="1">
      <c r="A480" s="38"/>
      <c r="B480" s="39"/>
      <c r="C480" s="40"/>
      <c r="D480" s="212" t="s">
        <v>141</v>
      </c>
      <c r="E480" s="40"/>
      <c r="F480" s="213" t="s">
        <v>952</v>
      </c>
      <c r="G480" s="40"/>
      <c r="H480" s="40"/>
      <c r="I480" s="214"/>
      <c r="J480" s="40"/>
      <c r="K480" s="40"/>
      <c r="L480" s="44"/>
      <c r="M480" s="215"/>
      <c r="N480" s="216"/>
      <c r="O480" s="84"/>
      <c r="P480" s="84"/>
      <c r="Q480" s="84"/>
      <c r="R480" s="84"/>
      <c r="S480" s="84"/>
      <c r="T480" s="85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6" t="s">
        <v>141</v>
      </c>
      <c r="AU480" s="16" t="s">
        <v>90</v>
      </c>
    </row>
    <row r="481" s="2" customFormat="1">
      <c r="A481" s="38"/>
      <c r="B481" s="39"/>
      <c r="C481" s="40"/>
      <c r="D481" s="219" t="s">
        <v>796</v>
      </c>
      <c r="E481" s="40"/>
      <c r="F481" s="240" t="s">
        <v>953</v>
      </c>
      <c r="G481" s="40"/>
      <c r="H481" s="40"/>
      <c r="I481" s="214"/>
      <c r="J481" s="40"/>
      <c r="K481" s="40"/>
      <c r="L481" s="44"/>
      <c r="M481" s="215"/>
      <c r="N481" s="216"/>
      <c r="O481" s="84"/>
      <c r="P481" s="84"/>
      <c r="Q481" s="84"/>
      <c r="R481" s="84"/>
      <c r="S481" s="84"/>
      <c r="T481" s="85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6" t="s">
        <v>796</v>
      </c>
      <c r="AU481" s="16" t="s">
        <v>90</v>
      </c>
    </row>
    <row r="482" s="2" customFormat="1" ht="16.5" customHeight="1">
      <c r="A482" s="38"/>
      <c r="B482" s="39"/>
      <c r="C482" s="199" t="s">
        <v>954</v>
      </c>
      <c r="D482" s="199" t="s">
        <v>134</v>
      </c>
      <c r="E482" s="200" t="s">
        <v>955</v>
      </c>
      <c r="F482" s="201" t="s">
        <v>956</v>
      </c>
      <c r="G482" s="202" t="s">
        <v>633</v>
      </c>
      <c r="H482" s="203">
        <v>1</v>
      </c>
      <c r="I482" s="204"/>
      <c r="J482" s="205">
        <f>ROUND(I482*H482,2)</f>
        <v>0</v>
      </c>
      <c r="K482" s="201" t="s">
        <v>138</v>
      </c>
      <c r="L482" s="44"/>
      <c r="M482" s="206" t="s">
        <v>41</v>
      </c>
      <c r="N482" s="207" t="s">
        <v>54</v>
      </c>
      <c r="O482" s="84"/>
      <c r="P482" s="208">
        <f>O482*H482</f>
        <v>0</v>
      </c>
      <c r="Q482" s="208">
        <v>0</v>
      </c>
      <c r="R482" s="208">
        <f>Q482*H482</f>
        <v>0</v>
      </c>
      <c r="S482" s="208">
        <v>0</v>
      </c>
      <c r="T482" s="209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10" t="s">
        <v>917</v>
      </c>
      <c r="AT482" s="210" t="s">
        <v>134</v>
      </c>
      <c r="AU482" s="210" t="s">
        <v>90</v>
      </c>
      <c r="AY482" s="16" t="s">
        <v>132</v>
      </c>
      <c r="BE482" s="211">
        <f>IF(N482="základní",J482,0)</f>
        <v>0</v>
      </c>
      <c r="BF482" s="211">
        <f>IF(N482="snížená",J482,0)</f>
        <v>0</v>
      </c>
      <c r="BG482" s="211">
        <f>IF(N482="zákl. přenesená",J482,0)</f>
        <v>0</v>
      </c>
      <c r="BH482" s="211">
        <f>IF(N482="sníž. přenesená",J482,0)</f>
        <v>0</v>
      </c>
      <c r="BI482" s="211">
        <f>IF(N482="nulová",J482,0)</f>
        <v>0</v>
      </c>
      <c r="BJ482" s="16" t="s">
        <v>88</v>
      </c>
      <c r="BK482" s="211">
        <f>ROUND(I482*H482,2)</f>
        <v>0</v>
      </c>
      <c r="BL482" s="16" t="s">
        <v>917</v>
      </c>
      <c r="BM482" s="210" t="s">
        <v>957</v>
      </c>
    </row>
    <row r="483" s="2" customFormat="1">
      <c r="A483" s="38"/>
      <c r="B483" s="39"/>
      <c r="C483" s="40"/>
      <c r="D483" s="212" t="s">
        <v>141</v>
      </c>
      <c r="E483" s="40"/>
      <c r="F483" s="213" t="s">
        <v>958</v>
      </c>
      <c r="G483" s="40"/>
      <c r="H483" s="40"/>
      <c r="I483" s="214"/>
      <c r="J483" s="40"/>
      <c r="K483" s="40"/>
      <c r="L483" s="44"/>
      <c r="M483" s="215"/>
      <c r="N483" s="216"/>
      <c r="O483" s="84"/>
      <c r="P483" s="84"/>
      <c r="Q483" s="84"/>
      <c r="R483" s="84"/>
      <c r="S483" s="84"/>
      <c r="T483" s="85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6" t="s">
        <v>141</v>
      </c>
      <c r="AU483" s="16" t="s">
        <v>90</v>
      </c>
    </row>
    <row r="484" s="2" customFormat="1">
      <c r="A484" s="38"/>
      <c r="B484" s="39"/>
      <c r="C484" s="40"/>
      <c r="D484" s="219" t="s">
        <v>796</v>
      </c>
      <c r="E484" s="40"/>
      <c r="F484" s="240" t="s">
        <v>959</v>
      </c>
      <c r="G484" s="40"/>
      <c r="H484" s="40"/>
      <c r="I484" s="214"/>
      <c r="J484" s="40"/>
      <c r="K484" s="40"/>
      <c r="L484" s="44"/>
      <c r="M484" s="215"/>
      <c r="N484" s="216"/>
      <c r="O484" s="84"/>
      <c r="P484" s="84"/>
      <c r="Q484" s="84"/>
      <c r="R484" s="84"/>
      <c r="S484" s="84"/>
      <c r="T484" s="85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6" t="s">
        <v>796</v>
      </c>
      <c r="AU484" s="16" t="s">
        <v>90</v>
      </c>
    </row>
    <row r="485" s="2" customFormat="1" ht="16.5" customHeight="1">
      <c r="A485" s="38"/>
      <c r="B485" s="39"/>
      <c r="C485" s="199" t="s">
        <v>960</v>
      </c>
      <c r="D485" s="199" t="s">
        <v>134</v>
      </c>
      <c r="E485" s="200" t="s">
        <v>961</v>
      </c>
      <c r="F485" s="201" t="s">
        <v>962</v>
      </c>
      <c r="G485" s="202" t="s">
        <v>633</v>
      </c>
      <c r="H485" s="203">
        <v>1</v>
      </c>
      <c r="I485" s="204"/>
      <c r="J485" s="205">
        <f>ROUND(I485*H485,2)</f>
        <v>0</v>
      </c>
      <c r="K485" s="201" t="s">
        <v>138</v>
      </c>
      <c r="L485" s="44"/>
      <c r="M485" s="206" t="s">
        <v>41</v>
      </c>
      <c r="N485" s="207" t="s">
        <v>54</v>
      </c>
      <c r="O485" s="84"/>
      <c r="P485" s="208">
        <f>O485*H485</f>
        <v>0</v>
      </c>
      <c r="Q485" s="208">
        <v>0</v>
      </c>
      <c r="R485" s="208">
        <f>Q485*H485</f>
        <v>0</v>
      </c>
      <c r="S485" s="208">
        <v>0</v>
      </c>
      <c r="T485" s="209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10" t="s">
        <v>917</v>
      </c>
      <c r="AT485" s="210" t="s">
        <v>134</v>
      </c>
      <c r="AU485" s="210" t="s">
        <v>90</v>
      </c>
      <c r="AY485" s="16" t="s">
        <v>132</v>
      </c>
      <c r="BE485" s="211">
        <f>IF(N485="základní",J485,0)</f>
        <v>0</v>
      </c>
      <c r="BF485" s="211">
        <f>IF(N485="snížená",J485,0)</f>
        <v>0</v>
      </c>
      <c r="BG485" s="211">
        <f>IF(N485="zákl. přenesená",J485,0)</f>
        <v>0</v>
      </c>
      <c r="BH485" s="211">
        <f>IF(N485="sníž. přenesená",J485,0)</f>
        <v>0</v>
      </c>
      <c r="BI485" s="211">
        <f>IF(N485="nulová",J485,0)</f>
        <v>0</v>
      </c>
      <c r="BJ485" s="16" t="s">
        <v>88</v>
      </c>
      <c r="BK485" s="211">
        <f>ROUND(I485*H485,2)</f>
        <v>0</v>
      </c>
      <c r="BL485" s="16" t="s">
        <v>917</v>
      </c>
      <c r="BM485" s="210" t="s">
        <v>963</v>
      </c>
    </row>
    <row r="486" s="2" customFormat="1">
      <c r="A486" s="38"/>
      <c r="B486" s="39"/>
      <c r="C486" s="40"/>
      <c r="D486" s="212" t="s">
        <v>141</v>
      </c>
      <c r="E486" s="40"/>
      <c r="F486" s="213" t="s">
        <v>964</v>
      </c>
      <c r="G486" s="40"/>
      <c r="H486" s="40"/>
      <c r="I486" s="214"/>
      <c r="J486" s="40"/>
      <c r="K486" s="40"/>
      <c r="L486" s="44"/>
      <c r="M486" s="215"/>
      <c r="N486" s="216"/>
      <c r="O486" s="84"/>
      <c r="P486" s="84"/>
      <c r="Q486" s="84"/>
      <c r="R486" s="84"/>
      <c r="S486" s="84"/>
      <c r="T486" s="85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6" t="s">
        <v>141</v>
      </c>
      <c r="AU486" s="16" t="s">
        <v>90</v>
      </c>
    </row>
    <row r="487" s="2" customFormat="1">
      <c r="A487" s="38"/>
      <c r="B487" s="39"/>
      <c r="C487" s="40"/>
      <c r="D487" s="219" t="s">
        <v>796</v>
      </c>
      <c r="E487" s="40"/>
      <c r="F487" s="240" t="s">
        <v>965</v>
      </c>
      <c r="G487" s="40"/>
      <c r="H487" s="40"/>
      <c r="I487" s="214"/>
      <c r="J487" s="40"/>
      <c r="K487" s="40"/>
      <c r="L487" s="44"/>
      <c r="M487" s="241"/>
      <c r="N487" s="242"/>
      <c r="O487" s="243"/>
      <c r="P487" s="243"/>
      <c r="Q487" s="243"/>
      <c r="R487" s="243"/>
      <c r="S487" s="243"/>
      <c r="T487" s="244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6" t="s">
        <v>796</v>
      </c>
      <c r="AU487" s="16" t="s">
        <v>90</v>
      </c>
    </row>
    <row r="488" s="2" customFormat="1" ht="6.96" customHeight="1">
      <c r="A488" s="38"/>
      <c r="B488" s="59"/>
      <c r="C488" s="60"/>
      <c r="D488" s="60"/>
      <c r="E488" s="60"/>
      <c r="F488" s="60"/>
      <c r="G488" s="60"/>
      <c r="H488" s="60"/>
      <c r="I488" s="60"/>
      <c r="J488" s="60"/>
      <c r="K488" s="60"/>
      <c r="L488" s="44"/>
      <c r="M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</row>
  </sheetData>
  <sheetProtection sheet="1" autoFilter="0" formatColumns="0" formatRows="0" objects="1" scenarios="1" spinCount="100000" saltValue="tUfVi/TxQ/z0fbZpbJdfFKksimDOTS9Lh65SxfCWikOg6XUwYgeWM6NckjJOwhUmCM3Non6IcrNfkq1hKoGOJQ==" hashValue="8Qo7/Q7PtnCgmgRex+sH3a9k9HNUZDk0/mEqQNuYTBkS+/tpWBnQTWDDJreXhpngbhuaWy/Tz8y81FfG8jgxUA==" algorithmName="SHA-512" password="CC35"/>
  <autoFilter ref="C93:K487"/>
  <mergeCells count="6">
    <mergeCell ref="E7:H7"/>
    <mergeCell ref="E16:H16"/>
    <mergeCell ref="E25:H25"/>
    <mergeCell ref="E46:H46"/>
    <mergeCell ref="E86:H86"/>
    <mergeCell ref="L2:V2"/>
  </mergeCells>
  <hyperlinks>
    <hyperlink ref="F98" r:id="rId1" display="https://podminky.urs.cz/item/CS_URS_2023_02/122452203"/>
    <hyperlink ref="F101" r:id="rId2" display="https://podminky.urs.cz/item/CS_URS_2023_02/132251101"/>
    <hyperlink ref="F106" r:id="rId3" display="https://podminky.urs.cz/item/CS_URS_2023_02/162351103"/>
    <hyperlink ref="F110" r:id="rId4" display="https://podminky.urs.cz/item/CS_URS_2023_02/162751117"/>
    <hyperlink ref="F114" r:id="rId5" display="https://podminky.urs.cz/item/CS_URS_2023_02/162751119"/>
    <hyperlink ref="F117" r:id="rId6" display="https://podminky.urs.cz/item/CS_URS_2023_02/167151101"/>
    <hyperlink ref="F120" r:id="rId7" display="https://podminky.urs.cz/item/CS_URS_2023_02/171201231"/>
    <hyperlink ref="F124" r:id="rId8" display="https://podminky.urs.cz/item/CS_URS_2023_02/174151101"/>
    <hyperlink ref="F127" r:id="rId9" display="https://podminky.urs.cz/item/CS_URS_2023_02/175151101"/>
    <hyperlink ref="F134" r:id="rId10" display="https://podminky.urs.cz/item/CS_URS_2023_02/181152302"/>
    <hyperlink ref="F138" r:id="rId11" display="https://podminky.urs.cz/item/CS_URS_2023_02/451573111"/>
    <hyperlink ref="F144" r:id="rId12" display="https://podminky.urs.cz/item/CS_URS_2023_02/564750001"/>
    <hyperlink ref="F147" r:id="rId13" display="https://podminky.urs.cz/item/CS_URS_2023_02/596211112"/>
    <hyperlink ref="F153" r:id="rId14" display="https://podminky.urs.cz/item/CS_URS_2023_02/871211141"/>
    <hyperlink ref="F159" r:id="rId15" display="https://podminky.urs.cz/item/CS_URS_2023_02/871315221"/>
    <hyperlink ref="F162" r:id="rId16" display="https://podminky.urs.cz/item/CS_URS_2023_02/892241111"/>
    <hyperlink ref="F165" r:id="rId17" display="https://podminky.urs.cz/item/CS_URS_2023_02/892312121"/>
    <hyperlink ref="F168" r:id="rId18" display="https://podminky.urs.cz/item/CS_URS_2023_02/892372111"/>
    <hyperlink ref="F171" r:id="rId19" display="https://podminky.urs.cz/item/CS_URS_2023_02/894812001"/>
    <hyperlink ref="F174" r:id="rId20" display="https://podminky.urs.cz/item/CS_URS_2023_02/894812003"/>
    <hyperlink ref="F177" r:id="rId21" display="https://podminky.urs.cz/item/CS_URS_2023_02/894812031"/>
    <hyperlink ref="F180" r:id="rId22" display="https://podminky.urs.cz/item/CS_URS_2023_02/894812041"/>
    <hyperlink ref="F183" r:id="rId23" display="https://podminky.urs.cz/item/CS_URS_2023_02/894812062"/>
    <hyperlink ref="F186" r:id="rId24" display="https://podminky.urs.cz/item/CS_URS_2023_02/899721111"/>
    <hyperlink ref="F189" r:id="rId25" display="https://podminky.urs.cz/item/CS_URS_2023_02/899722112"/>
    <hyperlink ref="F193" r:id="rId26" display="https://podminky.urs.cz/item/CS_URS_2023_02/916331112"/>
    <hyperlink ref="F197" r:id="rId27" display="https://podminky.urs.cz/item/CS_URS_2023_02/985311111"/>
    <hyperlink ref="F200" r:id="rId28" display="https://podminky.urs.cz/item/CS_URS_2023_02/985311211"/>
    <hyperlink ref="F203" r:id="rId29" display="https://podminky.urs.cz/item/CS_URS_2023_02/985311311"/>
    <hyperlink ref="F207" r:id="rId30" display="https://podminky.urs.cz/item/CS_URS_2023_02/985312114"/>
    <hyperlink ref="F210" r:id="rId31" display="https://podminky.urs.cz/item/CS_URS_2023_02/985312124"/>
    <hyperlink ref="F213" r:id="rId32" display="https://podminky.urs.cz/item/CS_URS_2023_02/985312134"/>
    <hyperlink ref="F217" r:id="rId33" display="https://podminky.urs.cz/item/CS_URS_2023_02/985321111"/>
    <hyperlink ref="F221" r:id="rId34" display="https://podminky.urs.cz/item/CS_URS_2023_02/985321112"/>
    <hyperlink ref="F225" r:id="rId35" display="https://podminky.urs.cz/item/CS_URS_2023_02/985323112"/>
    <hyperlink ref="F231" r:id="rId36" display="https://podminky.urs.cz/item/CS_URS_2023_02/985324111"/>
    <hyperlink ref="F237" r:id="rId37" display="https://podminky.urs.cz/item/CS_URS_2023_02/985324211"/>
    <hyperlink ref="F242" r:id="rId38" display="https://podminky.urs.cz/item/CS_URS_2023_02/113106123"/>
    <hyperlink ref="F245" r:id="rId39" display="https://podminky.urs.cz/item/CS_URS_2023_02/113107122"/>
    <hyperlink ref="F248" r:id="rId40" display="https://podminky.urs.cz/item/CS_URS_2023_02/985112111"/>
    <hyperlink ref="F251" r:id="rId41" display="https://podminky.urs.cz/item/CS_URS_2023_02/985112121"/>
    <hyperlink ref="F254" r:id="rId42" display="https://podminky.urs.cz/item/CS_URS_2023_02/985112131"/>
    <hyperlink ref="F258" r:id="rId43" display="https://podminky.urs.cz/item/CS_URS_2023_02/985121101"/>
    <hyperlink ref="F263" r:id="rId44" display="https://podminky.urs.cz/item/CS_URS_2023_02/985121122"/>
    <hyperlink ref="F268" r:id="rId45" display="https://podminky.urs.cz/item/CS_URS_2023_02/985121201"/>
    <hyperlink ref="F271" r:id="rId46" display="https://podminky.urs.cz/item/CS_URS_2023_02/985121222"/>
    <hyperlink ref="F274" r:id="rId47" display="https://podminky.urs.cz/item/CS_URS_2023_02/985131221"/>
    <hyperlink ref="F279" r:id="rId48" display="https://podminky.urs.cz/item/CS_URS_2023_02/985132221"/>
    <hyperlink ref="F283" r:id="rId49" display="https://podminky.urs.cz/item/CS_URS_2023_02/997013111"/>
    <hyperlink ref="F285" r:id="rId50" display="https://podminky.urs.cz/item/CS_URS_2023_02/997013501"/>
    <hyperlink ref="F287" r:id="rId51" display="https://podminky.urs.cz/item/CS_URS_2023_02/997013509"/>
    <hyperlink ref="F290" r:id="rId52" display="https://podminky.urs.cz/item/CS_URS_2023_02/997013841"/>
    <hyperlink ref="F292" r:id="rId53" display="https://podminky.urs.cz/item/CS_URS_2023_02/997013861"/>
    <hyperlink ref="F294" r:id="rId54" display="https://podminky.urs.cz/item/CS_URS_2023_02/997013873"/>
    <hyperlink ref="F297" r:id="rId55" display="https://podminky.urs.cz/item/CS_URS_2023_02/998142251"/>
    <hyperlink ref="F301" r:id="rId56" display="https://podminky.urs.cz/item/CS_URS_2023_02/711111053"/>
    <hyperlink ref="F306" r:id="rId57" display="https://podminky.urs.cz/item/CS_URS_2023_02/711112053"/>
    <hyperlink ref="F311" r:id="rId58" display="https://podminky.urs.cz/item/CS_URS_2023_02/998711201"/>
    <hyperlink ref="F314" r:id="rId59" display="https://podminky.urs.cz/item/CS_URS_2023_02/741110003"/>
    <hyperlink ref="F319" r:id="rId60" display="https://podminky.urs.cz/item/CS_URS_2023_02/741110511"/>
    <hyperlink ref="F324" r:id="rId61" display="https://podminky.urs.cz/item/CS_URS_2023_02/741120301"/>
    <hyperlink ref="F335" r:id="rId62" display="https://podminky.urs.cz/item/CS_URS_2023_02/741120303"/>
    <hyperlink ref="F340" r:id="rId63" display="https://podminky.urs.cz/item/CS_URS_2023_02/741122611"/>
    <hyperlink ref="F348" r:id="rId64" display="https://podminky.urs.cz/item/CS_URS_2023_02/741122641"/>
    <hyperlink ref="F353" r:id="rId65" display="https://podminky.urs.cz/item/CS_URS_2023_02/741122647"/>
    <hyperlink ref="F358" r:id="rId66" display="https://podminky.urs.cz/item/CS_URS_2023_02/741124731"/>
    <hyperlink ref="F366" r:id="rId67" display="https://podminky.urs.cz/item/CS_URS_2023_02/741210001"/>
    <hyperlink ref="F374" r:id="rId68" display="https://podminky.urs.cz/item/CS_URS_2023_02/741313072"/>
    <hyperlink ref="F378" r:id="rId69" display="https://podminky.urs.cz/item/CS_URS_2023_02/741313251"/>
    <hyperlink ref="F382" r:id="rId70" display="https://podminky.urs.cz/item/CS_URS_2023_02/741810002"/>
    <hyperlink ref="F386" r:id="rId71" display="https://podminky.urs.cz/item/CS_URS_2023_02/998741201"/>
    <hyperlink ref="F389" r:id="rId72" display="https://podminky.urs.cz/item/CS_URS_2023_02/742110102"/>
    <hyperlink ref="F401" r:id="rId73" display="https://podminky.urs.cz/item/CS_URS_2023_02/998742201"/>
    <hyperlink ref="F441" r:id="rId74" display="https://podminky.urs.cz/item/CS_URS_2023_02/460171452"/>
    <hyperlink ref="F444" r:id="rId75" display="https://podminky.urs.cz/item/CS_URS_2023_02/460451472"/>
    <hyperlink ref="F447" r:id="rId76" display="https://podminky.urs.cz/item/CS_URS_2023_02/460661113"/>
    <hyperlink ref="F450" r:id="rId77" display="https://podminky.urs.cz/item/CS_URS_2023_02/460671112"/>
    <hyperlink ref="F453" r:id="rId78" display="https://podminky.urs.cz/item/CS_URS_2023_02/460731111"/>
    <hyperlink ref="F457" r:id="rId79" display="https://podminky.urs.cz/item/CS_URS_2023_02/HZS4232"/>
    <hyperlink ref="F463" r:id="rId80" display="https://podminky.urs.cz/item/CS_URS_2023_02/011514000"/>
    <hyperlink ref="F466" r:id="rId81" display="https://podminky.urs.cz/item/CS_URS_2023_02/013244000"/>
    <hyperlink ref="F469" r:id="rId82" display="https://podminky.urs.cz/item/CS_URS_2023_02/013254000"/>
    <hyperlink ref="F472" r:id="rId83" display="https://podminky.urs.cz/item/CS_URS_2023_02/013294000"/>
    <hyperlink ref="F476" r:id="rId84" display="https://podminky.urs.cz/item/CS_URS_2023_02/030001000"/>
    <hyperlink ref="F480" r:id="rId85" display="https://podminky.urs.cz/item/CS_URS_2023_02/043103000"/>
    <hyperlink ref="F483" r:id="rId86" display="https://podminky.urs.cz/item/CS_URS_2023_02/043144000"/>
    <hyperlink ref="F486" r:id="rId87" display="https://podminky.urs.cz/item/CS_URS_2023_02/04319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45" customWidth="1"/>
    <col min="2" max="2" width="1.667969" style="245" customWidth="1"/>
    <col min="3" max="4" width="5" style="245" customWidth="1"/>
    <col min="5" max="5" width="11.66016" style="245" customWidth="1"/>
    <col min="6" max="6" width="9.160156" style="245" customWidth="1"/>
    <col min="7" max="7" width="5" style="245" customWidth="1"/>
    <col min="8" max="8" width="77.83203" style="245" customWidth="1"/>
    <col min="9" max="10" width="20" style="245" customWidth="1"/>
    <col min="11" max="11" width="1.667969" style="245" customWidth="1"/>
  </cols>
  <sheetData>
    <row r="1" s="1" customFormat="1" ht="37.5" customHeight="1"/>
    <row r="2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="14" customFormat="1" ht="45" customHeight="1">
      <c r="B3" s="249"/>
      <c r="C3" s="250" t="s">
        <v>966</v>
      </c>
      <c r="D3" s="250"/>
      <c r="E3" s="250"/>
      <c r="F3" s="250"/>
      <c r="G3" s="250"/>
      <c r="H3" s="250"/>
      <c r="I3" s="250"/>
      <c r="J3" s="250"/>
      <c r="K3" s="251"/>
    </row>
    <row r="4" s="1" customFormat="1" ht="25.5" customHeight="1">
      <c r="B4" s="252"/>
      <c r="C4" s="253" t="s">
        <v>967</v>
      </c>
      <c r="D4" s="253"/>
      <c r="E4" s="253"/>
      <c r="F4" s="253"/>
      <c r="G4" s="253"/>
      <c r="H4" s="253"/>
      <c r="I4" s="253"/>
      <c r="J4" s="253"/>
      <c r="K4" s="254"/>
    </row>
    <row r="5" s="1" customFormat="1" ht="5.25" customHeight="1">
      <c r="B5" s="252"/>
      <c r="C5" s="255"/>
      <c r="D5" s="255"/>
      <c r="E5" s="255"/>
      <c r="F5" s="255"/>
      <c r="G5" s="255"/>
      <c r="H5" s="255"/>
      <c r="I5" s="255"/>
      <c r="J5" s="255"/>
      <c r="K5" s="254"/>
    </row>
    <row r="6" s="1" customFormat="1" ht="15" customHeight="1">
      <c r="B6" s="252"/>
      <c r="C6" s="256" t="s">
        <v>968</v>
      </c>
      <c r="D6" s="256"/>
      <c r="E6" s="256"/>
      <c r="F6" s="256"/>
      <c r="G6" s="256"/>
      <c r="H6" s="256"/>
      <c r="I6" s="256"/>
      <c r="J6" s="256"/>
      <c r="K6" s="254"/>
    </row>
    <row r="7" s="1" customFormat="1" ht="15" customHeight="1">
      <c r="B7" s="257"/>
      <c r="C7" s="256" t="s">
        <v>969</v>
      </c>
      <c r="D7" s="256"/>
      <c r="E7" s="256"/>
      <c r="F7" s="256"/>
      <c r="G7" s="256"/>
      <c r="H7" s="256"/>
      <c r="I7" s="256"/>
      <c r="J7" s="256"/>
      <c r="K7" s="254"/>
    </row>
    <row r="8" s="1" customFormat="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="1" customFormat="1" ht="15" customHeight="1">
      <c r="B9" s="257"/>
      <c r="C9" s="256" t="s">
        <v>970</v>
      </c>
      <c r="D9" s="256"/>
      <c r="E9" s="256"/>
      <c r="F9" s="256"/>
      <c r="G9" s="256"/>
      <c r="H9" s="256"/>
      <c r="I9" s="256"/>
      <c r="J9" s="256"/>
      <c r="K9" s="254"/>
    </row>
    <row r="10" s="1" customFormat="1" ht="15" customHeight="1">
      <c r="B10" s="257"/>
      <c r="C10" s="256"/>
      <c r="D10" s="256" t="s">
        <v>971</v>
      </c>
      <c r="E10" s="256"/>
      <c r="F10" s="256"/>
      <c r="G10" s="256"/>
      <c r="H10" s="256"/>
      <c r="I10" s="256"/>
      <c r="J10" s="256"/>
      <c r="K10" s="254"/>
    </row>
    <row r="11" s="1" customFormat="1" ht="15" customHeight="1">
      <c r="B11" s="257"/>
      <c r="C11" s="258"/>
      <c r="D11" s="256" t="s">
        <v>972</v>
      </c>
      <c r="E11" s="256"/>
      <c r="F11" s="256"/>
      <c r="G11" s="256"/>
      <c r="H11" s="256"/>
      <c r="I11" s="256"/>
      <c r="J11" s="256"/>
      <c r="K11" s="254"/>
    </row>
    <row r="12" s="1" customFormat="1" ht="15" customHeight="1">
      <c r="B12" s="257"/>
      <c r="C12" s="258"/>
      <c r="D12" s="256"/>
      <c r="E12" s="256"/>
      <c r="F12" s="256"/>
      <c r="G12" s="256"/>
      <c r="H12" s="256"/>
      <c r="I12" s="256"/>
      <c r="J12" s="256"/>
      <c r="K12" s="254"/>
    </row>
    <row r="13" s="1" customFormat="1" ht="15" customHeight="1">
      <c r="B13" s="257"/>
      <c r="C13" s="258"/>
      <c r="D13" s="259" t="s">
        <v>973</v>
      </c>
      <c r="E13" s="256"/>
      <c r="F13" s="256"/>
      <c r="G13" s="256"/>
      <c r="H13" s="256"/>
      <c r="I13" s="256"/>
      <c r="J13" s="256"/>
      <c r="K13" s="254"/>
    </row>
    <row r="14" s="1" customFormat="1" ht="12.75" customHeight="1">
      <c r="B14" s="257"/>
      <c r="C14" s="258"/>
      <c r="D14" s="258"/>
      <c r="E14" s="258"/>
      <c r="F14" s="258"/>
      <c r="G14" s="258"/>
      <c r="H14" s="258"/>
      <c r="I14" s="258"/>
      <c r="J14" s="258"/>
      <c r="K14" s="254"/>
    </row>
    <row r="15" s="1" customFormat="1" ht="15" customHeight="1">
      <c r="B15" s="257"/>
      <c r="C15" s="258"/>
      <c r="D15" s="256" t="s">
        <v>974</v>
      </c>
      <c r="E15" s="256"/>
      <c r="F15" s="256"/>
      <c r="G15" s="256"/>
      <c r="H15" s="256"/>
      <c r="I15" s="256"/>
      <c r="J15" s="256"/>
      <c r="K15" s="254"/>
    </row>
    <row r="16" s="1" customFormat="1" ht="15" customHeight="1">
      <c r="B16" s="257"/>
      <c r="C16" s="258"/>
      <c r="D16" s="256" t="s">
        <v>975</v>
      </c>
      <c r="E16" s="256"/>
      <c r="F16" s="256"/>
      <c r="G16" s="256"/>
      <c r="H16" s="256"/>
      <c r="I16" s="256"/>
      <c r="J16" s="256"/>
      <c r="K16" s="254"/>
    </row>
    <row r="17" s="1" customFormat="1" ht="15" customHeight="1">
      <c r="B17" s="257"/>
      <c r="C17" s="258"/>
      <c r="D17" s="256" t="s">
        <v>976</v>
      </c>
      <c r="E17" s="256"/>
      <c r="F17" s="256"/>
      <c r="G17" s="256"/>
      <c r="H17" s="256"/>
      <c r="I17" s="256"/>
      <c r="J17" s="256"/>
      <c r="K17" s="254"/>
    </row>
    <row r="18" s="1" customFormat="1" ht="15" customHeight="1">
      <c r="B18" s="257"/>
      <c r="C18" s="258"/>
      <c r="D18" s="258"/>
      <c r="E18" s="260" t="s">
        <v>87</v>
      </c>
      <c r="F18" s="256" t="s">
        <v>977</v>
      </c>
      <c r="G18" s="256"/>
      <c r="H18" s="256"/>
      <c r="I18" s="256"/>
      <c r="J18" s="256"/>
      <c r="K18" s="254"/>
    </row>
    <row r="19" s="1" customFormat="1" ht="15" customHeight="1">
      <c r="B19" s="257"/>
      <c r="C19" s="258"/>
      <c r="D19" s="258"/>
      <c r="E19" s="260" t="s">
        <v>978</v>
      </c>
      <c r="F19" s="256" t="s">
        <v>979</v>
      </c>
      <c r="G19" s="256"/>
      <c r="H19" s="256"/>
      <c r="I19" s="256"/>
      <c r="J19" s="256"/>
      <c r="K19" s="254"/>
    </row>
    <row r="20" s="1" customFormat="1" ht="15" customHeight="1">
      <c r="B20" s="257"/>
      <c r="C20" s="258"/>
      <c r="D20" s="258"/>
      <c r="E20" s="260" t="s">
        <v>980</v>
      </c>
      <c r="F20" s="256" t="s">
        <v>981</v>
      </c>
      <c r="G20" s="256"/>
      <c r="H20" s="256"/>
      <c r="I20" s="256"/>
      <c r="J20" s="256"/>
      <c r="K20" s="254"/>
    </row>
    <row r="21" s="1" customFormat="1" ht="15" customHeight="1">
      <c r="B21" s="257"/>
      <c r="C21" s="258"/>
      <c r="D21" s="258"/>
      <c r="E21" s="260" t="s">
        <v>982</v>
      </c>
      <c r="F21" s="256" t="s">
        <v>983</v>
      </c>
      <c r="G21" s="256"/>
      <c r="H21" s="256"/>
      <c r="I21" s="256"/>
      <c r="J21" s="256"/>
      <c r="K21" s="254"/>
    </row>
    <row r="22" s="1" customFormat="1" ht="15" customHeight="1">
      <c r="B22" s="257"/>
      <c r="C22" s="258"/>
      <c r="D22" s="258"/>
      <c r="E22" s="260" t="s">
        <v>984</v>
      </c>
      <c r="F22" s="256" t="s">
        <v>985</v>
      </c>
      <c r="G22" s="256"/>
      <c r="H22" s="256"/>
      <c r="I22" s="256"/>
      <c r="J22" s="256"/>
      <c r="K22" s="254"/>
    </row>
    <row r="23" s="1" customFormat="1" ht="15" customHeight="1">
      <c r="B23" s="257"/>
      <c r="C23" s="258"/>
      <c r="D23" s="258"/>
      <c r="E23" s="260" t="s">
        <v>986</v>
      </c>
      <c r="F23" s="256" t="s">
        <v>987</v>
      </c>
      <c r="G23" s="256"/>
      <c r="H23" s="256"/>
      <c r="I23" s="256"/>
      <c r="J23" s="256"/>
      <c r="K23" s="254"/>
    </row>
    <row r="24" s="1" customFormat="1" ht="12.75" customHeight="1">
      <c r="B24" s="257"/>
      <c r="C24" s="258"/>
      <c r="D24" s="258"/>
      <c r="E24" s="258"/>
      <c r="F24" s="258"/>
      <c r="G24" s="258"/>
      <c r="H24" s="258"/>
      <c r="I24" s="258"/>
      <c r="J24" s="258"/>
      <c r="K24" s="254"/>
    </row>
    <row r="25" s="1" customFormat="1" ht="15" customHeight="1">
      <c r="B25" s="257"/>
      <c r="C25" s="256" t="s">
        <v>988</v>
      </c>
      <c r="D25" s="256"/>
      <c r="E25" s="256"/>
      <c r="F25" s="256"/>
      <c r="G25" s="256"/>
      <c r="H25" s="256"/>
      <c r="I25" s="256"/>
      <c r="J25" s="256"/>
      <c r="K25" s="254"/>
    </row>
    <row r="26" s="1" customFormat="1" ht="15" customHeight="1">
      <c r="B26" s="257"/>
      <c r="C26" s="256" t="s">
        <v>989</v>
      </c>
      <c r="D26" s="256"/>
      <c r="E26" s="256"/>
      <c r="F26" s="256"/>
      <c r="G26" s="256"/>
      <c r="H26" s="256"/>
      <c r="I26" s="256"/>
      <c r="J26" s="256"/>
      <c r="K26" s="254"/>
    </row>
    <row r="27" s="1" customFormat="1" ht="15" customHeight="1">
      <c r="B27" s="257"/>
      <c r="C27" s="256"/>
      <c r="D27" s="256" t="s">
        <v>990</v>
      </c>
      <c r="E27" s="256"/>
      <c r="F27" s="256"/>
      <c r="G27" s="256"/>
      <c r="H27" s="256"/>
      <c r="I27" s="256"/>
      <c r="J27" s="256"/>
      <c r="K27" s="254"/>
    </row>
    <row r="28" s="1" customFormat="1" ht="15" customHeight="1">
      <c r="B28" s="257"/>
      <c r="C28" s="258"/>
      <c r="D28" s="256" t="s">
        <v>991</v>
      </c>
      <c r="E28" s="256"/>
      <c r="F28" s="256"/>
      <c r="G28" s="256"/>
      <c r="H28" s="256"/>
      <c r="I28" s="256"/>
      <c r="J28" s="256"/>
      <c r="K28" s="254"/>
    </row>
    <row r="29" s="1" customFormat="1" ht="12.75" customHeight="1">
      <c r="B29" s="257"/>
      <c r="C29" s="258"/>
      <c r="D29" s="258"/>
      <c r="E29" s="258"/>
      <c r="F29" s="258"/>
      <c r="G29" s="258"/>
      <c r="H29" s="258"/>
      <c r="I29" s="258"/>
      <c r="J29" s="258"/>
      <c r="K29" s="254"/>
    </row>
    <row r="30" s="1" customFormat="1" ht="15" customHeight="1">
      <c r="B30" s="257"/>
      <c r="C30" s="258"/>
      <c r="D30" s="256" t="s">
        <v>992</v>
      </c>
      <c r="E30" s="256"/>
      <c r="F30" s="256"/>
      <c r="G30" s="256"/>
      <c r="H30" s="256"/>
      <c r="I30" s="256"/>
      <c r="J30" s="256"/>
      <c r="K30" s="254"/>
    </row>
    <row r="31" s="1" customFormat="1" ht="15" customHeight="1">
      <c r="B31" s="257"/>
      <c r="C31" s="258"/>
      <c r="D31" s="256" t="s">
        <v>993</v>
      </c>
      <c r="E31" s="256"/>
      <c r="F31" s="256"/>
      <c r="G31" s="256"/>
      <c r="H31" s="256"/>
      <c r="I31" s="256"/>
      <c r="J31" s="256"/>
      <c r="K31" s="254"/>
    </row>
    <row r="32" s="1" customFormat="1" ht="12.75" customHeight="1">
      <c r="B32" s="257"/>
      <c r="C32" s="258"/>
      <c r="D32" s="258"/>
      <c r="E32" s="258"/>
      <c r="F32" s="258"/>
      <c r="G32" s="258"/>
      <c r="H32" s="258"/>
      <c r="I32" s="258"/>
      <c r="J32" s="258"/>
      <c r="K32" s="254"/>
    </row>
    <row r="33" s="1" customFormat="1" ht="15" customHeight="1">
      <c r="B33" s="257"/>
      <c r="C33" s="258"/>
      <c r="D33" s="256" t="s">
        <v>994</v>
      </c>
      <c r="E33" s="256"/>
      <c r="F33" s="256"/>
      <c r="G33" s="256"/>
      <c r="H33" s="256"/>
      <c r="I33" s="256"/>
      <c r="J33" s="256"/>
      <c r="K33" s="254"/>
    </row>
    <row r="34" s="1" customFormat="1" ht="15" customHeight="1">
      <c r="B34" s="257"/>
      <c r="C34" s="258"/>
      <c r="D34" s="256" t="s">
        <v>995</v>
      </c>
      <c r="E34" s="256"/>
      <c r="F34" s="256"/>
      <c r="G34" s="256"/>
      <c r="H34" s="256"/>
      <c r="I34" s="256"/>
      <c r="J34" s="256"/>
      <c r="K34" s="254"/>
    </row>
    <row r="35" s="1" customFormat="1" ht="15" customHeight="1">
      <c r="B35" s="257"/>
      <c r="C35" s="258"/>
      <c r="D35" s="256" t="s">
        <v>996</v>
      </c>
      <c r="E35" s="256"/>
      <c r="F35" s="256"/>
      <c r="G35" s="256"/>
      <c r="H35" s="256"/>
      <c r="I35" s="256"/>
      <c r="J35" s="256"/>
      <c r="K35" s="254"/>
    </row>
    <row r="36" s="1" customFormat="1" ht="15" customHeight="1">
      <c r="B36" s="257"/>
      <c r="C36" s="258"/>
      <c r="D36" s="256"/>
      <c r="E36" s="259" t="s">
        <v>118</v>
      </c>
      <c r="F36" s="256"/>
      <c r="G36" s="256" t="s">
        <v>997</v>
      </c>
      <c r="H36" s="256"/>
      <c r="I36" s="256"/>
      <c r="J36" s="256"/>
      <c r="K36" s="254"/>
    </row>
    <row r="37" s="1" customFormat="1" ht="30.75" customHeight="1">
      <c r="B37" s="257"/>
      <c r="C37" s="258"/>
      <c r="D37" s="256"/>
      <c r="E37" s="259" t="s">
        <v>998</v>
      </c>
      <c r="F37" s="256"/>
      <c r="G37" s="256" t="s">
        <v>999</v>
      </c>
      <c r="H37" s="256"/>
      <c r="I37" s="256"/>
      <c r="J37" s="256"/>
      <c r="K37" s="254"/>
    </row>
    <row r="38" s="1" customFormat="1" ht="15" customHeight="1">
      <c r="B38" s="257"/>
      <c r="C38" s="258"/>
      <c r="D38" s="256"/>
      <c r="E38" s="259" t="s">
        <v>64</v>
      </c>
      <c r="F38" s="256"/>
      <c r="G38" s="256" t="s">
        <v>1000</v>
      </c>
      <c r="H38" s="256"/>
      <c r="I38" s="256"/>
      <c r="J38" s="256"/>
      <c r="K38" s="254"/>
    </row>
    <row r="39" s="1" customFormat="1" ht="15" customHeight="1">
      <c r="B39" s="257"/>
      <c r="C39" s="258"/>
      <c r="D39" s="256"/>
      <c r="E39" s="259" t="s">
        <v>65</v>
      </c>
      <c r="F39" s="256"/>
      <c r="G39" s="256" t="s">
        <v>1001</v>
      </c>
      <c r="H39" s="256"/>
      <c r="I39" s="256"/>
      <c r="J39" s="256"/>
      <c r="K39" s="254"/>
    </row>
    <row r="40" s="1" customFormat="1" ht="15" customHeight="1">
      <c r="B40" s="257"/>
      <c r="C40" s="258"/>
      <c r="D40" s="256"/>
      <c r="E40" s="259" t="s">
        <v>119</v>
      </c>
      <c r="F40" s="256"/>
      <c r="G40" s="256" t="s">
        <v>1002</v>
      </c>
      <c r="H40" s="256"/>
      <c r="I40" s="256"/>
      <c r="J40" s="256"/>
      <c r="K40" s="254"/>
    </row>
    <row r="41" s="1" customFormat="1" ht="15" customHeight="1">
      <c r="B41" s="257"/>
      <c r="C41" s="258"/>
      <c r="D41" s="256"/>
      <c r="E41" s="259" t="s">
        <v>120</v>
      </c>
      <c r="F41" s="256"/>
      <c r="G41" s="256" t="s">
        <v>1003</v>
      </c>
      <c r="H41" s="256"/>
      <c r="I41" s="256"/>
      <c r="J41" s="256"/>
      <c r="K41" s="254"/>
    </row>
    <row r="42" s="1" customFormat="1" ht="15" customHeight="1">
      <c r="B42" s="257"/>
      <c r="C42" s="258"/>
      <c r="D42" s="256"/>
      <c r="E42" s="259" t="s">
        <v>1004</v>
      </c>
      <c r="F42" s="256"/>
      <c r="G42" s="256" t="s">
        <v>1005</v>
      </c>
      <c r="H42" s="256"/>
      <c r="I42" s="256"/>
      <c r="J42" s="256"/>
      <c r="K42" s="254"/>
    </row>
    <row r="43" s="1" customFormat="1" ht="15" customHeight="1">
      <c r="B43" s="257"/>
      <c r="C43" s="258"/>
      <c r="D43" s="256"/>
      <c r="E43" s="259"/>
      <c r="F43" s="256"/>
      <c r="G43" s="256" t="s">
        <v>1006</v>
      </c>
      <c r="H43" s="256"/>
      <c r="I43" s="256"/>
      <c r="J43" s="256"/>
      <c r="K43" s="254"/>
    </row>
    <row r="44" s="1" customFormat="1" ht="15" customHeight="1">
      <c r="B44" s="257"/>
      <c r="C44" s="258"/>
      <c r="D44" s="256"/>
      <c r="E44" s="259" t="s">
        <v>1007</v>
      </c>
      <c r="F44" s="256"/>
      <c r="G44" s="256" t="s">
        <v>1008</v>
      </c>
      <c r="H44" s="256"/>
      <c r="I44" s="256"/>
      <c r="J44" s="256"/>
      <c r="K44" s="254"/>
    </row>
    <row r="45" s="1" customFormat="1" ht="15" customHeight="1">
      <c r="B45" s="257"/>
      <c r="C45" s="258"/>
      <c r="D45" s="256"/>
      <c r="E45" s="259" t="s">
        <v>122</v>
      </c>
      <c r="F45" s="256"/>
      <c r="G45" s="256" t="s">
        <v>1009</v>
      </c>
      <c r="H45" s="256"/>
      <c r="I45" s="256"/>
      <c r="J45" s="256"/>
      <c r="K45" s="254"/>
    </row>
    <row r="46" s="1" customFormat="1" ht="12.75" customHeight="1">
      <c r="B46" s="257"/>
      <c r="C46" s="258"/>
      <c r="D46" s="256"/>
      <c r="E46" s="256"/>
      <c r="F46" s="256"/>
      <c r="G46" s="256"/>
      <c r="H46" s="256"/>
      <c r="I46" s="256"/>
      <c r="J46" s="256"/>
      <c r="K46" s="254"/>
    </row>
    <row r="47" s="1" customFormat="1" ht="15" customHeight="1">
      <c r="B47" s="257"/>
      <c r="C47" s="258"/>
      <c r="D47" s="256" t="s">
        <v>1010</v>
      </c>
      <c r="E47" s="256"/>
      <c r="F47" s="256"/>
      <c r="G47" s="256"/>
      <c r="H47" s="256"/>
      <c r="I47" s="256"/>
      <c r="J47" s="256"/>
      <c r="K47" s="254"/>
    </row>
    <row r="48" s="1" customFormat="1" ht="15" customHeight="1">
      <c r="B48" s="257"/>
      <c r="C48" s="258"/>
      <c r="D48" s="258"/>
      <c r="E48" s="256" t="s">
        <v>1011</v>
      </c>
      <c r="F48" s="256"/>
      <c r="G48" s="256"/>
      <c r="H48" s="256"/>
      <c r="I48" s="256"/>
      <c r="J48" s="256"/>
      <c r="K48" s="254"/>
    </row>
    <row r="49" s="1" customFormat="1" ht="15" customHeight="1">
      <c r="B49" s="257"/>
      <c r="C49" s="258"/>
      <c r="D49" s="258"/>
      <c r="E49" s="256" t="s">
        <v>1012</v>
      </c>
      <c r="F49" s="256"/>
      <c r="G49" s="256"/>
      <c r="H49" s="256"/>
      <c r="I49" s="256"/>
      <c r="J49" s="256"/>
      <c r="K49" s="254"/>
    </row>
    <row r="50" s="1" customFormat="1" ht="15" customHeight="1">
      <c r="B50" s="257"/>
      <c r="C50" s="258"/>
      <c r="D50" s="258"/>
      <c r="E50" s="256" t="s">
        <v>1013</v>
      </c>
      <c r="F50" s="256"/>
      <c r="G50" s="256"/>
      <c r="H50" s="256"/>
      <c r="I50" s="256"/>
      <c r="J50" s="256"/>
      <c r="K50" s="254"/>
    </row>
    <row r="51" s="1" customFormat="1" ht="15" customHeight="1">
      <c r="B51" s="257"/>
      <c r="C51" s="258"/>
      <c r="D51" s="256" t="s">
        <v>1014</v>
      </c>
      <c r="E51" s="256"/>
      <c r="F51" s="256"/>
      <c r="G51" s="256"/>
      <c r="H51" s="256"/>
      <c r="I51" s="256"/>
      <c r="J51" s="256"/>
      <c r="K51" s="254"/>
    </row>
    <row r="52" s="1" customFormat="1" ht="25.5" customHeight="1">
      <c r="B52" s="252"/>
      <c r="C52" s="253" t="s">
        <v>1015</v>
      </c>
      <c r="D52" s="253"/>
      <c r="E52" s="253"/>
      <c r="F52" s="253"/>
      <c r="G52" s="253"/>
      <c r="H52" s="253"/>
      <c r="I52" s="253"/>
      <c r="J52" s="253"/>
      <c r="K52" s="254"/>
    </row>
    <row r="53" s="1" customFormat="1" ht="5.25" customHeight="1">
      <c r="B53" s="252"/>
      <c r="C53" s="255"/>
      <c r="D53" s="255"/>
      <c r="E53" s="255"/>
      <c r="F53" s="255"/>
      <c r="G53" s="255"/>
      <c r="H53" s="255"/>
      <c r="I53" s="255"/>
      <c r="J53" s="255"/>
      <c r="K53" s="254"/>
    </row>
    <row r="54" s="1" customFormat="1" ht="15" customHeight="1">
      <c r="B54" s="252"/>
      <c r="C54" s="256" t="s">
        <v>1016</v>
      </c>
      <c r="D54" s="256"/>
      <c r="E54" s="256"/>
      <c r="F54" s="256"/>
      <c r="G54" s="256"/>
      <c r="H54" s="256"/>
      <c r="I54" s="256"/>
      <c r="J54" s="256"/>
      <c r="K54" s="254"/>
    </row>
    <row r="55" s="1" customFormat="1" ht="15" customHeight="1">
      <c r="B55" s="252"/>
      <c r="C55" s="256" t="s">
        <v>1017</v>
      </c>
      <c r="D55" s="256"/>
      <c r="E55" s="256"/>
      <c r="F55" s="256"/>
      <c r="G55" s="256"/>
      <c r="H55" s="256"/>
      <c r="I55" s="256"/>
      <c r="J55" s="256"/>
      <c r="K55" s="254"/>
    </row>
    <row r="56" s="1" customFormat="1" ht="12.75" customHeight="1">
      <c r="B56" s="252"/>
      <c r="C56" s="256"/>
      <c r="D56" s="256"/>
      <c r="E56" s="256"/>
      <c r="F56" s="256"/>
      <c r="G56" s="256"/>
      <c r="H56" s="256"/>
      <c r="I56" s="256"/>
      <c r="J56" s="256"/>
      <c r="K56" s="254"/>
    </row>
    <row r="57" s="1" customFormat="1" ht="15" customHeight="1">
      <c r="B57" s="252"/>
      <c r="C57" s="256" t="s">
        <v>1018</v>
      </c>
      <c r="D57" s="256"/>
      <c r="E57" s="256"/>
      <c r="F57" s="256"/>
      <c r="G57" s="256"/>
      <c r="H57" s="256"/>
      <c r="I57" s="256"/>
      <c r="J57" s="256"/>
      <c r="K57" s="254"/>
    </row>
    <row r="58" s="1" customFormat="1" ht="15" customHeight="1">
      <c r="B58" s="252"/>
      <c r="C58" s="258"/>
      <c r="D58" s="256" t="s">
        <v>1019</v>
      </c>
      <c r="E58" s="256"/>
      <c r="F58" s="256"/>
      <c r="G58" s="256"/>
      <c r="H58" s="256"/>
      <c r="I58" s="256"/>
      <c r="J58" s="256"/>
      <c r="K58" s="254"/>
    </row>
    <row r="59" s="1" customFormat="1" ht="15" customHeight="1">
      <c r="B59" s="252"/>
      <c r="C59" s="258"/>
      <c r="D59" s="256" t="s">
        <v>1020</v>
      </c>
      <c r="E59" s="256"/>
      <c r="F59" s="256"/>
      <c r="G59" s="256"/>
      <c r="H59" s="256"/>
      <c r="I59" s="256"/>
      <c r="J59" s="256"/>
      <c r="K59" s="254"/>
    </row>
    <row r="60" s="1" customFormat="1" ht="15" customHeight="1">
      <c r="B60" s="252"/>
      <c r="C60" s="258"/>
      <c r="D60" s="256" t="s">
        <v>1021</v>
      </c>
      <c r="E60" s="256"/>
      <c r="F60" s="256"/>
      <c r="G60" s="256"/>
      <c r="H60" s="256"/>
      <c r="I60" s="256"/>
      <c r="J60" s="256"/>
      <c r="K60" s="254"/>
    </row>
    <row r="61" s="1" customFormat="1" ht="15" customHeight="1">
      <c r="B61" s="252"/>
      <c r="C61" s="258"/>
      <c r="D61" s="256" t="s">
        <v>1022</v>
      </c>
      <c r="E61" s="256"/>
      <c r="F61" s="256"/>
      <c r="G61" s="256"/>
      <c r="H61" s="256"/>
      <c r="I61" s="256"/>
      <c r="J61" s="256"/>
      <c r="K61" s="254"/>
    </row>
    <row r="62" s="1" customFormat="1" ht="15" customHeight="1">
      <c r="B62" s="252"/>
      <c r="C62" s="258"/>
      <c r="D62" s="261" t="s">
        <v>1023</v>
      </c>
      <c r="E62" s="261"/>
      <c r="F62" s="261"/>
      <c r="G62" s="261"/>
      <c r="H62" s="261"/>
      <c r="I62" s="261"/>
      <c r="J62" s="261"/>
      <c r="K62" s="254"/>
    </row>
    <row r="63" s="1" customFormat="1" ht="15" customHeight="1">
      <c r="B63" s="252"/>
      <c r="C63" s="258"/>
      <c r="D63" s="256" t="s">
        <v>1024</v>
      </c>
      <c r="E63" s="256"/>
      <c r="F63" s="256"/>
      <c r="G63" s="256"/>
      <c r="H63" s="256"/>
      <c r="I63" s="256"/>
      <c r="J63" s="256"/>
      <c r="K63" s="254"/>
    </row>
    <row r="64" s="1" customFormat="1" ht="12.75" customHeight="1">
      <c r="B64" s="252"/>
      <c r="C64" s="258"/>
      <c r="D64" s="258"/>
      <c r="E64" s="262"/>
      <c r="F64" s="258"/>
      <c r="G64" s="258"/>
      <c r="H64" s="258"/>
      <c r="I64" s="258"/>
      <c r="J64" s="258"/>
      <c r="K64" s="254"/>
    </row>
    <row r="65" s="1" customFormat="1" ht="15" customHeight="1">
      <c r="B65" s="252"/>
      <c r="C65" s="258"/>
      <c r="D65" s="256" t="s">
        <v>1025</v>
      </c>
      <c r="E65" s="256"/>
      <c r="F65" s="256"/>
      <c r="G65" s="256"/>
      <c r="H65" s="256"/>
      <c r="I65" s="256"/>
      <c r="J65" s="256"/>
      <c r="K65" s="254"/>
    </row>
    <row r="66" s="1" customFormat="1" ht="15" customHeight="1">
      <c r="B66" s="252"/>
      <c r="C66" s="258"/>
      <c r="D66" s="261" t="s">
        <v>1026</v>
      </c>
      <c r="E66" s="261"/>
      <c r="F66" s="261"/>
      <c r="G66" s="261"/>
      <c r="H66" s="261"/>
      <c r="I66" s="261"/>
      <c r="J66" s="261"/>
      <c r="K66" s="254"/>
    </row>
    <row r="67" s="1" customFormat="1" ht="15" customHeight="1">
      <c r="B67" s="252"/>
      <c r="C67" s="258"/>
      <c r="D67" s="256" t="s">
        <v>1027</v>
      </c>
      <c r="E67" s="256"/>
      <c r="F67" s="256"/>
      <c r="G67" s="256"/>
      <c r="H67" s="256"/>
      <c r="I67" s="256"/>
      <c r="J67" s="256"/>
      <c r="K67" s="254"/>
    </row>
    <row r="68" s="1" customFormat="1" ht="15" customHeight="1">
      <c r="B68" s="252"/>
      <c r="C68" s="258"/>
      <c r="D68" s="256" t="s">
        <v>1028</v>
      </c>
      <c r="E68" s="256"/>
      <c r="F68" s="256"/>
      <c r="G68" s="256"/>
      <c r="H68" s="256"/>
      <c r="I68" s="256"/>
      <c r="J68" s="256"/>
      <c r="K68" s="254"/>
    </row>
    <row r="69" s="1" customFormat="1" ht="15" customHeight="1">
      <c r="B69" s="252"/>
      <c r="C69" s="258"/>
      <c r="D69" s="256" t="s">
        <v>1029</v>
      </c>
      <c r="E69" s="256"/>
      <c r="F69" s="256"/>
      <c r="G69" s="256"/>
      <c r="H69" s="256"/>
      <c r="I69" s="256"/>
      <c r="J69" s="256"/>
      <c r="K69" s="254"/>
    </row>
    <row r="70" s="1" customFormat="1" ht="15" customHeight="1">
      <c r="B70" s="252"/>
      <c r="C70" s="258"/>
      <c r="D70" s="256" t="s">
        <v>1030</v>
      </c>
      <c r="E70" s="256"/>
      <c r="F70" s="256"/>
      <c r="G70" s="256"/>
      <c r="H70" s="256"/>
      <c r="I70" s="256"/>
      <c r="J70" s="256"/>
      <c r="K70" s="254"/>
    </row>
    <row r="7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="1" customFormat="1" ht="45" customHeight="1">
      <c r="B75" s="271"/>
      <c r="C75" s="272" t="s">
        <v>1031</v>
      </c>
      <c r="D75" s="272"/>
      <c r="E75" s="272"/>
      <c r="F75" s="272"/>
      <c r="G75" s="272"/>
      <c r="H75" s="272"/>
      <c r="I75" s="272"/>
      <c r="J75" s="272"/>
      <c r="K75" s="273"/>
    </row>
    <row r="76" s="1" customFormat="1" ht="17.25" customHeight="1">
      <c r="B76" s="271"/>
      <c r="C76" s="274" t="s">
        <v>1032</v>
      </c>
      <c r="D76" s="274"/>
      <c r="E76" s="274"/>
      <c r="F76" s="274" t="s">
        <v>1033</v>
      </c>
      <c r="G76" s="275"/>
      <c r="H76" s="274" t="s">
        <v>65</v>
      </c>
      <c r="I76" s="274" t="s">
        <v>68</v>
      </c>
      <c r="J76" s="274" t="s">
        <v>1034</v>
      </c>
      <c r="K76" s="273"/>
    </row>
    <row r="77" s="1" customFormat="1" ht="17.25" customHeight="1">
      <c r="B77" s="271"/>
      <c r="C77" s="276" t="s">
        <v>1035</v>
      </c>
      <c r="D77" s="276"/>
      <c r="E77" s="276"/>
      <c r="F77" s="277" t="s">
        <v>1036</v>
      </c>
      <c r="G77" s="278"/>
      <c r="H77" s="276"/>
      <c r="I77" s="276"/>
      <c r="J77" s="276" t="s">
        <v>1037</v>
      </c>
      <c r="K77" s="273"/>
    </row>
    <row r="78" s="1" customFormat="1" ht="5.25" customHeight="1">
      <c r="B78" s="271"/>
      <c r="C78" s="279"/>
      <c r="D78" s="279"/>
      <c r="E78" s="279"/>
      <c r="F78" s="279"/>
      <c r="G78" s="280"/>
      <c r="H78" s="279"/>
      <c r="I78" s="279"/>
      <c r="J78" s="279"/>
      <c r="K78" s="273"/>
    </row>
    <row r="79" s="1" customFormat="1" ht="15" customHeight="1">
      <c r="B79" s="271"/>
      <c r="C79" s="259" t="s">
        <v>64</v>
      </c>
      <c r="D79" s="281"/>
      <c r="E79" s="281"/>
      <c r="F79" s="282" t="s">
        <v>1038</v>
      </c>
      <c r="G79" s="283"/>
      <c r="H79" s="259" t="s">
        <v>1039</v>
      </c>
      <c r="I79" s="259" t="s">
        <v>1040</v>
      </c>
      <c r="J79" s="259">
        <v>20</v>
      </c>
      <c r="K79" s="273"/>
    </row>
    <row r="80" s="1" customFormat="1" ht="15" customHeight="1">
      <c r="B80" s="271"/>
      <c r="C80" s="259" t="s">
        <v>1041</v>
      </c>
      <c r="D80" s="259"/>
      <c r="E80" s="259"/>
      <c r="F80" s="282" t="s">
        <v>1038</v>
      </c>
      <c r="G80" s="283"/>
      <c r="H80" s="259" t="s">
        <v>1042</v>
      </c>
      <c r="I80" s="259" t="s">
        <v>1040</v>
      </c>
      <c r="J80" s="259">
        <v>120</v>
      </c>
      <c r="K80" s="273"/>
    </row>
    <row r="81" s="1" customFormat="1" ht="15" customHeight="1">
      <c r="B81" s="284"/>
      <c r="C81" s="259" t="s">
        <v>1043</v>
      </c>
      <c r="D81" s="259"/>
      <c r="E81" s="259"/>
      <c r="F81" s="282" t="s">
        <v>1044</v>
      </c>
      <c r="G81" s="283"/>
      <c r="H81" s="259" t="s">
        <v>1045</v>
      </c>
      <c r="I81" s="259" t="s">
        <v>1040</v>
      </c>
      <c r="J81" s="259">
        <v>50</v>
      </c>
      <c r="K81" s="273"/>
    </row>
    <row r="82" s="1" customFormat="1" ht="15" customHeight="1">
      <c r="B82" s="284"/>
      <c r="C82" s="259" t="s">
        <v>1046</v>
      </c>
      <c r="D82" s="259"/>
      <c r="E82" s="259"/>
      <c r="F82" s="282" t="s">
        <v>1038</v>
      </c>
      <c r="G82" s="283"/>
      <c r="H82" s="259" t="s">
        <v>1047</v>
      </c>
      <c r="I82" s="259" t="s">
        <v>1048</v>
      </c>
      <c r="J82" s="259"/>
      <c r="K82" s="273"/>
    </row>
    <row r="83" s="1" customFormat="1" ht="15" customHeight="1">
      <c r="B83" s="284"/>
      <c r="C83" s="285" t="s">
        <v>1049</v>
      </c>
      <c r="D83" s="285"/>
      <c r="E83" s="285"/>
      <c r="F83" s="286" t="s">
        <v>1044</v>
      </c>
      <c r="G83" s="285"/>
      <c r="H83" s="285" t="s">
        <v>1050</v>
      </c>
      <c r="I83" s="285" t="s">
        <v>1040</v>
      </c>
      <c r="J83" s="285">
        <v>15</v>
      </c>
      <c r="K83" s="273"/>
    </row>
    <row r="84" s="1" customFormat="1" ht="15" customHeight="1">
      <c r="B84" s="284"/>
      <c r="C84" s="285" t="s">
        <v>1051</v>
      </c>
      <c r="D84" s="285"/>
      <c r="E84" s="285"/>
      <c r="F84" s="286" t="s">
        <v>1044</v>
      </c>
      <c r="G84" s="285"/>
      <c r="H84" s="285" t="s">
        <v>1052</v>
      </c>
      <c r="I84" s="285" t="s">
        <v>1040</v>
      </c>
      <c r="J84" s="285">
        <v>15</v>
      </c>
      <c r="K84" s="273"/>
    </row>
    <row r="85" s="1" customFormat="1" ht="15" customHeight="1">
      <c r="B85" s="284"/>
      <c r="C85" s="285" t="s">
        <v>1053</v>
      </c>
      <c r="D85" s="285"/>
      <c r="E85" s="285"/>
      <c r="F85" s="286" t="s">
        <v>1044</v>
      </c>
      <c r="G85" s="285"/>
      <c r="H85" s="285" t="s">
        <v>1054</v>
      </c>
      <c r="I85" s="285" t="s">
        <v>1040</v>
      </c>
      <c r="J85" s="285">
        <v>20</v>
      </c>
      <c r="K85" s="273"/>
    </row>
    <row r="86" s="1" customFormat="1" ht="15" customHeight="1">
      <c r="B86" s="284"/>
      <c r="C86" s="285" t="s">
        <v>1055</v>
      </c>
      <c r="D86" s="285"/>
      <c r="E86" s="285"/>
      <c r="F86" s="286" t="s">
        <v>1044</v>
      </c>
      <c r="G86" s="285"/>
      <c r="H86" s="285" t="s">
        <v>1056</v>
      </c>
      <c r="I86" s="285" t="s">
        <v>1040</v>
      </c>
      <c r="J86" s="285">
        <v>20</v>
      </c>
      <c r="K86" s="273"/>
    </row>
    <row r="87" s="1" customFormat="1" ht="15" customHeight="1">
      <c r="B87" s="284"/>
      <c r="C87" s="259" t="s">
        <v>1057</v>
      </c>
      <c r="D87" s="259"/>
      <c r="E87" s="259"/>
      <c r="F87" s="282" t="s">
        <v>1044</v>
      </c>
      <c r="G87" s="283"/>
      <c r="H87" s="259" t="s">
        <v>1058</v>
      </c>
      <c r="I87" s="259" t="s">
        <v>1040</v>
      </c>
      <c r="J87" s="259">
        <v>50</v>
      </c>
      <c r="K87" s="273"/>
    </row>
    <row r="88" s="1" customFormat="1" ht="15" customHeight="1">
      <c r="B88" s="284"/>
      <c r="C88" s="259" t="s">
        <v>1059</v>
      </c>
      <c r="D88" s="259"/>
      <c r="E88" s="259"/>
      <c r="F88" s="282" t="s">
        <v>1044</v>
      </c>
      <c r="G88" s="283"/>
      <c r="H88" s="259" t="s">
        <v>1060</v>
      </c>
      <c r="I88" s="259" t="s">
        <v>1040</v>
      </c>
      <c r="J88" s="259">
        <v>20</v>
      </c>
      <c r="K88" s="273"/>
    </row>
    <row r="89" s="1" customFormat="1" ht="15" customHeight="1">
      <c r="B89" s="284"/>
      <c r="C89" s="259" t="s">
        <v>1061</v>
      </c>
      <c r="D89" s="259"/>
      <c r="E89" s="259"/>
      <c r="F89" s="282" t="s">
        <v>1044</v>
      </c>
      <c r="G89" s="283"/>
      <c r="H89" s="259" t="s">
        <v>1062</v>
      </c>
      <c r="I89" s="259" t="s">
        <v>1040</v>
      </c>
      <c r="J89" s="259">
        <v>20</v>
      </c>
      <c r="K89" s="273"/>
    </row>
    <row r="90" s="1" customFormat="1" ht="15" customHeight="1">
      <c r="B90" s="284"/>
      <c r="C90" s="259" t="s">
        <v>1063</v>
      </c>
      <c r="D90" s="259"/>
      <c r="E90" s="259"/>
      <c r="F90" s="282" t="s">
        <v>1044</v>
      </c>
      <c r="G90" s="283"/>
      <c r="H90" s="259" t="s">
        <v>1064</v>
      </c>
      <c r="I90" s="259" t="s">
        <v>1040</v>
      </c>
      <c r="J90" s="259">
        <v>50</v>
      </c>
      <c r="K90" s="273"/>
    </row>
    <row r="91" s="1" customFormat="1" ht="15" customHeight="1">
      <c r="B91" s="284"/>
      <c r="C91" s="259" t="s">
        <v>1065</v>
      </c>
      <c r="D91" s="259"/>
      <c r="E91" s="259"/>
      <c r="F91" s="282" t="s">
        <v>1044</v>
      </c>
      <c r="G91" s="283"/>
      <c r="H91" s="259" t="s">
        <v>1065</v>
      </c>
      <c r="I91" s="259" t="s">
        <v>1040</v>
      </c>
      <c r="J91" s="259">
        <v>50</v>
      </c>
      <c r="K91" s="273"/>
    </row>
    <row r="92" s="1" customFormat="1" ht="15" customHeight="1">
      <c r="B92" s="284"/>
      <c r="C92" s="259" t="s">
        <v>1066</v>
      </c>
      <c r="D92" s="259"/>
      <c r="E92" s="259"/>
      <c r="F92" s="282" t="s">
        <v>1044</v>
      </c>
      <c r="G92" s="283"/>
      <c r="H92" s="259" t="s">
        <v>1067</v>
      </c>
      <c r="I92" s="259" t="s">
        <v>1040</v>
      </c>
      <c r="J92" s="259">
        <v>255</v>
      </c>
      <c r="K92" s="273"/>
    </row>
    <row r="93" s="1" customFormat="1" ht="15" customHeight="1">
      <c r="B93" s="284"/>
      <c r="C93" s="259" t="s">
        <v>1068</v>
      </c>
      <c r="D93" s="259"/>
      <c r="E93" s="259"/>
      <c r="F93" s="282" t="s">
        <v>1038</v>
      </c>
      <c r="G93" s="283"/>
      <c r="H93" s="259" t="s">
        <v>1069</v>
      </c>
      <c r="I93" s="259" t="s">
        <v>1070</v>
      </c>
      <c r="J93" s="259"/>
      <c r="K93" s="273"/>
    </row>
    <row r="94" s="1" customFormat="1" ht="15" customHeight="1">
      <c r="B94" s="284"/>
      <c r="C94" s="259" t="s">
        <v>1071</v>
      </c>
      <c r="D94" s="259"/>
      <c r="E94" s="259"/>
      <c r="F94" s="282" t="s">
        <v>1038</v>
      </c>
      <c r="G94" s="283"/>
      <c r="H94" s="259" t="s">
        <v>1072</v>
      </c>
      <c r="I94" s="259" t="s">
        <v>1073</v>
      </c>
      <c r="J94" s="259"/>
      <c r="K94" s="273"/>
    </row>
    <row r="95" s="1" customFormat="1" ht="15" customHeight="1">
      <c r="B95" s="284"/>
      <c r="C95" s="259" t="s">
        <v>1074</v>
      </c>
      <c r="D95" s="259"/>
      <c r="E95" s="259"/>
      <c r="F95" s="282" t="s">
        <v>1038</v>
      </c>
      <c r="G95" s="283"/>
      <c r="H95" s="259" t="s">
        <v>1074</v>
      </c>
      <c r="I95" s="259" t="s">
        <v>1073</v>
      </c>
      <c r="J95" s="259"/>
      <c r="K95" s="273"/>
    </row>
    <row r="96" s="1" customFormat="1" ht="15" customHeight="1">
      <c r="B96" s="284"/>
      <c r="C96" s="259" t="s">
        <v>49</v>
      </c>
      <c r="D96" s="259"/>
      <c r="E96" s="259"/>
      <c r="F96" s="282" t="s">
        <v>1038</v>
      </c>
      <c r="G96" s="283"/>
      <c r="H96" s="259" t="s">
        <v>1075</v>
      </c>
      <c r="I96" s="259" t="s">
        <v>1073</v>
      </c>
      <c r="J96" s="259"/>
      <c r="K96" s="273"/>
    </row>
    <row r="97" s="1" customFormat="1" ht="15" customHeight="1">
      <c r="B97" s="284"/>
      <c r="C97" s="259" t="s">
        <v>59</v>
      </c>
      <c r="D97" s="259"/>
      <c r="E97" s="259"/>
      <c r="F97" s="282" t="s">
        <v>1038</v>
      </c>
      <c r="G97" s="283"/>
      <c r="H97" s="259" t="s">
        <v>1076</v>
      </c>
      <c r="I97" s="259" t="s">
        <v>1073</v>
      </c>
      <c r="J97" s="259"/>
      <c r="K97" s="273"/>
    </row>
    <row r="98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="1" customFormat="1" ht="45" customHeight="1">
      <c r="B102" s="271"/>
      <c r="C102" s="272" t="s">
        <v>1077</v>
      </c>
      <c r="D102" s="272"/>
      <c r="E102" s="272"/>
      <c r="F102" s="272"/>
      <c r="G102" s="272"/>
      <c r="H102" s="272"/>
      <c r="I102" s="272"/>
      <c r="J102" s="272"/>
      <c r="K102" s="273"/>
    </row>
    <row r="103" s="1" customFormat="1" ht="17.25" customHeight="1">
      <c r="B103" s="271"/>
      <c r="C103" s="274" t="s">
        <v>1032</v>
      </c>
      <c r="D103" s="274"/>
      <c r="E103" s="274"/>
      <c r="F103" s="274" t="s">
        <v>1033</v>
      </c>
      <c r="G103" s="275"/>
      <c r="H103" s="274" t="s">
        <v>65</v>
      </c>
      <c r="I103" s="274" t="s">
        <v>68</v>
      </c>
      <c r="J103" s="274" t="s">
        <v>1034</v>
      </c>
      <c r="K103" s="273"/>
    </row>
    <row r="104" s="1" customFormat="1" ht="17.25" customHeight="1">
      <c r="B104" s="271"/>
      <c r="C104" s="276" t="s">
        <v>1035</v>
      </c>
      <c r="D104" s="276"/>
      <c r="E104" s="276"/>
      <c r="F104" s="277" t="s">
        <v>1036</v>
      </c>
      <c r="G104" s="278"/>
      <c r="H104" s="276"/>
      <c r="I104" s="276"/>
      <c r="J104" s="276" t="s">
        <v>1037</v>
      </c>
      <c r="K104" s="273"/>
    </row>
    <row r="105" s="1" customFormat="1" ht="5.25" customHeight="1">
      <c r="B105" s="271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="1" customFormat="1" ht="15" customHeight="1">
      <c r="B106" s="271"/>
      <c r="C106" s="259" t="s">
        <v>64</v>
      </c>
      <c r="D106" s="281"/>
      <c r="E106" s="281"/>
      <c r="F106" s="282" t="s">
        <v>1038</v>
      </c>
      <c r="G106" s="259"/>
      <c r="H106" s="259" t="s">
        <v>1078</v>
      </c>
      <c r="I106" s="259" t="s">
        <v>1040</v>
      </c>
      <c r="J106" s="259">
        <v>20</v>
      </c>
      <c r="K106" s="273"/>
    </row>
    <row r="107" s="1" customFormat="1" ht="15" customHeight="1">
      <c r="B107" s="271"/>
      <c r="C107" s="259" t="s">
        <v>1041</v>
      </c>
      <c r="D107" s="259"/>
      <c r="E107" s="259"/>
      <c r="F107" s="282" t="s">
        <v>1038</v>
      </c>
      <c r="G107" s="259"/>
      <c r="H107" s="259" t="s">
        <v>1078</v>
      </c>
      <c r="I107" s="259" t="s">
        <v>1040</v>
      </c>
      <c r="J107" s="259">
        <v>120</v>
      </c>
      <c r="K107" s="273"/>
    </row>
    <row r="108" s="1" customFormat="1" ht="15" customHeight="1">
      <c r="B108" s="284"/>
      <c r="C108" s="259" t="s">
        <v>1043</v>
      </c>
      <c r="D108" s="259"/>
      <c r="E108" s="259"/>
      <c r="F108" s="282" t="s">
        <v>1044</v>
      </c>
      <c r="G108" s="259"/>
      <c r="H108" s="259" t="s">
        <v>1078</v>
      </c>
      <c r="I108" s="259" t="s">
        <v>1040</v>
      </c>
      <c r="J108" s="259">
        <v>50</v>
      </c>
      <c r="K108" s="273"/>
    </row>
    <row r="109" s="1" customFormat="1" ht="15" customHeight="1">
      <c r="B109" s="284"/>
      <c r="C109" s="259" t="s">
        <v>1046</v>
      </c>
      <c r="D109" s="259"/>
      <c r="E109" s="259"/>
      <c r="F109" s="282" t="s">
        <v>1038</v>
      </c>
      <c r="G109" s="259"/>
      <c r="H109" s="259" t="s">
        <v>1078</v>
      </c>
      <c r="I109" s="259" t="s">
        <v>1048</v>
      </c>
      <c r="J109" s="259"/>
      <c r="K109" s="273"/>
    </row>
    <row r="110" s="1" customFormat="1" ht="15" customHeight="1">
      <c r="B110" s="284"/>
      <c r="C110" s="259" t="s">
        <v>1057</v>
      </c>
      <c r="D110" s="259"/>
      <c r="E110" s="259"/>
      <c r="F110" s="282" t="s">
        <v>1044</v>
      </c>
      <c r="G110" s="259"/>
      <c r="H110" s="259" t="s">
        <v>1078</v>
      </c>
      <c r="I110" s="259" t="s">
        <v>1040</v>
      </c>
      <c r="J110" s="259">
        <v>50</v>
      </c>
      <c r="K110" s="273"/>
    </row>
    <row r="111" s="1" customFormat="1" ht="15" customHeight="1">
      <c r="B111" s="284"/>
      <c r="C111" s="259" t="s">
        <v>1065</v>
      </c>
      <c r="D111" s="259"/>
      <c r="E111" s="259"/>
      <c r="F111" s="282" t="s">
        <v>1044</v>
      </c>
      <c r="G111" s="259"/>
      <c r="H111" s="259" t="s">
        <v>1078</v>
      </c>
      <c r="I111" s="259" t="s">
        <v>1040</v>
      </c>
      <c r="J111" s="259">
        <v>50</v>
      </c>
      <c r="K111" s="273"/>
    </row>
    <row r="112" s="1" customFormat="1" ht="15" customHeight="1">
      <c r="B112" s="284"/>
      <c r="C112" s="259" t="s">
        <v>1063</v>
      </c>
      <c r="D112" s="259"/>
      <c r="E112" s="259"/>
      <c r="F112" s="282" t="s">
        <v>1044</v>
      </c>
      <c r="G112" s="259"/>
      <c r="H112" s="259" t="s">
        <v>1078</v>
      </c>
      <c r="I112" s="259" t="s">
        <v>1040</v>
      </c>
      <c r="J112" s="259">
        <v>50</v>
      </c>
      <c r="K112" s="273"/>
    </row>
    <row r="113" s="1" customFormat="1" ht="15" customHeight="1">
      <c r="B113" s="284"/>
      <c r="C113" s="259" t="s">
        <v>64</v>
      </c>
      <c r="D113" s="259"/>
      <c r="E113" s="259"/>
      <c r="F113" s="282" t="s">
        <v>1038</v>
      </c>
      <c r="G113" s="259"/>
      <c r="H113" s="259" t="s">
        <v>1079</v>
      </c>
      <c r="I113" s="259" t="s">
        <v>1040</v>
      </c>
      <c r="J113" s="259">
        <v>20</v>
      </c>
      <c r="K113" s="273"/>
    </row>
    <row r="114" s="1" customFormat="1" ht="15" customHeight="1">
      <c r="B114" s="284"/>
      <c r="C114" s="259" t="s">
        <v>1080</v>
      </c>
      <c r="D114" s="259"/>
      <c r="E114" s="259"/>
      <c r="F114" s="282" t="s">
        <v>1038</v>
      </c>
      <c r="G114" s="259"/>
      <c r="H114" s="259" t="s">
        <v>1081</v>
      </c>
      <c r="I114" s="259" t="s">
        <v>1040</v>
      </c>
      <c r="J114" s="259">
        <v>120</v>
      </c>
      <c r="K114" s="273"/>
    </row>
    <row r="115" s="1" customFormat="1" ht="15" customHeight="1">
      <c r="B115" s="284"/>
      <c r="C115" s="259" t="s">
        <v>49</v>
      </c>
      <c r="D115" s="259"/>
      <c r="E115" s="259"/>
      <c r="F115" s="282" t="s">
        <v>1038</v>
      </c>
      <c r="G115" s="259"/>
      <c r="H115" s="259" t="s">
        <v>1082</v>
      </c>
      <c r="I115" s="259" t="s">
        <v>1073</v>
      </c>
      <c r="J115" s="259"/>
      <c r="K115" s="273"/>
    </row>
    <row r="116" s="1" customFormat="1" ht="15" customHeight="1">
      <c r="B116" s="284"/>
      <c r="C116" s="259" t="s">
        <v>59</v>
      </c>
      <c r="D116" s="259"/>
      <c r="E116" s="259"/>
      <c r="F116" s="282" t="s">
        <v>1038</v>
      </c>
      <c r="G116" s="259"/>
      <c r="H116" s="259" t="s">
        <v>1083</v>
      </c>
      <c r="I116" s="259" t="s">
        <v>1073</v>
      </c>
      <c r="J116" s="259"/>
      <c r="K116" s="273"/>
    </row>
    <row r="117" s="1" customFormat="1" ht="15" customHeight="1">
      <c r="B117" s="284"/>
      <c r="C117" s="259" t="s">
        <v>68</v>
      </c>
      <c r="D117" s="259"/>
      <c r="E117" s="259"/>
      <c r="F117" s="282" t="s">
        <v>1038</v>
      </c>
      <c r="G117" s="259"/>
      <c r="H117" s="259" t="s">
        <v>1084</v>
      </c>
      <c r="I117" s="259" t="s">
        <v>1085</v>
      </c>
      <c r="J117" s="259"/>
      <c r="K117" s="273"/>
    </row>
    <row r="118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="1" customFormat="1" ht="45" customHeight="1">
      <c r="B122" s="300"/>
      <c r="C122" s="250" t="s">
        <v>1086</v>
      </c>
      <c r="D122" s="250"/>
      <c r="E122" s="250"/>
      <c r="F122" s="250"/>
      <c r="G122" s="250"/>
      <c r="H122" s="250"/>
      <c r="I122" s="250"/>
      <c r="J122" s="250"/>
      <c r="K122" s="301"/>
    </row>
    <row r="123" s="1" customFormat="1" ht="17.25" customHeight="1">
      <c r="B123" s="302"/>
      <c r="C123" s="274" t="s">
        <v>1032</v>
      </c>
      <c r="D123" s="274"/>
      <c r="E123" s="274"/>
      <c r="F123" s="274" t="s">
        <v>1033</v>
      </c>
      <c r="G123" s="275"/>
      <c r="H123" s="274" t="s">
        <v>65</v>
      </c>
      <c r="I123" s="274" t="s">
        <v>68</v>
      </c>
      <c r="J123" s="274" t="s">
        <v>1034</v>
      </c>
      <c r="K123" s="303"/>
    </row>
    <row r="124" s="1" customFormat="1" ht="17.25" customHeight="1">
      <c r="B124" s="302"/>
      <c r="C124" s="276" t="s">
        <v>1035</v>
      </c>
      <c r="D124" s="276"/>
      <c r="E124" s="276"/>
      <c r="F124" s="277" t="s">
        <v>1036</v>
      </c>
      <c r="G124" s="278"/>
      <c r="H124" s="276"/>
      <c r="I124" s="276"/>
      <c r="J124" s="276" t="s">
        <v>1037</v>
      </c>
      <c r="K124" s="303"/>
    </row>
    <row r="125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="1" customFormat="1" ht="15" customHeight="1">
      <c r="B126" s="304"/>
      <c r="C126" s="259" t="s">
        <v>1041</v>
      </c>
      <c r="D126" s="281"/>
      <c r="E126" s="281"/>
      <c r="F126" s="282" t="s">
        <v>1038</v>
      </c>
      <c r="G126" s="259"/>
      <c r="H126" s="259" t="s">
        <v>1078</v>
      </c>
      <c r="I126" s="259" t="s">
        <v>1040</v>
      </c>
      <c r="J126" s="259">
        <v>120</v>
      </c>
      <c r="K126" s="307"/>
    </row>
    <row r="127" s="1" customFormat="1" ht="15" customHeight="1">
      <c r="B127" s="304"/>
      <c r="C127" s="259" t="s">
        <v>1087</v>
      </c>
      <c r="D127" s="259"/>
      <c r="E127" s="259"/>
      <c r="F127" s="282" t="s">
        <v>1038</v>
      </c>
      <c r="G127" s="259"/>
      <c r="H127" s="259" t="s">
        <v>1088</v>
      </c>
      <c r="I127" s="259" t="s">
        <v>1040</v>
      </c>
      <c r="J127" s="259" t="s">
        <v>1089</v>
      </c>
      <c r="K127" s="307"/>
    </row>
    <row r="128" s="1" customFormat="1" ht="15" customHeight="1">
      <c r="B128" s="304"/>
      <c r="C128" s="259" t="s">
        <v>986</v>
      </c>
      <c r="D128" s="259"/>
      <c r="E128" s="259"/>
      <c r="F128" s="282" t="s">
        <v>1038</v>
      </c>
      <c r="G128" s="259"/>
      <c r="H128" s="259" t="s">
        <v>1090</v>
      </c>
      <c r="I128" s="259" t="s">
        <v>1040</v>
      </c>
      <c r="J128" s="259" t="s">
        <v>1089</v>
      </c>
      <c r="K128" s="307"/>
    </row>
    <row r="129" s="1" customFormat="1" ht="15" customHeight="1">
      <c r="B129" s="304"/>
      <c r="C129" s="259" t="s">
        <v>1049</v>
      </c>
      <c r="D129" s="259"/>
      <c r="E129" s="259"/>
      <c r="F129" s="282" t="s">
        <v>1044</v>
      </c>
      <c r="G129" s="259"/>
      <c r="H129" s="259" t="s">
        <v>1050</v>
      </c>
      <c r="I129" s="259" t="s">
        <v>1040</v>
      </c>
      <c r="J129" s="259">
        <v>15</v>
      </c>
      <c r="K129" s="307"/>
    </row>
    <row r="130" s="1" customFormat="1" ht="15" customHeight="1">
      <c r="B130" s="304"/>
      <c r="C130" s="285" t="s">
        <v>1051</v>
      </c>
      <c r="D130" s="285"/>
      <c r="E130" s="285"/>
      <c r="F130" s="286" t="s">
        <v>1044</v>
      </c>
      <c r="G130" s="285"/>
      <c r="H130" s="285" t="s">
        <v>1052</v>
      </c>
      <c r="I130" s="285" t="s">
        <v>1040</v>
      </c>
      <c r="J130" s="285">
        <v>15</v>
      </c>
      <c r="K130" s="307"/>
    </row>
    <row r="131" s="1" customFormat="1" ht="15" customHeight="1">
      <c r="B131" s="304"/>
      <c r="C131" s="285" t="s">
        <v>1053</v>
      </c>
      <c r="D131" s="285"/>
      <c r="E131" s="285"/>
      <c r="F131" s="286" t="s">
        <v>1044</v>
      </c>
      <c r="G131" s="285"/>
      <c r="H131" s="285" t="s">
        <v>1054</v>
      </c>
      <c r="I131" s="285" t="s">
        <v>1040</v>
      </c>
      <c r="J131" s="285">
        <v>20</v>
      </c>
      <c r="K131" s="307"/>
    </row>
    <row r="132" s="1" customFormat="1" ht="15" customHeight="1">
      <c r="B132" s="304"/>
      <c r="C132" s="285" t="s">
        <v>1055</v>
      </c>
      <c r="D132" s="285"/>
      <c r="E132" s="285"/>
      <c r="F132" s="286" t="s">
        <v>1044</v>
      </c>
      <c r="G132" s="285"/>
      <c r="H132" s="285" t="s">
        <v>1056</v>
      </c>
      <c r="I132" s="285" t="s">
        <v>1040</v>
      </c>
      <c r="J132" s="285">
        <v>20</v>
      </c>
      <c r="K132" s="307"/>
    </row>
    <row r="133" s="1" customFormat="1" ht="15" customHeight="1">
      <c r="B133" s="304"/>
      <c r="C133" s="259" t="s">
        <v>1043</v>
      </c>
      <c r="D133" s="259"/>
      <c r="E133" s="259"/>
      <c r="F133" s="282" t="s">
        <v>1044</v>
      </c>
      <c r="G133" s="259"/>
      <c r="H133" s="259" t="s">
        <v>1078</v>
      </c>
      <c r="I133" s="259" t="s">
        <v>1040</v>
      </c>
      <c r="J133" s="259">
        <v>50</v>
      </c>
      <c r="K133" s="307"/>
    </row>
    <row r="134" s="1" customFormat="1" ht="15" customHeight="1">
      <c r="B134" s="304"/>
      <c r="C134" s="259" t="s">
        <v>1057</v>
      </c>
      <c r="D134" s="259"/>
      <c r="E134" s="259"/>
      <c r="F134" s="282" t="s">
        <v>1044</v>
      </c>
      <c r="G134" s="259"/>
      <c r="H134" s="259" t="s">
        <v>1078</v>
      </c>
      <c r="I134" s="259" t="s">
        <v>1040</v>
      </c>
      <c r="J134" s="259">
        <v>50</v>
      </c>
      <c r="K134" s="307"/>
    </row>
    <row r="135" s="1" customFormat="1" ht="15" customHeight="1">
      <c r="B135" s="304"/>
      <c r="C135" s="259" t="s">
        <v>1063</v>
      </c>
      <c r="D135" s="259"/>
      <c r="E135" s="259"/>
      <c r="F135" s="282" t="s">
        <v>1044</v>
      </c>
      <c r="G135" s="259"/>
      <c r="H135" s="259" t="s">
        <v>1078</v>
      </c>
      <c r="I135" s="259" t="s">
        <v>1040</v>
      </c>
      <c r="J135" s="259">
        <v>50</v>
      </c>
      <c r="K135" s="307"/>
    </row>
    <row r="136" s="1" customFormat="1" ht="15" customHeight="1">
      <c r="B136" s="304"/>
      <c r="C136" s="259" t="s">
        <v>1065</v>
      </c>
      <c r="D136" s="259"/>
      <c r="E136" s="259"/>
      <c r="F136" s="282" t="s">
        <v>1044</v>
      </c>
      <c r="G136" s="259"/>
      <c r="H136" s="259" t="s">
        <v>1078</v>
      </c>
      <c r="I136" s="259" t="s">
        <v>1040</v>
      </c>
      <c r="J136" s="259">
        <v>50</v>
      </c>
      <c r="K136" s="307"/>
    </row>
    <row r="137" s="1" customFormat="1" ht="15" customHeight="1">
      <c r="B137" s="304"/>
      <c r="C137" s="259" t="s">
        <v>1066</v>
      </c>
      <c r="D137" s="259"/>
      <c r="E137" s="259"/>
      <c r="F137" s="282" t="s">
        <v>1044</v>
      </c>
      <c r="G137" s="259"/>
      <c r="H137" s="259" t="s">
        <v>1091</v>
      </c>
      <c r="I137" s="259" t="s">
        <v>1040</v>
      </c>
      <c r="J137" s="259">
        <v>255</v>
      </c>
      <c r="K137" s="307"/>
    </row>
    <row r="138" s="1" customFormat="1" ht="15" customHeight="1">
      <c r="B138" s="304"/>
      <c r="C138" s="259" t="s">
        <v>1068</v>
      </c>
      <c r="D138" s="259"/>
      <c r="E138" s="259"/>
      <c r="F138" s="282" t="s">
        <v>1038</v>
      </c>
      <c r="G138" s="259"/>
      <c r="H138" s="259" t="s">
        <v>1092</v>
      </c>
      <c r="I138" s="259" t="s">
        <v>1070</v>
      </c>
      <c r="J138" s="259"/>
      <c r="K138" s="307"/>
    </row>
    <row r="139" s="1" customFormat="1" ht="15" customHeight="1">
      <c r="B139" s="304"/>
      <c r="C139" s="259" t="s">
        <v>1071</v>
      </c>
      <c r="D139" s="259"/>
      <c r="E139" s="259"/>
      <c r="F139" s="282" t="s">
        <v>1038</v>
      </c>
      <c r="G139" s="259"/>
      <c r="H139" s="259" t="s">
        <v>1093</v>
      </c>
      <c r="I139" s="259" t="s">
        <v>1073</v>
      </c>
      <c r="J139" s="259"/>
      <c r="K139" s="307"/>
    </row>
    <row r="140" s="1" customFormat="1" ht="15" customHeight="1">
      <c r="B140" s="304"/>
      <c r="C140" s="259" t="s">
        <v>1074</v>
      </c>
      <c r="D140" s="259"/>
      <c r="E140" s="259"/>
      <c r="F140" s="282" t="s">
        <v>1038</v>
      </c>
      <c r="G140" s="259"/>
      <c r="H140" s="259" t="s">
        <v>1074</v>
      </c>
      <c r="I140" s="259" t="s">
        <v>1073</v>
      </c>
      <c r="J140" s="259"/>
      <c r="K140" s="307"/>
    </row>
    <row r="141" s="1" customFormat="1" ht="15" customHeight="1">
      <c r="B141" s="304"/>
      <c r="C141" s="259" t="s">
        <v>49</v>
      </c>
      <c r="D141" s="259"/>
      <c r="E141" s="259"/>
      <c r="F141" s="282" t="s">
        <v>1038</v>
      </c>
      <c r="G141" s="259"/>
      <c r="H141" s="259" t="s">
        <v>1094</v>
      </c>
      <c r="I141" s="259" t="s">
        <v>1073</v>
      </c>
      <c r="J141" s="259"/>
      <c r="K141" s="307"/>
    </row>
    <row r="142" s="1" customFormat="1" ht="15" customHeight="1">
      <c r="B142" s="304"/>
      <c r="C142" s="259" t="s">
        <v>1095</v>
      </c>
      <c r="D142" s="259"/>
      <c r="E142" s="259"/>
      <c r="F142" s="282" t="s">
        <v>1038</v>
      </c>
      <c r="G142" s="259"/>
      <c r="H142" s="259" t="s">
        <v>1096</v>
      </c>
      <c r="I142" s="259" t="s">
        <v>1073</v>
      </c>
      <c r="J142" s="259"/>
      <c r="K142" s="307"/>
    </row>
    <row r="143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="1" customFormat="1" ht="45" customHeight="1">
      <c r="B147" s="271"/>
      <c r="C147" s="272" t="s">
        <v>1097</v>
      </c>
      <c r="D147" s="272"/>
      <c r="E147" s="272"/>
      <c r="F147" s="272"/>
      <c r="G147" s="272"/>
      <c r="H147" s="272"/>
      <c r="I147" s="272"/>
      <c r="J147" s="272"/>
      <c r="K147" s="273"/>
    </row>
    <row r="148" s="1" customFormat="1" ht="17.25" customHeight="1">
      <c r="B148" s="271"/>
      <c r="C148" s="274" t="s">
        <v>1032</v>
      </c>
      <c r="D148" s="274"/>
      <c r="E148" s="274"/>
      <c r="F148" s="274" t="s">
        <v>1033</v>
      </c>
      <c r="G148" s="275"/>
      <c r="H148" s="274" t="s">
        <v>65</v>
      </c>
      <c r="I148" s="274" t="s">
        <v>68</v>
      </c>
      <c r="J148" s="274" t="s">
        <v>1034</v>
      </c>
      <c r="K148" s="273"/>
    </row>
    <row r="149" s="1" customFormat="1" ht="17.25" customHeight="1">
      <c r="B149" s="271"/>
      <c r="C149" s="276" t="s">
        <v>1035</v>
      </c>
      <c r="D149" s="276"/>
      <c r="E149" s="276"/>
      <c r="F149" s="277" t="s">
        <v>1036</v>
      </c>
      <c r="G149" s="278"/>
      <c r="H149" s="276"/>
      <c r="I149" s="276"/>
      <c r="J149" s="276" t="s">
        <v>1037</v>
      </c>
      <c r="K149" s="273"/>
    </row>
    <row r="150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="1" customFormat="1" ht="15" customHeight="1">
      <c r="B151" s="284"/>
      <c r="C151" s="311" t="s">
        <v>1041</v>
      </c>
      <c r="D151" s="259"/>
      <c r="E151" s="259"/>
      <c r="F151" s="312" t="s">
        <v>1038</v>
      </c>
      <c r="G151" s="259"/>
      <c r="H151" s="311" t="s">
        <v>1078</v>
      </c>
      <c r="I151" s="311" t="s">
        <v>1040</v>
      </c>
      <c r="J151" s="311">
        <v>120</v>
      </c>
      <c r="K151" s="307"/>
    </row>
    <row r="152" s="1" customFormat="1" ht="15" customHeight="1">
      <c r="B152" s="284"/>
      <c r="C152" s="311" t="s">
        <v>1087</v>
      </c>
      <c r="D152" s="259"/>
      <c r="E152" s="259"/>
      <c r="F152" s="312" t="s">
        <v>1038</v>
      </c>
      <c r="G152" s="259"/>
      <c r="H152" s="311" t="s">
        <v>1098</v>
      </c>
      <c r="I152" s="311" t="s">
        <v>1040</v>
      </c>
      <c r="J152" s="311" t="s">
        <v>1089</v>
      </c>
      <c r="K152" s="307"/>
    </row>
    <row r="153" s="1" customFormat="1" ht="15" customHeight="1">
      <c r="B153" s="284"/>
      <c r="C153" s="311" t="s">
        <v>986</v>
      </c>
      <c r="D153" s="259"/>
      <c r="E153" s="259"/>
      <c r="F153" s="312" t="s">
        <v>1038</v>
      </c>
      <c r="G153" s="259"/>
      <c r="H153" s="311" t="s">
        <v>1099</v>
      </c>
      <c r="I153" s="311" t="s">
        <v>1040</v>
      </c>
      <c r="J153" s="311" t="s">
        <v>1089</v>
      </c>
      <c r="K153" s="307"/>
    </row>
    <row r="154" s="1" customFormat="1" ht="15" customHeight="1">
      <c r="B154" s="284"/>
      <c r="C154" s="311" t="s">
        <v>1043</v>
      </c>
      <c r="D154" s="259"/>
      <c r="E154" s="259"/>
      <c r="F154" s="312" t="s">
        <v>1044</v>
      </c>
      <c r="G154" s="259"/>
      <c r="H154" s="311" t="s">
        <v>1078</v>
      </c>
      <c r="I154" s="311" t="s">
        <v>1040</v>
      </c>
      <c r="J154" s="311">
        <v>50</v>
      </c>
      <c r="K154" s="307"/>
    </row>
    <row r="155" s="1" customFormat="1" ht="15" customHeight="1">
      <c r="B155" s="284"/>
      <c r="C155" s="311" t="s">
        <v>1046</v>
      </c>
      <c r="D155" s="259"/>
      <c r="E155" s="259"/>
      <c r="F155" s="312" t="s">
        <v>1038</v>
      </c>
      <c r="G155" s="259"/>
      <c r="H155" s="311" t="s">
        <v>1078</v>
      </c>
      <c r="I155" s="311" t="s">
        <v>1048</v>
      </c>
      <c r="J155" s="311"/>
      <c r="K155" s="307"/>
    </row>
    <row r="156" s="1" customFormat="1" ht="15" customHeight="1">
      <c r="B156" s="284"/>
      <c r="C156" s="311" t="s">
        <v>1057</v>
      </c>
      <c r="D156" s="259"/>
      <c r="E156" s="259"/>
      <c r="F156" s="312" t="s">
        <v>1044</v>
      </c>
      <c r="G156" s="259"/>
      <c r="H156" s="311" t="s">
        <v>1078</v>
      </c>
      <c r="I156" s="311" t="s">
        <v>1040</v>
      </c>
      <c r="J156" s="311">
        <v>50</v>
      </c>
      <c r="K156" s="307"/>
    </row>
    <row r="157" s="1" customFormat="1" ht="15" customHeight="1">
      <c r="B157" s="284"/>
      <c r="C157" s="311" t="s">
        <v>1065</v>
      </c>
      <c r="D157" s="259"/>
      <c r="E157" s="259"/>
      <c r="F157" s="312" t="s">
        <v>1044</v>
      </c>
      <c r="G157" s="259"/>
      <c r="H157" s="311" t="s">
        <v>1078</v>
      </c>
      <c r="I157" s="311" t="s">
        <v>1040</v>
      </c>
      <c r="J157" s="311">
        <v>50</v>
      </c>
      <c r="K157" s="307"/>
    </row>
    <row r="158" s="1" customFormat="1" ht="15" customHeight="1">
      <c r="B158" s="284"/>
      <c r="C158" s="311" t="s">
        <v>1063</v>
      </c>
      <c r="D158" s="259"/>
      <c r="E158" s="259"/>
      <c r="F158" s="312" t="s">
        <v>1044</v>
      </c>
      <c r="G158" s="259"/>
      <c r="H158" s="311" t="s">
        <v>1078</v>
      </c>
      <c r="I158" s="311" t="s">
        <v>1040</v>
      </c>
      <c r="J158" s="311">
        <v>50</v>
      </c>
      <c r="K158" s="307"/>
    </row>
    <row r="159" s="1" customFormat="1" ht="15" customHeight="1">
      <c r="B159" s="284"/>
      <c r="C159" s="311" t="s">
        <v>93</v>
      </c>
      <c r="D159" s="259"/>
      <c r="E159" s="259"/>
      <c r="F159" s="312" t="s">
        <v>1038</v>
      </c>
      <c r="G159" s="259"/>
      <c r="H159" s="311" t="s">
        <v>1100</v>
      </c>
      <c r="I159" s="311" t="s">
        <v>1040</v>
      </c>
      <c r="J159" s="311" t="s">
        <v>1101</v>
      </c>
      <c r="K159" s="307"/>
    </row>
    <row r="160" s="1" customFormat="1" ht="15" customHeight="1">
      <c r="B160" s="284"/>
      <c r="C160" s="311" t="s">
        <v>1102</v>
      </c>
      <c r="D160" s="259"/>
      <c r="E160" s="259"/>
      <c r="F160" s="312" t="s">
        <v>1038</v>
      </c>
      <c r="G160" s="259"/>
      <c r="H160" s="311" t="s">
        <v>1103</v>
      </c>
      <c r="I160" s="311" t="s">
        <v>1073</v>
      </c>
      <c r="J160" s="311"/>
      <c r="K160" s="307"/>
    </row>
    <row r="16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="1" customFormat="1" ht="45" customHeight="1">
      <c r="B165" s="249"/>
      <c r="C165" s="250" t="s">
        <v>1104</v>
      </c>
      <c r="D165" s="250"/>
      <c r="E165" s="250"/>
      <c r="F165" s="250"/>
      <c r="G165" s="250"/>
      <c r="H165" s="250"/>
      <c r="I165" s="250"/>
      <c r="J165" s="250"/>
      <c r="K165" s="251"/>
    </row>
    <row r="166" s="1" customFormat="1" ht="17.25" customHeight="1">
      <c r="B166" s="249"/>
      <c r="C166" s="274" t="s">
        <v>1032</v>
      </c>
      <c r="D166" s="274"/>
      <c r="E166" s="274"/>
      <c r="F166" s="274" t="s">
        <v>1033</v>
      </c>
      <c r="G166" s="316"/>
      <c r="H166" s="317" t="s">
        <v>65</v>
      </c>
      <c r="I166" s="317" t="s">
        <v>68</v>
      </c>
      <c r="J166" s="274" t="s">
        <v>1034</v>
      </c>
      <c r="K166" s="251"/>
    </row>
    <row r="167" s="1" customFormat="1" ht="17.25" customHeight="1">
      <c r="B167" s="252"/>
      <c r="C167" s="276" t="s">
        <v>1035</v>
      </c>
      <c r="D167" s="276"/>
      <c r="E167" s="276"/>
      <c r="F167" s="277" t="s">
        <v>1036</v>
      </c>
      <c r="G167" s="318"/>
      <c r="H167" s="319"/>
      <c r="I167" s="319"/>
      <c r="J167" s="276" t="s">
        <v>1037</v>
      </c>
      <c r="K167" s="254"/>
    </row>
    <row r="168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="1" customFormat="1" ht="15" customHeight="1">
      <c r="B169" s="284"/>
      <c r="C169" s="259" t="s">
        <v>1041</v>
      </c>
      <c r="D169" s="259"/>
      <c r="E169" s="259"/>
      <c r="F169" s="282" t="s">
        <v>1038</v>
      </c>
      <c r="G169" s="259"/>
      <c r="H169" s="259" t="s">
        <v>1078</v>
      </c>
      <c r="I169" s="259" t="s">
        <v>1040</v>
      </c>
      <c r="J169" s="259">
        <v>120</v>
      </c>
      <c r="K169" s="307"/>
    </row>
    <row r="170" s="1" customFormat="1" ht="15" customHeight="1">
      <c r="B170" s="284"/>
      <c r="C170" s="259" t="s">
        <v>1087</v>
      </c>
      <c r="D170" s="259"/>
      <c r="E170" s="259"/>
      <c r="F170" s="282" t="s">
        <v>1038</v>
      </c>
      <c r="G170" s="259"/>
      <c r="H170" s="259" t="s">
        <v>1088</v>
      </c>
      <c r="I170" s="259" t="s">
        <v>1040</v>
      </c>
      <c r="J170" s="259" t="s">
        <v>1089</v>
      </c>
      <c r="K170" s="307"/>
    </row>
    <row r="171" s="1" customFormat="1" ht="15" customHeight="1">
      <c r="B171" s="284"/>
      <c r="C171" s="259" t="s">
        <v>986</v>
      </c>
      <c r="D171" s="259"/>
      <c r="E171" s="259"/>
      <c r="F171" s="282" t="s">
        <v>1038</v>
      </c>
      <c r="G171" s="259"/>
      <c r="H171" s="259" t="s">
        <v>1105</v>
      </c>
      <c r="I171" s="259" t="s">
        <v>1040</v>
      </c>
      <c r="J171" s="259" t="s">
        <v>1089</v>
      </c>
      <c r="K171" s="307"/>
    </row>
    <row r="172" s="1" customFormat="1" ht="15" customHeight="1">
      <c r="B172" s="284"/>
      <c r="C172" s="259" t="s">
        <v>1043</v>
      </c>
      <c r="D172" s="259"/>
      <c r="E172" s="259"/>
      <c r="F172" s="282" t="s">
        <v>1044</v>
      </c>
      <c r="G172" s="259"/>
      <c r="H172" s="259" t="s">
        <v>1105</v>
      </c>
      <c r="I172" s="259" t="s">
        <v>1040</v>
      </c>
      <c r="J172" s="259">
        <v>50</v>
      </c>
      <c r="K172" s="307"/>
    </row>
    <row r="173" s="1" customFormat="1" ht="15" customHeight="1">
      <c r="B173" s="284"/>
      <c r="C173" s="259" t="s">
        <v>1046</v>
      </c>
      <c r="D173" s="259"/>
      <c r="E173" s="259"/>
      <c r="F173" s="282" t="s">
        <v>1038</v>
      </c>
      <c r="G173" s="259"/>
      <c r="H173" s="259" t="s">
        <v>1105</v>
      </c>
      <c r="I173" s="259" t="s">
        <v>1048</v>
      </c>
      <c r="J173" s="259"/>
      <c r="K173" s="307"/>
    </row>
    <row r="174" s="1" customFormat="1" ht="15" customHeight="1">
      <c r="B174" s="284"/>
      <c r="C174" s="259" t="s">
        <v>1057</v>
      </c>
      <c r="D174" s="259"/>
      <c r="E174" s="259"/>
      <c r="F174" s="282" t="s">
        <v>1044</v>
      </c>
      <c r="G174" s="259"/>
      <c r="H174" s="259" t="s">
        <v>1105</v>
      </c>
      <c r="I174" s="259" t="s">
        <v>1040</v>
      </c>
      <c r="J174" s="259">
        <v>50</v>
      </c>
      <c r="K174" s="307"/>
    </row>
    <row r="175" s="1" customFormat="1" ht="15" customHeight="1">
      <c r="B175" s="284"/>
      <c r="C175" s="259" t="s">
        <v>1065</v>
      </c>
      <c r="D175" s="259"/>
      <c r="E175" s="259"/>
      <c r="F175" s="282" t="s">
        <v>1044</v>
      </c>
      <c r="G175" s="259"/>
      <c r="H175" s="259" t="s">
        <v>1105</v>
      </c>
      <c r="I175" s="259" t="s">
        <v>1040</v>
      </c>
      <c r="J175" s="259">
        <v>50</v>
      </c>
      <c r="K175" s="307"/>
    </row>
    <row r="176" s="1" customFormat="1" ht="15" customHeight="1">
      <c r="B176" s="284"/>
      <c r="C176" s="259" t="s">
        <v>1063</v>
      </c>
      <c r="D176" s="259"/>
      <c r="E176" s="259"/>
      <c r="F176" s="282" t="s">
        <v>1044</v>
      </c>
      <c r="G176" s="259"/>
      <c r="H176" s="259" t="s">
        <v>1105</v>
      </c>
      <c r="I176" s="259" t="s">
        <v>1040</v>
      </c>
      <c r="J176" s="259">
        <v>50</v>
      </c>
      <c r="K176" s="307"/>
    </row>
    <row r="177" s="1" customFormat="1" ht="15" customHeight="1">
      <c r="B177" s="284"/>
      <c r="C177" s="259" t="s">
        <v>118</v>
      </c>
      <c r="D177" s="259"/>
      <c r="E177" s="259"/>
      <c r="F177" s="282" t="s">
        <v>1038</v>
      </c>
      <c r="G177" s="259"/>
      <c r="H177" s="259" t="s">
        <v>1106</v>
      </c>
      <c r="I177" s="259" t="s">
        <v>1107</v>
      </c>
      <c r="J177" s="259"/>
      <c r="K177" s="307"/>
    </row>
    <row r="178" s="1" customFormat="1" ht="15" customHeight="1">
      <c r="B178" s="284"/>
      <c r="C178" s="259" t="s">
        <v>68</v>
      </c>
      <c r="D178" s="259"/>
      <c r="E178" s="259"/>
      <c r="F178" s="282" t="s">
        <v>1038</v>
      </c>
      <c r="G178" s="259"/>
      <c r="H178" s="259" t="s">
        <v>1108</v>
      </c>
      <c r="I178" s="259" t="s">
        <v>1109</v>
      </c>
      <c r="J178" s="259">
        <v>1</v>
      </c>
      <c r="K178" s="307"/>
    </row>
    <row r="179" s="1" customFormat="1" ht="15" customHeight="1">
      <c r="B179" s="284"/>
      <c r="C179" s="259" t="s">
        <v>64</v>
      </c>
      <c r="D179" s="259"/>
      <c r="E179" s="259"/>
      <c r="F179" s="282" t="s">
        <v>1038</v>
      </c>
      <c r="G179" s="259"/>
      <c r="H179" s="259" t="s">
        <v>1110</v>
      </c>
      <c r="I179" s="259" t="s">
        <v>1040</v>
      </c>
      <c r="J179" s="259">
        <v>20</v>
      </c>
      <c r="K179" s="307"/>
    </row>
    <row r="180" s="1" customFormat="1" ht="15" customHeight="1">
      <c r="B180" s="284"/>
      <c r="C180" s="259" t="s">
        <v>65</v>
      </c>
      <c r="D180" s="259"/>
      <c r="E180" s="259"/>
      <c r="F180" s="282" t="s">
        <v>1038</v>
      </c>
      <c r="G180" s="259"/>
      <c r="H180" s="259" t="s">
        <v>1111</v>
      </c>
      <c r="I180" s="259" t="s">
        <v>1040</v>
      </c>
      <c r="J180" s="259">
        <v>255</v>
      </c>
      <c r="K180" s="307"/>
    </row>
    <row r="181" s="1" customFormat="1" ht="15" customHeight="1">
      <c r="B181" s="284"/>
      <c r="C181" s="259" t="s">
        <v>119</v>
      </c>
      <c r="D181" s="259"/>
      <c r="E181" s="259"/>
      <c r="F181" s="282" t="s">
        <v>1038</v>
      </c>
      <c r="G181" s="259"/>
      <c r="H181" s="259" t="s">
        <v>1002</v>
      </c>
      <c r="I181" s="259" t="s">
        <v>1040</v>
      </c>
      <c r="J181" s="259">
        <v>10</v>
      </c>
      <c r="K181" s="307"/>
    </row>
    <row r="182" s="1" customFormat="1" ht="15" customHeight="1">
      <c r="B182" s="284"/>
      <c r="C182" s="259" t="s">
        <v>120</v>
      </c>
      <c r="D182" s="259"/>
      <c r="E182" s="259"/>
      <c r="F182" s="282" t="s">
        <v>1038</v>
      </c>
      <c r="G182" s="259"/>
      <c r="H182" s="259" t="s">
        <v>1112</v>
      </c>
      <c r="I182" s="259" t="s">
        <v>1073</v>
      </c>
      <c r="J182" s="259"/>
      <c r="K182" s="307"/>
    </row>
    <row r="183" s="1" customFormat="1" ht="15" customHeight="1">
      <c r="B183" s="284"/>
      <c r="C183" s="259" t="s">
        <v>1113</v>
      </c>
      <c r="D183" s="259"/>
      <c r="E183" s="259"/>
      <c r="F183" s="282" t="s">
        <v>1038</v>
      </c>
      <c r="G183" s="259"/>
      <c r="H183" s="259" t="s">
        <v>1114</v>
      </c>
      <c r="I183" s="259" t="s">
        <v>1073</v>
      </c>
      <c r="J183" s="259"/>
      <c r="K183" s="307"/>
    </row>
    <row r="184" s="1" customFormat="1" ht="15" customHeight="1">
      <c r="B184" s="284"/>
      <c r="C184" s="259" t="s">
        <v>1102</v>
      </c>
      <c r="D184" s="259"/>
      <c r="E184" s="259"/>
      <c r="F184" s="282" t="s">
        <v>1038</v>
      </c>
      <c r="G184" s="259"/>
      <c r="H184" s="259" t="s">
        <v>1115</v>
      </c>
      <c r="I184" s="259" t="s">
        <v>1073</v>
      </c>
      <c r="J184" s="259"/>
      <c r="K184" s="307"/>
    </row>
    <row r="185" s="1" customFormat="1" ht="15" customHeight="1">
      <c r="B185" s="284"/>
      <c r="C185" s="259" t="s">
        <v>122</v>
      </c>
      <c r="D185" s="259"/>
      <c r="E185" s="259"/>
      <c r="F185" s="282" t="s">
        <v>1044</v>
      </c>
      <c r="G185" s="259"/>
      <c r="H185" s="259" t="s">
        <v>1116</v>
      </c>
      <c r="I185" s="259" t="s">
        <v>1040</v>
      </c>
      <c r="J185" s="259">
        <v>50</v>
      </c>
      <c r="K185" s="307"/>
    </row>
    <row r="186" s="1" customFormat="1" ht="15" customHeight="1">
      <c r="B186" s="284"/>
      <c r="C186" s="259" t="s">
        <v>1117</v>
      </c>
      <c r="D186" s="259"/>
      <c r="E186" s="259"/>
      <c r="F186" s="282" t="s">
        <v>1044</v>
      </c>
      <c r="G186" s="259"/>
      <c r="H186" s="259" t="s">
        <v>1118</v>
      </c>
      <c r="I186" s="259" t="s">
        <v>1119</v>
      </c>
      <c r="J186" s="259"/>
      <c r="K186" s="307"/>
    </row>
    <row r="187" s="1" customFormat="1" ht="15" customHeight="1">
      <c r="B187" s="284"/>
      <c r="C187" s="259" t="s">
        <v>1120</v>
      </c>
      <c r="D187" s="259"/>
      <c r="E187" s="259"/>
      <c r="F187" s="282" t="s">
        <v>1044</v>
      </c>
      <c r="G187" s="259"/>
      <c r="H187" s="259" t="s">
        <v>1121</v>
      </c>
      <c r="I187" s="259" t="s">
        <v>1119</v>
      </c>
      <c r="J187" s="259"/>
      <c r="K187" s="307"/>
    </row>
    <row r="188" s="1" customFormat="1" ht="15" customHeight="1">
      <c r="B188" s="284"/>
      <c r="C188" s="259" t="s">
        <v>1122</v>
      </c>
      <c r="D188" s="259"/>
      <c r="E188" s="259"/>
      <c r="F188" s="282" t="s">
        <v>1044</v>
      </c>
      <c r="G188" s="259"/>
      <c r="H188" s="259" t="s">
        <v>1123</v>
      </c>
      <c r="I188" s="259" t="s">
        <v>1119</v>
      </c>
      <c r="J188" s="259"/>
      <c r="K188" s="307"/>
    </row>
    <row r="189" s="1" customFormat="1" ht="15" customHeight="1">
      <c r="B189" s="284"/>
      <c r="C189" s="320" t="s">
        <v>1124</v>
      </c>
      <c r="D189" s="259"/>
      <c r="E189" s="259"/>
      <c r="F189" s="282" t="s">
        <v>1044</v>
      </c>
      <c r="G189" s="259"/>
      <c r="H189" s="259" t="s">
        <v>1125</v>
      </c>
      <c r="I189" s="259" t="s">
        <v>1126</v>
      </c>
      <c r="J189" s="321" t="s">
        <v>1127</v>
      </c>
      <c r="K189" s="307"/>
    </row>
    <row r="190" s="1" customFormat="1" ht="15" customHeight="1">
      <c r="B190" s="284"/>
      <c r="C190" s="320" t="s">
        <v>53</v>
      </c>
      <c r="D190" s="259"/>
      <c r="E190" s="259"/>
      <c r="F190" s="282" t="s">
        <v>1038</v>
      </c>
      <c r="G190" s="259"/>
      <c r="H190" s="256" t="s">
        <v>1128</v>
      </c>
      <c r="I190" s="259" t="s">
        <v>1129</v>
      </c>
      <c r="J190" s="259"/>
      <c r="K190" s="307"/>
    </row>
    <row r="191" s="1" customFormat="1" ht="15" customHeight="1">
      <c r="B191" s="284"/>
      <c r="C191" s="320" t="s">
        <v>1130</v>
      </c>
      <c r="D191" s="259"/>
      <c r="E191" s="259"/>
      <c r="F191" s="282" t="s">
        <v>1038</v>
      </c>
      <c r="G191" s="259"/>
      <c r="H191" s="259" t="s">
        <v>1131</v>
      </c>
      <c r="I191" s="259" t="s">
        <v>1073</v>
      </c>
      <c r="J191" s="259"/>
      <c r="K191" s="307"/>
    </row>
    <row r="192" s="1" customFormat="1" ht="15" customHeight="1">
      <c r="B192" s="284"/>
      <c r="C192" s="320" t="s">
        <v>1132</v>
      </c>
      <c r="D192" s="259"/>
      <c r="E192" s="259"/>
      <c r="F192" s="282" t="s">
        <v>1038</v>
      </c>
      <c r="G192" s="259"/>
      <c r="H192" s="259" t="s">
        <v>1133</v>
      </c>
      <c r="I192" s="259" t="s">
        <v>1073</v>
      </c>
      <c r="J192" s="259"/>
      <c r="K192" s="307"/>
    </row>
    <row r="193" s="1" customFormat="1" ht="15" customHeight="1">
      <c r="B193" s="284"/>
      <c r="C193" s="320" t="s">
        <v>1134</v>
      </c>
      <c r="D193" s="259"/>
      <c r="E193" s="259"/>
      <c r="F193" s="282" t="s">
        <v>1044</v>
      </c>
      <c r="G193" s="259"/>
      <c r="H193" s="259" t="s">
        <v>1135</v>
      </c>
      <c r="I193" s="259" t="s">
        <v>1073</v>
      </c>
      <c r="J193" s="259"/>
      <c r="K193" s="307"/>
    </row>
    <row r="194" s="1" customFormat="1" ht="15" customHeight="1">
      <c r="B194" s="313"/>
      <c r="C194" s="322"/>
      <c r="D194" s="293"/>
      <c r="E194" s="293"/>
      <c r="F194" s="293"/>
      <c r="G194" s="293"/>
      <c r="H194" s="293"/>
      <c r="I194" s="293"/>
      <c r="J194" s="293"/>
      <c r="K194" s="314"/>
    </row>
    <row r="195" s="1" customFormat="1" ht="18.75" customHeight="1">
      <c r="B195" s="295"/>
      <c r="C195" s="305"/>
      <c r="D195" s="305"/>
      <c r="E195" s="305"/>
      <c r="F195" s="315"/>
      <c r="G195" s="305"/>
      <c r="H195" s="305"/>
      <c r="I195" s="305"/>
      <c r="J195" s="305"/>
      <c r="K195" s="295"/>
    </row>
    <row r="196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="1" customFormat="1" ht="18.75" customHeight="1">
      <c r="B197" s="267"/>
      <c r="C197" s="267"/>
      <c r="D197" s="267"/>
      <c r="E197" s="267"/>
      <c r="F197" s="267"/>
      <c r="G197" s="267"/>
      <c r="H197" s="267"/>
      <c r="I197" s="267"/>
      <c r="J197" s="267"/>
      <c r="K197" s="267"/>
    </row>
    <row r="198" s="1" customFormat="1" ht="13.5">
      <c r="B198" s="246"/>
      <c r="C198" s="247"/>
      <c r="D198" s="247"/>
      <c r="E198" s="247"/>
      <c r="F198" s="247"/>
      <c r="G198" s="247"/>
      <c r="H198" s="247"/>
      <c r="I198" s="247"/>
      <c r="J198" s="247"/>
      <c r="K198" s="248"/>
    </row>
    <row r="199" s="1" customFormat="1" ht="21">
      <c r="B199" s="249"/>
      <c r="C199" s="250" t="s">
        <v>1136</v>
      </c>
      <c r="D199" s="250"/>
      <c r="E199" s="250"/>
      <c r="F199" s="250"/>
      <c r="G199" s="250"/>
      <c r="H199" s="250"/>
      <c r="I199" s="250"/>
      <c r="J199" s="250"/>
      <c r="K199" s="251"/>
    </row>
    <row r="200" s="1" customFormat="1" ht="25.5" customHeight="1">
      <c r="B200" s="249"/>
      <c r="C200" s="323" t="s">
        <v>1137</v>
      </c>
      <c r="D200" s="323"/>
      <c r="E200" s="323"/>
      <c r="F200" s="323" t="s">
        <v>1138</v>
      </c>
      <c r="G200" s="324"/>
      <c r="H200" s="323" t="s">
        <v>1139</v>
      </c>
      <c r="I200" s="323"/>
      <c r="J200" s="323"/>
      <c r="K200" s="251"/>
    </row>
    <row r="201" s="1" customFormat="1" ht="5.25" customHeight="1">
      <c r="B201" s="284"/>
      <c r="C201" s="279"/>
      <c r="D201" s="279"/>
      <c r="E201" s="279"/>
      <c r="F201" s="279"/>
      <c r="G201" s="305"/>
      <c r="H201" s="279"/>
      <c r="I201" s="279"/>
      <c r="J201" s="279"/>
      <c r="K201" s="307"/>
    </row>
    <row r="202" s="1" customFormat="1" ht="15" customHeight="1">
      <c r="B202" s="284"/>
      <c r="C202" s="259" t="s">
        <v>1129</v>
      </c>
      <c r="D202" s="259"/>
      <c r="E202" s="259"/>
      <c r="F202" s="282" t="s">
        <v>54</v>
      </c>
      <c r="G202" s="259"/>
      <c r="H202" s="259" t="s">
        <v>1140</v>
      </c>
      <c r="I202" s="259"/>
      <c r="J202" s="259"/>
      <c r="K202" s="307"/>
    </row>
    <row r="203" s="1" customFormat="1" ht="15" customHeight="1">
      <c r="B203" s="284"/>
      <c r="C203" s="259"/>
      <c r="D203" s="259"/>
      <c r="E203" s="259"/>
      <c r="F203" s="282" t="s">
        <v>55</v>
      </c>
      <c r="G203" s="259"/>
      <c r="H203" s="259" t="s">
        <v>1141</v>
      </c>
      <c r="I203" s="259"/>
      <c r="J203" s="259"/>
      <c r="K203" s="307"/>
    </row>
    <row r="204" s="1" customFormat="1" ht="15" customHeight="1">
      <c r="B204" s="284"/>
      <c r="C204" s="259"/>
      <c r="D204" s="259"/>
      <c r="E204" s="259"/>
      <c r="F204" s="282" t="s">
        <v>58</v>
      </c>
      <c r="G204" s="259"/>
      <c r="H204" s="259" t="s">
        <v>1142</v>
      </c>
      <c r="I204" s="259"/>
      <c r="J204" s="259"/>
      <c r="K204" s="307"/>
    </row>
    <row r="205" s="1" customFormat="1" ht="15" customHeight="1">
      <c r="B205" s="284"/>
      <c r="C205" s="259"/>
      <c r="D205" s="259"/>
      <c r="E205" s="259"/>
      <c r="F205" s="282" t="s">
        <v>56</v>
      </c>
      <c r="G205" s="259"/>
      <c r="H205" s="259" t="s">
        <v>1143</v>
      </c>
      <c r="I205" s="259"/>
      <c r="J205" s="259"/>
      <c r="K205" s="307"/>
    </row>
    <row r="206" s="1" customFormat="1" ht="15" customHeight="1">
      <c r="B206" s="284"/>
      <c r="C206" s="259"/>
      <c r="D206" s="259"/>
      <c r="E206" s="259"/>
      <c r="F206" s="282" t="s">
        <v>57</v>
      </c>
      <c r="G206" s="259"/>
      <c r="H206" s="259" t="s">
        <v>1144</v>
      </c>
      <c r="I206" s="259"/>
      <c r="J206" s="259"/>
      <c r="K206" s="307"/>
    </row>
    <row r="207" s="1" customFormat="1" ht="15" customHeight="1">
      <c r="B207" s="284"/>
      <c r="C207" s="259"/>
      <c r="D207" s="259"/>
      <c r="E207" s="259"/>
      <c r="F207" s="282"/>
      <c r="G207" s="259"/>
      <c r="H207" s="259"/>
      <c r="I207" s="259"/>
      <c r="J207" s="259"/>
      <c r="K207" s="307"/>
    </row>
    <row r="208" s="1" customFormat="1" ht="15" customHeight="1">
      <c r="B208" s="284"/>
      <c r="C208" s="259" t="s">
        <v>1085</v>
      </c>
      <c r="D208" s="259"/>
      <c r="E208" s="259"/>
      <c r="F208" s="282" t="s">
        <v>87</v>
      </c>
      <c r="G208" s="259"/>
      <c r="H208" s="259" t="s">
        <v>1145</v>
      </c>
      <c r="I208" s="259"/>
      <c r="J208" s="259"/>
      <c r="K208" s="307"/>
    </row>
    <row r="209" s="1" customFormat="1" ht="15" customHeight="1">
      <c r="B209" s="284"/>
      <c r="C209" s="259"/>
      <c r="D209" s="259"/>
      <c r="E209" s="259"/>
      <c r="F209" s="282" t="s">
        <v>980</v>
      </c>
      <c r="G209" s="259"/>
      <c r="H209" s="259" t="s">
        <v>981</v>
      </c>
      <c r="I209" s="259"/>
      <c r="J209" s="259"/>
      <c r="K209" s="307"/>
    </row>
    <row r="210" s="1" customFormat="1" ht="15" customHeight="1">
      <c r="B210" s="284"/>
      <c r="C210" s="259"/>
      <c r="D210" s="259"/>
      <c r="E210" s="259"/>
      <c r="F210" s="282" t="s">
        <v>978</v>
      </c>
      <c r="G210" s="259"/>
      <c r="H210" s="259" t="s">
        <v>1146</v>
      </c>
      <c r="I210" s="259"/>
      <c r="J210" s="259"/>
      <c r="K210" s="307"/>
    </row>
    <row r="211" s="1" customFormat="1" ht="15" customHeight="1">
      <c r="B211" s="325"/>
      <c r="C211" s="259"/>
      <c r="D211" s="259"/>
      <c r="E211" s="259"/>
      <c r="F211" s="282" t="s">
        <v>982</v>
      </c>
      <c r="G211" s="320"/>
      <c r="H211" s="311" t="s">
        <v>983</v>
      </c>
      <c r="I211" s="311"/>
      <c r="J211" s="311"/>
      <c r="K211" s="326"/>
    </row>
    <row r="212" s="1" customFormat="1" ht="15" customHeight="1">
      <c r="B212" s="325"/>
      <c r="C212" s="259"/>
      <c r="D212" s="259"/>
      <c r="E212" s="259"/>
      <c r="F212" s="282" t="s">
        <v>984</v>
      </c>
      <c r="G212" s="320"/>
      <c r="H212" s="311" t="s">
        <v>1147</v>
      </c>
      <c r="I212" s="311"/>
      <c r="J212" s="311"/>
      <c r="K212" s="326"/>
    </row>
    <row r="213" s="1" customFormat="1" ht="15" customHeight="1">
      <c r="B213" s="325"/>
      <c r="C213" s="259"/>
      <c r="D213" s="259"/>
      <c r="E213" s="259"/>
      <c r="F213" s="282"/>
      <c r="G213" s="320"/>
      <c r="H213" s="311"/>
      <c r="I213" s="311"/>
      <c r="J213" s="311"/>
      <c r="K213" s="326"/>
    </row>
    <row r="214" s="1" customFormat="1" ht="15" customHeight="1">
      <c r="B214" s="325"/>
      <c r="C214" s="259" t="s">
        <v>1109</v>
      </c>
      <c r="D214" s="259"/>
      <c r="E214" s="259"/>
      <c r="F214" s="282">
        <v>1</v>
      </c>
      <c r="G214" s="320"/>
      <c r="H214" s="311" t="s">
        <v>1148</v>
      </c>
      <c r="I214" s="311"/>
      <c r="J214" s="311"/>
      <c r="K214" s="326"/>
    </row>
    <row r="215" s="1" customFormat="1" ht="15" customHeight="1">
      <c r="B215" s="325"/>
      <c r="C215" s="259"/>
      <c r="D215" s="259"/>
      <c r="E215" s="259"/>
      <c r="F215" s="282">
        <v>2</v>
      </c>
      <c r="G215" s="320"/>
      <c r="H215" s="311" t="s">
        <v>1149</v>
      </c>
      <c r="I215" s="311"/>
      <c r="J215" s="311"/>
      <c r="K215" s="326"/>
    </row>
    <row r="216" s="1" customFormat="1" ht="15" customHeight="1">
      <c r="B216" s="325"/>
      <c r="C216" s="259"/>
      <c r="D216" s="259"/>
      <c r="E216" s="259"/>
      <c r="F216" s="282">
        <v>3</v>
      </c>
      <c r="G216" s="320"/>
      <c r="H216" s="311" t="s">
        <v>1150</v>
      </c>
      <c r="I216" s="311"/>
      <c r="J216" s="311"/>
      <c r="K216" s="326"/>
    </row>
    <row r="217" s="1" customFormat="1" ht="15" customHeight="1">
      <c r="B217" s="325"/>
      <c r="C217" s="259"/>
      <c r="D217" s="259"/>
      <c r="E217" s="259"/>
      <c r="F217" s="282">
        <v>4</v>
      </c>
      <c r="G217" s="320"/>
      <c r="H217" s="311" t="s">
        <v>1151</v>
      </c>
      <c r="I217" s="311"/>
      <c r="J217" s="311"/>
      <c r="K217" s="326"/>
    </row>
    <row r="218" s="1" customFormat="1" ht="12.75" customHeight="1">
      <c r="B218" s="327"/>
      <c r="C218" s="328"/>
      <c r="D218" s="328"/>
      <c r="E218" s="328"/>
      <c r="F218" s="328"/>
      <c r="G218" s="328"/>
      <c r="H218" s="328"/>
      <c r="I218" s="328"/>
      <c r="J218" s="328"/>
      <c r="K218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Zbyněk Jarolím</dc:creator>
  <cp:lastModifiedBy>Zbyněk Jarolím</cp:lastModifiedBy>
  <dcterms:created xsi:type="dcterms:W3CDTF">2023-12-02T13:54:44Z</dcterms:created>
  <dcterms:modified xsi:type="dcterms:W3CDTF">2023-12-02T13:54:48Z</dcterms:modified>
</cp:coreProperties>
</file>