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17376-1 - SO 01 Úprava s..." sheetId="2" r:id="rId2"/>
    <sheet name="217376-2 - SO 02 Vegetačn..." sheetId="3" r:id="rId3"/>
    <sheet name="217376-3 - Vedlejší a ost...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'217376-1 - SO 01 Úprava s...'!$C$121:$K$250</definedName>
    <definedName name="_xlnm.Print_Area" localSheetId="1">'217376-1 - SO 01 Úprava s...'!$C$4:$J$76,'217376-1 - SO 01 Úprava s...'!$C$82:$J$103,'217376-1 - SO 01 Úprava s...'!$C$109:$K$250</definedName>
    <definedName name="_xlnm.Print_Titles" localSheetId="1">'217376-1 - SO 01 Úprava s...'!$121:$121</definedName>
    <definedName name="_xlnm._FilterDatabase" localSheetId="2" hidden="1">'217376-2 - SO 02 Vegetačn...'!$C$118:$K$175</definedName>
    <definedName name="_xlnm.Print_Area" localSheetId="2">'217376-2 - SO 02 Vegetačn...'!$C$4:$J$76,'217376-2 - SO 02 Vegetačn...'!$C$82:$J$100,'217376-2 - SO 02 Vegetačn...'!$C$106:$K$175</definedName>
    <definedName name="_xlnm.Print_Titles" localSheetId="2">'217376-2 - SO 02 Vegetačn...'!$118:$118</definedName>
    <definedName name="_xlnm._FilterDatabase" localSheetId="3" hidden="1">'217376-3 - Vedlejší a ost...'!$C$118:$K$167</definedName>
    <definedName name="_xlnm.Print_Area" localSheetId="3">'217376-3 - Vedlejší a ost...'!$C$4:$J$76,'217376-3 - Vedlejší a ost...'!$C$82:$J$100,'217376-3 - Vedlejší a ost...'!$C$106:$K$167</definedName>
    <definedName name="_xlnm.Print_Titles" localSheetId="3">'217376-3 - Vedlejší a ost...'!$118:$118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66"/>
  <c r="BH166"/>
  <c r="BG166"/>
  <c r="BF166"/>
  <c r="T166"/>
  <c r="R166"/>
  <c r="P166"/>
  <c r="BI164"/>
  <c r="BH164"/>
  <c r="BG164"/>
  <c r="BF164"/>
  <c r="T164"/>
  <c r="R164"/>
  <c r="P164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R121"/>
  <c r="P121"/>
  <c r="J115"/>
  <c r="F115"/>
  <c r="F113"/>
  <c r="E111"/>
  <c r="J91"/>
  <c r="F91"/>
  <c r="F89"/>
  <c r="E87"/>
  <c r="J24"/>
  <c r="E24"/>
  <c r="J116"/>
  <c r="J23"/>
  <c r="J18"/>
  <c r="E18"/>
  <c r="F92"/>
  <c r="J17"/>
  <c r="J12"/>
  <c r="J113"/>
  <c r="E7"/>
  <c r="E85"/>
  <c i="3" r="J37"/>
  <c r="J36"/>
  <c i="1" r="AY96"/>
  <c i="3" r="J35"/>
  <c i="1" r="AX96"/>
  <c i="3" r="BI174"/>
  <c r="BH174"/>
  <c r="BG174"/>
  <c r="BF174"/>
  <c r="T174"/>
  <c r="T173"/>
  <c r="R174"/>
  <c r="R173"/>
  <c r="P174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25"/>
  <c r="BH125"/>
  <c r="BG125"/>
  <c r="BF125"/>
  <c r="T125"/>
  <c r="R125"/>
  <c r="P125"/>
  <c r="BI122"/>
  <c r="BH122"/>
  <c r="BG122"/>
  <c r="BF122"/>
  <c r="T122"/>
  <c r="R122"/>
  <c r="P122"/>
  <c r="J115"/>
  <c r="F115"/>
  <c r="F113"/>
  <c r="E111"/>
  <c r="J91"/>
  <c r="F91"/>
  <c r="F89"/>
  <c r="E87"/>
  <c r="J24"/>
  <c r="E24"/>
  <c r="J92"/>
  <c r="J23"/>
  <c r="J18"/>
  <c r="E18"/>
  <c r="F92"/>
  <c r="J17"/>
  <c r="J12"/>
  <c r="J113"/>
  <c r="E7"/>
  <c r="E109"/>
  <c i="2" r="J37"/>
  <c r="J36"/>
  <c i="1" r="AY95"/>
  <c i="2" r="J35"/>
  <c i="1" r="AX95"/>
  <c i="2" r="BI248"/>
  <c r="BH248"/>
  <c r="BG248"/>
  <c r="BF248"/>
  <c r="T248"/>
  <c r="R248"/>
  <c r="P248"/>
  <c r="BI246"/>
  <c r="BH246"/>
  <c r="BG246"/>
  <c r="BF246"/>
  <c r="T246"/>
  <c r="R246"/>
  <c r="P246"/>
  <c r="BI243"/>
  <c r="BH243"/>
  <c r="BG243"/>
  <c r="BF243"/>
  <c r="T243"/>
  <c r="R243"/>
  <c r="P243"/>
  <c r="BI241"/>
  <c r="BH241"/>
  <c r="BG241"/>
  <c r="BF241"/>
  <c r="T241"/>
  <c r="R241"/>
  <c r="P241"/>
  <c r="BI238"/>
  <c r="BH238"/>
  <c r="BG238"/>
  <c r="BF238"/>
  <c r="T238"/>
  <c r="R238"/>
  <c r="P238"/>
  <c r="BI230"/>
  <c r="BH230"/>
  <c r="BG230"/>
  <c r="BF230"/>
  <c r="T230"/>
  <c r="T217"/>
  <c r="R230"/>
  <c r="R217"/>
  <c r="P230"/>
  <c r="P217"/>
  <c r="BI223"/>
  <c r="BH223"/>
  <c r="BG223"/>
  <c r="BF223"/>
  <c r="T223"/>
  <c r="R223"/>
  <c r="P223"/>
  <c r="BI218"/>
  <c r="BH218"/>
  <c r="BG218"/>
  <c r="BF218"/>
  <c r="T218"/>
  <c r="R218"/>
  <c r="P218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199"/>
  <c r="BH199"/>
  <c r="BG199"/>
  <c r="BF199"/>
  <c r="T199"/>
  <c r="R199"/>
  <c r="P199"/>
  <c r="BI195"/>
  <c r="BH195"/>
  <c r="BG195"/>
  <c r="BF195"/>
  <c r="T195"/>
  <c r="R195"/>
  <c r="P195"/>
  <c r="BI192"/>
  <c r="BH192"/>
  <c r="BG192"/>
  <c r="BF192"/>
  <c r="T192"/>
  <c r="R192"/>
  <c r="P192"/>
  <c r="BI187"/>
  <c r="BH187"/>
  <c r="BG187"/>
  <c r="BF187"/>
  <c r="T187"/>
  <c r="R187"/>
  <c r="P187"/>
  <c r="BI183"/>
  <c r="BH183"/>
  <c r="BG183"/>
  <c r="BF183"/>
  <c r="T183"/>
  <c r="R183"/>
  <c r="P183"/>
  <c r="BI180"/>
  <c r="BH180"/>
  <c r="BG180"/>
  <c r="BF180"/>
  <c r="T180"/>
  <c r="R180"/>
  <c r="P180"/>
  <c r="BI175"/>
  <c r="BH175"/>
  <c r="BG175"/>
  <c r="BF175"/>
  <c r="T175"/>
  <c r="R175"/>
  <c r="P175"/>
  <c r="BI170"/>
  <c r="BH170"/>
  <c r="BG170"/>
  <c r="BF170"/>
  <c r="T170"/>
  <c r="R170"/>
  <c r="P170"/>
  <c r="BI165"/>
  <c r="BH165"/>
  <c r="BG165"/>
  <c r="BF165"/>
  <c r="T165"/>
  <c r="R165"/>
  <c r="P165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6"/>
  <c r="BH146"/>
  <c r="BG146"/>
  <c r="BF146"/>
  <c r="T146"/>
  <c r="R146"/>
  <c r="P146"/>
  <c r="BI140"/>
  <c r="BH140"/>
  <c r="BG140"/>
  <c r="BF140"/>
  <c r="T140"/>
  <c r="R140"/>
  <c r="P140"/>
  <c r="BI137"/>
  <c r="BH137"/>
  <c r="BG137"/>
  <c r="BF137"/>
  <c r="T137"/>
  <c r="R137"/>
  <c r="P137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R125"/>
  <c r="P125"/>
  <c r="J118"/>
  <c r="F118"/>
  <c r="F116"/>
  <c r="E114"/>
  <c r="J91"/>
  <c r="F91"/>
  <c r="F89"/>
  <c r="E87"/>
  <c r="J24"/>
  <c r="E24"/>
  <c r="J119"/>
  <c r="J23"/>
  <c r="J18"/>
  <c r="E18"/>
  <c r="F119"/>
  <c r="J17"/>
  <c r="J12"/>
  <c r="J89"/>
  <c r="E7"/>
  <c r="E85"/>
  <c i="1" r="L90"/>
  <c r="AM90"/>
  <c r="AM89"/>
  <c r="L89"/>
  <c r="AM87"/>
  <c r="L87"/>
  <c r="L85"/>
  <c r="L84"/>
  <c i="2" r="J218"/>
  <c r="J243"/>
  <c r="BK211"/>
  <c r="J208"/>
  <c r="BK195"/>
  <c r="J187"/>
  <c r="BK175"/>
  <c r="BK165"/>
  <c r="BK155"/>
  <c r="J146"/>
  <c r="BK140"/>
  <c r="J223"/>
  <c r="BK238"/>
  <c r="BK125"/>
  <c r="BK248"/>
  <c i="3" r="F37"/>
  <c r="BK145"/>
  <c r="BK122"/>
  <c r="J158"/>
  <c r="J174"/>
  <c r="J153"/>
  <c r="J139"/>
  <c r="BK174"/>
  <c r="BK137"/>
  <c i="4" r="J155"/>
  <c r="J139"/>
  <c r="BK139"/>
  <c r="BK128"/>
  <c r="BK166"/>
  <c r="BK153"/>
  <c r="J144"/>
  <c r="J131"/>
  <c r="BK121"/>
  <c r="BK134"/>
  <c r="BK131"/>
  <c i="1" r="AS94"/>
  <c i="2" r="BK205"/>
  <c r="J183"/>
  <c r="J170"/>
  <c r="J158"/>
  <c r="J152"/>
  <c r="J140"/>
  <c r="BK128"/>
  <c r="J125"/>
  <c r="J230"/>
  <c r="F34"/>
  <c i="3" r="J155"/>
  <c r="BK125"/>
  <c r="BK155"/>
  <c i="4" r="J153"/>
  <c r="BK126"/>
  <c r="BK155"/>
  <c r="J160"/>
  <c i="2" r="BK218"/>
  <c r="BK241"/>
  <c r="J214"/>
  <c r="J205"/>
  <c r="J195"/>
  <c r="BK180"/>
  <c r="BK170"/>
  <c r="BK158"/>
  <c r="BK152"/>
  <c r="BK230"/>
  <c r="BK223"/>
  <c r="F37"/>
  <c i="3" r="BK170"/>
  <c r="J149"/>
  <c r="J167"/>
  <c r="BK158"/>
  <c r="J143"/>
  <c i="4" r="J126"/>
  <c r="J124"/>
  <c r="BK147"/>
  <c r="BK144"/>
  <c r="BK124"/>
  <c i="2" r="J246"/>
  <c r="J211"/>
  <c r="J192"/>
  <c r="J238"/>
  <c i="3" r="BK149"/>
  <c r="BK141"/>
  <c r="J122"/>
  <c r="BK164"/>
  <c r="BK139"/>
  <c r="J141"/>
  <c r="J164"/>
  <c r="J170"/>
  <c r="J125"/>
  <c i="4" r="BK164"/>
  <c r="BK160"/>
  <c r="J134"/>
  <c r="BK141"/>
  <c i="2" r="J137"/>
  <c r="J34"/>
  <c i="3" r="J151"/>
  <c r="BK161"/>
  <c i="4" r="J137"/>
  <c r="BK150"/>
  <c r="J141"/>
  <c i="2" r="BK246"/>
  <c r="J241"/>
  <c r="BK208"/>
  <c r="J199"/>
  <c r="BK187"/>
  <c r="J180"/>
  <c r="J165"/>
  <c r="J155"/>
  <c r="BK146"/>
  <c r="BK137"/>
  <c r="BK130"/>
  <c r="J130"/>
  <c r="J128"/>
  <c r="F36"/>
  <c i="3" r="J137"/>
  <c r="J161"/>
  <c r="BK143"/>
  <c r="BK167"/>
  <c r="BK153"/>
  <c i="4" r="J164"/>
  <c r="J157"/>
  <c r="BK157"/>
  <c r="J166"/>
  <c r="J150"/>
  <c r="J128"/>
  <c i="2" r="J248"/>
  <c r="BK243"/>
  <c r="BK214"/>
  <c r="BK199"/>
  <c r="BK192"/>
  <c r="BK183"/>
  <c r="J175"/>
  <c r="F35"/>
  <c i="3" r="BK151"/>
  <c r="J145"/>
  <c r="J147"/>
  <c r="BK147"/>
  <c i="4" r="J121"/>
  <c r="J147"/>
  <c r="BK137"/>
  <c l="1" r="P130"/>
  <c i="2" r="T124"/>
  <c r="P245"/>
  <c r="BK198"/>
  <c r="J198"/>
  <c r="J99"/>
  <c r="BK237"/>
  <c r="J237"/>
  <c r="J101"/>
  <c r="R198"/>
  <c r="T237"/>
  <c i="3" r="R121"/>
  <c r="R120"/>
  <c r="R119"/>
  <c i="2" r="BK124"/>
  <c r="J124"/>
  <c r="J98"/>
  <c r="P124"/>
  <c r="P123"/>
  <c r="P122"/>
  <c i="1" r="AU95"/>
  <c i="2" r="R245"/>
  <c i="4" r="BK120"/>
  <c r="J120"/>
  <c r="J97"/>
  <c i="2" r="T198"/>
  <c r="P237"/>
  <c r="T245"/>
  <c i="3" r="BK121"/>
  <c i="4" r="T120"/>
  <c r="P163"/>
  <c i="2" r="R124"/>
  <c r="R123"/>
  <c r="R122"/>
  <c r="BK245"/>
  <c r="J245"/>
  <c r="J102"/>
  <c i="3" r="T121"/>
  <c r="T120"/>
  <c r="T119"/>
  <c i="4" r="P120"/>
  <c r="BK163"/>
  <c r="J163"/>
  <c r="J99"/>
  <c r="R163"/>
  <c r="R130"/>
  <c i="2" r="P198"/>
  <c r="R237"/>
  <c i="3" r="P121"/>
  <c r="P120"/>
  <c r="P119"/>
  <c i="1" r="AU96"/>
  <c i="4" r="R120"/>
  <c r="T163"/>
  <c r="T130"/>
  <c i="2" r="J116"/>
  <c r="BK217"/>
  <c r="J217"/>
  <c r="J100"/>
  <c i="3" r="BK173"/>
  <c r="J173"/>
  <c r="J99"/>
  <c i="4" r="BK130"/>
  <c r="J130"/>
  <c r="J98"/>
  <c r="BE131"/>
  <c r="F116"/>
  <c r="BE126"/>
  <c r="J89"/>
  <c r="BE150"/>
  <c r="BE155"/>
  <c i="3" r="J121"/>
  <c r="J98"/>
  <c i="4" r="E109"/>
  <c r="BE121"/>
  <c r="BE139"/>
  <c r="BE147"/>
  <c r="BE124"/>
  <c r="BE137"/>
  <c r="BE157"/>
  <c r="J92"/>
  <c r="BE128"/>
  <c r="BE141"/>
  <c r="BE153"/>
  <c r="BE134"/>
  <c r="BE144"/>
  <c r="BE160"/>
  <c r="BE164"/>
  <c r="BE166"/>
  <c i="3" r="E85"/>
  <c r="BE155"/>
  <c i="2" r="BK123"/>
  <c r="J123"/>
  <c r="J97"/>
  <c i="3" r="BE139"/>
  <c r="BE151"/>
  <c r="BE143"/>
  <c r="BE149"/>
  <c r="BE125"/>
  <c r="BE147"/>
  <c r="BE174"/>
  <c r="J116"/>
  <c r="BE158"/>
  <c r="J89"/>
  <c r="BE141"/>
  <c r="F116"/>
  <c r="BE122"/>
  <c r="BE164"/>
  <c r="BE167"/>
  <c r="BE153"/>
  <c r="BE161"/>
  <c r="BE137"/>
  <c r="BE145"/>
  <c r="BE170"/>
  <c i="1" r="BD96"/>
  <c i="2" r="BE218"/>
  <c r="BE248"/>
  <c r="F92"/>
  <c r="J92"/>
  <c r="E112"/>
  <c r="BE125"/>
  <c r="BE230"/>
  <c i="1" r="AW95"/>
  <c i="2" r="BE223"/>
  <c i="1" r="BC95"/>
  <c r="BD95"/>
  <c r="BA95"/>
  <c i="2" r="BE128"/>
  <c r="BE130"/>
  <c r="BE137"/>
  <c r="BE140"/>
  <c r="BE146"/>
  <c r="BE152"/>
  <c r="BE155"/>
  <c r="BE158"/>
  <c r="BE165"/>
  <c r="BE170"/>
  <c r="BE175"/>
  <c r="BE180"/>
  <c r="BE183"/>
  <c r="BE187"/>
  <c r="BE192"/>
  <c r="BE195"/>
  <c r="BE199"/>
  <c r="BE205"/>
  <c r="BE208"/>
  <c r="BE211"/>
  <c r="BE214"/>
  <c r="BE238"/>
  <c r="BE241"/>
  <c r="BE243"/>
  <c r="BE246"/>
  <c i="1" r="BB95"/>
  <c i="3" r="F36"/>
  <c i="1" r="BC96"/>
  <c i="3" r="F35"/>
  <c i="1" r="BB96"/>
  <c i="4" r="F37"/>
  <c i="1" r="BD97"/>
  <c r="BD94"/>
  <c r="W33"/>
  <c i="4" r="J34"/>
  <c i="1" r="AW97"/>
  <c i="4" r="F35"/>
  <c i="1" r="BB97"/>
  <c i="3" r="F34"/>
  <c i="1" r="BA96"/>
  <c i="4" r="F36"/>
  <c i="1" r="BC97"/>
  <c i="4" r="F34"/>
  <c i="1" r="BA97"/>
  <c i="3" r="J34"/>
  <c i="1" r="AW96"/>
  <c i="4" l="1" r="P119"/>
  <c i="1" r="AU97"/>
  <c i="4" r="R119"/>
  <c r="T119"/>
  <c i="2" r="T123"/>
  <c r="T122"/>
  <c i="3" r="BK120"/>
  <c r="BK119"/>
  <c r="J119"/>
  <c r="J96"/>
  <c i="4" r="BK119"/>
  <c r="J119"/>
  <c r="J96"/>
  <c i="2" r="BK122"/>
  <c r="J122"/>
  <c r="J96"/>
  <c i="1" r="AU94"/>
  <c i="2" r="J33"/>
  <c i="1" r="AV95"/>
  <c r="AT95"/>
  <c i="2" r="F33"/>
  <c i="1" r="AZ95"/>
  <c i="3" r="J33"/>
  <c i="1" r="AV96"/>
  <c r="AT96"/>
  <c i="3" r="F33"/>
  <c i="1" r="AZ96"/>
  <c i="4" r="F33"/>
  <c i="1" r="AZ97"/>
  <c r="BA94"/>
  <c r="W30"/>
  <c r="BC94"/>
  <c r="W32"/>
  <c i="4" r="J33"/>
  <c i="1" r="AV97"/>
  <c r="AT97"/>
  <c r="BB94"/>
  <c r="W31"/>
  <c i="3" l="1" r="J120"/>
  <c r="J97"/>
  <c i="4" r="J30"/>
  <c i="1" r="AG97"/>
  <c i="3" r="J30"/>
  <c i="1" r="AG96"/>
  <c r="AY94"/>
  <c i="2" r="J30"/>
  <c i="1" r="AG95"/>
  <c r="AX94"/>
  <c r="AZ94"/>
  <c r="W29"/>
  <c r="AW94"/>
  <c r="AK30"/>
  <c i="4" l="1" r="J39"/>
  <c i="3" r="J39"/>
  <c i="2" r="J39"/>
  <c i="1" r="AN95"/>
  <c r="AN96"/>
  <c r="AN97"/>
  <c r="AG94"/>
  <c r="AK26"/>
  <c r="AV94"/>
  <c r="AK29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<sst xmlns="http://schemas.openxmlformats.org/spreadsheetml/2006/main">
  <si>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</si>
  <si>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</si>
  <si>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</si>
  <si>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</si>
  <si>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</si>
  <si>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{48c77ab8-41c6-4a01-9f84-e2af4cfb598f}</t>
  </si>
  <si>
    <t>0,1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</si>
  <si>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</si>
  <si>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</si>
  <si>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</si>
  <si>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</si>
  <si>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</si>
  <si>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0,01</t>
  </si>
  <si>
    <t>Kód:</t>
  </si>
  <si>
    <t>217379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</si>
  <si>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</si>
  <si>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</si>
  <si>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PP – Revitalizace slepého ramene v obci Rohatec</t>
  </si>
  <si>
    <t>KSO:</t>
  </si>
  <si>
    <t>CC-CZ:</t>
  </si>
  <si>
    <t>Místo:</t>
  </si>
  <si>
    <t>Rohatec</t>
  </si>
  <si>
    <t>Datum:</t>
  </si>
  <si>
    <t>2. 12. 2021</t>
  </si>
  <si>
    <t>Zadavatel:</t>
  </si>
  <si>
    <t>IČ:</t>
  </si>
  <si>
    <t>00488526</t>
  </si>
  <si>
    <t>Obec Rohatec</t>
  </si>
  <si>
    <t>DIČ:</t>
  </si>
  <si>
    <t>CZ00488526</t>
  </si>
  <si>
    <t>Uchazeč:</t>
  </si>
  <si>
    <t>Vyplň údaj</t>
  </si>
  <si>
    <t>Projektant:</t>
  </si>
  <si>
    <t>46344942</t>
  </si>
  <si>
    <t>GEOtest, a.s.</t>
  </si>
  <si>
    <t>CZ46344942</t>
  </si>
  <si>
    <t>True</t>
  </si>
  <si>
    <t>1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</si>
  <si>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</si>
  <si>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</si>
  <si>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</si>
  <si>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</si>
  <si>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</si>
  <si>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</si>
  <si>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</si>
  <si>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</si>
  <si>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</si>
  <si>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</si>
  <si>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</si>
  <si>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</si>
  <si>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</si>
  <si>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</si>
  <si>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</si>
  <si>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</si>
  <si>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</si>
  <si>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</si>
  <si>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</si>
  <si>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</si>
  <si>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</si>
  <si>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</si>
  <si>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</si>
  <si>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</si>
  <si>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</si>
  <si>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</si>
  <si>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</si>
  <si>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</si>
  <si>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</si>
  <si>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</si>
  <si>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</si>
  <si>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</si>
  <si>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</si>
  <si>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</si>
  <si>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</si>
  <si>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</si>
  <si>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</si>
  <si>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</si>
  <si>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</si>
  <si>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</si>
  <si>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</si>
  <si>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</si>
  <si>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</si>
  <si>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</si>
  <si>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</si>
  <si>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</si>
  <si>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</si>
  <si>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</si>
  <si>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217376-1</t>
  </si>
  <si>
    <t>SO 01 Úprava slepého ramene</t>
  </si>
  <si>
    <t>STA</t>
  </si>
  <si>
    <t>{0704e83e-6c2b-4cb6-ad7e-0524d0be3ecb}</t>
  </si>
  <si>
    <t>2</t>
  </si>
  <si>
    <t>217376-2</t>
  </si>
  <si>
    <t>SO 02 Vegetační úpravy</t>
  </si>
  <si>
    <t>{9704c7f6-18bb-49f4-ab27-68904cb0ef8c}</t>
  </si>
  <si>
    <t>217376-3</t>
  </si>
  <si>
    <t>Vedlejší a ostatní náklady</t>
  </si>
  <si>
    <t>{fdcd8c8c-be2e-41ac-b8db-2bcb28a57d83}</t>
  </si>
  <si>
    <t>KRYCÍ LIST SOUPISU PRACÍ</t>
  </si>
  <si>
    <t>Objekt:</t>
  </si>
  <si>
    <t>217376-1 - SO 01 Úprava slepého ramene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</si>
  <si>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</si>
  <si>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</si>
  <si>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</si>
  <si>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</si>
  <si>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</si>
  <si>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</si>
  <si>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</si>
  <si>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</si>
  <si>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</si>
  <si>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</si>
  <si>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</si>
  <si>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</si>
  <si>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</si>
  <si>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</si>
  <si>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</si>
  <si>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</si>
  <si>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</si>
  <si>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</si>
  <si>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</si>
  <si>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</si>
  <si>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</si>
  <si>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</si>
  <si>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</si>
  <si>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</si>
  <si>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</si>
  <si>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</si>
  <si>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</si>
  <si>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</si>
  <si>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</si>
  <si>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1150011R</t>
  </si>
  <si>
    <t>Převedení vody dle zvolené technologie dodavatele po celou dobu výstavby vč. čerpání vody</t>
  </si>
  <si>
    <t>soubor</t>
  </si>
  <si>
    <t>4</t>
  </si>
  <si>
    <t>-992041018</t>
  </si>
  <si>
    <t>PP</t>
  </si>
  <si>
    <t>P</t>
  </si>
  <si>
    <t>Poznámka k položce:_x000d_
Zajištění převedení vody pro celou stavbu._x000d_
_x000d_
Položka zahrnuje čerpání vody, záložní zdroj čerpání, zbudování jílových hrázek pro zahrazení toku při použití převáděcího potrubí, podpůrné konstrukce potrubí atd._x000d_
_x000d_
- čerpání do výšky až 10 m s průměrným přítokem do 1000 l/min_x000d_
- pohotovostní čerpací soustavy dimenzovanou na požadovanou čerpací výšku a průtok_x000d_
- včetně zbudování zemních hrázek ze zemin vhodných do hrázek a dostatečně těsnících, jímkovaní, soustředění převáděné vody, rozebrání hrázek_x000d_
- včetně dodávky , montáže a demontáže odvodňovacího potrubí o průměru dle zvolené technologie zhotovitele</t>
  </si>
  <si>
    <t>115101301</t>
  </si>
  <si>
    <t>Pohotovost čerpací soupravy pro dopravní výšku do 10 m přítok do 500 l/min</t>
  </si>
  <si>
    <t>den</t>
  </si>
  <si>
    <t>CS ÚRS 2022 01</t>
  </si>
  <si>
    <t>348215412</t>
  </si>
  <si>
    <t>3</t>
  </si>
  <si>
    <t>122151106</t>
  </si>
  <si>
    <t>Odkopávky a prokopávky nezapažené v hornině třídy těžitelnosti I, skupiny 1 a 2 objem do 5000 m3 strojně</t>
  </si>
  <si>
    <t>m3</t>
  </si>
  <si>
    <t>1607264674</t>
  </si>
  <si>
    <t>Odkopávky a prokopávky nezapažené strojně v hornině třídy těžitelnosti I skupiny 1 a 2 přes 1 000 do 5 000 m3</t>
  </si>
  <si>
    <t>VV</t>
  </si>
  <si>
    <t>2442,09 "sediment - planimetrováno z příčných řezů pomocí SW ACAD Civil 3D"</t>
  </si>
  <si>
    <t>300,0 "výkopy pro tůň v km 0,611"</t>
  </si>
  <si>
    <t>70,11 "výkop pro rovnaninu v km 0,023 - 0,058; planimetrováno z příčných řezů pomocí SW ACAD Civil 3D"</t>
  </si>
  <si>
    <t>1,71*1,0 "výkop pro úrovňový pas"</t>
  </si>
  <si>
    <t>Součet</t>
  </si>
  <si>
    <t>132154203</t>
  </si>
  <si>
    <t>Hloubení zapažených rýh š do 2000 mm v hornině třídy těžitelnosti I, skupiny 1 a 2 objem do 100 m3</t>
  </si>
  <si>
    <t>-402518547</t>
  </si>
  <si>
    <t>Hloubení zapažených rýh šířky přes 800 do 2 000 mm strojně s urovnáním dna do předepsaného profilu a spádu v hornině třídy těžitelnosti I skupiny 1 a 2 přes 50 do 100 m3</t>
  </si>
  <si>
    <t>13,88 "patka v km 0,023 - 0,058; planimetrováno z příčných řezů pomocí SW ACAD Civil 3D"</t>
  </si>
  <si>
    <t>5</t>
  </si>
  <si>
    <t>162351103</t>
  </si>
  <si>
    <t>Vodorovné přemístění do 500 m výkopku/sypaniny z horniny třídy těžitelnosti I, skupiny 1 až 3</t>
  </si>
  <si>
    <t>-1946271829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</si>
  <si>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</si>
  <si>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2813,91 "odvoz výkopů pro násypy na mezideponii"</t>
  </si>
  <si>
    <t>13,88 "odvoz výkopů z rýh pro násypy na mezideponii"</t>
  </si>
  <si>
    <t>185,2 "odvoz výkopů pro násypy z mezideponie zpět na stavbu"</t>
  </si>
  <si>
    <t>6</t>
  </si>
  <si>
    <t>162751113</t>
  </si>
  <si>
    <t>Vodorovné přemístění přes 5 000 do 6000 m výkopku/sypaniny z horniny třídy těžitelnosti I skupiny 1 až 3</t>
  </si>
  <si>
    <t>-1393859050</t>
  </si>
  <si>
    <t>Vodorovné přemístění výkopku nebo sypaniny po suchu na obvyklém dopravním prostředku, bez naložení výkopku, avšak se složením bez rozhrnutí z horniny třídy těžitelnosti I skupiny 1 až 3 na vzdálenost přes 5 000 do 6 000 m</t>
  </si>
  <si>
    <t>2813,91 "výkopy"</t>
  </si>
  <si>
    <t>13,88 "rýhy"</t>
  </si>
  <si>
    <t>-185,2 "násypy"</t>
  </si>
  <si>
    <t>7</t>
  </si>
  <si>
    <t>167151111</t>
  </si>
  <si>
    <t>Nakládání výkopku z hornin třídy těžitelnosti I, skupiny 1 až 3 přes 100 m3</t>
  </si>
  <si>
    <t>-1245839047</t>
  </si>
  <si>
    <t>Nakládání, skládání a překládání neulehlého výkopku nebo sypaniny strojně nakládání, množství přes 100 m3, z hornin třídy těžitelnosti I, skupiny 1 až 3</t>
  </si>
  <si>
    <t>185,2 "násypy - planimetrováno z příčných řezů pomocí SW ACAD Civil 3D"</t>
  </si>
  <si>
    <t>8</t>
  </si>
  <si>
    <t>171151103</t>
  </si>
  <si>
    <t>Uložení sypaniny z hornin soudržných do násypů zhutněných</t>
  </si>
  <si>
    <t>1309012455</t>
  </si>
  <si>
    <t>Uložení sypanin do násypů s rozprostřením sypaniny ve vrstvách a s hrubým urovnáním zhutněných z hornin soudržných jakékoliv třídy těžitelnosti</t>
  </si>
  <si>
    <t>185,2 "planimetrováno z příčných řezů pomocí SW ACAD Civil 3D"</t>
  </si>
  <si>
    <t>9</t>
  </si>
  <si>
    <t>171201221</t>
  </si>
  <si>
    <t>Poplatek za uložení na skládce (skládkovné) zeminy a kamení kód odpadu 17 05 04</t>
  </si>
  <si>
    <t>t</t>
  </si>
  <si>
    <t>-326123956</t>
  </si>
  <si>
    <t>Poplatek za uložení stavebního odpadu na skládce (skládkovné) zeminy a kamení zatříděného do Katalogu odpadů pod kódem 17 05 04</t>
  </si>
  <si>
    <t>2813,91*1,8 "výkopy; 1,8 t/m3"</t>
  </si>
  <si>
    <t>13,88*1,8 "rýhy; 1,8 t/m3"</t>
  </si>
  <si>
    <t>Mezisoučet</t>
  </si>
  <si>
    <t>-185,2*1,8 "násypy; 1,8 t/m3"</t>
  </si>
  <si>
    <t>10</t>
  </si>
  <si>
    <t>171201222R</t>
  </si>
  <si>
    <t>Poplatek za uložení na skládce (skládkovné) stavebního kovového odpadu</t>
  </si>
  <si>
    <t>652816266</t>
  </si>
  <si>
    <t>Poplatek za uložení stavebního kovového odpadu na skládce (skládkovné) zatříděného do Katalogu odpadů pod kódem 17 04 05</t>
  </si>
  <si>
    <t>2,9*3/1000 "plotový sloupek, 3 ks"</t>
  </si>
  <si>
    <t>5,0*1,9/1000 "drátěné pletivo, délka 5,0 m"</t>
  </si>
  <si>
    <t>11</t>
  </si>
  <si>
    <t>171201231</t>
  </si>
  <si>
    <t>Poplatek za uložení zeminy a kamení na recyklační skládce (skládkovné) kód odpadu 17 01 01 - beton</t>
  </si>
  <si>
    <t>1109474011</t>
  </si>
  <si>
    <t>Poplatek za uložení stavebního odpadu na recyklační skládce (skládkovné) zeminy a kamení zatříděného do Katalogu odpadů pod kódem 17 01 01 - beton</t>
  </si>
  <si>
    <t>740,0/1000 "skruž DN1000, výška 1,0 m"</t>
  </si>
  <si>
    <t>370,0/1000 "skruž DN1000, výška 0,5 m"</t>
  </si>
  <si>
    <t>12</t>
  </si>
  <si>
    <t>171251101</t>
  </si>
  <si>
    <t>Uložení sypaniny do násypů nezhutněných</t>
  </si>
  <si>
    <t>801553912</t>
  </si>
  <si>
    <t>Uložení sypanin do násypů s rozprostřením sypaniny ve vrstvách a s hrubým urovnáním nezhutněných jakékoliv třídy těžitelnosti</t>
  </si>
  <si>
    <t>2813,91 "uložení výkopů pro násypy na mezideponii"</t>
  </si>
  <si>
    <t>13,88 "uložení výkopů z rýh pro násypy na mezideponii"</t>
  </si>
  <si>
    <t>13</t>
  </si>
  <si>
    <t>181411123</t>
  </si>
  <si>
    <t>Založení lučního trávníku výsevem plochy do 1000 m2 ve svahu do 1:1</t>
  </si>
  <si>
    <t>m2</t>
  </si>
  <si>
    <t>2104070024</t>
  </si>
  <si>
    <t>Založení trávníku na půdě předem připravené plochy do 1000 m2 výsevem včetně utažení lučního na svahu přes 1:2 do 1:1</t>
  </si>
  <si>
    <t>113,62 "osetí a ohumusování břehů"</t>
  </si>
  <si>
    <t>14</t>
  </si>
  <si>
    <t>M</t>
  </si>
  <si>
    <t>00572471</t>
  </si>
  <si>
    <t>bylinná rekultivační směs</t>
  </si>
  <si>
    <t>kg</t>
  </si>
  <si>
    <t>157757036</t>
  </si>
  <si>
    <t>bylinná rekultivační směs - obsahuje 21 rostlinných druhů</t>
  </si>
  <si>
    <t>Poznámka k položce:_x000d_
Obsahuje 21 rostlinných druhů._x000d_
_x000d_
Směs je určena k ozelenění náspů, výsypek a méně úrodných, lidskou činností poznamenaných extenzivních stanovišť. Dobré výsledky směs prokázala při použití na erozí ohrožených lokalitách._x000d_
_x000d_
Složení:_x000d_
Trávy 70%: _x000d_
Psineček obecný (Agrostis capillaris) 1 %, Kostřava červená dlouze výběžkatá (Festuca rubra rubra) 5 %, Kostřava červená výběžkatá (Festuca rubra trichophylla) 5 %, Kostřava drsnolistá (Festuca trachyphylla) 15 %, Jílek mnohokvětý jednoletý (Lolium multiflorum) 13 %, Jílek vytrvalý (Lolium perenne) 17 %, Lipnice luční (Poa pratensis) 6 %._x000d_
_x000d_
Byliny 27,6%: _x000d_
%: Řebříček obecný (Achillea millefolium) 0,8 %, Kopretina bílá (Leucanthemum vulgare) 0,7 %, Mák vlčí (Papaver rhoeas) 0,1 %, Svazenka vratičolistá (Phacelia tanacefolia) 6 %, Jitrocel kopinatý (Plantago lanceolata) 2 %, Krvavec menší (Sanguisorba minor) 0,9 %._x000d_
_x000d_
Jeteloviny 2,4%: _x000d_
Úročník bolhoj (Anthyllis vulneraria) 1 %, Štírovník růžkatý (Lotus corniculatus) 5 %, Tolice dětelová (Medicago lupulina) 2 %, Komonice bílá (Melilotus alba) 0,3 %, Vičenec ligrus (Onobrychis viciifolia) 2,7 %, Čičorka pestrá (Securigera varia) 2,5 %, Jetel plazivý (Trifolium repens) 5 %, Vikev panonská (Vicia pannonica) 3 %._x000d_
_x000d_
Doporučený výsevek: 10–15 g/m2.</t>
  </si>
  <si>
    <t>113,62*0,015 'Přepočtené koeficientem množství</t>
  </si>
  <si>
    <t>181951111</t>
  </si>
  <si>
    <t>Úprava pláně v hornině třídy těžitelnosti I skupiny 1 až 3 bez zhutnění strojně</t>
  </si>
  <si>
    <t>1374179450</t>
  </si>
  <si>
    <t>Úprava pláně vyrovnáním výškových rozdílů strojně v hornině třídy těžitelnosti I, skupiny 1 až 3 bez zhutnění</t>
  </si>
  <si>
    <t>3106,24 "úprava pláně - planimetrováno z příčných řezů"</t>
  </si>
  <si>
    <t>2832,09 "úprava terénu - planimetrováno z příčných řezů"</t>
  </si>
  <si>
    <t>16</t>
  </si>
  <si>
    <t>182151111</t>
  </si>
  <si>
    <t>Svahování v zářezech v hornině třídy těžitelnosti I skupiny 1 až 3 strojně</t>
  </si>
  <si>
    <t>1367517049</t>
  </si>
  <si>
    <t>Svahování trvalých svahů do projektovaných profilů strojně s potřebným přemístěním výkopku při svahování v zářezech v hornině třídy těžitelnosti I, skupiny 1 až 3</t>
  </si>
  <si>
    <t>2937,68 "planimetrováno z příčných řezů"</t>
  </si>
  <si>
    <t>17</t>
  </si>
  <si>
    <t>182251101</t>
  </si>
  <si>
    <t>Svahování násypů strojně</t>
  </si>
  <si>
    <t>-43712342</t>
  </si>
  <si>
    <t>Svahování trvalých svahů do projektovaných profilů strojně s potřebným přemístěním výkopku při svahování násypů v jakékoliv hornině</t>
  </si>
  <si>
    <t>35,3 "planimetrováno z příčných řezů"</t>
  </si>
  <si>
    <t>Vodorovné konstrukce</t>
  </si>
  <si>
    <t>18</t>
  </si>
  <si>
    <t>462513162</t>
  </si>
  <si>
    <t>Zához z lomového kamene záhozového hmotnost kamenů do 500 kg</t>
  </si>
  <si>
    <t>1622834857</t>
  </si>
  <si>
    <t>Zához z lomového kamene neupraveného provedený ze břehu nebo z lešení, do sucha nebo do vody záhozového, hmotnost jednotlivých kamenů přes 200 do 500 kg, s výplní mezer zeminou</t>
  </si>
  <si>
    <t>1,71*1,0 "úrovňový pas"</t>
  </si>
  <si>
    <t>13,88 "planimetrováno z příčných řezů"</t>
  </si>
  <si>
    <t>10,0 "cca 66 ks kamenů do paty zvodnělé deprese"</t>
  </si>
  <si>
    <t>19</t>
  </si>
  <si>
    <t>463212121</t>
  </si>
  <si>
    <t>Rovnanina z lomového kamene s vyklínováním spár těženým kamenivem</t>
  </si>
  <si>
    <t>655691531</t>
  </si>
  <si>
    <t xml:space="preserve">Rovnanina z lomového kamene upraveného, tříděného  jakékoliv tloušťky rovnaniny s vyplněním spár a dutin těženým kamenivem</t>
  </si>
  <si>
    <t>70,11 "planimetrováno z příčných řezů"</t>
  </si>
  <si>
    <t>20</t>
  </si>
  <si>
    <t>463212191</t>
  </si>
  <si>
    <t>Příplatek za vypracováni líce rovnaniny</t>
  </si>
  <si>
    <t>-1549439163</t>
  </si>
  <si>
    <t xml:space="preserve">Rovnanina z lomového kamene upraveného, tříděného  Příplatek k cenám za vypracování líce</t>
  </si>
  <si>
    <t>105,6 "rovnanina na březích"</t>
  </si>
  <si>
    <t>466954241</t>
  </si>
  <si>
    <t>Plůtek zápletový z klestu vrbového z kůlů D 120 mm v nad 0,4 do 0,6 m jednořadový</t>
  </si>
  <si>
    <t>m</t>
  </si>
  <si>
    <t>957179957</t>
  </si>
  <si>
    <t xml:space="preserve">Plůtek zápletový  z klestu vrbového, z kůlů Ø do 120 mm, délky od 1 do 2 m zaražených v osové vzdálenosti od 0,4 do 0,6 m v zápletu přes 0,4 do 0,6 m jednořadový</t>
  </si>
  <si>
    <t>528,0 "opevnění zvodnělých depresí; bude použito cca 1760 ks kůlů"</t>
  </si>
  <si>
    <t>22</t>
  </si>
  <si>
    <t>466981312</t>
  </si>
  <si>
    <t>Vrbová krytina z prutů tl 100 mm</t>
  </si>
  <si>
    <t>1905725580</t>
  </si>
  <si>
    <t xml:space="preserve">Vegetační zpevnění plošné  vrbová krytina z prutů těsně vedle sebe kladených, tl. vrstvy 100 mm</t>
  </si>
  <si>
    <t>1478,4 "vrbový pokryv"</t>
  </si>
  <si>
    <t>Úpravy povrchů, podlahy a osazování výplní</t>
  </si>
  <si>
    <t>23</t>
  </si>
  <si>
    <t>628195001</t>
  </si>
  <si>
    <t>Očištění zdiva nebo betonu zdí a valů před započetím oprav ručně</t>
  </si>
  <si>
    <t>737192876</t>
  </si>
  <si>
    <t>6,0*1,85*2 "očištění opěry z návodní strany; 2 ks"</t>
  </si>
  <si>
    <t>4,0*0,4*2 "očištění opěry ze vzdušné strany; 2 ks"</t>
  </si>
  <si>
    <t>24</t>
  </si>
  <si>
    <t>62863 R</t>
  </si>
  <si>
    <t>Příplatek za průmyslově vyráběnou spárovací hmotu pro přírodní kámen a venkovní použití</t>
  </si>
  <si>
    <t>523577857</t>
  </si>
  <si>
    <t>Vyškrabání o oprava stávajících poškozených spár v rozsahu 70 % - jedná se o odhad projektanta</t>
  </si>
  <si>
    <t>6,0*1,85*2 "oprava spár opěry z návodní strany; 2 ks"</t>
  </si>
  <si>
    <t>4,0*0,4*2 "oprava spár opěry ze vzdušné strany; 2 ks"</t>
  </si>
  <si>
    <t>25,4*0,7</t>
  </si>
  <si>
    <t>25</t>
  </si>
  <si>
    <t>628635532</t>
  </si>
  <si>
    <t>Vyplnění spár zdiva z cihel maltou cementovou na hl do 70 mm s vyspárováním</t>
  </si>
  <si>
    <t>1407466282</t>
  </si>
  <si>
    <t xml:space="preserve">Vyplnění spár dosavadních konstrukcí zdiva  cementovou maltou s vyčištěním spár hloubky do 70 mm, zdiva z cihel s vyspárováním</t>
  </si>
  <si>
    <t>Ostatní konstrukce a práce, bourání</t>
  </si>
  <si>
    <t>26</t>
  </si>
  <si>
    <t>966055211</t>
  </si>
  <si>
    <t>Bourání konstrukcí LTM zdiva z ŽB nebo předpjatého betonu strojně</t>
  </si>
  <si>
    <t>476219619</t>
  </si>
  <si>
    <t>Bourání konstrukcí LTM ve vodních tocích s přemístěním suti na hromady na vzdálenost do 20 m nebo s naložením na dopravní prostředek strojně z betonu železového nebo předpjatého</t>
  </si>
  <si>
    <t>0,4"vybourání skruže, v = 1,5 m"</t>
  </si>
  <si>
    <t>27</t>
  </si>
  <si>
    <t>966071711</t>
  </si>
  <si>
    <t>Bourání sloupků a vzpěr plotových ocelových do 2,5 m zabetonovaných</t>
  </si>
  <si>
    <t>kus</t>
  </si>
  <si>
    <t>1037709194</t>
  </si>
  <si>
    <t>Bourání plotových sloupků a vzpěr ocelových trubkových nebo profilovaných výšky do 2,50 m zabetonovaných</t>
  </si>
  <si>
    <t>28</t>
  </si>
  <si>
    <t>966071822</t>
  </si>
  <si>
    <t>Rozebrání oplocení z drátěného pletiva se čtvercovými oky v přes 1,6 do 2,0 m</t>
  </si>
  <si>
    <t>1381841478</t>
  </si>
  <si>
    <t>Rozebrání oplocení z pletiva drátěného se čtvercovými oky, výšky přes 1,6 do 2,0 m</t>
  </si>
  <si>
    <t>998</t>
  </si>
  <si>
    <t>Přesun hmot</t>
  </si>
  <si>
    <t>29</t>
  </si>
  <si>
    <t>998312011</t>
  </si>
  <si>
    <t>Přesun hmot pro sanace území, hrazení a úpravy bystřin</t>
  </si>
  <si>
    <t>-681680535</t>
  </si>
  <si>
    <t xml:space="preserve">Přesun hmot pro sanace území, hrazení a úpravy bystřin  jakéhokoliv rozsahu pro dopravní vzdálenost 50 m</t>
  </si>
  <si>
    <t>30</t>
  </si>
  <si>
    <t>998312093</t>
  </si>
  <si>
    <t>Příplatek k přesunu hmot pro sanace území, hrazení a úpravy bystřin za zvětšený přesun do 500 m</t>
  </si>
  <si>
    <t>1744821028</t>
  </si>
  <si>
    <t xml:space="preserve">Přesun hmot pro sanace území, hrazení a úpravy bystřin  Příplatek k ceně za zvětšený přesun přes vymezenou největší dopravní vzdálenost do 500 m</t>
  </si>
  <si>
    <t>233,31*0,5 'Přepočtené koeficientem množství</t>
  </si>
  <si>
    <t>217376-2 - SO 02 Vegetační úpravy</t>
  </si>
  <si>
    <t>111251103</t>
  </si>
  <si>
    <t>Odstranění křovin a stromů průměru kmene do 100 mm i s kořeny sklonu terénu do 1:5 z celkové plochy přes 500 m2 strojně</t>
  </si>
  <si>
    <t>814491705</t>
  </si>
  <si>
    <t>Odstranění křovin a stromů s odstraněním kořenů strojně průměru kmene do 100 mm v rovině nebo ve svahu sklonu terénu do 1:5, při celkové ploše přes 500 m2</t>
  </si>
  <si>
    <t>6210,0 "odstranění keřů a křovin v celé délce úpravy"</t>
  </si>
  <si>
    <t>111251227R</t>
  </si>
  <si>
    <t>Prořezávky listnaté výšky do 25 m do 20 kusů</t>
  </si>
  <si>
    <t>1762188356</t>
  </si>
  <si>
    <t>Prořezávka listnatých porostů výběrem dřevin výšky do 25 m, vč. úklidu větví, při hustotě porostu do 20 kusů</t>
  </si>
  <si>
    <t>1 "pěstební opatření č. 161 topol kanadský; řez sesazovací; torzovat na 3,5 m, hodnotný strom, odstranit suchý kmen z koryta"</t>
  </si>
  <si>
    <t>1 "pěstební opatření č. 165 vrba křehká; řez sesazovací; torzovat na 4,5 m, plodnice na kmeni, nutné odstranit terminál, dutina na kmeni"</t>
  </si>
  <si>
    <t>1 "pěstební opatření č. 166 jilm vaz ; řez bezpečnostní; dvojkmen, odstranění jednoho suchého kmene, průměr 50 - menší odstranit přirozeným zlomem"</t>
  </si>
  <si>
    <t>1 "pěstební opatření č. 174 vrba křehká; redukční řez lokální; odstranění dvou větví, krut kmene, lokální odstranění"</t>
  </si>
  <si>
    <t>1 "pěstební opatření č. 182 vrba křehká; redukční řez lokální; rozpadlý trojkmen vrby, kmen přes koryto ponechat, dva kmeny odstranit"</t>
  </si>
  <si>
    <t>1 "pěstební opatření č. 184 vrba křehká; redukční řez lokální; ponechání hlavních 2 ležících kmenů, odstranění přírodě blízkým řešením"</t>
  </si>
  <si>
    <t>1 "pěst. opatř. č. 187 vrba křehká; řez sesazovací; sesadit na 6 m, dřevokaz. houby, ztrouchnivělé dřevo, zlomy v koruně, suché větve, biolog. hodnot"</t>
  </si>
  <si>
    <t>1 "pěstební opatření č. 188 vrba křehká; řez sesazovací; torzo na 5 m, plodnice na kmeni"</t>
  </si>
  <si>
    <t>1 "pěstební opatření č. 190 topol kanadský; řez sesazovací; sesazení na výšku 5 m dutina na kmeni od báze, narušená statika stromu"</t>
  </si>
  <si>
    <t>112101101</t>
  </si>
  <si>
    <t>Odstranění stromů listnatých průměru kmene do 300 mm</t>
  </si>
  <si>
    <t>1323883477</t>
  </si>
  <si>
    <t>Odstranění stromů s odřezáním kmene a s odvětvením listnatých, průměru kmene přes 100 do 300 mm</t>
  </si>
  <si>
    <t>112101102</t>
  </si>
  <si>
    <t>Odstranění stromů listnatých průměru kmene do 500 mm</t>
  </si>
  <si>
    <t>-1424642349</t>
  </si>
  <si>
    <t>Odstranění stromů s odřezáním kmene a s odvětvením listnatých, průměru kmene přes 300 do 500 mm</t>
  </si>
  <si>
    <t>112101103</t>
  </si>
  <si>
    <t>Odstranění stromů listnatých průměru kmene do 700 mm</t>
  </si>
  <si>
    <t>686510207</t>
  </si>
  <si>
    <t>Odstranění stromů s odřezáním kmene a s odvětvením listnatých, průměru kmene přes 500 do 700 mm</t>
  </si>
  <si>
    <t>112101104</t>
  </si>
  <si>
    <t>Odstranění stromů listnatých průměru kmene do 900 mm</t>
  </si>
  <si>
    <t>-1069197711</t>
  </si>
  <si>
    <t>Odstranění stromů s odřezáním kmene a s odvětvením listnatých, průměru kmene přes 700 do 900 mm</t>
  </si>
  <si>
    <t>112101105</t>
  </si>
  <si>
    <t>Odstranění stromů listnatých průměru kmene do 1100 mm</t>
  </si>
  <si>
    <t>2067444634</t>
  </si>
  <si>
    <t>Odstranění stromů s odřezáním kmene a s odvětvením listnatých, průměru kmene přes 900 do 1100 mm</t>
  </si>
  <si>
    <t>112101106</t>
  </si>
  <si>
    <t>Odstranění stromů listnatých průměru kmene do 1300 mm</t>
  </si>
  <si>
    <t>1243684528</t>
  </si>
  <si>
    <t>Odstranění stromů s odřezáním kmene a s odvětvením listnatých, průměru kmene přes 1100 do 1300 mm</t>
  </si>
  <si>
    <t>112101107</t>
  </si>
  <si>
    <t>Odstranění stromů listnatých průměru kmene do 1500 mm</t>
  </si>
  <si>
    <t>1142327816</t>
  </si>
  <si>
    <t>Odstranění stromů s odřezáním kmene a s odvětvením listnatých, průměru kmene přes 1300 do 1500 mm</t>
  </si>
  <si>
    <t>112101108R</t>
  </si>
  <si>
    <t>Odstranění stromů listnatých průměru kmene přes 1500 mm</t>
  </si>
  <si>
    <t>472594069</t>
  </si>
  <si>
    <t>Odstranění stromů s odřezáním kmene a s odvětvením listnatých, průměru kmene přes 1500 mm</t>
  </si>
  <si>
    <t>112101200</t>
  </si>
  <si>
    <t>Manipulace kmenoviny do určených poloh</t>
  </si>
  <si>
    <t>1913679788</t>
  </si>
  <si>
    <t>112251102</t>
  </si>
  <si>
    <t>Odstranění pařezů D přes 300 do 500 mm</t>
  </si>
  <si>
    <t>1069742605</t>
  </si>
  <si>
    <t>Odstranění pařezů strojně s jejich vykopáním, vytrháním nebo odstřelením průměru přes 300 do 500 mm</t>
  </si>
  <si>
    <t>7,0 "úsek č. 2"</t>
  </si>
  <si>
    <t>112251103</t>
  </si>
  <si>
    <t>Odstranění pařezů D přes 500 do 700 mm</t>
  </si>
  <si>
    <t>-402465220</t>
  </si>
  <si>
    <t>Odstranění pařezů strojně s jejich vykopáním, vytrháním nebo odstřelením průměru přes 500 do 700 mm</t>
  </si>
  <si>
    <t>31,0 "úsek č. 2"</t>
  </si>
  <si>
    <t>112251104</t>
  </si>
  <si>
    <t>Odstranění pařezů D přes 700 do 900 mm</t>
  </si>
  <si>
    <t>-136427212</t>
  </si>
  <si>
    <t>Odstranění pařezů strojně s jejich vykopáním, vytrháním nebo odstřelením průměru přes 700 do 900 mm</t>
  </si>
  <si>
    <t>17,0 "úsek č. 2"</t>
  </si>
  <si>
    <t>112251105</t>
  </si>
  <si>
    <t>Odstranění pařezů D přes 900 do 1100 mm</t>
  </si>
  <si>
    <t>-42228450</t>
  </si>
  <si>
    <t>Odstranění pařezů strojně s jejich vykopáním, vytrháním nebo odstřelením průměru přes 900 do 1100 mm</t>
  </si>
  <si>
    <t>16,0 "úsek č. 2"</t>
  </si>
  <si>
    <t>112251107</t>
  </si>
  <si>
    <t>Odstranění pařezů D přes 1100 do 1300 mm</t>
  </si>
  <si>
    <t>1376978742</t>
  </si>
  <si>
    <t>Odstranění pařezů strojně s jejich vykopáním, vytrháním nebo odstřelením průměru přes 1100 do 1300 mm</t>
  </si>
  <si>
    <t>3,0 "úsek č. 2"</t>
  </si>
  <si>
    <t>112251108</t>
  </si>
  <si>
    <t>Odstranění pařezů D přes 1300 do 1500 mm</t>
  </si>
  <si>
    <t>-1928368824</t>
  </si>
  <si>
    <t>Odstranění pařezů strojně s jejich vykopáním, vytrháním nebo odstřelením průměru přes 1300 do 1500 mm</t>
  </si>
  <si>
    <t>1,0 "úsek č. 2"</t>
  </si>
  <si>
    <t>-682626480</t>
  </si>
  <si>
    <t>217376-3 - Vedlejší a ostatní náklady</t>
  </si>
  <si>
    <t>OST - Ostatní</t>
  </si>
  <si>
    <t>VRN - Vedlejší rozpočtové náklady</t>
  </si>
  <si>
    <t xml:space="preserve">    VRN4 - Inženýrská činnost</t>
  </si>
  <si>
    <t>OST</t>
  </si>
  <si>
    <t>Ostatní</t>
  </si>
  <si>
    <t>800800001</t>
  </si>
  <si>
    <t>Náklady spojené se zajištěním a realizací prací</t>
  </si>
  <si>
    <t>512</t>
  </si>
  <si>
    <t>-892948632</t>
  </si>
  <si>
    <t>Poznámka k položce:_x000d_
Uvedení pozemků do původního stavu, údržba vozovek během stavby.</t>
  </si>
  <si>
    <t>800800008</t>
  </si>
  <si>
    <t>Protokolární předání stavbou dotčených pozemků a _x000d_
komunikací, uvedených do původního stavu, zpět jejich_x000d_
 vlastníkům</t>
  </si>
  <si>
    <t>-1230864825</t>
  </si>
  <si>
    <t>Protokolární předání stavbou dotčených pozemků a 
komunikací, uvedených do původního stavu, zpět jejich
 vlastníkům</t>
  </si>
  <si>
    <t>800800010</t>
  </si>
  <si>
    <t>Zajištění informační tabule "Bezpečnostní upozornění" vč. veškerého montážního materiálu a osazení, 2 ks</t>
  </si>
  <si>
    <t>-670731355</t>
  </si>
  <si>
    <t>800800015</t>
  </si>
  <si>
    <t>Zajištění a zabezpečení staveniště, zřízení a likvidace zařízení staveniště, včetně případných přípojek, přístupů, _x000d_
deponií apod.</t>
  </si>
  <si>
    <t>-1259296003</t>
  </si>
  <si>
    <t>Zajištění a zabezpečení staveniště, zřízení a likvidace zařízení staveniště, včetně případných přípojek, přístupů, 
deponií apod.</t>
  </si>
  <si>
    <t>VRN</t>
  </si>
  <si>
    <t>Vedlejší rozpočtové náklady</t>
  </si>
  <si>
    <t>01 R</t>
  </si>
  <si>
    <t>Vytyčení inženýrských sítí a zařízení, včetně zajištění případné aktualizace vyjádření správců sítí, která pozbudou platnosti v období mezi předáním staveniště a vytyčením sítí</t>
  </si>
  <si>
    <t>1185781769</t>
  </si>
  <si>
    <t>Poznámka k položce:_x000d_
Položka obsahuje: _x000d_
Zajištění všech nezbytných opatření, jimiž bude předejito porušení jakékoliv inženýrské sítě během výstavby, aktualizaci vyjádření k existenci sítí, jejich vytýčení, označení a ochrana stávajících inženýrských sítí a zařízení v obvodu staveniště. Doklady o vytýčení, včetně zaměření, budou před zahájením stavebních prací předány objednateli v tištěné, příp. digitální formě. Dále respektování ochranných pásem inženýrských sítí dle příslušných norem a vyhlášek a údajů jejich majetkových správců; provedení potřebných přeložek podzemních a nadzemních sítí, jejich ochranu a zajištění; potřebného vypínání vzdušných el. vedení při práci pod nimi, zajištění výluk a náhradního zásobování, související s realizací a propojením inženýrských sítí, úhrada poplatků za připojení elektrického vedení na základní síť apod.</t>
  </si>
  <si>
    <t>02 R</t>
  </si>
  <si>
    <t>Zajištění a provedení zkoušek, rozborů a atestů nutných pro řádné provádění a dokončení díla, uvedených v projektové dokumentaci včetně předání jejich výsledků objednateli, jakož i provedení následujích zkoušek a rozborů.</t>
  </si>
  <si>
    <t>1803722787</t>
  </si>
  <si>
    <t>Poznámka k položce:_x000d_
Náklady zhotovitele, související s prováděním zkoušek a revizí předepsaných technickými normami, a které jsou pro provedení díla nezbytné, vč. stanovení receptury pro zvýšení únosnosti podloží._x000d_
Zajištění a provedení ostatních zkoušek, rozborů a atestů nutných pro řádné provádění a dokončení díla, uvedených v projektové dokumentaci včetně předání jejich výsledků objednateli, jakož i provedení následujích zkoušek a rozborů, zkoušek míry zhutnění, jádrové vrty, odtrhové zkoušky, záměsová voda aj..</t>
  </si>
  <si>
    <t>03 R</t>
  </si>
  <si>
    <t>Vytyčení stavby (případně pozemků nebo provedení jiných geodetických prací*) odborně způsobilou osobou v oboru zeměměřictví.</t>
  </si>
  <si>
    <t>-1300692821</t>
  </si>
  <si>
    <t>05 R</t>
  </si>
  <si>
    <t>Zajištění umístění štítku o povolení stavby a stejnopisu oznámení o zahájení prací oblastnímu inspektorátu práce na viditelném místě u vstupu na staveniště.</t>
  </si>
  <si>
    <t>1108352816</t>
  </si>
  <si>
    <t>09 R</t>
  </si>
  <si>
    <t>Projednání a zajištění zvláštního užívání komunikací a veřejných ploch, včetně zajištění dopravního značení, a to v rozsahu nezbytném pro řádné a bezpečné provádění stavby.</t>
  </si>
  <si>
    <t>316230228</t>
  </si>
  <si>
    <t>Poznámka k položce:_x000d_
Projednání a zajištění (zvláštního) užívání komunikací a veřejných ploch včetně zajištění dopravního značení a to v rozsahu nezbytném pro řádné a bezpečné provádění stavby. (rozhodnutí, písemný protokol o jednání, zápis v SD...)</t>
  </si>
  <si>
    <t>13 R</t>
  </si>
  <si>
    <t>Zpracování a předání dokumentace skut. provedení stavby (3 paré + 1 v el. formě) objednateli a zaměření skut. provedení stavby – geodetická část dokumentace (3 paré + 1 v el. formě) v rozsahu odpovídajícím příslušným právním předpisům.</t>
  </si>
  <si>
    <t>193945419</t>
  </si>
  <si>
    <t>Poznámka k položce:_x000d_
Zpracování a předání dokumentace skutečného provedení stavby (3 paré + 1 v elektronické formě) objednateli a zaměření skutečného provedení stavby – geodetická část dokumentace (3 paré + 1 v elektronické formě) v rozsahu odpovídajícím příslušným právním předpisům. Pořízení fotodokumentace stavby._x000d_
Součástí dokumentace bude také popis a zdůvodnění případných změn a odchylek skutečného provedení stavby od stavebního povolení a ověřené projektové dokumentace.</t>
  </si>
  <si>
    <t>14 R</t>
  </si>
  <si>
    <t>Vyhotovení číselníků pokácené dřevní hmoty a její protokolární předání vlastníkům.</t>
  </si>
  <si>
    <t>752523054</t>
  </si>
  <si>
    <t>Poznámka k položce:_x000d_
Poznámka:_x000d_
Předběžné ohodnocení bude provedeno před zajájením stavebních prací a na základě vyhotovené projektové dokumentace._x000d_
Na základě vyhotoveného číselníku bude následně proveden odkup dřevní hmoty.</t>
  </si>
  <si>
    <t>17 R</t>
  </si>
  <si>
    <t>Aktualizace (přizpůsobení) nebo zpracování* plánu bezpečnosti a ochrany zdraví při práci.</t>
  </si>
  <si>
    <t>-1051470270</t>
  </si>
  <si>
    <t>Poznámka k položce:_x000d_
Vypracování ( příp. aktualizace) plánu bezpečnosti a ochrany zdraví při práci na staveništi ve smyslu §15 odstavce 2 zákona č. 309/2006 Sb., který předá zhotovitel objednateli k odsouhlasení při předání a převzetí staveniště. Zajištění plnění povinností dle zákona č. 309/2006 Sb. a nař.vlády č. 591/2006Sb.</t>
  </si>
  <si>
    <t>18 R</t>
  </si>
  <si>
    <t>Zpracování (případně aktualizace) havarijního plánu pro celou stavbu.</t>
  </si>
  <si>
    <t>-1766636593</t>
  </si>
  <si>
    <t>19 R</t>
  </si>
  <si>
    <t>Provedení opatření vyplývajících z havarijního plánu.</t>
  </si>
  <si>
    <t>1780535871</t>
  </si>
  <si>
    <t>22 R</t>
  </si>
  <si>
    <t>Náklady spojené s povinnou publicitou zahrnuje náklady na propagační cedule - trvalé. Na stavbě budou osazeny 2 informační plechové cedule velikosti A3. Každá bude osazena na AL sloupku. Součástí také budou šrouby, objímky a kotvící prvky.</t>
  </si>
  <si>
    <t>1024</t>
  </si>
  <si>
    <t>519301672</t>
  </si>
  <si>
    <t>Poznámka k položce:_x000d_
Náklady spojené s povinnou publicitou zahrnuje náklady na propagační cedule - trvalé. Na stavbě budou osazeny 2 informační plechové cedule velikosti A3. Každá bude osazena na AL sloupku. Součástí také budou šrouby, objímky a kotvící prvky. Materiál cedule bude voděodolný.	_x000d_
Cena včetně grafického zpracování a potisku.</t>
  </si>
  <si>
    <t>30 R</t>
  </si>
  <si>
    <t>Průběžné denní čištění a údržba dotčených komunikací průběhu stavby</t>
  </si>
  <si>
    <t>-526977871</t>
  </si>
  <si>
    <t>500*4,0*52 "čištění povrchu vozovek během výstavby, minimálně 1x za týden; 52 týdnů"</t>
  </si>
  <si>
    <t>VRN4</t>
  </si>
  <si>
    <t>Inženýrská činnost</t>
  </si>
  <si>
    <t>041903000</t>
  </si>
  <si>
    <t>Dozor jiné osoby - dohled geotechnika</t>
  </si>
  <si>
    <t>…</t>
  </si>
  <si>
    <t>-25681333</t>
  </si>
  <si>
    <t>041903001</t>
  </si>
  <si>
    <t>Inženýrská činnost dozory - Dozor jiné osoby - dohled biologa</t>
  </si>
  <si>
    <t>1493961219</t>
  </si>
  <si>
    <t>Dozor jiné osoby - dohled biologa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</si>
</sst>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9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4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7" fillId="0" borderId="0" xfId="0" applyFont="1" applyAlignment="1" applyProtection="1">
      <alignment vertical="center" wrapText="1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4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4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4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4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26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29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30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31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31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31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33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34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35</v>
      </c>
      <c r="AO17" s="23"/>
      <c r="AP17" s="23"/>
      <c r="AQ17" s="23"/>
      <c r="AR17" s="21"/>
      <c r="BE17" s="32"/>
      <c r="BS17" s="18" t="s">
        <v>36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37</v>
      </c>
    </row>
    <row r="19" s="1" customFormat="1" ht="12" customHeight="1">
      <c r="B19" s="22"/>
      <c r="C19" s="23"/>
      <c r="D19" s="33" t="s">
        <v>38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37</v>
      </c>
    </row>
    <row r="20" s="1" customFormat="1" ht="18.48" customHeight="1">
      <c r="B20" s="22"/>
      <c r="C20" s="23"/>
      <c r="D20" s="23"/>
      <c r="E20" s="28" t="s">
        <v>39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36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40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41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ROUND(AG94,0)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42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43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44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45</v>
      </c>
      <c r="E29" s="48"/>
      <c r="F29" s="33" t="s">
        <v>46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0)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0)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47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0)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0)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48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0)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49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0)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50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0)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51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52</v>
      </c>
      <c r="U35" s="55"/>
      <c r="V35" s="55"/>
      <c r="W35" s="55"/>
      <c r="X35" s="57" t="s">
        <v>53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54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55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56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57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56</v>
      </c>
      <c r="AI60" s="43"/>
      <c r="AJ60" s="43"/>
      <c r="AK60" s="43"/>
      <c r="AL60" s="43"/>
      <c r="AM60" s="65" t="s">
        <v>57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58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59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56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57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56</v>
      </c>
      <c r="AI75" s="43"/>
      <c r="AJ75" s="43"/>
      <c r="AK75" s="43"/>
      <c r="AL75" s="43"/>
      <c r="AM75" s="65" t="s">
        <v>57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60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217379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PP – Revitalizace slepého ramene v obci Rohatec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Rohatec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2. 12. 2021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Obec Rohatec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32</v>
      </c>
      <c r="AJ89" s="41"/>
      <c r="AK89" s="41"/>
      <c r="AL89" s="41"/>
      <c r="AM89" s="81" t="str">
        <f>IF(E17="","",E17)</f>
        <v>GEOtest, a.s.</v>
      </c>
      <c r="AN89" s="72"/>
      <c r="AO89" s="72"/>
      <c r="AP89" s="72"/>
      <c r="AQ89" s="41"/>
      <c r="AR89" s="45"/>
      <c r="AS89" s="82" t="s">
        <v>61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30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38</v>
      </c>
      <c r="AJ90" s="41"/>
      <c r="AK90" s="41"/>
      <c r="AL90" s="41"/>
      <c r="AM90" s="81" t="str">
        <f>IF(E20="","",E20)</f>
        <v xml:space="preserve"> 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62</v>
      </c>
      <c r="D92" s="95"/>
      <c r="E92" s="95"/>
      <c r="F92" s="95"/>
      <c r="G92" s="95"/>
      <c r="H92" s="96"/>
      <c r="I92" s="97" t="s">
        <v>63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64</v>
      </c>
      <c r="AH92" s="95"/>
      <c r="AI92" s="95"/>
      <c r="AJ92" s="95"/>
      <c r="AK92" s="95"/>
      <c r="AL92" s="95"/>
      <c r="AM92" s="95"/>
      <c r="AN92" s="97" t="s">
        <v>65</v>
      </c>
      <c r="AO92" s="95"/>
      <c r="AP92" s="99"/>
      <c r="AQ92" s="100" t="s">
        <v>66</v>
      </c>
      <c r="AR92" s="45"/>
      <c r="AS92" s="101" t="s">
        <v>67</v>
      </c>
      <c r="AT92" s="102" t="s">
        <v>68</v>
      </c>
      <c r="AU92" s="102" t="s">
        <v>69</v>
      </c>
      <c r="AV92" s="102" t="s">
        <v>70</v>
      </c>
      <c r="AW92" s="102" t="s">
        <v>71</v>
      </c>
      <c r="AX92" s="102" t="s">
        <v>72</v>
      </c>
      <c r="AY92" s="102" t="s">
        <v>73</v>
      </c>
      <c r="AZ92" s="102" t="s">
        <v>74</v>
      </c>
      <c r="BA92" s="102" t="s">
        <v>75</v>
      </c>
      <c r="BB92" s="102" t="s">
        <v>76</v>
      </c>
      <c r="BC92" s="102" t="s">
        <v>77</v>
      </c>
      <c r="BD92" s="103" t="s">
        <v>78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79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ROUND(SUM(AG95:AG97),0)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ROUND(SUM(AS95:AS97),0)</f>
        <v>0</v>
      </c>
      <c r="AT94" s="115">
        <f>ROUND(SUM(AV94:AW94),0)</f>
        <v>0</v>
      </c>
      <c r="AU94" s="116">
        <f>ROUND(SUM(AU95:AU97),5)</f>
        <v>0</v>
      </c>
      <c r="AV94" s="115">
        <f>ROUND(AZ94*L29,0)</f>
        <v>0</v>
      </c>
      <c r="AW94" s="115">
        <f>ROUND(BA94*L30,0)</f>
        <v>0</v>
      </c>
      <c r="AX94" s="115">
        <f>ROUND(BB94*L29,0)</f>
        <v>0</v>
      </c>
      <c r="AY94" s="115">
        <f>ROUND(BC94*L30,0)</f>
        <v>0</v>
      </c>
      <c r="AZ94" s="115">
        <f>ROUND(SUM(AZ95:AZ97),0)</f>
        <v>0</v>
      </c>
      <c r="BA94" s="115">
        <f>ROUND(SUM(BA95:BA97),0)</f>
        <v>0</v>
      </c>
      <c r="BB94" s="115">
        <f>ROUND(SUM(BB95:BB97),0)</f>
        <v>0</v>
      </c>
      <c r="BC94" s="115">
        <f>ROUND(SUM(BC95:BC97),0)</f>
        <v>0</v>
      </c>
      <c r="BD94" s="117">
        <f>ROUND(SUM(BD95:BD97),0)</f>
        <v>0</v>
      </c>
      <c r="BE94" s="6"/>
      <c r="BS94" s="118" t="s">
        <v>80</v>
      </c>
      <c r="BT94" s="118" t="s">
        <v>81</v>
      </c>
      <c r="BU94" s="119" t="s">
        <v>82</v>
      </c>
      <c r="BV94" s="118" t="s">
        <v>83</v>
      </c>
      <c r="BW94" s="118" t="s">
        <v>5</v>
      </c>
      <c r="BX94" s="118" t="s">
        <v>84</v>
      </c>
      <c r="CL94" s="118" t="s">
        <v>1</v>
      </c>
    </row>
    <row r="95" s="7" customFormat="1" ht="24.75" customHeight="1">
      <c r="A95" s="120" t="s">
        <v>85</v>
      </c>
      <c r="B95" s="121"/>
      <c r="C95" s="122"/>
      <c r="D95" s="123" t="s">
        <v>86</v>
      </c>
      <c r="E95" s="123"/>
      <c r="F95" s="123"/>
      <c r="G95" s="123"/>
      <c r="H95" s="123"/>
      <c r="I95" s="124"/>
      <c r="J95" s="123" t="s">
        <v>87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'217376-1 - SO 01 Úprava s...'!J30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88</v>
      </c>
      <c r="AR95" s="127"/>
      <c r="AS95" s="128">
        <v>0</v>
      </c>
      <c r="AT95" s="129">
        <f>ROUND(SUM(AV95:AW95),0)</f>
        <v>0</v>
      </c>
      <c r="AU95" s="130">
        <f>'217376-1 - SO 01 Úprava s...'!P122</f>
        <v>0</v>
      </c>
      <c r="AV95" s="129">
        <f>'217376-1 - SO 01 Úprava s...'!J33</f>
        <v>0</v>
      </c>
      <c r="AW95" s="129">
        <f>'217376-1 - SO 01 Úprava s...'!J34</f>
        <v>0</v>
      </c>
      <c r="AX95" s="129">
        <f>'217376-1 - SO 01 Úprava s...'!J35</f>
        <v>0</v>
      </c>
      <c r="AY95" s="129">
        <f>'217376-1 - SO 01 Úprava s...'!J36</f>
        <v>0</v>
      </c>
      <c r="AZ95" s="129">
        <f>'217376-1 - SO 01 Úprava s...'!F33</f>
        <v>0</v>
      </c>
      <c r="BA95" s="129">
        <f>'217376-1 - SO 01 Úprava s...'!F34</f>
        <v>0</v>
      </c>
      <c r="BB95" s="129">
        <f>'217376-1 - SO 01 Úprava s...'!F35</f>
        <v>0</v>
      </c>
      <c r="BC95" s="129">
        <f>'217376-1 - SO 01 Úprava s...'!F36</f>
        <v>0</v>
      </c>
      <c r="BD95" s="131">
        <f>'217376-1 - SO 01 Úprava s...'!F37</f>
        <v>0</v>
      </c>
      <c r="BE95" s="7"/>
      <c r="BT95" s="132" t="s">
        <v>37</v>
      </c>
      <c r="BV95" s="132" t="s">
        <v>83</v>
      </c>
      <c r="BW95" s="132" t="s">
        <v>89</v>
      </c>
      <c r="BX95" s="132" t="s">
        <v>5</v>
      </c>
      <c r="CL95" s="132" t="s">
        <v>1</v>
      </c>
      <c r="CM95" s="132" t="s">
        <v>90</v>
      </c>
    </row>
    <row r="96" s="7" customFormat="1" ht="24.75" customHeight="1">
      <c r="A96" s="120" t="s">
        <v>85</v>
      </c>
      <c r="B96" s="121"/>
      <c r="C96" s="122"/>
      <c r="D96" s="123" t="s">
        <v>91</v>
      </c>
      <c r="E96" s="123"/>
      <c r="F96" s="123"/>
      <c r="G96" s="123"/>
      <c r="H96" s="123"/>
      <c r="I96" s="124"/>
      <c r="J96" s="123" t="s">
        <v>92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5">
        <f>'217376-2 - SO 02 Vegetačn...'!J30</f>
        <v>0</v>
      </c>
      <c r="AH96" s="124"/>
      <c r="AI96" s="124"/>
      <c r="AJ96" s="124"/>
      <c r="AK96" s="124"/>
      <c r="AL96" s="124"/>
      <c r="AM96" s="124"/>
      <c r="AN96" s="125">
        <f>SUM(AG96,AT96)</f>
        <v>0</v>
      </c>
      <c r="AO96" s="124"/>
      <c r="AP96" s="124"/>
      <c r="AQ96" s="126" t="s">
        <v>88</v>
      </c>
      <c r="AR96" s="127"/>
      <c r="AS96" s="128">
        <v>0</v>
      </c>
      <c r="AT96" s="129">
        <f>ROUND(SUM(AV96:AW96),0)</f>
        <v>0</v>
      </c>
      <c r="AU96" s="130">
        <f>'217376-2 - SO 02 Vegetačn...'!P119</f>
        <v>0</v>
      </c>
      <c r="AV96" s="129">
        <f>'217376-2 - SO 02 Vegetačn...'!J33</f>
        <v>0</v>
      </c>
      <c r="AW96" s="129">
        <f>'217376-2 - SO 02 Vegetačn...'!J34</f>
        <v>0</v>
      </c>
      <c r="AX96" s="129">
        <f>'217376-2 - SO 02 Vegetačn...'!J35</f>
        <v>0</v>
      </c>
      <c r="AY96" s="129">
        <f>'217376-2 - SO 02 Vegetačn...'!J36</f>
        <v>0</v>
      </c>
      <c r="AZ96" s="129">
        <f>'217376-2 - SO 02 Vegetačn...'!F33</f>
        <v>0</v>
      </c>
      <c r="BA96" s="129">
        <f>'217376-2 - SO 02 Vegetačn...'!F34</f>
        <v>0</v>
      </c>
      <c r="BB96" s="129">
        <f>'217376-2 - SO 02 Vegetačn...'!F35</f>
        <v>0</v>
      </c>
      <c r="BC96" s="129">
        <f>'217376-2 - SO 02 Vegetačn...'!F36</f>
        <v>0</v>
      </c>
      <c r="BD96" s="131">
        <f>'217376-2 - SO 02 Vegetačn...'!F37</f>
        <v>0</v>
      </c>
      <c r="BE96" s="7"/>
      <c r="BT96" s="132" t="s">
        <v>37</v>
      </c>
      <c r="BV96" s="132" t="s">
        <v>83</v>
      </c>
      <c r="BW96" s="132" t="s">
        <v>93</v>
      </c>
      <c r="BX96" s="132" t="s">
        <v>5</v>
      </c>
      <c r="CL96" s="132" t="s">
        <v>1</v>
      </c>
      <c r="CM96" s="132" t="s">
        <v>90</v>
      </c>
    </row>
    <row r="97" s="7" customFormat="1" ht="24.75" customHeight="1">
      <c r="A97" s="120" t="s">
        <v>85</v>
      </c>
      <c r="B97" s="121"/>
      <c r="C97" s="122"/>
      <c r="D97" s="123" t="s">
        <v>94</v>
      </c>
      <c r="E97" s="123"/>
      <c r="F97" s="123"/>
      <c r="G97" s="123"/>
      <c r="H97" s="123"/>
      <c r="I97" s="124"/>
      <c r="J97" s="123" t="s">
        <v>95</v>
      </c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5">
        <f>'217376-3 - Vedlejší a ost...'!J30</f>
        <v>0</v>
      </c>
      <c r="AH97" s="124"/>
      <c r="AI97" s="124"/>
      <c r="AJ97" s="124"/>
      <c r="AK97" s="124"/>
      <c r="AL97" s="124"/>
      <c r="AM97" s="124"/>
      <c r="AN97" s="125">
        <f>SUM(AG97,AT97)</f>
        <v>0</v>
      </c>
      <c r="AO97" s="124"/>
      <c r="AP97" s="124"/>
      <c r="AQ97" s="126" t="s">
        <v>88</v>
      </c>
      <c r="AR97" s="127"/>
      <c r="AS97" s="133">
        <v>0</v>
      </c>
      <c r="AT97" s="134">
        <f>ROUND(SUM(AV97:AW97),0)</f>
        <v>0</v>
      </c>
      <c r="AU97" s="135">
        <f>'217376-3 - Vedlejší a ost...'!P119</f>
        <v>0</v>
      </c>
      <c r="AV97" s="134">
        <f>'217376-3 - Vedlejší a ost...'!J33</f>
        <v>0</v>
      </c>
      <c r="AW97" s="134">
        <f>'217376-3 - Vedlejší a ost...'!J34</f>
        <v>0</v>
      </c>
      <c r="AX97" s="134">
        <f>'217376-3 - Vedlejší a ost...'!J35</f>
        <v>0</v>
      </c>
      <c r="AY97" s="134">
        <f>'217376-3 - Vedlejší a ost...'!J36</f>
        <v>0</v>
      </c>
      <c r="AZ97" s="134">
        <f>'217376-3 - Vedlejší a ost...'!F33</f>
        <v>0</v>
      </c>
      <c r="BA97" s="134">
        <f>'217376-3 - Vedlejší a ost...'!F34</f>
        <v>0</v>
      </c>
      <c r="BB97" s="134">
        <f>'217376-3 - Vedlejší a ost...'!F35</f>
        <v>0</v>
      </c>
      <c r="BC97" s="134">
        <f>'217376-3 - Vedlejší a ost...'!F36</f>
        <v>0</v>
      </c>
      <c r="BD97" s="136">
        <f>'217376-3 - Vedlejší a ost...'!F37</f>
        <v>0</v>
      </c>
      <c r="BE97" s="7"/>
      <c r="BT97" s="132" t="s">
        <v>37</v>
      </c>
      <c r="BV97" s="132" t="s">
        <v>83</v>
      </c>
      <c r="BW97" s="132" t="s">
        <v>96</v>
      </c>
      <c r="BX97" s="132" t="s">
        <v>5</v>
      </c>
      <c r="CL97" s="132" t="s">
        <v>1</v>
      </c>
      <c r="CM97" s="132" t="s">
        <v>90</v>
      </c>
    </row>
    <row r="98" s="2" customFormat="1" ht="30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5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</row>
    <row r="99" s="2" customFormat="1" ht="6.96" customHeight="1">
      <c r="A99" s="39"/>
      <c r="B99" s="67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45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</row>
  </sheetData>
  <sheetProtection sheet="1" formatColumns="0" formatRows="0" objects="1" scenarios="1" spinCount="100000" saltValue="BbE2i+850RQPP6mj6PsNRJWhcuYOkx0MQ2P0hyJRlo9kOks+vloXKLtMljt/jESDNc2GK5UZVHiM8XVx5pbi2w==" hashValue="qRYvK7P8HNiDeVMWcCrooXlOCgaT1hm9vzH/ycusHI2nfqvzGy1IdMcTeOOzK5zZMrgie27mOTkOALuADqx+ug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217376-1 - SO 01 Úprava s...'!C2" display="/"/>
    <hyperlink ref="A96" location="'217376-2 - SO 02 Vegetačn...'!C2" display="/"/>
    <hyperlink ref="A97" location="'217376-3 - Vedlejší a ost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90</v>
      </c>
    </row>
    <row r="4" s="1" customFormat="1" ht="24.96" customHeight="1">
      <c r="B4" s="21"/>
      <c r="D4" s="139" t="s">
        <v>97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PP – Revitalizace slepého ramene v obci Rohatec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98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99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2. 12. 2021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26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27</v>
      </c>
      <c r="F15" s="39"/>
      <c r="G15" s="39"/>
      <c r="H15" s="39"/>
      <c r="I15" s="141" t="s">
        <v>28</v>
      </c>
      <c r="J15" s="144" t="s">
        <v>29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30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32</v>
      </c>
      <c r="E20" s="39"/>
      <c r="F20" s="39"/>
      <c r="G20" s="39"/>
      <c r="H20" s="39"/>
      <c r="I20" s="141" t="s">
        <v>25</v>
      </c>
      <c r="J20" s="144" t="s">
        <v>33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34</v>
      </c>
      <c r="F21" s="39"/>
      <c r="G21" s="39"/>
      <c r="H21" s="39"/>
      <c r="I21" s="141" t="s">
        <v>28</v>
      </c>
      <c r="J21" s="144" t="s">
        <v>35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38</v>
      </c>
      <c r="E23" s="39"/>
      <c r="F23" s="39"/>
      <c r="G23" s="39"/>
      <c r="H23" s="39"/>
      <c r="I23" s="141" t="s">
        <v>25</v>
      </c>
      <c r="J23" s="144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tr">
        <f>IF('Rekapitulace stavby'!E20="","",'Rekapitulace stavby'!E20)</f>
        <v xml:space="preserve"> </v>
      </c>
      <c r="F24" s="39"/>
      <c r="G24" s="39"/>
      <c r="H24" s="39"/>
      <c r="I24" s="141" t="s">
        <v>28</v>
      </c>
      <c r="J24" s="144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40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41</v>
      </c>
      <c r="E30" s="39"/>
      <c r="F30" s="39"/>
      <c r="G30" s="39"/>
      <c r="H30" s="39"/>
      <c r="I30" s="39"/>
      <c r="J30" s="152">
        <f>ROUND(J122, 0)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43</v>
      </c>
      <c r="G32" s="39"/>
      <c r="H32" s="39"/>
      <c r="I32" s="153" t="s">
        <v>42</v>
      </c>
      <c r="J32" s="153" t="s">
        <v>44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45</v>
      </c>
      <c r="E33" s="141" t="s">
        <v>46</v>
      </c>
      <c r="F33" s="155">
        <f>ROUND((SUM(BE122:BE250)),  0)</f>
        <v>0</v>
      </c>
      <c r="G33" s="39"/>
      <c r="H33" s="39"/>
      <c r="I33" s="156">
        <v>0.20999999999999999</v>
      </c>
      <c r="J33" s="155">
        <f>ROUND(((SUM(BE122:BE250))*I33),  0)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47</v>
      </c>
      <c r="F34" s="155">
        <f>ROUND((SUM(BF122:BF250)),  0)</f>
        <v>0</v>
      </c>
      <c r="G34" s="39"/>
      <c r="H34" s="39"/>
      <c r="I34" s="156">
        <v>0.14999999999999999</v>
      </c>
      <c r="J34" s="155">
        <f>ROUND(((SUM(BF122:BF250))*I34),  0)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48</v>
      </c>
      <c r="F35" s="155">
        <f>ROUND((SUM(BG122:BG250)),  0)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49</v>
      </c>
      <c r="F36" s="155">
        <f>ROUND((SUM(BH122:BH250)),  0)</f>
        <v>0</v>
      </c>
      <c r="G36" s="39"/>
      <c r="H36" s="39"/>
      <c r="I36" s="156">
        <v>0.14999999999999999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50</v>
      </c>
      <c r="F37" s="155">
        <f>ROUND((SUM(BI122:BI250)),  0)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51</v>
      </c>
      <c r="E39" s="159"/>
      <c r="F39" s="159"/>
      <c r="G39" s="160" t="s">
        <v>52</v>
      </c>
      <c r="H39" s="161" t="s">
        <v>53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54</v>
      </c>
      <c r="E50" s="165"/>
      <c r="F50" s="165"/>
      <c r="G50" s="164" t="s">
        <v>55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56</v>
      </c>
      <c r="E61" s="167"/>
      <c r="F61" s="168" t="s">
        <v>57</v>
      </c>
      <c r="G61" s="166" t="s">
        <v>56</v>
      </c>
      <c r="H61" s="167"/>
      <c r="I61" s="167"/>
      <c r="J61" s="169" t="s">
        <v>57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58</v>
      </c>
      <c r="E65" s="170"/>
      <c r="F65" s="170"/>
      <c r="G65" s="164" t="s">
        <v>59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56</v>
      </c>
      <c r="E76" s="167"/>
      <c r="F76" s="168" t="s">
        <v>57</v>
      </c>
      <c r="G76" s="166" t="s">
        <v>56</v>
      </c>
      <c r="H76" s="167"/>
      <c r="I76" s="167"/>
      <c r="J76" s="169" t="s">
        <v>57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100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PP – Revitalizace slepého ramene v obci Rohatec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98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217376-1 - SO 01 Úprava slepého ramene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Rohatec</v>
      </c>
      <c r="G89" s="41"/>
      <c r="H89" s="41"/>
      <c r="I89" s="33" t="s">
        <v>22</v>
      </c>
      <c r="J89" s="80" t="str">
        <f>IF(J12="","",J12)</f>
        <v>2. 12. 2021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Rohatec</v>
      </c>
      <c r="G91" s="41"/>
      <c r="H91" s="41"/>
      <c r="I91" s="33" t="s">
        <v>32</v>
      </c>
      <c r="J91" s="37" t="str">
        <f>E21</f>
        <v>GEOtest, a.s.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30</v>
      </c>
      <c r="D92" s="41"/>
      <c r="E92" s="41"/>
      <c r="F92" s="28" t="str">
        <f>IF(E18="","",E18)</f>
        <v>Vyplň údaj</v>
      </c>
      <c r="G92" s="41"/>
      <c r="H92" s="41"/>
      <c r="I92" s="33" t="s">
        <v>38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101</v>
      </c>
      <c r="D94" s="177"/>
      <c r="E94" s="177"/>
      <c r="F94" s="177"/>
      <c r="G94" s="177"/>
      <c r="H94" s="177"/>
      <c r="I94" s="177"/>
      <c r="J94" s="178" t="s">
        <v>102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103</v>
      </c>
      <c r="D96" s="41"/>
      <c r="E96" s="41"/>
      <c r="F96" s="41"/>
      <c r="G96" s="41"/>
      <c r="H96" s="41"/>
      <c r="I96" s="41"/>
      <c r="J96" s="111">
        <f>J122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104</v>
      </c>
    </row>
    <row r="97" s="9" customFormat="1" ht="24.96" customHeight="1">
      <c r="A97" s="9"/>
      <c r="B97" s="180"/>
      <c r="C97" s="181"/>
      <c r="D97" s="182" t="s">
        <v>105</v>
      </c>
      <c r="E97" s="183"/>
      <c r="F97" s="183"/>
      <c r="G97" s="183"/>
      <c r="H97" s="183"/>
      <c r="I97" s="183"/>
      <c r="J97" s="184">
        <f>J123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106</v>
      </c>
      <c r="E98" s="189"/>
      <c r="F98" s="189"/>
      <c r="G98" s="189"/>
      <c r="H98" s="189"/>
      <c r="I98" s="189"/>
      <c r="J98" s="190">
        <f>J124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107</v>
      </c>
      <c r="E99" s="189"/>
      <c r="F99" s="189"/>
      <c r="G99" s="189"/>
      <c r="H99" s="189"/>
      <c r="I99" s="189"/>
      <c r="J99" s="190">
        <f>J198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108</v>
      </c>
      <c r="E100" s="189"/>
      <c r="F100" s="189"/>
      <c r="G100" s="189"/>
      <c r="H100" s="189"/>
      <c r="I100" s="189"/>
      <c r="J100" s="190">
        <f>J217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109</v>
      </c>
      <c r="E101" s="189"/>
      <c r="F101" s="189"/>
      <c r="G101" s="189"/>
      <c r="H101" s="189"/>
      <c r="I101" s="189"/>
      <c r="J101" s="190">
        <f>J237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110</v>
      </c>
      <c r="E102" s="189"/>
      <c r="F102" s="189"/>
      <c r="G102" s="189"/>
      <c r="H102" s="189"/>
      <c r="I102" s="189"/>
      <c r="J102" s="190">
        <f>J245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111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75" t="str">
        <f>E7</f>
        <v>PP – Revitalizace slepého ramene v obci Rohatec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98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E9</f>
        <v>217376-1 - SO 01 Úprava slepého ramene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20</v>
      </c>
      <c r="D116" s="41"/>
      <c r="E116" s="41"/>
      <c r="F116" s="28" t="str">
        <f>F12</f>
        <v>Rohatec</v>
      </c>
      <c r="G116" s="41"/>
      <c r="H116" s="41"/>
      <c r="I116" s="33" t="s">
        <v>22</v>
      </c>
      <c r="J116" s="80" t="str">
        <f>IF(J12="","",J12)</f>
        <v>2. 12. 2021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24</v>
      </c>
      <c r="D118" s="41"/>
      <c r="E118" s="41"/>
      <c r="F118" s="28" t="str">
        <f>E15</f>
        <v>Obec Rohatec</v>
      </c>
      <c r="G118" s="41"/>
      <c r="H118" s="41"/>
      <c r="I118" s="33" t="s">
        <v>32</v>
      </c>
      <c r="J118" s="37" t="str">
        <f>E21</f>
        <v>GEOtest, a.s.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30</v>
      </c>
      <c r="D119" s="41"/>
      <c r="E119" s="41"/>
      <c r="F119" s="28" t="str">
        <f>IF(E18="","",E18)</f>
        <v>Vyplň údaj</v>
      </c>
      <c r="G119" s="41"/>
      <c r="H119" s="41"/>
      <c r="I119" s="33" t="s">
        <v>38</v>
      </c>
      <c r="J119" s="37" t="str">
        <f>E24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192"/>
      <c r="B121" s="193"/>
      <c r="C121" s="194" t="s">
        <v>112</v>
      </c>
      <c r="D121" s="195" t="s">
        <v>66</v>
      </c>
      <c r="E121" s="195" t="s">
        <v>62</v>
      </c>
      <c r="F121" s="195" t="s">
        <v>63</v>
      </c>
      <c r="G121" s="195" t="s">
        <v>113</v>
      </c>
      <c r="H121" s="195" t="s">
        <v>114</v>
      </c>
      <c r="I121" s="195" t="s">
        <v>115</v>
      </c>
      <c r="J121" s="195" t="s">
        <v>102</v>
      </c>
      <c r="K121" s="196" t="s">
        <v>116</v>
      </c>
      <c r="L121" s="197"/>
      <c r="M121" s="101" t="s">
        <v>1</v>
      </c>
      <c r="N121" s="102" t="s">
        <v>45</v>
      </c>
      <c r="O121" s="102" t="s">
        <v>117</v>
      </c>
      <c r="P121" s="102" t="s">
        <v>118</v>
      </c>
      <c r="Q121" s="102" t="s">
        <v>119</v>
      </c>
      <c r="R121" s="102" t="s">
        <v>120</v>
      </c>
      <c r="S121" s="102" t="s">
        <v>121</v>
      </c>
      <c r="T121" s="103" t="s">
        <v>122</v>
      </c>
      <c r="U121" s="192"/>
      <c r="V121" s="192"/>
      <c r="W121" s="192"/>
      <c r="X121" s="192"/>
      <c r="Y121" s="192"/>
      <c r="Z121" s="192"/>
      <c r="AA121" s="192"/>
      <c r="AB121" s="192"/>
      <c r="AC121" s="192"/>
      <c r="AD121" s="192"/>
      <c r="AE121" s="192"/>
    </row>
    <row r="122" s="2" customFormat="1" ht="22.8" customHeight="1">
      <c r="A122" s="39"/>
      <c r="B122" s="40"/>
      <c r="C122" s="108" t="s">
        <v>123</v>
      </c>
      <c r="D122" s="41"/>
      <c r="E122" s="41"/>
      <c r="F122" s="41"/>
      <c r="G122" s="41"/>
      <c r="H122" s="41"/>
      <c r="I122" s="41"/>
      <c r="J122" s="198">
        <f>BK122</f>
        <v>0</v>
      </c>
      <c r="K122" s="41"/>
      <c r="L122" s="45"/>
      <c r="M122" s="104"/>
      <c r="N122" s="199"/>
      <c r="O122" s="105"/>
      <c r="P122" s="200">
        <f>P123</f>
        <v>0</v>
      </c>
      <c r="Q122" s="105"/>
      <c r="R122" s="200">
        <f>R123</f>
        <v>233.307647</v>
      </c>
      <c r="S122" s="105"/>
      <c r="T122" s="201">
        <f>T123</f>
        <v>1.5074000000000001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104</v>
      </c>
      <c r="BK122" s="202">
        <f>BK123</f>
        <v>0</v>
      </c>
    </row>
    <row r="123" s="12" customFormat="1" ht="25.92" customHeight="1">
      <c r="A123" s="12"/>
      <c r="B123" s="203"/>
      <c r="C123" s="204"/>
      <c r="D123" s="205" t="s">
        <v>80</v>
      </c>
      <c r="E123" s="206" t="s">
        <v>124</v>
      </c>
      <c r="F123" s="206" t="s">
        <v>125</v>
      </c>
      <c r="G123" s="204"/>
      <c r="H123" s="204"/>
      <c r="I123" s="207"/>
      <c r="J123" s="208">
        <f>BK123</f>
        <v>0</v>
      </c>
      <c r="K123" s="204"/>
      <c r="L123" s="209"/>
      <c r="M123" s="210"/>
      <c r="N123" s="211"/>
      <c r="O123" s="211"/>
      <c r="P123" s="212">
        <f>P124+P198+P217+P237+P245</f>
        <v>0</v>
      </c>
      <c r="Q123" s="211"/>
      <c r="R123" s="212">
        <f>R124+R198+R217+R237+R245</f>
        <v>233.307647</v>
      </c>
      <c r="S123" s="211"/>
      <c r="T123" s="213">
        <f>T124+T198+T217+T237+T245</f>
        <v>1.5074000000000001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4" t="s">
        <v>37</v>
      </c>
      <c r="AT123" s="215" t="s">
        <v>80</v>
      </c>
      <c r="AU123" s="215" t="s">
        <v>81</v>
      </c>
      <c r="AY123" s="214" t="s">
        <v>126</v>
      </c>
      <c r="BK123" s="216">
        <f>BK124+BK198+BK217+BK237+BK245</f>
        <v>0</v>
      </c>
    </row>
    <row r="124" s="12" customFormat="1" ht="22.8" customHeight="1">
      <c r="A124" s="12"/>
      <c r="B124" s="203"/>
      <c r="C124" s="204"/>
      <c r="D124" s="205" t="s">
        <v>80</v>
      </c>
      <c r="E124" s="217" t="s">
        <v>37</v>
      </c>
      <c r="F124" s="217" t="s">
        <v>127</v>
      </c>
      <c r="G124" s="204"/>
      <c r="H124" s="204"/>
      <c r="I124" s="207"/>
      <c r="J124" s="218">
        <f>BK124</f>
        <v>0</v>
      </c>
      <c r="K124" s="204"/>
      <c r="L124" s="209"/>
      <c r="M124" s="210"/>
      <c r="N124" s="211"/>
      <c r="O124" s="211"/>
      <c r="P124" s="212">
        <f>SUM(P125:P197)</f>
        <v>0</v>
      </c>
      <c r="Q124" s="211"/>
      <c r="R124" s="212">
        <f>SUM(R125:R197)</f>
        <v>0.0016999999999999999</v>
      </c>
      <c r="S124" s="211"/>
      <c r="T124" s="213">
        <f>SUM(T125:T197)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4" t="s">
        <v>37</v>
      </c>
      <c r="AT124" s="215" t="s">
        <v>80</v>
      </c>
      <c r="AU124" s="215" t="s">
        <v>37</v>
      </c>
      <c r="AY124" s="214" t="s">
        <v>126</v>
      </c>
      <c r="BK124" s="216">
        <f>SUM(BK125:BK197)</f>
        <v>0</v>
      </c>
    </row>
    <row r="125" s="2" customFormat="1" ht="33" customHeight="1">
      <c r="A125" s="39"/>
      <c r="B125" s="40"/>
      <c r="C125" s="219" t="s">
        <v>37</v>
      </c>
      <c r="D125" s="219" t="s">
        <v>128</v>
      </c>
      <c r="E125" s="220" t="s">
        <v>129</v>
      </c>
      <c r="F125" s="221" t="s">
        <v>130</v>
      </c>
      <c r="G125" s="222" t="s">
        <v>131</v>
      </c>
      <c r="H125" s="223">
        <v>1</v>
      </c>
      <c r="I125" s="224"/>
      <c r="J125" s="223">
        <f>ROUND(I125*H125,1)</f>
        <v>0</v>
      </c>
      <c r="K125" s="221" t="s">
        <v>1</v>
      </c>
      <c r="L125" s="45"/>
      <c r="M125" s="225" t="s">
        <v>1</v>
      </c>
      <c r="N125" s="226" t="s">
        <v>46</v>
      </c>
      <c r="O125" s="92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9" t="s">
        <v>132</v>
      </c>
      <c r="AT125" s="229" t="s">
        <v>128</v>
      </c>
      <c r="AU125" s="229" t="s">
        <v>90</v>
      </c>
      <c r="AY125" s="18" t="s">
        <v>126</v>
      </c>
      <c r="BE125" s="230">
        <f>IF(N125="základní",J125,0)</f>
        <v>0</v>
      </c>
      <c r="BF125" s="230">
        <f>IF(N125="snížená",J125,0)</f>
        <v>0</v>
      </c>
      <c r="BG125" s="230">
        <f>IF(N125="zákl. přenesená",J125,0)</f>
        <v>0</v>
      </c>
      <c r="BH125" s="230">
        <f>IF(N125="sníž. přenesená",J125,0)</f>
        <v>0</v>
      </c>
      <c r="BI125" s="230">
        <f>IF(N125="nulová",J125,0)</f>
        <v>0</v>
      </c>
      <c r="BJ125" s="18" t="s">
        <v>37</v>
      </c>
      <c r="BK125" s="230">
        <f>ROUND(I125*H125,1)</f>
        <v>0</v>
      </c>
      <c r="BL125" s="18" t="s">
        <v>132</v>
      </c>
      <c r="BM125" s="229" t="s">
        <v>133</v>
      </c>
    </row>
    <row r="126" s="2" customFormat="1">
      <c r="A126" s="39"/>
      <c r="B126" s="40"/>
      <c r="C126" s="41"/>
      <c r="D126" s="231" t="s">
        <v>134</v>
      </c>
      <c r="E126" s="41"/>
      <c r="F126" s="232" t="s">
        <v>130</v>
      </c>
      <c r="G126" s="41"/>
      <c r="H126" s="41"/>
      <c r="I126" s="233"/>
      <c r="J126" s="41"/>
      <c r="K126" s="41"/>
      <c r="L126" s="45"/>
      <c r="M126" s="234"/>
      <c r="N126" s="235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134</v>
      </c>
      <c r="AU126" s="18" t="s">
        <v>90</v>
      </c>
    </row>
    <row r="127" s="2" customFormat="1">
      <c r="A127" s="39"/>
      <c r="B127" s="40"/>
      <c r="C127" s="41"/>
      <c r="D127" s="231" t="s">
        <v>135</v>
      </c>
      <c r="E127" s="41"/>
      <c r="F127" s="236" t="s">
        <v>136</v>
      </c>
      <c r="G127" s="41"/>
      <c r="H127" s="41"/>
      <c r="I127" s="233"/>
      <c r="J127" s="41"/>
      <c r="K127" s="41"/>
      <c r="L127" s="45"/>
      <c r="M127" s="234"/>
      <c r="N127" s="235"/>
      <c r="O127" s="92"/>
      <c r="P127" s="92"/>
      <c r="Q127" s="92"/>
      <c r="R127" s="92"/>
      <c r="S127" s="92"/>
      <c r="T127" s="93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135</v>
      </c>
      <c r="AU127" s="18" t="s">
        <v>90</v>
      </c>
    </row>
    <row r="128" s="2" customFormat="1" ht="24.15" customHeight="1">
      <c r="A128" s="39"/>
      <c r="B128" s="40"/>
      <c r="C128" s="219" t="s">
        <v>90</v>
      </c>
      <c r="D128" s="219" t="s">
        <v>128</v>
      </c>
      <c r="E128" s="220" t="s">
        <v>137</v>
      </c>
      <c r="F128" s="221" t="s">
        <v>138</v>
      </c>
      <c r="G128" s="222" t="s">
        <v>139</v>
      </c>
      <c r="H128" s="223">
        <v>270</v>
      </c>
      <c r="I128" s="224"/>
      <c r="J128" s="223">
        <f>ROUND(I128*H128,1)</f>
        <v>0</v>
      </c>
      <c r="K128" s="221" t="s">
        <v>140</v>
      </c>
      <c r="L128" s="45"/>
      <c r="M128" s="225" t="s">
        <v>1</v>
      </c>
      <c r="N128" s="226" t="s">
        <v>46</v>
      </c>
      <c r="O128" s="92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9" t="s">
        <v>132</v>
      </c>
      <c r="AT128" s="229" t="s">
        <v>128</v>
      </c>
      <c r="AU128" s="229" t="s">
        <v>90</v>
      </c>
      <c r="AY128" s="18" t="s">
        <v>126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8" t="s">
        <v>37</v>
      </c>
      <c r="BK128" s="230">
        <f>ROUND(I128*H128,1)</f>
        <v>0</v>
      </c>
      <c r="BL128" s="18" t="s">
        <v>132</v>
      </c>
      <c r="BM128" s="229" t="s">
        <v>141</v>
      </c>
    </row>
    <row r="129" s="2" customFormat="1">
      <c r="A129" s="39"/>
      <c r="B129" s="40"/>
      <c r="C129" s="41"/>
      <c r="D129" s="231" t="s">
        <v>134</v>
      </c>
      <c r="E129" s="41"/>
      <c r="F129" s="232" t="s">
        <v>138</v>
      </c>
      <c r="G129" s="41"/>
      <c r="H129" s="41"/>
      <c r="I129" s="233"/>
      <c r="J129" s="41"/>
      <c r="K129" s="41"/>
      <c r="L129" s="45"/>
      <c r="M129" s="234"/>
      <c r="N129" s="235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134</v>
      </c>
      <c r="AU129" s="18" t="s">
        <v>90</v>
      </c>
    </row>
    <row r="130" s="2" customFormat="1" ht="33" customHeight="1">
      <c r="A130" s="39"/>
      <c r="B130" s="40"/>
      <c r="C130" s="219" t="s">
        <v>142</v>
      </c>
      <c r="D130" s="219" t="s">
        <v>128</v>
      </c>
      <c r="E130" s="220" t="s">
        <v>143</v>
      </c>
      <c r="F130" s="221" t="s">
        <v>144</v>
      </c>
      <c r="G130" s="222" t="s">
        <v>145</v>
      </c>
      <c r="H130" s="223">
        <v>2813.9099999999999</v>
      </c>
      <c r="I130" s="224"/>
      <c r="J130" s="223">
        <f>ROUND(I130*H130,1)</f>
        <v>0</v>
      </c>
      <c r="K130" s="221" t="s">
        <v>140</v>
      </c>
      <c r="L130" s="45"/>
      <c r="M130" s="225" t="s">
        <v>1</v>
      </c>
      <c r="N130" s="226" t="s">
        <v>46</v>
      </c>
      <c r="O130" s="92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9" t="s">
        <v>132</v>
      </c>
      <c r="AT130" s="229" t="s">
        <v>128</v>
      </c>
      <c r="AU130" s="229" t="s">
        <v>90</v>
      </c>
      <c r="AY130" s="18" t="s">
        <v>126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8" t="s">
        <v>37</v>
      </c>
      <c r="BK130" s="230">
        <f>ROUND(I130*H130,1)</f>
        <v>0</v>
      </c>
      <c r="BL130" s="18" t="s">
        <v>132</v>
      </c>
      <c r="BM130" s="229" t="s">
        <v>146</v>
      </c>
    </row>
    <row r="131" s="2" customFormat="1">
      <c r="A131" s="39"/>
      <c r="B131" s="40"/>
      <c r="C131" s="41"/>
      <c r="D131" s="231" t="s">
        <v>134</v>
      </c>
      <c r="E131" s="41"/>
      <c r="F131" s="232" t="s">
        <v>147</v>
      </c>
      <c r="G131" s="41"/>
      <c r="H131" s="41"/>
      <c r="I131" s="233"/>
      <c r="J131" s="41"/>
      <c r="K131" s="41"/>
      <c r="L131" s="45"/>
      <c r="M131" s="234"/>
      <c r="N131" s="235"/>
      <c r="O131" s="92"/>
      <c r="P131" s="92"/>
      <c r="Q131" s="92"/>
      <c r="R131" s="92"/>
      <c r="S131" s="92"/>
      <c r="T131" s="93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134</v>
      </c>
      <c r="AU131" s="18" t="s">
        <v>90</v>
      </c>
    </row>
    <row r="132" s="13" customFormat="1">
      <c r="A132" s="13"/>
      <c r="B132" s="237"/>
      <c r="C132" s="238"/>
      <c r="D132" s="231" t="s">
        <v>148</v>
      </c>
      <c r="E132" s="239" t="s">
        <v>1</v>
      </c>
      <c r="F132" s="240" t="s">
        <v>149</v>
      </c>
      <c r="G132" s="238"/>
      <c r="H132" s="241">
        <v>2442.0900000000001</v>
      </c>
      <c r="I132" s="242"/>
      <c r="J132" s="238"/>
      <c r="K132" s="238"/>
      <c r="L132" s="243"/>
      <c r="M132" s="244"/>
      <c r="N132" s="245"/>
      <c r="O132" s="245"/>
      <c r="P132" s="245"/>
      <c r="Q132" s="245"/>
      <c r="R132" s="245"/>
      <c r="S132" s="245"/>
      <c r="T132" s="24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7" t="s">
        <v>148</v>
      </c>
      <c r="AU132" s="247" t="s">
        <v>90</v>
      </c>
      <c r="AV132" s="13" t="s">
        <v>90</v>
      </c>
      <c r="AW132" s="13" t="s">
        <v>36</v>
      </c>
      <c r="AX132" s="13" t="s">
        <v>81</v>
      </c>
      <c r="AY132" s="247" t="s">
        <v>126</v>
      </c>
    </row>
    <row r="133" s="13" customFormat="1">
      <c r="A133" s="13"/>
      <c r="B133" s="237"/>
      <c r="C133" s="238"/>
      <c r="D133" s="231" t="s">
        <v>148</v>
      </c>
      <c r="E133" s="239" t="s">
        <v>1</v>
      </c>
      <c r="F133" s="240" t="s">
        <v>150</v>
      </c>
      <c r="G133" s="238"/>
      <c r="H133" s="241">
        <v>300</v>
      </c>
      <c r="I133" s="242"/>
      <c r="J133" s="238"/>
      <c r="K133" s="238"/>
      <c r="L133" s="243"/>
      <c r="M133" s="244"/>
      <c r="N133" s="245"/>
      <c r="O133" s="245"/>
      <c r="P133" s="245"/>
      <c r="Q133" s="245"/>
      <c r="R133" s="245"/>
      <c r="S133" s="245"/>
      <c r="T133" s="24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7" t="s">
        <v>148</v>
      </c>
      <c r="AU133" s="247" t="s">
        <v>90</v>
      </c>
      <c r="AV133" s="13" t="s">
        <v>90</v>
      </c>
      <c r="AW133" s="13" t="s">
        <v>36</v>
      </c>
      <c r="AX133" s="13" t="s">
        <v>81</v>
      </c>
      <c r="AY133" s="247" t="s">
        <v>126</v>
      </c>
    </row>
    <row r="134" s="13" customFormat="1">
      <c r="A134" s="13"/>
      <c r="B134" s="237"/>
      <c r="C134" s="238"/>
      <c r="D134" s="231" t="s">
        <v>148</v>
      </c>
      <c r="E134" s="239" t="s">
        <v>1</v>
      </c>
      <c r="F134" s="240" t="s">
        <v>151</v>
      </c>
      <c r="G134" s="238"/>
      <c r="H134" s="241">
        <v>70.109999999999999</v>
      </c>
      <c r="I134" s="242"/>
      <c r="J134" s="238"/>
      <c r="K134" s="238"/>
      <c r="L134" s="243"/>
      <c r="M134" s="244"/>
      <c r="N134" s="245"/>
      <c r="O134" s="245"/>
      <c r="P134" s="245"/>
      <c r="Q134" s="245"/>
      <c r="R134" s="245"/>
      <c r="S134" s="245"/>
      <c r="T134" s="24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7" t="s">
        <v>148</v>
      </c>
      <c r="AU134" s="247" t="s">
        <v>90</v>
      </c>
      <c r="AV134" s="13" t="s">
        <v>90</v>
      </c>
      <c r="AW134" s="13" t="s">
        <v>36</v>
      </c>
      <c r="AX134" s="13" t="s">
        <v>81</v>
      </c>
      <c r="AY134" s="247" t="s">
        <v>126</v>
      </c>
    </row>
    <row r="135" s="13" customFormat="1">
      <c r="A135" s="13"/>
      <c r="B135" s="237"/>
      <c r="C135" s="238"/>
      <c r="D135" s="231" t="s">
        <v>148</v>
      </c>
      <c r="E135" s="239" t="s">
        <v>1</v>
      </c>
      <c r="F135" s="240" t="s">
        <v>152</v>
      </c>
      <c r="G135" s="238"/>
      <c r="H135" s="241">
        <v>1.71</v>
      </c>
      <c r="I135" s="242"/>
      <c r="J135" s="238"/>
      <c r="K135" s="238"/>
      <c r="L135" s="243"/>
      <c r="M135" s="244"/>
      <c r="N135" s="245"/>
      <c r="O135" s="245"/>
      <c r="P135" s="245"/>
      <c r="Q135" s="245"/>
      <c r="R135" s="245"/>
      <c r="S135" s="245"/>
      <c r="T135" s="24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7" t="s">
        <v>148</v>
      </c>
      <c r="AU135" s="247" t="s">
        <v>90</v>
      </c>
      <c r="AV135" s="13" t="s">
        <v>90</v>
      </c>
      <c r="AW135" s="13" t="s">
        <v>36</v>
      </c>
      <c r="AX135" s="13" t="s">
        <v>81</v>
      </c>
      <c r="AY135" s="247" t="s">
        <v>126</v>
      </c>
    </row>
    <row r="136" s="14" customFormat="1">
      <c r="A136" s="14"/>
      <c r="B136" s="248"/>
      <c r="C136" s="249"/>
      <c r="D136" s="231" t="s">
        <v>148</v>
      </c>
      <c r="E136" s="250" t="s">
        <v>1</v>
      </c>
      <c r="F136" s="251" t="s">
        <v>153</v>
      </c>
      <c r="G136" s="249"/>
      <c r="H136" s="252">
        <v>2813.9099999999999</v>
      </c>
      <c r="I136" s="253"/>
      <c r="J136" s="249"/>
      <c r="K136" s="249"/>
      <c r="L136" s="254"/>
      <c r="M136" s="255"/>
      <c r="N136" s="256"/>
      <c r="O136" s="256"/>
      <c r="P136" s="256"/>
      <c r="Q136" s="256"/>
      <c r="R136" s="256"/>
      <c r="S136" s="256"/>
      <c r="T136" s="257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8" t="s">
        <v>148</v>
      </c>
      <c r="AU136" s="258" t="s">
        <v>90</v>
      </c>
      <c r="AV136" s="14" t="s">
        <v>132</v>
      </c>
      <c r="AW136" s="14" t="s">
        <v>36</v>
      </c>
      <c r="AX136" s="14" t="s">
        <v>37</v>
      </c>
      <c r="AY136" s="258" t="s">
        <v>126</v>
      </c>
    </row>
    <row r="137" s="2" customFormat="1" ht="33" customHeight="1">
      <c r="A137" s="39"/>
      <c r="B137" s="40"/>
      <c r="C137" s="219" t="s">
        <v>132</v>
      </c>
      <c r="D137" s="219" t="s">
        <v>128</v>
      </c>
      <c r="E137" s="220" t="s">
        <v>154</v>
      </c>
      <c r="F137" s="221" t="s">
        <v>155</v>
      </c>
      <c r="G137" s="222" t="s">
        <v>145</v>
      </c>
      <c r="H137" s="223">
        <v>13.880000000000001</v>
      </c>
      <c r="I137" s="224"/>
      <c r="J137" s="223">
        <f>ROUND(I137*H137,1)</f>
        <v>0</v>
      </c>
      <c r="K137" s="221" t="s">
        <v>140</v>
      </c>
      <c r="L137" s="45"/>
      <c r="M137" s="225" t="s">
        <v>1</v>
      </c>
      <c r="N137" s="226" t="s">
        <v>46</v>
      </c>
      <c r="O137" s="92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9" t="s">
        <v>132</v>
      </c>
      <c r="AT137" s="229" t="s">
        <v>128</v>
      </c>
      <c r="AU137" s="229" t="s">
        <v>90</v>
      </c>
      <c r="AY137" s="18" t="s">
        <v>126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8" t="s">
        <v>37</v>
      </c>
      <c r="BK137" s="230">
        <f>ROUND(I137*H137,1)</f>
        <v>0</v>
      </c>
      <c r="BL137" s="18" t="s">
        <v>132</v>
      </c>
      <c r="BM137" s="229" t="s">
        <v>156</v>
      </c>
    </row>
    <row r="138" s="2" customFormat="1">
      <c r="A138" s="39"/>
      <c r="B138" s="40"/>
      <c r="C138" s="41"/>
      <c r="D138" s="231" t="s">
        <v>134</v>
      </c>
      <c r="E138" s="41"/>
      <c r="F138" s="232" t="s">
        <v>157</v>
      </c>
      <c r="G138" s="41"/>
      <c r="H138" s="41"/>
      <c r="I138" s="233"/>
      <c r="J138" s="41"/>
      <c r="K138" s="41"/>
      <c r="L138" s="45"/>
      <c r="M138" s="234"/>
      <c r="N138" s="235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134</v>
      </c>
      <c r="AU138" s="18" t="s">
        <v>90</v>
      </c>
    </row>
    <row r="139" s="13" customFormat="1">
      <c r="A139" s="13"/>
      <c r="B139" s="237"/>
      <c r="C139" s="238"/>
      <c r="D139" s="231" t="s">
        <v>148</v>
      </c>
      <c r="E139" s="239" t="s">
        <v>1</v>
      </c>
      <c r="F139" s="240" t="s">
        <v>158</v>
      </c>
      <c r="G139" s="238"/>
      <c r="H139" s="241">
        <v>13.880000000000001</v>
      </c>
      <c r="I139" s="242"/>
      <c r="J139" s="238"/>
      <c r="K139" s="238"/>
      <c r="L139" s="243"/>
      <c r="M139" s="244"/>
      <c r="N139" s="245"/>
      <c r="O139" s="245"/>
      <c r="P139" s="245"/>
      <c r="Q139" s="245"/>
      <c r="R139" s="245"/>
      <c r="S139" s="245"/>
      <c r="T139" s="24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7" t="s">
        <v>148</v>
      </c>
      <c r="AU139" s="247" t="s">
        <v>90</v>
      </c>
      <c r="AV139" s="13" t="s">
        <v>90</v>
      </c>
      <c r="AW139" s="13" t="s">
        <v>36</v>
      </c>
      <c r="AX139" s="13" t="s">
        <v>37</v>
      </c>
      <c r="AY139" s="247" t="s">
        <v>126</v>
      </c>
    </row>
    <row r="140" s="2" customFormat="1" ht="33" customHeight="1">
      <c r="A140" s="39"/>
      <c r="B140" s="40"/>
      <c r="C140" s="219" t="s">
        <v>159</v>
      </c>
      <c r="D140" s="219" t="s">
        <v>128</v>
      </c>
      <c r="E140" s="220" t="s">
        <v>160</v>
      </c>
      <c r="F140" s="221" t="s">
        <v>161</v>
      </c>
      <c r="G140" s="222" t="s">
        <v>145</v>
      </c>
      <c r="H140" s="223">
        <v>3012.9899999999998</v>
      </c>
      <c r="I140" s="224"/>
      <c r="J140" s="223">
        <f>ROUND(I140*H140,1)</f>
        <v>0</v>
      </c>
      <c r="K140" s="221" t="s">
        <v>140</v>
      </c>
      <c r="L140" s="45"/>
      <c r="M140" s="225" t="s">
        <v>1</v>
      </c>
      <c r="N140" s="226" t="s">
        <v>46</v>
      </c>
      <c r="O140" s="92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9" t="s">
        <v>132</v>
      </c>
      <c r="AT140" s="229" t="s">
        <v>128</v>
      </c>
      <c r="AU140" s="229" t="s">
        <v>90</v>
      </c>
      <c r="AY140" s="18" t="s">
        <v>126</v>
      </c>
      <c r="BE140" s="230">
        <f>IF(N140="základní",J140,0)</f>
        <v>0</v>
      </c>
      <c r="BF140" s="230">
        <f>IF(N140="snížená",J140,0)</f>
        <v>0</v>
      </c>
      <c r="BG140" s="230">
        <f>IF(N140="zákl. přenesená",J140,0)</f>
        <v>0</v>
      </c>
      <c r="BH140" s="230">
        <f>IF(N140="sníž. přenesená",J140,0)</f>
        <v>0</v>
      </c>
      <c r="BI140" s="230">
        <f>IF(N140="nulová",J140,0)</f>
        <v>0</v>
      </c>
      <c r="BJ140" s="18" t="s">
        <v>37</v>
      </c>
      <c r="BK140" s="230">
        <f>ROUND(I140*H140,1)</f>
        <v>0</v>
      </c>
      <c r="BL140" s="18" t="s">
        <v>132</v>
      </c>
      <c r="BM140" s="229" t="s">
        <v>162</v>
      </c>
    </row>
    <row r="141" s="2" customFormat="1">
      <c r="A141" s="39"/>
      <c r="B141" s="40"/>
      <c r="C141" s="41"/>
      <c r="D141" s="231" t="s">
        <v>134</v>
      </c>
      <c r="E141" s="41"/>
      <c r="F141" s="232" t="s">
        <v>163</v>
      </c>
      <c r="G141" s="41"/>
      <c r="H141" s="41"/>
      <c r="I141" s="233"/>
      <c r="J141" s="41"/>
      <c r="K141" s="41"/>
      <c r="L141" s="45"/>
      <c r="M141" s="234"/>
      <c r="N141" s="235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134</v>
      </c>
      <c r="AU141" s="18" t="s">
        <v>90</v>
      </c>
    </row>
    <row r="142" s="13" customFormat="1">
      <c r="A142" s="13"/>
      <c r="B142" s="237"/>
      <c r="C142" s="238"/>
      <c r="D142" s="231" t="s">
        <v>148</v>
      </c>
      <c r="E142" s="239" t="s">
        <v>1</v>
      </c>
      <c r="F142" s="240" t="s">
        <v>164</v>
      </c>
      <c r="G142" s="238"/>
      <c r="H142" s="241">
        <v>2813.9099999999999</v>
      </c>
      <c r="I142" s="242"/>
      <c r="J142" s="238"/>
      <c r="K142" s="238"/>
      <c r="L142" s="243"/>
      <c r="M142" s="244"/>
      <c r="N142" s="245"/>
      <c r="O142" s="245"/>
      <c r="P142" s="245"/>
      <c r="Q142" s="245"/>
      <c r="R142" s="245"/>
      <c r="S142" s="245"/>
      <c r="T142" s="24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7" t="s">
        <v>148</v>
      </c>
      <c r="AU142" s="247" t="s">
        <v>90</v>
      </c>
      <c r="AV142" s="13" t="s">
        <v>90</v>
      </c>
      <c r="AW142" s="13" t="s">
        <v>36</v>
      </c>
      <c r="AX142" s="13" t="s">
        <v>81</v>
      </c>
      <c r="AY142" s="247" t="s">
        <v>126</v>
      </c>
    </row>
    <row r="143" s="13" customFormat="1">
      <c r="A143" s="13"/>
      <c r="B143" s="237"/>
      <c r="C143" s="238"/>
      <c r="D143" s="231" t="s">
        <v>148</v>
      </c>
      <c r="E143" s="239" t="s">
        <v>1</v>
      </c>
      <c r="F143" s="240" t="s">
        <v>165</v>
      </c>
      <c r="G143" s="238"/>
      <c r="H143" s="241">
        <v>13.880000000000001</v>
      </c>
      <c r="I143" s="242"/>
      <c r="J143" s="238"/>
      <c r="K143" s="238"/>
      <c r="L143" s="243"/>
      <c r="M143" s="244"/>
      <c r="N143" s="245"/>
      <c r="O143" s="245"/>
      <c r="P143" s="245"/>
      <c r="Q143" s="245"/>
      <c r="R143" s="245"/>
      <c r="S143" s="245"/>
      <c r="T143" s="24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7" t="s">
        <v>148</v>
      </c>
      <c r="AU143" s="247" t="s">
        <v>90</v>
      </c>
      <c r="AV143" s="13" t="s">
        <v>90</v>
      </c>
      <c r="AW143" s="13" t="s">
        <v>36</v>
      </c>
      <c r="AX143" s="13" t="s">
        <v>81</v>
      </c>
      <c r="AY143" s="247" t="s">
        <v>126</v>
      </c>
    </row>
    <row r="144" s="13" customFormat="1">
      <c r="A144" s="13"/>
      <c r="B144" s="237"/>
      <c r="C144" s="238"/>
      <c r="D144" s="231" t="s">
        <v>148</v>
      </c>
      <c r="E144" s="239" t="s">
        <v>1</v>
      </c>
      <c r="F144" s="240" t="s">
        <v>166</v>
      </c>
      <c r="G144" s="238"/>
      <c r="H144" s="241">
        <v>185.19999999999999</v>
      </c>
      <c r="I144" s="242"/>
      <c r="J144" s="238"/>
      <c r="K144" s="238"/>
      <c r="L144" s="243"/>
      <c r="M144" s="244"/>
      <c r="N144" s="245"/>
      <c r="O144" s="245"/>
      <c r="P144" s="245"/>
      <c r="Q144" s="245"/>
      <c r="R144" s="245"/>
      <c r="S144" s="245"/>
      <c r="T144" s="24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7" t="s">
        <v>148</v>
      </c>
      <c r="AU144" s="247" t="s">
        <v>90</v>
      </c>
      <c r="AV144" s="13" t="s">
        <v>90</v>
      </c>
      <c r="AW144" s="13" t="s">
        <v>36</v>
      </c>
      <c r="AX144" s="13" t="s">
        <v>81</v>
      </c>
      <c r="AY144" s="247" t="s">
        <v>126</v>
      </c>
    </row>
    <row r="145" s="14" customFormat="1">
      <c r="A145" s="14"/>
      <c r="B145" s="248"/>
      <c r="C145" s="249"/>
      <c r="D145" s="231" t="s">
        <v>148</v>
      </c>
      <c r="E145" s="250" t="s">
        <v>1</v>
      </c>
      <c r="F145" s="251" t="s">
        <v>153</v>
      </c>
      <c r="G145" s="249"/>
      <c r="H145" s="252">
        <v>3012.9899999999998</v>
      </c>
      <c r="I145" s="253"/>
      <c r="J145" s="249"/>
      <c r="K145" s="249"/>
      <c r="L145" s="254"/>
      <c r="M145" s="255"/>
      <c r="N145" s="256"/>
      <c r="O145" s="256"/>
      <c r="P145" s="256"/>
      <c r="Q145" s="256"/>
      <c r="R145" s="256"/>
      <c r="S145" s="256"/>
      <c r="T145" s="257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8" t="s">
        <v>148</v>
      </c>
      <c r="AU145" s="258" t="s">
        <v>90</v>
      </c>
      <c r="AV145" s="14" t="s">
        <v>132</v>
      </c>
      <c r="AW145" s="14" t="s">
        <v>36</v>
      </c>
      <c r="AX145" s="14" t="s">
        <v>37</v>
      </c>
      <c r="AY145" s="258" t="s">
        <v>126</v>
      </c>
    </row>
    <row r="146" s="2" customFormat="1" ht="37.8" customHeight="1">
      <c r="A146" s="39"/>
      <c r="B146" s="40"/>
      <c r="C146" s="219" t="s">
        <v>167</v>
      </c>
      <c r="D146" s="219" t="s">
        <v>128</v>
      </c>
      <c r="E146" s="220" t="s">
        <v>168</v>
      </c>
      <c r="F146" s="221" t="s">
        <v>169</v>
      </c>
      <c r="G146" s="222" t="s">
        <v>145</v>
      </c>
      <c r="H146" s="223">
        <v>2642.5900000000001</v>
      </c>
      <c r="I146" s="224"/>
      <c r="J146" s="223">
        <f>ROUND(I146*H146,1)</f>
        <v>0</v>
      </c>
      <c r="K146" s="221" t="s">
        <v>140</v>
      </c>
      <c r="L146" s="45"/>
      <c r="M146" s="225" t="s">
        <v>1</v>
      </c>
      <c r="N146" s="226" t="s">
        <v>46</v>
      </c>
      <c r="O146" s="92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9" t="s">
        <v>132</v>
      </c>
      <c r="AT146" s="229" t="s">
        <v>128</v>
      </c>
      <c r="AU146" s="229" t="s">
        <v>90</v>
      </c>
      <c r="AY146" s="18" t="s">
        <v>126</v>
      </c>
      <c r="BE146" s="230">
        <f>IF(N146="základní",J146,0)</f>
        <v>0</v>
      </c>
      <c r="BF146" s="230">
        <f>IF(N146="snížená",J146,0)</f>
        <v>0</v>
      </c>
      <c r="BG146" s="230">
        <f>IF(N146="zákl. přenesená",J146,0)</f>
        <v>0</v>
      </c>
      <c r="BH146" s="230">
        <f>IF(N146="sníž. přenesená",J146,0)</f>
        <v>0</v>
      </c>
      <c r="BI146" s="230">
        <f>IF(N146="nulová",J146,0)</f>
        <v>0</v>
      </c>
      <c r="BJ146" s="18" t="s">
        <v>37</v>
      </c>
      <c r="BK146" s="230">
        <f>ROUND(I146*H146,1)</f>
        <v>0</v>
      </c>
      <c r="BL146" s="18" t="s">
        <v>132</v>
      </c>
      <c r="BM146" s="229" t="s">
        <v>170</v>
      </c>
    </row>
    <row r="147" s="2" customFormat="1">
      <c r="A147" s="39"/>
      <c r="B147" s="40"/>
      <c r="C147" s="41"/>
      <c r="D147" s="231" t="s">
        <v>134</v>
      </c>
      <c r="E147" s="41"/>
      <c r="F147" s="232" t="s">
        <v>171</v>
      </c>
      <c r="G147" s="41"/>
      <c r="H147" s="41"/>
      <c r="I147" s="233"/>
      <c r="J147" s="41"/>
      <c r="K147" s="41"/>
      <c r="L147" s="45"/>
      <c r="M147" s="234"/>
      <c r="N147" s="235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134</v>
      </c>
      <c r="AU147" s="18" t="s">
        <v>90</v>
      </c>
    </row>
    <row r="148" s="13" customFormat="1">
      <c r="A148" s="13"/>
      <c r="B148" s="237"/>
      <c r="C148" s="238"/>
      <c r="D148" s="231" t="s">
        <v>148</v>
      </c>
      <c r="E148" s="239" t="s">
        <v>1</v>
      </c>
      <c r="F148" s="240" t="s">
        <v>172</v>
      </c>
      <c r="G148" s="238"/>
      <c r="H148" s="241">
        <v>2813.9099999999999</v>
      </c>
      <c r="I148" s="242"/>
      <c r="J148" s="238"/>
      <c r="K148" s="238"/>
      <c r="L148" s="243"/>
      <c r="M148" s="244"/>
      <c r="N148" s="245"/>
      <c r="O148" s="245"/>
      <c r="P148" s="245"/>
      <c r="Q148" s="245"/>
      <c r="R148" s="245"/>
      <c r="S148" s="245"/>
      <c r="T148" s="24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7" t="s">
        <v>148</v>
      </c>
      <c r="AU148" s="247" t="s">
        <v>90</v>
      </c>
      <c r="AV148" s="13" t="s">
        <v>90</v>
      </c>
      <c r="AW148" s="13" t="s">
        <v>36</v>
      </c>
      <c r="AX148" s="13" t="s">
        <v>81</v>
      </c>
      <c r="AY148" s="247" t="s">
        <v>126</v>
      </c>
    </row>
    <row r="149" s="13" customFormat="1">
      <c r="A149" s="13"/>
      <c r="B149" s="237"/>
      <c r="C149" s="238"/>
      <c r="D149" s="231" t="s">
        <v>148</v>
      </c>
      <c r="E149" s="239" t="s">
        <v>1</v>
      </c>
      <c r="F149" s="240" t="s">
        <v>173</v>
      </c>
      <c r="G149" s="238"/>
      <c r="H149" s="241">
        <v>13.880000000000001</v>
      </c>
      <c r="I149" s="242"/>
      <c r="J149" s="238"/>
      <c r="K149" s="238"/>
      <c r="L149" s="243"/>
      <c r="M149" s="244"/>
      <c r="N149" s="245"/>
      <c r="O149" s="245"/>
      <c r="P149" s="245"/>
      <c r="Q149" s="245"/>
      <c r="R149" s="245"/>
      <c r="S149" s="245"/>
      <c r="T149" s="24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7" t="s">
        <v>148</v>
      </c>
      <c r="AU149" s="247" t="s">
        <v>90</v>
      </c>
      <c r="AV149" s="13" t="s">
        <v>90</v>
      </c>
      <c r="AW149" s="13" t="s">
        <v>36</v>
      </c>
      <c r="AX149" s="13" t="s">
        <v>81</v>
      </c>
      <c r="AY149" s="247" t="s">
        <v>126</v>
      </c>
    </row>
    <row r="150" s="13" customFormat="1">
      <c r="A150" s="13"/>
      <c r="B150" s="237"/>
      <c r="C150" s="238"/>
      <c r="D150" s="231" t="s">
        <v>148</v>
      </c>
      <c r="E150" s="239" t="s">
        <v>1</v>
      </c>
      <c r="F150" s="240" t="s">
        <v>174</v>
      </c>
      <c r="G150" s="238"/>
      <c r="H150" s="241">
        <v>-185.19999999999999</v>
      </c>
      <c r="I150" s="242"/>
      <c r="J150" s="238"/>
      <c r="K150" s="238"/>
      <c r="L150" s="243"/>
      <c r="M150" s="244"/>
      <c r="N150" s="245"/>
      <c r="O150" s="245"/>
      <c r="P150" s="245"/>
      <c r="Q150" s="245"/>
      <c r="R150" s="245"/>
      <c r="S150" s="245"/>
      <c r="T150" s="24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7" t="s">
        <v>148</v>
      </c>
      <c r="AU150" s="247" t="s">
        <v>90</v>
      </c>
      <c r="AV150" s="13" t="s">
        <v>90</v>
      </c>
      <c r="AW150" s="13" t="s">
        <v>36</v>
      </c>
      <c r="AX150" s="13" t="s">
        <v>81</v>
      </c>
      <c r="AY150" s="247" t="s">
        <v>126</v>
      </c>
    </row>
    <row r="151" s="14" customFormat="1">
      <c r="A151" s="14"/>
      <c r="B151" s="248"/>
      <c r="C151" s="249"/>
      <c r="D151" s="231" t="s">
        <v>148</v>
      </c>
      <c r="E151" s="250" t="s">
        <v>1</v>
      </c>
      <c r="F151" s="251" t="s">
        <v>153</v>
      </c>
      <c r="G151" s="249"/>
      <c r="H151" s="252">
        <v>2642.5900000000001</v>
      </c>
      <c r="I151" s="253"/>
      <c r="J151" s="249"/>
      <c r="K151" s="249"/>
      <c r="L151" s="254"/>
      <c r="M151" s="255"/>
      <c r="N151" s="256"/>
      <c r="O151" s="256"/>
      <c r="P151" s="256"/>
      <c r="Q151" s="256"/>
      <c r="R151" s="256"/>
      <c r="S151" s="256"/>
      <c r="T151" s="257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8" t="s">
        <v>148</v>
      </c>
      <c r="AU151" s="258" t="s">
        <v>90</v>
      </c>
      <c r="AV151" s="14" t="s">
        <v>132</v>
      </c>
      <c r="AW151" s="14" t="s">
        <v>36</v>
      </c>
      <c r="AX151" s="14" t="s">
        <v>37</v>
      </c>
      <c r="AY151" s="258" t="s">
        <v>126</v>
      </c>
    </row>
    <row r="152" s="2" customFormat="1" ht="24.15" customHeight="1">
      <c r="A152" s="39"/>
      <c r="B152" s="40"/>
      <c r="C152" s="219" t="s">
        <v>175</v>
      </c>
      <c r="D152" s="219" t="s">
        <v>128</v>
      </c>
      <c r="E152" s="220" t="s">
        <v>176</v>
      </c>
      <c r="F152" s="221" t="s">
        <v>177</v>
      </c>
      <c r="G152" s="222" t="s">
        <v>145</v>
      </c>
      <c r="H152" s="223">
        <v>185.19999999999999</v>
      </c>
      <c r="I152" s="224"/>
      <c r="J152" s="223">
        <f>ROUND(I152*H152,1)</f>
        <v>0</v>
      </c>
      <c r="K152" s="221" t="s">
        <v>140</v>
      </c>
      <c r="L152" s="45"/>
      <c r="M152" s="225" t="s">
        <v>1</v>
      </c>
      <c r="N152" s="226" t="s">
        <v>46</v>
      </c>
      <c r="O152" s="92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9" t="s">
        <v>132</v>
      </c>
      <c r="AT152" s="229" t="s">
        <v>128</v>
      </c>
      <c r="AU152" s="229" t="s">
        <v>90</v>
      </c>
      <c r="AY152" s="18" t="s">
        <v>126</v>
      </c>
      <c r="BE152" s="230">
        <f>IF(N152="základní",J152,0)</f>
        <v>0</v>
      </c>
      <c r="BF152" s="230">
        <f>IF(N152="snížená",J152,0)</f>
        <v>0</v>
      </c>
      <c r="BG152" s="230">
        <f>IF(N152="zákl. přenesená",J152,0)</f>
        <v>0</v>
      </c>
      <c r="BH152" s="230">
        <f>IF(N152="sníž. přenesená",J152,0)</f>
        <v>0</v>
      </c>
      <c r="BI152" s="230">
        <f>IF(N152="nulová",J152,0)</f>
        <v>0</v>
      </c>
      <c r="BJ152" s="18" t="s">
        <v>37</v>
      </c>
      <c r="BK152" s="230">
        <f>ROUND(I152*H152,1)</f>
        <v>0</v>
      </c>
      <c r="BL152" s="18" t="s">
        <v>132</v>
      </c>
      <c r="BM152" s="229" t="s">
        <v>178</v>
      </c>
    </row>
    <row r="153" s="2" customFormat="1">
      <c r="A153" s="39"/>
      <c r="B153" s="40"/>
      <c r="C153" s="41"/>
      <c r="D153" s="231" t="s">
        <v>134</v>
      </c>
      <c r="E153" s="41"/>
      <c r="F153" s="232" t="s">
        <v>179</v>
      </c>
      <c r="G153" s="41"/>
      <c r="H153" s="41"/>
      <c r="I153" s="233"/>
      <c r="J153" s="41"/>
      <c r="K153" s="41"/>
      <c r="L153" s="45"/>
      <c r="M153" s="234"/>
      <c r="N153" s="235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134</v>
      </c>
      <c r="AU153" s="18" t="s">
        <v>90</v>
      </c>
    </row>
    <row r="154" s="13" customFormat="1">
      <c r="A154" s="13"/>
      <c r="B154" s="237"/>
      <c r="C154" s="238"/>
      <c r="D154" s="231" t="s">
        <v>148</v>
      </c>
      <c r="E154" s="239" t="s">
        <v>1</v>
      </c>
      <c r="F154" s="240" t="s">
        <v>180</v>
      </c>
      <c r="G154" s="238"/>
      <c r="H154" s="241">
        <v>185.19999999999999</v>
      </c>
      <c r="I154" s="242"/>
      <c r="J154" s="238"/>
      <c r="K154" s="238"/>
      <c r="L154" s="243"/>
      <c r="M154" s="244"/>
      <c r="N154" s="245"/>
      <c r="O154" s="245"/>
      <c r="P154" s="245"/>
      <c r="Q154" s="245"/>
      <c r="R154" s="245"/>
      <c r="S154" s="245"/>
      <c r="T154" s="24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7" t="s">
        <v>148</v>
      </c>
      <c r="AU154" s="247" t="s">
        <v>90</v>
      </c>
      <c r="AV154" s="13" t="s">
        <v>90</v>
      </c>
      <c r="AW154" s="13" t="s">
        <v>36</v>
      </c>
      <c r="AX154" s="13" t="s">
        <v>37</v>
      </c>
      <c r="AY154" s="247" t="s">
        <v>126</v>
      </c>
    </row>
    <row r="155" s="2" customFormat="1" ht="24.15" customHeight="1">
      <c r="A155" s="39"/>
      <c r="B155" s="40"/>
      <c r="C155" s="219" t="s">
        <v>181</v>
      </c>
      <c r="D155" s="219" t="s">
        <v>128</v>
      </c>
      <c r="E155" s="220" t="s">
        <v>182</v>
      </c>
      <c r="F155" s="221" t="s">
        <v>183</v>
      </c>
      <c r="G155" s="222" t="s">
        <v>145</v>
      </c>
      <c r="H155" s="223">
        <v>185.19999999999999</v>
      </c>
      <c r="I155" s="224"/>
      <c r="J155" s="223">
        <f>ROUND(I155*H155,1)</f>
        <v>0</v>
      </c>
      <c r="K155" s="221" t="s">
        <v>140</v>
      </c>
      <c r="L155" s="45"/>
      <c r="M155" s="225" t="s">
        <v>1</v>
      </c>
      <c r="N155" s="226" t="s">
        <v>46</v>
      </c>
      <c r="O155" s="92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9" t="s">
        <v>132</v>
      </c>
      <c r="AT155" s="229" t="s">
        <v>128</v>
      </c>
      <c r="AU155" s="229" t="s">
        <v>90</v>
      </c>
      <c r="AY155" s="18" t="s">
        <v>126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8" t="s">
        <v>37</v>
      </c>
      <c r="BK155" s="230">
        <f>ROUND(I155*H155,1)</f>
        <v>0</v>
      </c>
      <c r="BL155" s="18" t="s">
        <v>132</v>
      </c>
      <c r="BM155" s="229" t="s">
        <v>184</v>
      </c>
    </row>
    <row r="156" s="2" customFormat="1">
      <c r="A156" s="39"/>
      <c r="B156" s="40"/>
      <c r="C156" s="41"/>
      <c r="D156" s="231" t="s">
        <v>134</v>
      </c>
      <c r="E156" s="41"/>
      <c r="F156" s="232" t="s">
        <v>185</v>
      </c>
      <c r="G156" s="41"/>
      <c r="H156" s="41"/>
      <c r="I156" s="233"/>
      <c r="J156" s="41"/>
      <c r="K156" s="41"/>
      <c r="L156" s="45"/>
      <c r="M156" s="234"/>
      <c r="N156" s="235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134</v>
      </c>
      <c r="AU156" s="18" t="s">
        <v>90</v>
      </c>
    </row>
    <row r="157" s="13" customFormat="1">
      <c r="A157" s="13"/>
      <c r="B157" s="237"/>
      <c r="C157" s="238"/>
      <c r="D157" s="231" t="s">
        <v>148</v>
      </c>
      <c r="E157" s="239" t="s">
        <v>1</v>
      </c>
      <c r="F157" s="240" t="s">
        <v>186</v>
      </c>
      <c r="G157" s="238"/>
      <c r="H157" s="241">
        <v>185.19999999999999</v>
      </c>
      <c r="I157" s="242"/>
      <c r="J157" s="238"/>
      <c r="K157" s="238"/>
      <c r="L157" s="243"/>
      <c r="M157" s="244"/>
      <c r="N157" s="245"/>
      <c r="O157" s="245"/>
      <c r="P157" s="245"/>
      <c r="Q157" s="245"/>
      <c r="R157" s="245"/>
      <c r="S157" s="245"/>
      <c r="T157" s="24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7" t="s">
        <v>148</v>
      </c>
      <c r="AU157" s="247" t="s">
        <v>90</v>
      </c>
      <c r="AV157" s="13" t="s">
        <v>90</v>
      </c>
      <c r="AW157" s="13" t="s">
        <v>36</v>
      </c>
      <c r="AX157" s="13" t="s">
        <v>37</v>
      </c>
      <c r="AY157" s="247" t="s">
        <v>126</v>
      </c>
    </row>
    <row r="158" s="2" customFormat="1" ht="24.15" customHeight="1">
      <c r="A158" s="39"/>
      <c r="B158" s="40"/>
      <c r="C158" s="219" t="s">
        <v>187</v>
      </c>
      <c r="D158" s="219" t="s">
        <v>128</v>
      </c>
      <c r="E158" s="220" t="s">
        <v>188</v>
      </c>
      <c r="F158" s="221" t="s">
        <v>189</v>
      </c>
      <c r="G158" s="222" t="s">
        <v>190</v>
      </c>
      <c r="H158" s="223">
        <v>4756.6599999999999</v>
      </c>
      <c r="I158" s="224"/>
      <c r="J158" s="223">
        <f>ROUND(I158*H158,1)</f>
        <v>0</v>
      </c>
      <c r="K158" s="221" t="s">
        <v>140</v>
      </c>
      <c r="L158" s="45"/>
      <c r="M158" s="225" t="s">
        <v>1</v>
      </c>
      <c r="N158" s="226" t="s">
        <v>46</v>
      </c>
      <c r="O158" s="92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9" t="s">
        <v>132</v>
      </c>
      <c r="AT158" s="229" t="s">
        <v>128</v>
      </c>
      <c r="AU158" s="229" t="s">
        <v>90</v>
      </c>
      <c r="AY158" s="18" t="s">
        <v>126</v>
      </c>
      <c r="BE158" s="230">
        <f>IF(N158="základní",J158,0)</f>
        <v>0</v>
      </c>
      <c r="BF158" s="230">
        <f>IF(N158="snížená",J158,0)</f>
        <v>0</v>
      </c>
      <c r="BG158" s="230">
        <f>IF(N158="zákl. přenesená",J158,0)</f>
        <v>0</v>
      </c>
      <c r="BH158" s="230">
        <f>IF(N158="sníž. přenesená",J158,0)</f>
        <v>0</v>
      </c>
      <c r="BI158" s="230">
        <f>IF(N158="nulová",J158,0)</f>
        <v>0</v>
      </c>
      <c r="BJ158" s="18" t="s">
        <v>37</v>
      </c>
      <c r="BK158" s="230">
        <f>ROUND(I158*H158,1)</f>
        <v>0</v>
      </c>
      <c r="BL158" s="18" t="s">
        <v>132</v>
      </c>
      <c r="BM158" s="229" t="s">
        <v>191</v>
      </c>
    </row>
    <row r="159" s="2" customFormat="1">
      <c r="A159" s="39"/>
      <c r="B159" s="40"/>
      <c r="C159" s="41"/>
      <c r="D159" s="231" t="s">
        <v>134</v>
      </c>
      <c r="E159" s="41"/>
      <c r="F159" s="232" t="s">
        <v>192</v>
      </c>
      <c r="G159" s="41"/>
      <c r="H159" s="41"/>
      <c r="I159" s="233"/>
      <c r="J159" s="41"/>
      <c r="K159" s="41"/>
      <c r="L159" s="45"/>
      <c r="M159" s="234"/>
      <c r="N159" s="235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134</v>
      </c>
      <c r="AU159" s="18" t="s">
        <v>90</v>
      </c>
    </row>
    <row r="160" s="13" customFormat="1">
      <c r="A160" s="13"/>
      <c r="B160" s="237"/>
      <c r="C160" s="238"/>
      <c r="D160" s="231" t="s">
        <v>148</v>
      </c>
      <c r="E160" s="239" t="s">
        <v>1</v>
      </c>
      <c r="F160" s="240" t="s">
        <v>193</v>
      </c>
      <c r="G160" s="238"/>
      <c r="H160" s="241">
        <v>5065.04</v>
      </c>
      <c r="I160" s="242"/>
      <c r="J160" s="238"/>
      <c r="K160" s="238"/>
      <c r="L160" s="243"/>
      <c r="M160" s="244"/>
      <c r="N160" s="245"/>
      <c r="O160" s="245"/>
      <c r="P160" s="245"/>
      <c r="Q160" s="245"/>
      <c r="R160" s="245"/>
      <c r="S160" s="245"/>
      <c r="T160" s="24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7" t="s">
        <v>148</v>
      </c>
      <c r="AU160" s="247" t="s">
        <v>90</v>
      </c>
      <c r="AV160" s="13" t="s">
        <v>90</v>
      </c>
      <c r="AW160" s="13" t="s">
        <v>36</v>
      </c>
      <c r="AX160" s="13" t="s">
        <v>81</v>
      </c>
      <c r="AY160" s="247" t="s">
        <v>126</v>
      </c>
    </row>
    <row r="161" s="13" customFormat="1">
      <c r="A161" s="13"/>
      <c r="B161" s="237"/>
      <c r="C161" s="238"/>
      <c r="D161" s="231" t="s">
        <v>148</v>
      </c>
      <c r="E161" s="239" t="s">
        <v>1</v>
      </c>
      <c r="F161" s="240" t="s">
        <v>194</v>
      </c>
      <c r="G161" s="238"/>
      <c r="H161" s="241">
        <v>24.98</v>
      </c>
      <c r="I161" s="242"/>
      <c r="J161" s="238"/>
      <c r="K161" s="238"/>
      <c r="L161" s="243"/>
      <c r="M161" s="244"/>
      <c r="N161" s="245"/>
      <c r="O161" s="245"/>
      <c r="P161" s="245"/>
      <c r="Q161" s="245"/>
      <c r="R161" s="245"/>
      <c r="S161" s="245"/>
      <c r="T161" s="24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7" t="s">
        <v>148</v>
      </c>
      <c r="AU161" s="247" t="s">
        <v>90</v>
      </c>
      <c r="AV161" s="13" t="s">
        <v>90</v>
      </c>
      <c r="AW161" s="13" t="s">
        <v>36</v>
      </c>
      <c r="AX161" s="13" t="s">
        <v>81</v>
      </c>
      <c r="AY161" s="247" t="s">
        <v>126</v>
      </c>
    </row>
    <row r="162" s="15" customFormat="1">
      <c r="A162" s="15"/>
      <c r="B162" s="259"/>
      <c r="C162" s="260"/>
      <c r="D162" s="231" t="s">
        <v>148</v>
      </c>
      <c r="E162" s="261" t="s">
        <v>1</v>
      </c>
      <c r="F162" s="262" t="s">
        <v>195</v>
      </c>
      <c r="G162" s="260"/>
      <c r="H162" s="263">
        <v>5090.0200000000004</v>
      </c>
      <c r="I162" s="264"/>
      <c r="J162" s="260"/>
      <c r="K162" s="260"/>
      <c r="L162" s="265"/>
      <c r="M162" s="266"/>
      <c r="N162" s="267"/>
      <c r="O162" s="267"/>
      <c r="P162" s="267"/>
      <c r="Q162" s="267"/>
      <c r="R162" s="267"/>
      <c r="S162" s="267"/>
      <c r="T162" s="268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9" t="s">
        <v>148</v>
      </c>
      <c r="AU162" s="269" t="s">
        <v>90</v>
      </c>
      <c r="AV162" s="15" t="s">
        <v>142</v>
      </c>
      <c r="AW162" s="15" t="s">
        <v>36</v>
      </c>
      <c r="AX162" s="15" t="s">
        <v>81</v>
      </c>
      <c r="AY162" s="269" t="s">
        <v>126</v>
      </c>
    </row>
    <row r="163" s="13" customFormat="1">
      <c r="A163" s="13"/>
      <c r="B163" s="237"/>
      <c r="C163" s="238"/>
      <c r="D163" s="231" t="s">
        <v>148</v>
      </c>
      <c r="E163" s="239" t="s">
        <v>1</v>
      </c>
      <c r="F163" s="240" t="s">
        <v>196</v>
      </c>
      <c r="G163" s="238"/>
      <c r="H163" s="241">
        <v>-333.36000000000001</v>
      </c>
      <c r="I163" s="242"/>
      <c r="J163" s="238"/>
      <c r="K163" s="238"/>
      <c r="L163" s="243"/>
      <c r="M163" s="244"/>
      <c r="N163" s="245"/>
      <c r="O163" s="245"/>
      <c r="P163" s="245"/>
      <c r="Q163" s="245"/>
      <c r="R163" s="245"/>
      <c r="S163" s="245"/>
      <c r="T163" s="24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7" t="s">
        <v>148</v>
      </c>
      <c r="AU163" s="247" t="s">
        <v>90</v>
      </c>
      <c r="AV163" s="13" t="s">
        <v>90</v>
      </c>
      <c r="AW163" s="13" t="s">
        <v>36</v>
      </c>
      <c r="AX163" s="13" t="s">
        <v>81</v>
      </c>
      <c r="AY163" s="247" t="s">
        <v>126</v>
      </c>
    </row>
    <row r="164" s="14" customFormat="1">
      <c r="A164" s="14"/>
      <c r="B164" s="248"/>
      <c r="C164" s="249"/>
      <c r="D164" s="231" t="s">
        <v>148</v>
      </c>
      <c r="E164" s="250" t="s">
        <v>1</v>
      </c>
      <c r="F164" s="251" t="s">
        <v>153</v>
      </c>
      <c r="G164" s="249"/>
      <c r="H164" s="252">
        <v>4756.6599999999999</v>
      </c>
      <c r="I164" s="253"/>
      <c r="J164" s="249"/>
      <c r="K164" s="249"/>
      <c r="L164" s="254"/>
      <c r="M164" s="255"/>
      <c r="N164" s="256"/>
      <c r="O164" s="256"/>
      <c r="P164" s="256"/>
      <c r="Q164" s="256"/>
      <c r="R164" s="256"/>
      <c r="S164" s="256"/>
      <c r="T164" s="257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8" t="s">
        <v>148</v>
      </c>
      <c r="AU164" s="258" t="s">
        <v>90</v>
      </c>
      <c r="AV164" s="14" t="s">
        <v>132</v>
      </c>
      <c r="AW164" s="14" t="s">
        <v>36</v>
      </c>
      <c r="AX164" s="14" t="s">
        <v>37</v>
      </c>
      <c r="AY164" s="258" t="s">
        <v>126</v>
      </c>
    </row>
    <row r="165" s="2" customFormat="1" ht="24.15" customHeight="1">
      <c r="A165" s="39"/>
      <c r="B165" s="40"/>
      <c r="C165" s="219" t="s">
        <v>197</v>
      </c>
      <c r="D165" s="219" t="s">
        <v>128</v>
      </c>
      <c r="E165" s="220" t="s">
        <v>198</v>
      </c>
      <c r="F165" s="221" t="s">
        <v>199</v>
      </c>
      <c r="G165" s="222" t="s">
        <v>190</v>
      </c>
      <c r="H165" s="223">
        <v>0.02</v>
      </c>
      <c r="I165" s="224"/>
      <c r="J165" s="223">
        <f>ROUND(I165*H165,1)</f>
        <v>0</v>
      </c>
      <c r="K165" s="221" t="s">
        <v>1</v>
      </c>
      <c r="L165" s="45"/>
      <c r="M165" s="225" t="s">
        <v>1</v>
      </c>
      <c r="N165" s="226" t="s">
        <v>46</v>
      </c>
      <c r="O165" s="92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9" t="s">
        <v>132</v>
      </c>
      <c r="AT165" s="229" t="s">
        <v>128</v>
      </c>
      <c r="AU165" s="229" t="s">
        <v>90</v>
      </c>
      <c r="AY165" s="18" t="s">
        <v>126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8" t="s">
        <v>37</v>
      </c>
      <c r="BK165" s="230">
        <f>ROUND(I165*H165,1)</f>
        <v>0</v>
      </c>
      <c r="BL165" s="18" t="s">
        <v>132</v>
      </c>
      <c r="BM165" s="229" t="s">
        <v>200</v>
      </c>
    </row>
    <row r="166" s="2" customFormat="1">
      <c r="A166" s="39"/>
      <c r="B166" s="40"/>
      <c r="C166" s="41"/>
      <c r="D166" s="231" t="s">
        <v>134</v>
      </c>
      <c r="E166" s="41"/>
      <c r="F166" s="232" t="s">
        <v>201</v>
      </c>
      <c r="G166" s="41"/>
      <c r="H166" s="41"/>
      <c r="I166" s="233"/>
      <c r="J166" s="41"/>
      <c r="K166" s="41"/>
      <c r="L166" s="45"/>
      <c r="M166" s="234"/>
      <c r="N166" s="235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134</v>
      </c>
      <c r="AU166" s="18" t="s">
        <v>90</v>
      </c>
    </row>
    <row r="167" s="13" customFormat="1">
      <c r="A167" s="13"/>
      <c r="B167" s="237"/>
      <c r="C167" s="238"/>
      <c r="D167" s="231" t="s">
        <v>148</v>
      </c>
      <c r="E167" s="239" t="s">
        <v>1</v>
      </c>
      <c r="F167" s="240" t="s">
        <v>202</v>
      </c>
      <c r="G167" s="238"/>
      <c r="H167" s="241">
        <v>0.01</v>
      </c>
      <c r="I167" s="242"/>
      <c r="J167" s="238"/>
      <c r="K167" s="238"/>
      <c r="L167" s="243"/>
      <c r="M167" s="244"/>
      <c r="N167" s="245"/>
      <c r="O167" s="245"/>
      <c r="P167" s="245"/>
      <c r="Q167" s="245"/>
      <c r="R167" s="245"/>
      <c r="S167" s="245"/>
      <c r="T167" s="24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7" t="s">
        <v>148</v>
      </c>
      <c r="AU167" s="247" t="s">
        <v>90</v>
      </c>
      <c r="AV167" s="13" t="s">
        <v>90</v>
      </c>
      <c r="AW167" s="13" t="s">
        <v>36</v>
      </c>
      <c r="AX167" s="13" t="s">
        <v>81</v>
      </c>
      <c r="AY167" s="247" t="s">
        <v>126</v>
      </c>
    </row>
    <row r="168" s="13" customFormat="1">
      <c r="A168" s="13"/>
      <c r="B168" s="237"/>
      <c r="C168" s="238"/>
      <c r="D168" s="231" t="s">
        <v>148</v>
      </c>
      <c r="E168" s="239" t="s">
        <v>1</v>
      </c>
      <c r="F168" s="240" t="s">
        <v>203</v>
      </c>
      <c r="G168" s="238"/>
      <c r="H168" s="241">
        <v>0.01</v>
      </c>
      <c r="I168" s="242"/>
      <c r="J168" s="238"/>
      <c r="K168" s="238"/>
      <c r="L168" s="243"/>
      <c r="M168" s="244"/>
      <c r="N168" s="245"/>
      <c r="O168" s="245"/>
      <c r="P168" s="245"/>
      <c r="Q168" s="245"/>
      <c r="R168" s="245"/>
      <c r="S168" s="245"/>
      <c r="T168" s="24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7" t="s">
        <v>148</v>
      </c>
      <c r="AU168" s="247" t="s">
        <v>90</v>
      </c>
      <c r="AV168" s="13" t="s">
        <v>90</v>
      </c>
      <c r="AW168" s="13" t="s">
        <v>36</v>
      </c>
      <c r="AX168" s="13" t="s">
        <v>81</v>
      </c>
      <c r="AY168" s="247" t="s">
        <v>126</v>
      </c>
    </row>
    <row r="169" s="14" customFormat="1">
      <c r="A169" s="14"/>
      <c r="B169" s="248"/>
      <c r="C169" s="249"/>
      <c r="D169" s="231" t="s">
        <v>148</v>
      </c>
      <c r="E169" s="250" t="s">
        <v>1</v>
      </c>
      <c r="F169" s="251" t="s">
        <v>153</v>
      </c>
      <c r="G169" s="249"/>
      <c r="H169" s="252">
        <v>0.02</v>
      </c>
      <c r="I169" s="253"/>
      <c r="J169" s="249"/>
      <c r="K169" s="249"/>
      <c r="L169" s="254"/>
      <c r="M169" s="255"/>
      <c r="N169" s="256"/>
      <c r="O169" s="256"/>
      <c r="P169" s="256"/>
      <c r="Q169" s="256"/>
      <c r="R169" s="256"/>
      <c r="S169" s="256"/>
      <c r="T169" s="257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8" t="s">
        <v>148</v>
      </c>
      <c r="AU169" s="258" t="s">
        <v>90</v>
      </c>
      <c r="AV169" s="14" t="s">
        <v>132</v>
      </c>
      <c r="AW169" s="14" t="s">
        <v>36</v>
      </c>
      <c r="AX169" s="14" t="s">
        <v>37</v>
      </c>
      <c r="AY169" s="258" t="s">
        <v>126</v>
      </c>
    </row>
    <row r="170" s="2" customFormat="1" ht="33" customHeight="1">
      <c r="A170" s="39"/>
      <c r="B170" s="40"/>
      <c r="C170" s="219" t="s">
        <v>204</v>
      </c>
      <c r="D170" s="219" t="s">
        <v>128</v>
      </c>
      <c r="E170" s="220" t="s">
        <v>205</v>
      </c>
      <c r="F170" s="221" t="s">
        <v>206</v>
      </c>
      <c r="G170" s="222" t="s">
        <v>190</v>
      </c>
      <c r="H170" s="223">
        <v>1.1100000000000001</v>
      </c>
      <c r="I170" s="224"/>
      <c r="J170" s="223">
        <f>ROUND(I170*H170,1)</f>
        <v>0</v>
      </c>
      <c r="K170" s="221" t="s">
        <v>140</v>
      </c>
      <c r="L170" s="45"/>
      <c r="M170" s="225" t="s">
        <v>1</v>
      </c>
      <c r="N170" s="226" t="s">
        <v>46</v>
      </c>
      <c r="O170" s="92"/>
      <c r="P170" s="227">
        <f>O170*H170</f>
        <v>0</v>
      </c>
      <c r="Q170" s="227">
        <v>0</v>
      </c>
      <c r="R170" s="227">
        <f>Q170*H170</f>
        <v>0</v>
      </c>
      <c r="S170" s="227">
        <v>0</v>
      </c>
      <c r="T170" s="22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9" t="s">
        <v>132</v>
      </c>
      <c r="AT170" s="229" t="s">
        <v>128</v>
      </c>
      <c r="AU170" s="229" t="s">
        <v>90</v>
      </c>
      <c r="AY170" s="18" t="s">
        <v>126</v>
      </c>
      <c r="BE170" s="230">
        <f>IF(N170="základní",J170,0)</f>
        <v>0</v>
      </c>
      <c r="BF170" s="230">
        <f>IF(N170="snížená",J170,0)</f>
        <v>0</v>
      </c>
      <c r="BG170" s="230">
        <f>IF(N170="zákl. přenesená",J170,0)</f>
        <v>0</v>
      </c>
      <c r="BH170" s="230">
        <f>IF(N170="sníž. přenesená",J170,0)</f>
        <v>0</v>
      </c>
      <c r="BI170" s="230">
        <f>IF(N170="nulová",J170,0)</f>
        <v>0</v>
      </c>
      <c r="BJ170" s="18" t="s">
        <v>37</v>
      </c>
      <c r="BK170" s="230">
        <f>ROUND(I170*H170,1)</f>
        <v>0</v>
      </c>
      <c r="BL170" s="18" t="s">
        <v>132</v>
      </c>
      <c r="BM170" s="229" t="s">
        <v>207</v>
      </c>
    </row>
    <row r="171" s="2" customFormat="1">
      <c r="A171" s="39"/>
      <c r="B171" s="40"/>
      <c r="C171" s="41"/>
      <c r="D171" s="231" t="s">
        <v>134</v>
      </c>
      <c r="E171" s="41"/>
      <c r="F171" s="232" t="s">
        <v>208</v>
      </c>
      <c r="G171" s="41"/>
      <c r="H171" s="41"/>
      <c r="I171" s="233"/>
      <c r="J171" s="41"/>
      <c r="K171" s="41"/>
      <c r="L171" s="45"/>
      <c r="M171" s="234"/>
      <c r="N171" s="235"/>
      <c r="O171" s="92"/>
      <c r="P171" s="92"/>
      <c r="Q171" s="92"/>
      <c r="R171" s="92"/>
      <c r="S171" s="92"/>
      <c r="T171" s="9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134</v>
      </c>
      <c r="AU171" s="18" t="s">
        <v>90</v>
      </c>
    </row>
    <row r="172" s="13" customFormat="1">
      <c r="A172" s="13"/>
      <c r="B172" s="237"/>
      <c r="C172" s="238"/>
      <c r="D172" s="231" t="s">
        <v>148</v>
      </c>
      <c r="E172" s="239" t="s">
        <v>1</v>
      </c>
      <c r="F172" s="240" t="s">
        <v>209</v>
      </c>
      <c r="G172" s="238"/>
      <c r="H172" s="241">
        <v>0.73999999999999999</v>
      </c>
      <c r="I172" s="242"/>
      <c r="J172" s="238"/>
      <c r="K172" s="238"/>
      <c r="L172" s="243"/>
      <c r="M172" s="244"/>
      <c r="N172" s="245"/>
      <c r="O172" s="245"/>
      <c r="P172" s="245"/>
      <c r="Q172" s="245"/>
      <c r="R172" s="245"/>
      <c r="S172" s="245"/>
      <c r="T172" s="24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7" t="s">
        <v>148</v>
      </c>
      <c r="AU172" s="247" t="s">
        <v>90</v>
      </c>
      <c r="AV172" s="13" t="s">
        <v>90</v>
      </c>
      <c r="AW172" s="13" t="s">
        <v>36</v>
      </c>
      <c r="AX172" s="13" t="s">
        <v>81</v>
      </c>
      <c r="AY172" s="247" t="s">
        <v>126</v>
      </c>
    </row>
    <row r="173" s="13" customFormat="1">
      <c r="A173" s="13"/>
      <c r="B173" s="237"/>
      <c r="C173" s="238"/>
      <c r="D173" s="231" t="s">
        <v>148</v>
      </c>
      <c r="E173" s="239" t="s">
        <v>1</v>
      </c>
      <c r="F173" s="240" t="s">
        <v>210</v>
      </c>
      <c r="G173" s="238"/>
      <c r="H173" s="241">
        <v>0.37</v>
      </c>
      <c r="I173" s="242"/>
      <c r="J173" s="238"/>
      <c r="K173" s="238"/>
      <c r="L173" s="243"/>
      <c r="M173" s="244"/>
      <c r="N173" s="245"/>
      <c r="O173" s="245"/>
      <c r="P173" s="245"/>
      <c r="Q173" s="245"/>
      <c r="R173" s="245"/>
      <c r="S173" s="245"/>
      <c r="T173" s="24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7" t="s">
        <v>148</v>
      </c>
      <c r="AU173" s="247" t="s">
        <v>90</v>
      </c>
      <c r="AV173" s="13" t="s">
        <v>90</v>
      </c>
      <c r="AW173" s="13" t="s">
        <v>36</v>
      </c>
      <c r="AX173" s="13" t="s">
        <v>81</v>
      </c>
      <c r="AY173" s="247" t="s">
        <v>126</v>
      </c>
    </row>
    <row r="174" s="14" customFormat="1">
      <c r="A174" s="14"/>
      <c r="B174" s="248"/>
      <c r="C174" s="249"/>
      <c r="D174" s="231" t="s">
        <v>148</v>
      </c>
      <c r="E174" s="250" t="s">
        <v>1</v>
      </c>
      <c r="F174" s="251" t="s">
        <v>153</v>
      </c>
      <c r="G174" s="249"/>
      <c r="H174" s="252">
        <v>1.1100000000000001</v>
      </c>
      <c r="I174" s="253"/>
      <c r="J174" s="249"/>
      <c r="K174" s="249"/>
      <c r="L174" s="254"/>
      <c r="M174" s="255"/>
      <c r="N174" s="256"/>
      <c r="O174" s="256"/>
      <c r="P174" s="256"/>
      <c r="Q174" s="256"/>
      <c r="R174" s="256"/>
      <c r="S174" s="256"/>
      <c r="T174" s="257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8" t="s">
        <v>148</v>
      </c>
      <c r="AU174" s="258" t="s">
        <v>90</v>
      </c>
      <c r="AV174" s="14" t="s">
        <v>132</v>
      </c>
      <c r="AW174" s="14" t="s">
        <v>36</v>
      </c>
      <c r="AX174" s="14" t="s">
        <v>37</v>
      </c>
      <c r="AY174" s="258" t="s">
        <v>126</v>
      </c>
    </row>
    <row r="175" s="2" customFormat="1" ht="16.5" customHeight="1">
      <c r="A175" s="39"/>
      <c r="B175" s="40"/>
      <c r="C175" s="219" t="s">
        <v>211</v>
      </c>
      <c r="D175" s="219" t="s">
        <v>128</v>
      </c>
      <c r="E175" s="220" t="s">
        <v>212</v>
      </c>
      <c r="F175" s="221" t="s">
        <v>213</v>
      </c>
      <c r="G175" s="222" t="s">
        <v>145</v>
      </c>
      <c r="H175" s="223">
        <v>2827.79</v>
      </c>
      <c r="I175" s="224"/>
      <c r="J175" s="223">
        <f>ROUND(I175*H175,1)</f>
        <v>0</v>
      </c>
      <c r="K175" s="221" t="s">
        <v>140</v>
      </c>
      <c r="L175" s="45"/>
      <c r="M175" s="225" t="s">
        <v>1</v>
      </c>
      <c r="N175" s="226" t="s">
        <v>46</v>
      </c>
      <c r="O175" s="92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9" t="s">
        <v>132</v>
      </c>
      <c r="AT175" s="229" t="s">
        <v>128</v>
      </c>
      <c r="AU175" s="229" t="s">
        <v>90</v>
      </c>
      <c r="AY175" s="18" t="s">
        <v>126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8" t="s">
        <v>37</v>
      </c>
      <c r="BK175" s="230">
        <f>ROUND(I175*H175,1)</f>
        <v>0</v>
      </c>
      <c r="BL175" s="18" t="s">
        <v>132</v>
      </c>
      <c r="BM175" s="229" t="s">
        <v>214</v>
      </c>
    </row>
    <row r="176" s="2" customFormat="1">
      <c r="A176" s="39"/>
      <c r="B176" s="40"/>
      <c r="C176" s="41"/>
      <c r="D176" s="231" t="s">
        <v>134</v>
      </c>
      <c r="E176" s="41"/>
      <c r="F176" s="232" t="s">
        <v>215</v>
      </c>
      <c r="G176" s="41"/>
      <c r="H176" s="41"/>
      <c r="I176" s="233"/>
      <c r="J176" s="41"/>
      <c r="K176" s="41"/>
      <c r="L176" s="45"/>
      <c r="M176" s="234"/>
      <c r="N176" s="235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134</v>
      </c>
      <c r="AU176" s="18" t="s">
        <v>90</v>
      </c>
    </row>
    <row r="177" s="13" customFormat="1">
      <c r="A177" s="13"/>
      <c r="B177" s="237"/>
      <c r="C177" s="238"/>
      <c r="D177" s="231" t="s">
        <v>148</v>
      </c>
      <c r="E177" s="239" t="s">
        <v>1</v>
      </c>
      <c r="F177" s="240" t="s">
        <v>216</v>
      </c>
      <c r="G177" s="238"/>
      <c r="H177" s="241">
        <v>2813.9099999999999</v>
      </c>
      <c r="I177" s="242"/>
      <c r="J177" s="238"/>
      <c r="K177" s="238"/>
      <c r="L177" s="243"/>
      <c r="M177" s="244"/>
      <c r="N177" s="245"/>
      <c r="O177" s="245"/>
      <c r="P177" s="245"/>
      <c r="Q177" s="245"/>
      <c r="R177" s="245"/>
      <c r="S177" s="245"/>
      <c r="T177" s="24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7" t="s">
        <v>148</v>
      </c>
      <c r="AU177" s="247" t="s">
        <v>90</v>
      </c>
      <c r="AV177" s="13" t="s">
        <v>90</v>
      </c>
      <c r="AW177" s="13" t="s">
        <v>36</v>
      </c>
      <c r="AX177" s="13" t="s">
        <v>81</v>
      </c>
      <c r="AY177" s="247" t="s">
        <v>126</v>
      </c>
    </row>
    <row r="178" s="13" customFormat="1">
      <c r="A178" s="13"/>
      <c r="B178" s="237"/>
      <c r="C178" s="238"/>
      <c r="D178" s="231" t="s">
        <v>148</v>
      </c>
      <c r="E178" s="239" t="s">
        <v>1</v>
      </c>
      <c r="F178" s="240" t="s">
        <v>217</v>
      </c>
      <c r="G178" s="238"/>
      <c r="H178" s="241">
        <v>13.880000000000001</v>
      </c>
      <c r="I178" s="242"/>
      <c r="J178" s="238"/>
      <c r="K178" s="238"/>
      <c r="L178" s="243"/>
      <c r="M178" s="244"/>
      <c r="N178" s="245"/>
      <c r="O178" s="245"/>
      <c r="P178" s="245"/>
      <c r="Q178" s="245"/>
      <c r="R178" s="245"/>
      <c r="S178" s="245"/>
      <c r="T178" s="24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7" t="s">
        <v>148</v>
      </c>
      <c r="AU178" s="247" t="s">
        <v>90</v>
      </c>
      <c r="AV178" s="13" t="s">
        <v>90</v>
      </c>
      <c r="AW178" s="13" t="s">
        <v>36</v>
      </c>
      <c r="AX178" s="13" t="s">
        <v>81</v>
      </c>
      <c r="AY178" s="247" t="s">
        <v>126</v>
      </c>
    </row>
    <row r="179" s="14" customFormat="1">
      <c r="A179" s="14"/>
      <c r="B179" s="248"/>
      <c r="C179" s="249"/>
      <c r="D179" s="231" t="s">
        <v>148</v>
      </c>
      <c r="E179" s="250" t="s">
        <v>1</v>
      </c>
      <c r="F179" s="251" t="s">
        <v>153</v>
      </c>
      <c r="G179" s="249"/>
      <c r="H179" s="252">
        <v>2827.79</v>
      </c>
      <c r="I179" s="253"/>
      <c r="J179" s="249"/>
      <c r="K179" s="249"/>
      <c r="L179" s="254"/>
      <c r="M179" s="255"/>
      <c r="N179" s="256"/>
      <c r="O179" s="256"/>
      <c r="P179" s="256"/>
      <c r="Q179" s="256"/>
      <c r="R179" s="256"/>
      <c r="S179" s="256"/>
      <c r="T179" s="257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8" t="s">
        <v>148</v>
      </c>
      <c r="AU179" s="258" t="s">
        <v>90</v>
      </c>
      <c r="AV179" s="14" t="s">
        <v>132</v>
      </c>
      <c r="AW179" s="14" t="s">
        <v>36</v>
      </c>
      <c r="AX179" s="14" t="s">
        <v>37</v>
      </c>
      <c r="AY179" s="258" t="s">
        <v>126</v>
      </c>
    </row>
    <row r="180" s="2" customFormat="1" ht="24.15" customHeight="1">
      <c r="A180" s="39"/>
      <c r="B180" s="40"/>
      <c r="C180" s="219" t="s">
        <v>218</v>
      </c>
      <c r="D180" s="219" t="s">
        <v>128</v>
      </c>
      <c r="E180" s="220" t="s">
        <v>219</v>
      </c>
      <c r="F180" s="221" t="s">
        <v>220</v>
      </c>
      <c r="G180" s="222" t="s">
        <v>221</v>
      </c>
      <c r="H180" s="223">
        <v>113.62000000000001</v>
      </c>
      <c r="I180" s="224"/>
      <c r="J180" s="223">
        <f>ROUND(I180*H180,1)</f>
        <v>0</v>
      </c>
      <c r="K180" s="221" t="s">
        <v>140</v>
      </c>
      <c r="L180" s="45"/>
      <c r="M180" s="225" t="s">
        <v>1</v>
      </c>
      <c r="N180" s="226" t="s">
        <v>46</v>
      </c>
      <c r="O180" s="92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9" t="s">
        <v>132</v>
      </c>
      <c r="AT180" s="229" t="s">
        <v>128</v>
      </c>
      <c r="AU180" s="229" t="s">
        <v>90</v>
      </c>
      <c r="AY180" s="18" t="s">
        <v>126</v>
      </c>
      <c r="BE180" s="230">
        <f>IF(N180="základní",J180,0)</f>
        <v>0</v>
      </c>
      <c r="BF180" s="230">
        <f>IF(N180="snížená",J180,0)</f>
        <v>0</v>
      </c>
      <c r="BG180" s="230">
        <f>IF(N180="zákl. přenesená",J180,0)</f>
        <v>0</v>
      </c>
      <c r="BH180" s="230">
        <f>IF(N180="sníž. přenesená",J180,0)</f>
        <v>0</v>
      </c>
      <c r="BI180" s="230">
        <f>IF(N180="nulová",J180,0)</f>
        <v>0</v>
      </c>
      <c r="BJ180" s="18" t="s">
        <v>37</v>
      </c>
      <c r="BK180" s="230">
        <f>ROUND(I180*H180,1)</f>
        <v>0</v>
      </c>
      <c r="BL180" s="18" t="s">
        <v>132</v>
      </c>
      <c r="BM180" s="229" t="s">
        <v>222</v>
      </c>
    </row>
    <row r="181" s="2" customFormat="1">
      <c r="A181" s="39"/>
      <c r="B181" s="40"/>
      <c r="C181" s="41"/>
      <c r="D181" s="231" t="s">
        <v>134</v>
      </c>
      <c r="E181" s="41"/>
      <c r="F181" s="232" t="s">
        <v>223</v>
      </c>
      <c r="G181" s="41"/>
      <c r="H181" s="41"/>
      <c r="I181" s="233"/>
      <c r="J181" s="41"/>
      <c r="K181" s="41"/>
      <c r="L181" s="45"/>
      <c r="M181" s="234"/>
      <c r="N181" s="235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134</v>
      </c>
      <c r="AU181" s="18" t="s">
        <v>90</v>
      </c>
    </row>
    <row r="182" s="13" customFormat="1">
      <c r="A182" s="13"/>
      <c r="B182" s="237"/>
      <c r="C182" s="238"/>
      <c r="D182" s="231" t="s">
        <v>148</v>
      </c>
      <c r="E182" s="239" t="s">
        <v>1</v>
      </c>
      <c r="F182" s="240" t="s">
        <v>224</v>
      </c>
      <c r="G182" s="238"/>
      <c r="H182" s="241">
        <v>113.62000000000001</v>
      </c>
      <c r="I182" s="242"/>
      <c r="J182" s="238"/>
      <c r="K182" s="238"/>
      <c r="L182" s="243"/>
      <c r="M182" s="244"/>
      <c r="N182" s="245"/>
      <c r="O182" s="245"/>
      <c r="P182" s="245"/>
      <c r="Q182" s="245"/>
      <c r="R182" s="245"/>
      <c r="S182" s="245"/>
      <c r="T182" s="24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7" t="s">
        <v>148</v>
      </c>
      <c r="AU182" s="247" t="s">
        <v>90</v>
      </c>
      <c r="AV182" s="13" t="s">
        <v>90</v>
      </c>
      <c r="AW182" s="13" t="s">
        <v>36</v>
      </c>
      <c r="AX182" s="13" t="s">
        <v>37</v>
      </c>
      <c r="AY182" s="247" t="s">
        <v>126</v>
      </c>
    </row>
    <row r="183" s="2" customFormat="1" ht="16.5" customHeight="1">
      <c r="A183" s="39"/>
      <c r="B183" s="40"/>
      <c r="C183" s="270" t="s">
        <v>225</v>
      </c>
      <c r="D183" s="270" t="s">
        <v>226</v>
      </c>
      <c r="E183" s="271" t="s">
        <v>227</v>
      </c>
      <c r="F183" s="272" t="s">
        <v>228</v>
      </c>
      <c r="G183" s="273" t="s">
        <v>229</v>
      </c>
      <c r="H183" s="274">
        <v>1.7</v>
      </c>
      <c r="I183" s="275"/>
      <c r="J183" s="274">
        <f>ROUND(I183*H183,1)</f>
        <v>0</v>
      </c>
      <c r="K183" s="272" t="s">
        <v>1</v>
      </c>
      <c r="L183" s="276"/>
      <c r="M183" s="277" t="s">
        <v>1</v>
      </c>
      <c r="N183" s="278" t="s">
        <v>46</v>
      </c>
      <c r="O183" s="92"/>
      <c r="P183" s="227">
        <f>O183*H183</f>
        <v>0</v>
      </c>
      <c r="Q183" s="227">
        <v>0.001</v>
      </c>
      <c r="R183" s="227">
        <f>Q183*H183</f>
        <v>0.0016999999999999999</v>
      </c>
      <c r="S183" s="227">
        <v>0</v>
      </c>
      <c r="T183" s="22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9" t="s">
        <v>181</v>
      </c>
      <c r="AT183" s="229" t="s">
        <v>226</v>
      </c>
      <c r="AU183" s="229" t="s">
        <v>90</v>
      </c>
      <c r="AY183" s="18" t="s">
        <v>126</v>
      </c>
      <c r="BE183" s="230">
        <f>IF(N183="základní",J183,0)</f>
        <v>0</v>
      </c>
      <c r="BF183" s="230">
        <f>IF(N183="snížená",J183,0)</f>
        <v>0</v>
      </c>
      <c r="BG183" s="230">
        <f>IF(N183="zákl. přenesená",J183,0)</f>
        <v>0</v>
      </c>
      <c r="BH183" s="230">
        <f>IF(N183="sníž. přenesená",J183,0)</f>
        <v>0</v>
      </c>
      <c r="BI183" s="230">
        <f>IF(N183="nulová",J183,0)</f>
        <v>0</v>
      </c>
      <c r="BJ183" s="18" t="s">
        <v>37</v>
      </c>
      <c r="BK183" s="230">
        <f>ROUND(I183*H183,1)</f>
        <v>0</v>
      </c>
      <c r="BL183" s="18" t="s">
        <v>132</v>
      </c>
      <c r="BM183" s="229" t="s">
        <v>230</v>
      </c>
    </row>
    <row r="184" s="2" customFormat="1">
      <c r="A184" s="39"/>
      <c r="B184" s="40"/>
      <c r="C184" s="41"/>
      <c r="D184" s="231" t="s">
        <v>134</v>
      </c>
      <c r="E184" s="41"/>
      <c r="F184" s="232" t="s">
        <v>231</v>
      </c>
      <c r="G184" s="41"/>
      <c r="H184" s="41"/>
      <c r="I184" s="233"/>
      <c r="J184" s="41"/>
      <c r="K184" s="41"/>
      <c r="L184" s="45"/>
      <c r="M184" s="234"/>
      <c r="N184" s="235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134</v>
      </c>
      <c r="AU184" s="18" t="s">
        <v>90</v>
      </c>
    </row>
    <row r="185" s="2" customFormat="1">
      <c r="A185" s="39"/>
      <c r="B185" s="40"/>
      <c r="C185" s="41"/>
      <c r="D185" s="231" t="s">
        <v>135</v>
      </c>
      <c r="E185" s="41"/>
      <c r="F185" s="236" t="s">
        <v>232</v>
      </c>
      <c r="G185" s="41"/>
      <c r="H185" s="41"/>
      <c r="I185" s="233"/>
      <c r="J185" s="41"/>
      <c r="K185" s="41"/>
      <c r="L185" s="45"/>
      <c r="M185" s="234"/>
      <c r="N185" s="235"/>
      <c r="O185" s="92"/>
      <c r="P185" s="92"/>
      <c r="Q185" s="92"/>
      <c r="R185" s="92"/>
      <c r="S185" s="92"/>
      <c r="T185" s="93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135</v>
      </c>
      <c r="AU185" s="18" t="s">
        <v>90</v>
      </c>
    </row>
    <row r="186" s="13" customFormat="1">
      <c r="A186" s="13"/>
      <c r="B186" s="237"/>
      <c r="C186" s="238"/>
      <c r="D186" s="231" t="s">
        <v>148</v>
      </c>
      <c r="E186" s="238"/>
      <c r="F186" s="240" t="s">
        <v>233</v>
      </c>
      <c r="G186" s="238"/>
      <c r="H186" s="241">
        <v>1.7</v>
      </c>
      <c r="I186" s="242"/>
      <c r="J186" s="238"/>
      <c r="K186" s="238"/>
      <c r="L186" s="243"/>
      <c r="M186" s="244"/>
      <c r="N186" s="245"/>
      <c r="O186" s="245"/>
      <c r="P186" s="245"/>
      <c r="Q186" s="245"/>
      <c r="R186" s="245"/>
      <c r="S186" s="245"/>
      <c r="T186" s="24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7" t="s">
        <v>148</v>
      </c>
      <c r="AU186" s="247" t="s">
        <v>90</v>
      </c>
      <c r="AV186" s="13" t="s">
        <v>90</v>
      </c>
      <c r="AW186" s="13" t="s">
        <v>4</v>
      </c>
      <c r="AX186" s="13" t="s">
        <v>37</v>
      </c>
      <c r="AY186" s="247" t="s">
        <v>126</v>
      </c>
    </row>
    <row r="187" s="2" customFormat="1" ht="24.15" customHeight="1">
      <c r="A187" s="39"/>
      <c r="B187" s="40"/>
      <c r="C187" s="219" t="s">
        <v>8</v>
      </c>
      <c r="D187" s="219" t="s">
        <v>128</v>
      </c>
      <c r="E187" s="220" t="s">
        <v>234</v>
      </c>
      <c r="F187" s="221" t="s">
        <v>235</v>
      </c>
      <c r="G187" s="222" t="s">
        <v>221</v>
      </c>
      <c r="H187" s="223">
        <v>5938.3299999999999</v>
      </c>
      <c r="I187" s="224"/>
      <c r="J187" s="223">
        <f>ROUND(I187*H187,1)</f>
        <v>0</v>
      </c>
      <c r="K187" s="221" t="s">
        <v>140</v>
      </c>
      <c r="L187" s="45"/>
      <c r="M187" s="225" t="s">
        <v>1</v>
      </c>
      <c r="N187" s="226" t="s">
        <v>46</v>
      </c>
      <c r="O187" s="92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9" t="s">
        <v>132</v>
      </c>
      <c r="AT187" s="229" t="s">
        <v>128</v>
      </c>
      <c r="AU187" s="229" t="s">
        <v>90</v>
      </c>
      <c r="AY187" s="18" t="s">
        <v>126</v>
      </c>
      <c r="BE187" s="230">
        <f>IF(N187="základní",J187,0)</f>
        <v>0</v>
      </c>
      <c r="BF187" s="230">
        <f>IF(N187="snížená",J187,0)</f>
        <v>0</v>
      </c>
      <c r="BG187" s="230">
        <f>IF(N187="zákl. přenesená",J187,0)</f>
        <v>0</v>
      </c>
      <c r="BH187" s="230">
        <f>IF(N187="sníž. přenesená",J187,0)</f>
        <v>0</v>
      </c>
      <c r="BI187" s="230">
        <f>IF(N187="nulová",J187,0)</f>
        <v>0</v>
      </c>
      <c r="BJ187" s="18" t="s">
        <v>37</v>
      </c>
      <c r="BK187" s="230">
        <f>ROUND(I187*H187,1)</f>
        <v>0</v>
      </c>
      <c r="BL187" s="18" t="s">
        <v>132</v>
      </c>
      <c r="BM187" s="229" t="s">
        <v>236</v>
      </c>
    </row>
    <row r="188" s="2" customFormat="1">
      <c r="A188" s="39"/>
      <c r="B188" s="40"/>
      <c r="C188" s="41"/>
      <c r="D188" s="231" t="s">
        <v>134</v>
      </c>
      <c r="E188" s="41"/>
      <c r="F188" s="232" t="s">
        <v>237</v>
      </c>
      <c r="G188" s="41"/>
      <c r="H188" s="41"/>
      <c r="I188" s="233"/>
      <c r="J188" s="41"/>
      <c r="K188" s="41"/>
      <c r="L188" s="45"/>
      <c r="M188" s="234"/>
      <c r="N188" s="235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134</v>
      </c>
      <c r="AU188" s="18" t="s">
        <v>90</v>
      </c>
    </row>
    <row r="189" s="13" customFormat="1">
      <c r="A189" s="13"/>
      <c r="B189" s="237"/>
      <c r="C189" s="238"/>
      <c r="D189" s="231" t="s">
        <v>148</v>
      </c>
      <c r="E189" s="239" t="s">
        <v>1</v>
      </c>
      <c r="F189" s="240" t="s">
        <v>238</v>
      </c>
      <c r="G189" s="238"/>
      <c r="H189" s="241">
        <v>3106.2399999999998</v>
      </c>
      <c r="I189" s="242"/>
      <c r="J189" s="238"/>
      <c r="K189" s="238"/>
      <c r="L189" s="243"/>
      <c r="M189" s="244"/>
      <c r="N189" s="245"/>
      <c r="O189" s="245"/>
      <c r="P189" s="245"/>
      <c r="Q189" s="245"/>
      <c r="R189" s="245"/>
      <c r="S189" s="245"/>
      <c r="T189" s="24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7" t="s">
        <v>148</v>
      </c>
      <c r="AU189" s="247" t="s">
        <v>90</v>
      </c>
      <c r="AV189" s="13" t="s">
        <v>90</v>
      </c>
      <c r="AW189" s="13" t="s">
        <v>36</v>
      </c>
      <c r="AX189" s="13" t="s">
        <v>81</v>
      </c>
      <c r="AY189" s="247" t="s">
        <v>126</v>
      </c>
    </row>
    <row r="190" s="13" customFormat="1">
      <c r="A190" s="13"/>
      <c r="B190" s="237"/>
      <c r="C190" s="238"/>
      <c r="D190" s="231" t="s">
        <v>148</v>
      </c>
      <c r="E190" s="239" t="s">
        <v>1</v>
      </c>
      <c r="F190" s="240" t="s">
        <v>239</v>
      </c>
      <c r="G190" s="238"/>
      <c r="H190" s="241">
        <v>2832.0900000000001</v>
      </c>
      <c r="I190" s="242"/>
      <c r="J190" s="238"/>
      <c r="K190" s="238"/>
      <c r="L190" s="243"/>
      <c r="M190" s="244"/>
      <c r="N190" s="245"/>
      <c r="O190" s="245"/>
      <c r="P190" s="245"/>
      <c r="Q190" s="245"/>
      <c r="R190" s="245"/>
      <c r="S190" s="245"/>
      <c r="T190" s="24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7" t="s">
        <v>148</v>
      </c>
      <c r="AU190" s="247" t="s">
        <v>90</v>
      </c>
      <c r="AV190" s="13" t="s">
        <v>90</v>
      </c>
      <c r="AW190" s="13" t="s">
        <v>36</v>
      </c>
      <c r="AX190" s="13" t="s">
        <v>81</v>
      </c>
      <c r="AY190" s="247" t="s">
        <v>126</v>
      </c>
    </row>
    <row r="191" s="14" customFormat="1">
      <c r="A191" s="14"/>
      <c r="B191" s="248"/>
      <c r="C191" s="249"/>
      <c r="D191" s="231" t="s">
        <v>148</v>
      </c>
      <c r="E191" s="250" t="s">
        <v>1</v>
      </c>
      <c r="F191" s="251" t="s">
        <v>153</v>
      </c>
      <c r="G191" s="249"/>
      <c r="H191" s="252">
        <v>5938.3299999999999</v>
      </c>
      <c r="I191" s="253"/>
      <c r="J191" s="249"/>
      <c r="K191" s="249"/>
      <c r="L191" s="254"/>
      <c r="M191" s="255"/>
      <c r="N191" s="256"/>
      <c r="O191" s="256"/>
      <c r="P191" s="256"/>
      <c r="Q191" s="256"/>
      <c r="R191" s="256"/>
      <c r="S191" s="256"/>
      <c r="T191" s="257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8" t="s">
        <v>148</v>
      </c>
      <c r="AU191" s="258" t="s">
        <v>90</v>
      </c>
      <c r="AV191" s="14" t="s">
        <v>132</v>
      </c>
      <c r="AW191" s="14" t="s">
        <v>36</v>
      </c>
      <c r="AX191" s="14" t="s">
        <v>37</v>
      </c>
      <c r="AY191" s="258" t="s">
        <v>126</v>
      </c>
    </row>
    <row r="192" s="2" customFormat="1" ht="24.15" customHeight="1">
      <c r="A192" s="39"/>
      <c r="B192" s="40"/>
      <c r="C192" s="219" t="s">
        <v>240</v>
      </c>
      <c r="D192" s="219" t="s">
        <v>128</v>
      </c>
      <c r="E192" s="220" t="s">
        <v>241</v>
      </c>
      <c r="F192" s="221" t="s">
        <v>242</v>
      </c>
      <c r="G192" s="222" t="s">
        <v>221</v>
      </c>
      <c r="H192" s="223">
        <v>2937.6799999999998</v>
      </c>
      <c r="I192" s="224"/>
      <c r="J192" s="223">
        <f>ROUND(I192*H192,1)</f>
        <v>0</v>
      </c>
      <c r="K192" s="221" t="s">
        <v>140</v>
      </c>
      <c r="L192" s="45"/>
      <c r="M192" s="225" t="s">
        <v>1</v>
      </c>
      <c r="N192" s="226" t="s">
        <v>46</v>
      </c>
      <c r="O192" s="92"/>
      <c r="P192" s="227">
        <f>O192*H192</f>
        <v>0</v>
      </c>
      <c r="Q192" s="227">
        <v>0</v>
      </c>
      <c r="R192" s="227">
        <f>Q192*H192</f>
        <v>0</v>
      </c>
      <c r="S192" s="227">
        <v>0</v>
      </c>
      <c r="T192" s="22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9" t="s">
        <v>132</v>
      </c>
      <c r="AT192" s="229" t="s">
        <v>128</v>
      </c>
      <c r="AU192" s="229" t="s">
        <v>90</v>
      </c>
      <c r="AY192" s="18" t="s">
        <v>126</v>
      </c>
      <c r="BE192" s="230">
        <f>IF(N192="základní",J192,0)</f>
        <v>0</v>
      </c>
      <c r="BF192" s="230">
        <f>IF(N192="snížená",J192,0)</f>
        <v>0</v>
      </c>
      <c r="BG192" s="230">
        <f>IF(N192="zákl. přenesená",J192,0)</f>
        <v>0</v>
      </c>
      <c r="BH192" s="230">
        <f>IF(N192="sníž. přenesená",J192,0)</f>
        <v>0</v>
      </c>
      <c r="BI192" s="230">
        <f>IF(N192="nulová",J192,0)</f>
        <v>0</v>
      </c>
      <c r="BJ192" s="18" t="s">
        <v>37</v>
      </c>
      <c r="BK192" s="230">
        <f>ROUND(I192*H192,1)</f>
        <v>0</v>
      </c>
      <c r="BL192" s="18" t="s">
        <v>132</v>
      </c>
      <c r="BM192" s="229" t="s">
        <v>243</v>
      </c>
    </row>
    <row r="193" s="2" customFormat="1">
      <c r="A193" s="39"/>
      <c r="B193" s="40"/>
      <c r="C193" s="41"/>
      <c r="D193" s="231" t="s">
        <v>134</v>
      </c>
      <c r="E193" s="41"/>
      <c r="F193" s="232" t="s">
        <v>244</v>
      </c>
      <c r="G193" s="41"/>
      <c r="H193" s="41"/>
      <c r="I193" s="233"/>
      <c r="J193" s="41"/>
      <c r="K193" s="41"/>
      <c r="L193" s="45"/>
      <c r="M193" s="234"/>
      <c r="N193" s="235"/>
      <c r="O193" s="92"/>
      <c r="P193" s="92"/>
      <c r="Q193" s="92"/>
      <c r="R193" s="92"/>
      <c r="S193" s="92"/>
      <c r="T193" s="93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134</v>
      </c>
      <c r="AU193" s="18" t="s">
        <v>90</v>
      </c>
    </row>
    <row r="194" s="13" customFormat="1">
      <c r="A194" s="13"/>
      <c r="B194" s="237"/>
      <c r="C194" s="238"/>
      <c r="D194" s="231" t="s">
        <v>148</v>
      </c>
      <c r="E194" s="239" t="s">
        <v>1</v>
      </c>
      <c r="F194" s="240" t="s">
        <v>245</v>
      </c>
      <c r="G194" s="238"/>
      <c r="H194" s="241">
        <v>2937.6799999999998</v>
      </c>
      <c r="I194" s="242"/>
      <c r="J194" s="238"/>
      <c r="K194" s="238"/>
      <c r="L194" s="243"/>
      <c r="M194" s="244"/>
      <c r="N194" s="245"/>
      <c r="O194" s="245"/>
      <c r="P194" s="245"/>
      <c r="Q194" s="245"/>
      <c r="R194" s="245"/>
      <c r="S194" s="245"/>
      <c r="T194" s="24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7" t="s">
        <v>148</v>
      </c>
      <c r="AU194" s="247" t="s">
        <v>90</v>
      </c>
      <c r="AV194" s="13" t="s">
        <v>90</v>
      </c>
      <c r="AW194" s="13" t="s">
        <v>36</v>
      </c>
      <c r="AX194" s="13" t="s">
        <v>37</v>
      </c>
      <c r="AY194" s="247" t="s">
        <v>126</v>
      </c>
    </row>
    <row r="195" s="2" customFormat="1" ht="16.5" customHeight="1">
      <c r="A195" s="39"/>
      <c r="B195" s="40"/>
      <c r="C195" s="219" t="s">
        <v>246</v>
      </c>
      <c r="D195" s="219" t="s">
        <v>128</v>
      </c>
      <c r="E195" s="220" t="s">
        <v>247</v>
      </c>
      <c r="F195" s="221" t="s">
        <v>248</v>
      </c>
      <c r="G195" s="222" t="s">
        <v>221</v>
      </c>
      <c r="H195" s="223">
        <v>35.299999999999997</v>
      </c>
      <c r="I195" s="224"/>
      <c r="J195" s="223">
        <f>ROUND(I195*H195,1)</f>
        <v>0</v>
      </c>
      <c r="K195" s="221" t="s">
        <v>140</v>
      </c>
      <c r="L195" s="45"/>
      <c r="M195" s="225" t="s">
        <v>1</v>
      </c>
      <c r="N195" s="226" t="s">
        <v>46</v>
      </c>
      <c r="O195" s="92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9" t="s">
        <v>132</v>
      </c>
      <c r="AT195" s="229" t="s">
        <v>128</v>
      </c>
      <c r="AU195" s="229" t="s">
        <v>90</v>
      </c>
      <c r="AY195" s="18" t="s">
        <v>126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8" t="s">
        <v>37</v>
      </c>
      <c r="BK195" s="230">
        <f>ROUND(I195*H195,1)</f>
        <v>0</v>
      </c>
      <c r="BL195" s="18" t="s">
        <v>132</v>
      </c>
      <c r="BM195" s="229" t="s">
        <v>249</v>
      </c>
    </row>
    <row r="196" s="2" customFormat="1">
      <c r="A196" s="39"/>
      <c r="B196" s="40"/>
      <c r="C196" s="41"/>
      <c r="D196" s="231" t="s">
        <v>134</v>
      </c>
      <c r="E196" s="41"/>
      <c r="F196" s="232" t="s">
        <v>250</v>
      </c>
      <c r="G196" s="41"/>
      <c r="H196" s="41"/>
      <c r="I196" s="233"/>
      <c r="J196" s="41"/>
      <c r="K196" s="41"/>
      <c r="L196" s="45"/>
      <c r="M196" s="234"/>
      <c r="N196" s="235"/>
      <c r="O196" s="92"/>
      <c r="P196" s="92"/>
      <c r="Q196" s="92"/>
      <c r="R196" s="92"/>
      <c r="S196" s="92"/>
      <c r="T196" s="93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134</v>
      </c>
      <c r="AU196" s="18" t="s">
        <v>90</v>
      </c>
    </row>
    <row r="197" s="13" customFormat="1">
      <c r="A197" s="13"/>
      <c r="B197" s="237"/>
      <c r="C197" s="238"/>
      <c r="D197" s="231" t="s">
        <v>148</v>
      </c>
      <c r="E197" s="239" t="s">
        <v>1</v>
      </c>
      <c r="F197" s="240" t="s">
        <v>251</v>
      </c>
      <c r="G197" s="238"/>
      <c r="H197" s="241">
        <v>35.299999999999997</v>
      </c>
      <c r="I197" s="242"/>
      <c r="J197" s="238"/>
      <c r="K197" s="238"/>
      <c r="L197" s="243"/>
      <c r="M197" s="244"/>
      <c r="N197" s="245"/>
      <c r="O197" s="245"/>
      <c r="P197" s="245"/>
      <c r="Q197" s="245"/>
      <c r="R197" s="245"/>
      <c r="S197" s="245"/>
      <c r="T197" s="24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7" t="s">
        <v>148</v>
      </c>
      <c r="AU197" s="247" t="s">
        <v>90</v>
      </c>
      <c r="AV197" s="13" t="s">
        <v>90</v>
      </c>
      <c r="AW197" s="13" t="s">
        <v>36</v>
      </c>
      <c r="AX197" s="13" t="s">
        <v>37</v>
      </c>
      <c r="AY197" s="247" t="s">
        <v>126</v>
      </c>
    </row>
    <row r="198" s="12" customFormat="1" ht="22.8" customHeight="1">
      <c r="A198" s="12"/>
      <c r="B198" s="203"/>
      <c r="C198" s="204"/>
      <c r="D198" s="205" t="s">
        <v>80</v>
      </c>
      <c r="E198" s="217" t="s">
        <v>132</v>
      </c>
      <c r="F198" s="217" t="s">
        <v>252</v>
      </c>
      <c r="G198" s="204"/>
      <c r="H198" s="204"/>
      <c r="I198" s="207"/>
      <c r="J198" s="218">
        <f>BK198</f>
        <v>0</v>
      </c>
      <c r="K198" s="204"/>
      <c r="L198" s="209"/>
      <c r="M198" s="210"/>
      <c r="N198" s="211"/>
      <c r="O198" s="211"/>
      <c r="P198" s="212">
        <f>SUM(P199:P216)</f>
        <v>0</v>
      </c>
      <c r="Q198" s="211"/>
      <c r="R198" s="212">
        <f>SUM(R199:R216)</f>
        <v>232.265817</v>
      </c>
      <c r="S198" s="211"/>
      <c r="T198" s="213">
        <f>SUM(T199:T216)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4" t="s">
        <v>37</v>
      </c>
      <c r="AT198" s="215" t="s">
        <v>80</v>
      </c>
      <c r="AU198" s="215" t="s">
        <v>37</v>
      </c>
      <c r="AY198" s="214" t="s">
        <v>126</v>
      </c>
      <c r="BK198" s="216">
        <f>SUM(BK199:BK216)</f>
        <v>0</v>
      </c>
    </row>
    <row r="199" s="2" customFormat="1" ht="24.15" customHeight="1">
      <c r="A199" s="39"/>
      <c r="B199" s="40"/>
      <c r="C199" s="219" t="s">
        <v>253</v>
      </c>
      <c r="D199" s="219" t="s">
        <v>128</v>
      </c>
      <c r="E199" s="220" t="s">
        <v>254</v>
      </c>
      <c r="F199" s="221" t="s">
        <v>255</v>
      </c>
      <c r="G199" s="222" t="s">
        <v>145</v>
      </c>
      <c r="H199" s="223">
        <v>25.59</v>
      </c>
      <c r="I199" s="224"/>
      <c r="J199" s="223">
        <f>ROUND(I199*H199,1)</f>
        <v>0</v>
      </c>
      <c r="K199" s="221" t="s">
        <v>140</v>
      </c>
      <c r="L199" s="45"/>
      <c r="M199" s="225" t="s">
        <v>1</v>
      </c>
      <c r="N199" s="226" t="s">
        <v>46</v>
      </c>
      <c r="O199" s="92"/>
      <c r="P199" s="227">
        <f>O199*H199</f>
        <v>0</v>
      </c>
      <c r="Q199" s="227">
        <v>2.0019999999999998</v>
      </c>
      <c r="R199" s="227">
        <f>Q199*H199</f>
        <v>51.231179999999995</v>
      </c>
      <c r="S199" s="227">
        <v>0</v>
      </c>
      <c r="T199" s="22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9" t="s">
        <v>132</v>
      </c>
      <c r="AT199" s="229" t="s">
        <v>128</v>
      </c>
      <c r="AU199" s="229" t="s">
        <v>90</v>
      </c>
      <c r="AY199" s="18" t="s">
        <v>126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8" t="s">
        <v>37</v>
      </c>
      <c r="BK199" s="230">
        <f>ROUND(I199*H199,1)</f>
        <v>0</v>
      </c>
      <c r="BL199" s="18" t="s">
        <v>132</v>
      </c>
      <c r="BM199" s="229" t="s">
        <v>256</v>
      </c>
    </row>
    <row r="200" s="2" customFormat="1">
      <c r="A200" s="39"/>
      <c r="B200" s="40"/>
      <c r="C200" s="41"/>
      <c r="D200" s="231" t="s">
        <v>134</v>
      </c>
      <c r="E200" s="41"/>
      <c r="F200" s="232" t="s">
        <v>257</v>
      </c>
      <c r="G200" s="41"/>
      <c r="H200" s="41"/>
      <c r="I200" s="233"/>
      <c r="J200" s="41"/>
      <c r="K200" s="41"/>
      <c r="L200" s="45"/>
      <c r="M200" s="234"/>
      <c r="N200" s="235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134</v>
      </c>
      <c r="AU200" s="18" t="s">
        <v>90</v>
      </c>
    </row>
    <row r="201" s="13" customFormat="1">
      <c r="A201" s="13"/>
      <c r="B201" s="237"/>
      <c r="C201" s="238"/>
      <c r="D201" s="231" t="s">
        <v>148</v>
      </c>
      <c r="E201" s="239" t="s">
        <v>1</v>
      </c>
      <c r="F201" s="240" t="s">
        <v>258</v>
      </c>
      <c r="G201" s="238"/>
      <c r="H201" s="241">
        <v>1.71</v>
      </c>
      <c r="I201" s="242"/>
      <c r="J201" s="238"/>
      <c r="K201" s="238"/>
      <c r="L201" s="243"/>
      <c r="M201" s="244"/>
      <c r="N201" s="245"/>
      <c r="O201" s="245"/>
      <c r="P201" s="245"/>
      <c r="Q201" s="245"/>
      <c r="R201" s="245"/>
      <c r="S201" s="245"/>
      <c r="T201" s="24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7" t="s">
        <v>148</v>
      </c>
      <c r="AU201" s="247" t="s">
        <v>90</v>
      </c>
      <c r="AV201" s="13" t="s">
        <v>90</v>
      </c>
      <c r="AW201" s="13" t="s">
        <v>36</v>
      </c>
      <c r="AX201" s="13" t="s">
        <v>81</v>
      </c>
      <c r="AY201" s="247" t="s">
        <v>126</v>
      </c>
    </row>
    <row r="202" s="13" customFormat="1">
      <c r="A202" s="13"/>
      <c r="B202" s="237"/>
      <c r="C202" s="238"/>
      <c r="D202" s="231" t="s">
        <v>148</v>
      </c>
      <c r="E202" s="239" t="s">
        <v>1</v>
      </c>
      <c r="F202" s="240" t="s">
        <v>259</v>
      </c>
      <c r="G202" s="238"/>
      <c r="H202" s="241">
        <v>13.880000000000001</v>
      </c>
      <c r="I202" s="242"/>
      <c r="J202" s="238"/>
      <c r="K202" s="238"/>
      <c r="L202" s="243"/>
      <c r="M202" s="244"/>
      <c r="N202" s="245"/>
      <c r="O202" s="245"/>
      <c r="P202" s="245"/>
      <c r="Q202" s="245"/>
      <c r="R202" s="245"/>
      <c r="S202" s="245"/>
      <c r="T202" s="24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7" t="s">
        <v>148</v>
      </c>
      <c r="AU202" s="247" t="s">
        <v>90</v>
      </c>
      <c r="AV202" s="13" t="s">
        <v>90</v>
      </c>
      <c r="AW202" s="13" t="s">
        <v>36</v>
      </c>
      <c r="AX202" s="13" t="s">
        <v>81</v>
      </c>
      <c r="AY202" s="247" t="s">
        <v>126</v>
      </c>
    </row>
    <row r="203" s="13" customFormat="1">
      <c r="A203" s="13"/>
      <c r="B203" s="237"/>
      <c r="C203" s="238"/>
      <c r="D203" s="231" t="s">
        <v>148</v>
      </c>
      <c r="E203" s="239" t="s">
        <v>1</v>
      </c>
      <c r="F203" s="240" t="s">
        <v>260</v>
      </c>
      <c r="G203" s="238"/>
      <c r="H203" s="241">
        <v>10</v>
      </c>
      <c r="I203" s="242"/>
      <c r="J203" s="238"/>
      <c r="K203" s="238"/>
      <c r="L203" s="243"/>
      <c r="M203" s="244"/>
      <c r="N203" s="245"/>
      <c r="O203" s="245"/>
      <c r="P203" s="245"/>
      <c r="Q203" s="245"/>
      <c r="R203" s="245"/>
      <c r="S203" s="245"/>
      <c r="T203" s="24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7" t="s">
        <v>148</v>
      </c>
      <c r="AU203" s="247" t="s">
        <v>90</v>
      </c>
      <c r="AV203" s="13" t="s">
        <v>90</v>
      </c>
      <c r="AW203" s="13" t="s">
        <v>36</v>
      </c>
      <c r="AX203" s="13" t="s">
        <v>81</v>
      </c>
      <c r="AY203" s="247" t="s">
        <v>126</v>
      </c>
    </row>
    <row r="204" s="14" customFormat="1">
      <c r="A204" s="14"/>
      <c r="B204" s="248"/>
      <c r="C204" s="249"/>
      <c r="D204" s="231" t="s">
        <v>148</v>
      </c>
      <c r="E204" s="250" t="s">
        <v>1</v>
      </c>
      <c r="F204" s="251" t="s">
        <v>153</v>
      </c>
      <c r="G204" s="249"/>
      <c r="H204" s="252">
        <v>25.59</v>
      </c>
      <c r="I204" s="253"/>
      <c r="J204" s="249"/>
      <c r="K204" s="249"/>
      <c r="L204" s="254"/>
      <c r="M204" s="255"/>
      <c r="N204" s="256"/>
      <c r="O204" s="256"/>
      <c r="P204" s="256"/>
      <c r="Q204" s="256"/>
      <c r="R204" s="256"/>
      <c r="S204" s="256"/>
      <c r="T204" s="257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8" t="s">
        <v>148</v>
      </c>
      <c r="AU204" s="258" t="s">
        <v>90</v>
      </c>
      <c r="AV204" s="14" t="s">
        <v>132</v>
      </c>
      <c r="AW204" s="14" t="s">
        <v>36</v>
      </c>
      <c r="AX204" s="14" t="s">
        <v>37</v>
      </c>
      <c r="AY204" s="258" t="s">
        <v>126</v>
      </c>
    </row>
    <row r="205" s="2" customFormat="1" ht="24.15" customHeight="1">
      <c r="A205" s="39"/>
      <c r="B205" s="40"/>
      <c r="C205" s="219" t="s">
        <v>261</v>
      </c>
      <c r="D205" s="219" t="s">
        <v>128</v>
      </c>
      <c r="E205" s="220" t="s">
        <v>262</v>
      </c>
      <c r="F205" s="221" t="s">
        <v>263</v>
      </c>
      <c r="G205" s="222" t="s">
        <v>145</v>
      </c>
      <c r="H205" s="223">
        <v>70.109999999999999</v>
      </c>
      <c r="I205" s="224"/>
      <c r="J205" s="223">
        <f>ROUND(I205*H205,1)</f>
        <v>0</v>
      </c>
      <c r="K205" s="221" t="s">
        <v>140</v>
      </c>
      <c r="L205" s="45"/>
      <c r="M205" s="225" t="s">
        <v>1</v>
      </c>
      <c r="N205" s="226" t="s">
        <v>46</v>
      </c>
      <c r="O205" s="92"/>
      <c r="P205" s="227">
        <f>O205*H205</f>
        <v>0</v>
      </c>
      <c r="Q205" s="227">
        <v>2.4142999999999999</v>
      </c>
      <c r="R205" s="227">
        <f>Q205*H205</f>
        <v>169.26657299999999</v>
      </c>
      <c r="S205" s="227">
        <v>0</v>
      </c>
      <c r="T205" s="22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9" t="s">
        <v>132</v>
      </c>
      <c r="AT205" s="229" t="s">
        <v>128</v>
      </c>
      <c r="AU205" s="229" t="s">
        <v>90</v>
      </c>
      <c r="AY205" s="18" t="s">
        <v>126</v>
      </c>
      <c r="BE205" s="230">
        <f>IF(N205="základní",J205,0)</f>
        <v>0</v>
      </c>
      <c r="BF205" s="230">
        <f>IF(N205="snížená",J205,0)</f>
        <v>0</v>
      </c>
      <c r="BG205" s="230">
        <f>IF(N205="zákl. přenesená",J205,0)</f>
        <v>0</v>
      </c>
      <c r="BH205" s="230">
        <f>IF(N205="sníž. přenesená",J205,0)</f>
        <v>0</v>
      </c>
      <c r="BI205" s="230">
        <f>IF(N205="nulová",J205,0)</f>
        <v>0</v>
      </c>
      <c r="BJ205" s="18" t="s">
        <v>37</v>
      </c>
      <c r="BK205" s="230">
        <f>ROUND(I205*H205,1)</f>
        <v>0</v>
      </c>
      <c r="BL205" s="18" t="s">
        <v>132</v>
      </c>
      <c r="BM205" s="229" t="s">
        <v>264</v>
      </c>
    </row>
    <row r="206" s="2" customFormat="1">
      <c r="A206" s="39"/>
      <c r="B206" s="40"/>
      <c r="C206" s="41"/>
      <c r="D206" s="231" t="s">
        <v>134</v>
      </c>
      <c r="E206" s="41"/>
      <c r="F206" s="232" t="s">
        <v>265</v>
      </c>
      <c r="G206" s="41"/>
      <c r="H206" s="41"/>
      <c r="I206" s="233"/>
      <c r="J206" s="41"/>
      <c r="K206" s="41"/>
      <c r="L206" s="45"/>
      <c r="M206" s="234"/>
      <c r="N206" s="235"/>
      <c r="O206" s="92"/>
      <c r="P206" s="92"/>
      <c r="Q206" s="92"/>
      <c r="R206" s="92"/>
      <c r="S206" s="92"/>
      <c r="T206" s="93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134</v>
      </c>
      <c r="AU206" s="18" t="s">
        <v>90</v>
      </c>
    </row>
    <row r="207" s="13" customFormat="1">
      <c r="A207" s="13"/>
      <c r="B207" s="237"/>
      <c r="C207" s="238"/>
      <c r="D207" s="231" t="s">
        <v>148</v>
      </c>
      <c r="E207" s="239" t="s">
        <v>1</v>
      </c>
      <c r="F207" s="240" t="s">
        <v>266</v>
      </c>
      <c r="G207" s="238"/>
      <c r="H207" s="241">
        <v>70.109999999999999</v>
      </c>
      <c r="I207" s="242"/>
      <c r="J207" s="238"/>
      <c r="K207" s="238"/>
      <c r="L207" s="243"/>
      <c r="M207" s="244"/>
      <c r="N207" s="245"/>
      <c r="O207" s="245"/>
      <c r="P207" s="245"/>
      <c r="Q207" s="245"/>
      <c r="R207" s="245"/>
      <c r="S207" s="245"/>
      <c r="T207" s="24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7" t="s">
        <v>148</v>
      </c>
      <c r="AU207" s="247" t="s">
        <v>90</v>
      </c>
      <c r="AV207" s="13" t="s">
        <v>90</v>
      </c>
      <c r="AW207" s="13" t="s">
        <v>36</v>
      </c>
      <c r="AX207" s="13" t="s">
        <v>37</v>
      </c>
      <c r="AY207" s="247" t="s">
        <v>126</v>
      </c>
    </row>
    <row r="208" s="2" customFormat="1" ht="16.5" customHeight="1">
      <c r="A208" s="39"/>
      <c r="B208" s="40"/>
      <c r="C208" s="219" t="s">
        <v>267</v>
      </c>
      <c r="D208" s="219" t="s">
        <v>128</v>
      </c>
      <c r="E208" s="220" t="s">
        <v>268</v>
      </c>
      <c r="F208" s="221" t="s">
        <v>269</v>
      </c>
      <c r="G208" s="222" t="s">
        <v>221</v>
      </c>
      <c r="H208" s="223">
        <v>105.59999999999999</v>
      </c>
      <c r="I208" s="224"/>
      <c r="J208" s="223">
        <f>ROUND(I208*H208,1)</f>
        <v>0</v>
      </c>
      <c r="K208" s="221" t="s">
        <v>140</v>
      </c>
      <c r="L208" s="45"/>
      <c r="M208" s="225" t="s">
        <v>1</v>
      </c>
      <c r="N208" s="226" t="s">
        <v>46</v>
      </c>
      <c r="O208" s="92"/>
      <c r="P208" s="227">
        <f>O208*H208</f>
        <v>0</v>
      </c>
      <c r="Q208" s="227">
        <v>0</v>
      </c>
      <c r="R208" s="227">
        <f>Q208*H208</f>
        <v>0</v>
      </c>
      <c r="S208" s="227">
        <v>0</v>
      </c>
      <c r="T208" s="228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9" t="s">
        <v>132</v>
      </c>
      <c r="AT208" s="229" t="s">
        <v>128</v>
      </c>
      <c r="AU208" s="229" t="s">
        <v>90</v>
      </c>
      <c r="AY208" s="18" t="s">
        <v>126</v>
      </c>
      <c r="BE208" s="230">
        <f>IF(N208="základní",J208,0)</f>
        <v>0</v>
      </c>
      <c r="BF208" s="230">
        <f>IF(N208="snížená",J208,0)</f>
        <v>0</v>
      </c>
      <c r="BG208" s="230">
        <f>IF(N208="zákl. přenesená",J208,0)</f>
        <v>0</v>
      </c>
      <c r="BH208" s="230">
        <f>IF(N208="sníž. přenesená",J208,0)</f>
        <v>0</v>
      </c>
      <c r="BI208" s="230">
        <f>IF(N208="nulová",J208,0)</f>
        <v>0</v>
      </c>
      <c r="BJ208" s="18" t="s">
        <v>37</v>
      </c>
      <c r="BK208" s="230">
        <f>ROUND(I208*H208,1)</f>
        <v>0</v>
      </c>
      <c r="BL208" s="18" t="s">
        <v>132</v>
      </c>
      <c r="BM208" s="229" t="s">
        <v>270</v>
      </c>
    </row>
    <row r="209" s="2" customFormat="1">
      <c r="A209" s="39"/>
      <c r="B209" s="40"/>
      <c r="C209" s="41"/>
      <c r="D209" s="231" t="s">
        <v>134</v>
      </c>
      <c r="E209" s="41"/>
      <c r="F209" s="232" t="s">
        <v>271</v>
      </c>
      <c r="G209" s="41"/>
      <c r="H209" s="41"/>
      <c r="I209" s="233"/>
      <c r="J209" s="41"/>
      <c r="K209" s="41"/>
      <c r="L209" s="45"/>
      <c r="M209" s="234"/>
      <c r="N209" s="235"/>
      <c r="O209" s="92"/>
      <c r="P209" s="92"/>
      <c r="Q209" s="92"/>
      <c r="R209" s="92"/>
      <c r="S209" s="92"/>
      <c r="T209" s="93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134</v>
      </c>
      <c r="AU209" s="18" t="s">
        <v>90</v>
      </c>
    </row>
    <row r="210" s="13" customFormat="1">
      <c r="A210" s="13"/>
      <c r="B210" s="237"/>
      <c r="C210" s="238"/>
      <c r="D210" s="231" t="s">
        <v>148</v>
      </c>
      <c r="E210" s="239" t="s">
        <v>1</v>
      </c>
      <c r="F210" s="240" t="s">
        <v>272</v>
      </c>
      <c r="G210" s="238"/>
      <c r="H210" s="241">
        <v>105.59999999999999</v>
      </c>
      <c r="I210" s="242"/>
      <c r="J210" s="238"/>
      <c r="K210" s="238"/>
      <c r="L210" s="243"/>
      <c r="M210" s="244"/>
      <c r="N210" s="245"/>
      <c r="O210" s="245"/>
      <c r="P210" s="245"/>
      <c r="Q210" s="245"/>
      <c r="R210" s="245"/>
      <c r="S210" s="245"/>
      <c r="T210" s="24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7" t="s">
        <v>148</v>
      </c>
      <c r="AU210" s="247" t="s">
        <v>90</v>
      </c>
      <c r="AV210" s="13" t="s">
        <v>90</v>
      </c>
      <c r="AW210" s="13" t="s">
        <v>36</v>
      </c>
      <c r="AX210" s="13" t="s">
        <v>37</v>
      </c>
      <c r="AY210" s="247" t="s">
        <v>126</v>
      </c>
    </row>
    <row r="211" s="2" customFormat="1" ht="24.15" customHeight="1">
      <c r="A211" s="39"/>
      <c r="B211" s="40"/>
      <c r="C211" s="219" t="s">
        <v>7</v>
      </c>
      <c r="D211" s="219" t="s">
        <v>128</v>
      </c>
      <c r="E211" s="220" t="s">
        <v>273</v>
      </c>
      <c r="F211" s="221" t="s">
        <v>274</v>
      </c>
      <c r="G211" s="222" t="s">
        <v>275</v>
      </c>
      <c r="H211" s="223">
        <v>528</v>
      </c>
      <c r="I211" s="224"/>
      <c r="J211" s="223">
        <f>ROUND(I211*H211,1)</f>
        <v>0</v>
      </c>
      <c r="K211" s="221" t="s">
        <v>140</v>
      </c>
      <c r="L211" s="45"/>
      <c r="M211" s="225" t="s">
        <v>1</v>
      </c>
      <c r="N211" s="226" t="s">
        <v>46</v>
      </c>
      <c r="O211" s="92"/>
      <c r="P211" s="227">
        <f>O211*H211</f>
        <v>0</v>
      </c>
      <c r="Q211" s="227">
        <v>0.01456</v>
      </c>
      <c r="R211" s="227">
        <f>Q211*H211</f>
        <v>7.6876800000000003</v>
      </c>
      <c r="S211" s="227">
        <v>0</v>
      </c>
      <c r="T211" s="228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9" t="s">
        <v>132</v>
      </c>
      <c r="AT211" s="229" t="s">
        <v>128</v>
      </c>
      <c r="AU211" s="229" t="s">
        <v>90</v>
      </c>
      <c r="AY211" s="18" t="s">
        <v>126</v>
      </c>
      <c r="BE211" s="230">
        <f>IF(N211="základní",J211,0)</f>
        <v>0</v>
      </c>
      <c r="BF211" s="230">
        <f>IF(N211="snížená",J211,0)</f>
        <v>0</v>
      </c>
      <c r="BG211" s="230">
        <f>IF(N211="zákl. přenesená",J211,0)</f>
        <v>0</v>
      </c>
      <c r="BH211" s="230">
        <f>IF(N211="sníž. přenesená",J211,0)</f>
        <v>0</v>
      </c>
      <c r="BI211" s="230">
        <f>IF(N211="nulová",J211,0)</f>
        <v>0</v>
      </c>
      <c r="BJ211" s="18" t="s">
        <v>37</v>
      </c>
      <c r="BK211" s="230">
        <f>ROUND(I211*H211,1)</f>
        <v>0</v>
      </c>
      <c r="BL211" s="18" t="s">
        <v>132</v>
      </c>
      <c r="BM211" s="229" t="s">
        <v>276</v>
      </c>
    </row>
    <row r="212" s="2" customFormat="1">
      <c r="A212" s="39"/>
      <c r="B212" s="40"/>
      <c r="C212" s="41"/>
      <c r="D212" s="231" t="s">
        <v>134</v>
      </c>
      <c r="E212" s="41"/>
      <c r="F212" s="232" t="s">
        <v>277</v>
      </c>
      <c r="G212" s="41"/>
      <c r="H212" s="41"/>
      <c r="I212" s="233"/>
      <c r="J212" s="41"/>
      <c r="K212" s="41"/>
      <c r="L212" s="45"/>
      <c r="M212" s="234"/>
      <c r="N212" s="235"/>
      <c r="O212" s="92"/>
      <c r="P212" s="92"/>
      <c r="Q212" s="92"/>
      <c r="R212" s="92"/>
      <c r="S212" s="92"/>
      <c r="T212" s="93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134</v>
      </c>
      <c r="AU212" s="18" t="s">
        <v>90</v>
      </c>
    </row>
    <row r="213" s="13" customFormat="1">
      <c r="A213" s="13"/>
      <c r="B213" s="237"/>
      <c r="C213" s="238"/>
      <c r="D213" s="231" t="s">
        <v>148</v>
      </c>
      <c r="E213" s="239" t="s">
        <v>1</v>
      </c>
      <c r="F213" s="240" t="s">
        <v>278</v>
      </c>
      <c r="G213" s="238"/>
      <c r="H213" s="241">
        <v>528</v>
      </c>
      <c r="I213" s="242"/>
      <c r="J213" s="238"/>
      <c r="K213" s="238"/>
      <c r="L213" s="243"/>
      <c r="M213" s="244"/>
      <c r="N213" s="245"/>
      <c r="O213" s="245"/>
      <c r="P213" s="245"/>
      <c r="Q213" s="245"/>
      <c r="R213" s="245"/>
      <c r="S213" s="245"/>
      <c r="T213" s="24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7" t="s">
        <v>148</v>
      </c>
      <c r="AU213" s="247" t="s">
        <v>90</v>
      </c>
      <c r="AV213" s="13" t="s">
        <v>90</v>
      </c>
      <c r="AW213" s="13" t="s">
        <v>36</v>
      </c>
      <c r="AX213" s="13" t="s">
        <v>37</v>
      </c>
      <c r="AY213" s="247" t="s">
        <v>126</v>
      </c>
    </row>
    <row r="214" s="2" customFormat="1" ht="16.5" customHeight="1">
      <c r="A214" s="39"/>
      <c r="B214" s="40"/>
      <c r="C214" s="219" t="s">
        <v>279</v>
      </c>
      <c r="D214" s="219" t="s">
        <v>128</v>
      </c>
      <c r="E214" s="220" t="s">
        <v>280</v>
      </c>
      <c r="F214" s="221" t="s">
        <v>281</v>
      </c>
      <c r="G214" s="222" t="s">
        <v>221</v>
      </c>
      <c r="H214" s="223">
        <v>1478.4000000000001</v>
      </c>
      <c r="I214" s="224"/>
      <c r="J214" s="223">
        <f>ROUND(I214*H214,1)</f>
        <v>0</v>
      </c>
      <c r="K214" s="221" t="s">
        <v>140</v>
      </c>
      <c r="L214" s="45"/>
      <c r="M214" s="225" t="s">
        <v>1</v>
      </c>
      <c r="N214" s="226" t="s">
        <v>46</v>
      </c>
      <c r="O214" s="92"/>
      <c r="P214" s="227">
        <f>O214*H214</f>
        <v>0</v>
      </c>
      <c r="Q214" s="227">
        <v>0.0027599999999999999</v>
      </c>
      <c r="R214" s="227">
        <f>Q214*H214</f>
        <v>4.0803840000000005</v>
      </c>
      <c r="S214" s="227">
        <v>0</v>
      </c>
      <c r="T214" s="228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9" t="s">
        <v>132</v>
      </c>
      <c r="AT214" s="229" t="s">
        <v>128</v>
      </c>
      <c r="AU214" s="229" t="s">
        <v>90</v>
      </c>
      <c r="AY214" s="18" t="s">
        <v>126</v>
      </c>
      <c r="BE214" s="230">
        <f>IF(N214="základní",J214,0)</f>
        <v>0</v>
      </c>
      <c r="BF214" s="230">
        <f>IF(N214="snížená",J214,0)</f>
        <v>0</v>
      </c>
      <c r="BG214" s="230">
        <f>IF(N214="zákl. přenesená",J214,0)</f>
        <v>0</v>
      </c>
      <c r="BH214" s="230">
        <f>IF(N214="sníž. přenesená",J214,0)</f>
        <v>0</v>
      </c>
      <c r="BI214" s="230">
        <f>IF(N214="nulová",J214,0)</f>
        <v>0</v>
      </c>
      <c r="BJ214" s="18" t="s">
        <v>37</v>
      </c>
      <c r="BK214" s="230">
        <f>ROUND(I214*H214,1)</f>
        <v>0</v>
      </c>
      <c r="BL214" s="18" t="s">
        <v>132</v>
      </c>
      <c r="BM214" s="229" t="s">
        <v>282</v>
      </c>
    </row>
    <row r="215" s="2" customFormat="1">
      <c r="A215" s="39"/>
      <c r="B215" s="40"/>
      <c r="C215" s="41"/>
      <c r="D215" s="231" t="s">
        <v>134</v>
      </c>
      <c r="E215" s="41"/>
      <c r="F215" s="232" t="s">
        <v>283</v>
      </c>
      <c r="G215" s="41"/>
      <c r="H215" s="41"/>
      <c r="I215" s="233"/>
      <c r="J215" s="41"/>
      <c r="K215" s="41"/>
      <c r="L215" s="45"/>
      <c r="M215" s="234"/>
      <c r="N215" s="235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134</v>
      </c>
      <c r="AU215" s="18" t="s">
        <v>90</v>
      </c>
    </row>
    <row r="216" s="13" customFormat="1">
      <c r="A216" s="13"/>
      <c r="B216" s="237"/>
      <c r="C216" s="238"/>
      <c r="D216" s="231" t="s">
        <v>148</v>
      </c>
      <c r="E216" s="239" t="s">
        <v>1</v>
      </c>
      <c r="F216" s="240" t="s">
        <v>284</v>
      </c>
      <c r="G216" s="238"/>
      <c r="H216" s="241">
        <v>1478.4000000000001</v>
      </c>
      <c r="I216" s="242"/>
      <c r="J216" s="238"/>
      <c r="K216" s="238"/>
      <c r="L216" s="243"/>
      <c r="M216" s="244"/>
      <c r="N216" s="245"/>
      <c r="O216" s="245"/>
      <c r="P216" s="245"/>
      <c r="Q216" s="245"/>
      <c r="R216" s="245"/>
      <c r="S216" s="245"/>
      <c r="T216" s="24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7" t="s">
        <v>148</v>
      </c>
      <c r="AU216" s="247" t="s">
        <v>90</v>
      </c>
      <c r="AV216" s="13" t="s">
        <v>90</v>
      </c>
      <c r="AW216" s="13" t="s">
        <v>36</v>
      </c>
      <c r="AX216" s="13" t="s">
        <v>37</v>
      </c>
      <c r="AY216" s="247" t="s">
        <v>126</v>
      </c>
    </row>
    <row r="217" s="12" customFormat="1" ht="22.8" customHeight="1">
      <c r="A217" s="12"/>
      <c r="B217" s="203"/>
      <c r="C217" s="204"/>
      <c r="D217" s="205" t="s">
        <v>80</v>
      </c>
      <c r="E217" s="217" t="s">
        <v>167</v>
      </c>
      <c r="F217" s="217" t="s">
        <v>285</v>
      </c>
      <c r="G217" s="204"/>
      <c r="H217" s="204"/>
      <c r="I217" s="207"/>
      <c r="J217" s="218">
        <f>BK217</f>
        <v>0</v>
      </c>
      <c r="K217" s="204"/>
      <c r="L217" s="209"/>
      <c r="M217" s="210"/>
      <c r="N217" s="211"/>
      <c r="O217" s="211"/>
      <c r="P217" s="212">
        <f>SUM(P218:P236)</f>
        <v>0</v>
      </c>
      <c r="Q217" s="211"/>
      <c r="R217" s="212">
        <f>SUM(R218:R236)</f>
        <v>1.0401300000000002</v>
      </c>
      <c r="S217" s="211"/>
      <c r="T217" s="213">
        <f>SUM(T218:T236)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14" t="s">
        <v>37</v>
      </c>
      <c r="AT217" s="215" t="s">
        <v>80</v>
      </c>
      <c r="AU217" s="215" t="s">
        <v>37</v>
      </c>
      <c r="AY217" s="214" t="s">
        <v>126</v>
      </c>
      <c r="BK217" s="216">
        <f>SUM(BK218:BK236)</f>
        <v>0</v>
      </c>
    </row>
    <row r="218" s="2" customFormat="1" ht="24.15" customHeight="1">
      <c r="A218" s="39"/>
      <c r="B218" s="40"/>
      <c r="C218" s="219" t="s">
        <v>286</v>
      </c>
      <c r="D218" s="219" t="s">
        <v>128</v>
      </c>
      <c r="E218" s="220" t="s">
        <v>287</v>
      </c>
      <c r="F218" s="221" t="s">
        <v>288</v>
      </c>
      <c r="G218" s="222" t="s">
        <v>221</v>
      </c>
      <c r="H218" s="223">
        <v>25.399999999999999</v>
      </c>
      <c r="I218" s="224"/>
      <c r="J218" s="223">
        <f>ROUND(I218*H218,1)</f>
        <v>0</v>
      </c>
      <c r="K218" s="221" t="s">
        <v>140</v>
      </c>
      <c r="L218" s="45"/>
      <c r="M218" s="225" t="s">
        <v>1</v>
      </c>
      <c r="N218" s="226" t="s">
        <v>46</v>
      </c>
      <c r="O218" s="92"/>
      <c r="P218" s="227">
        <f>O218*H218</f>
        <v>0</v>
      </c>
      <c r="Q218" s="227">
        <v>0</v>
      </c>
      <c r="R218" s="227">
        <f>Q218*H218</f>
        <v>0</v>
      </c>
      <c r="S218" s="227">
        <v>0</v>
      </c>
      <c r="T218" s="228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9" t="s">
        <v>132</v>
      </c>
      <c r="AT218" s="229" t="s">
        <v>128</v>
      </c>
      <c r="AU218" s="229" t="s">
        <v>90</v>
      </c>
      <c r="AY218" s="18" t="s">
        <v>126</v>
      </c>
      <c r="BE218" s="230">
        <f>IF(N218="základní",J218,0)</f>
        <v>0</v>
      </c>
      <c r="BF218" s="230">
        <f>IF(N218="snížená",J218,0)</f>
        <v>0</v>
      </c>
      <c r="BG218" s="230">
        <f>IF(N218="zákl. přenesená",J218,0)</f>
        <v>0</v>
      </c>
      <c r="BH218" s="230">
        <f>IF(N218="sníž. přenesená",J218,0)</f>
        <v>0</v>
      </c>
      <c r="BI218" s="230">
        <f>IF(N218="nulová",J218,0)</f>
        <v>0</v>
      </c>
      <c r="BJ218" s="18" t="s">
        <v>37</v>
      </c>
      <c r="BK218" s="230">
        <f>ROUND(I218*H218,1)</f>
        <v>0</v>
      </c>
      <c r="BL218" s="18" t="s">
        <v>132</v>
      </c>
      <c r="BM218" s="229" t="s">
        <v>289</v>
      </c>
    </row>
    <row r="219" s="2" customFormat="1">
      <c r="A219" s="39"/>
      <c r="B219" s="40"/>
      <c r="C219" s="41"/>
      <c r="D219" s="231" t="s">
        <v>134</v>
      </c>
      <c r="E219" s="41"/>
      <c r="F219" s="232" t="s">
        <v>288</v>
      </c>
      <c r="G219" s="41"/>
      <c r="H219" s="41"/>
      <c r="I219" s="233"/>
      <c r="J219" s="41"/>
      <c r="K219" s="41"/>
      <c r="L219" s="45"/>
      <c r="M219" s="234"/>
      <c r="N219" s="235"/>
      <c r="O219" s="92"/>
      <c r="P219" s="92"/>
      <c r="Q219" s="92"/>
      <c r="R219" s="92"/>
      <c r="S219" s="92"/>
      <c r="T219" s="93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134</v>
      </c>
      <c r="AU219" s="18" t="s">
        <v>90</v>
      </c>
    </row>
    <row r="220" s="13" customFormat="1">
      <c r="A220" s="13"/>
      <c r="B220" s="237"/>
      <c r="C220" s="238"/>
      <c r="D220" s="231" t="s">
        <v>148</v>
      </c>
      <c r="E220" s="239" t="s">
        <v>1</v>
      </c>
      <c r="F220" s="240" t="s">
        <v>290</v>
      </c>
      <c r="G220" s="238"/>
      <c r="H220" s="241">
        <v>22.199999999999999</v>
      </c>
      <c r="I220" s="242"/>
      <c r="J220" s="238"/>
      <c r="K220" s="238"/>
      <c r="L220" s="243"/>
      <c r="M220" s="244"/>
      <c r="N220" s="245"/>
      <c r="O220" s="245"/>
      <c r="P220" s="245"/>
      <c r="Q220" s="245"/>
      <c r="R220" s="245"/>
      <c r="S220" s="245"/>
      <c r="T220" s="24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7" t="s">
        <v>148</v>
      </c>
      <c r="AU220" s="247" t="s">
        <v>90</v>
      </c>
      <c r="AV220" s="13" t="s">
        <v>90</v>
      </c>
      <c r="AW220" s="13" t="s">
        <v>36</v>
      </c>
      <c r="AX220" s="13" t="s">
        <v>81</v>
      </c>
      <c r="AY220" s="247" t="s">
        <v>126</v>
      </c>
    </row>
    <row r="221" s="13" customFormat="1">
      <c r="A221" s="13"/>
      <c r="B221" s="237"/>
      <c r="C221" s="238"/>
      <c r="D221" s="231" t="s">
        <v>148</v>
      </c>
      <c r="E221" s="239" t="s">
        <v>1</v>
      </c>
      <c r="F221" s="240" t="s">
        <v>291</v>
      </c>
      <c r="G221" s="238"/>
      <c r="H221" s="241">
        <v>3.2000000000000002</v>
      </c>
      <c r="I221" s="242"/>
      <c r="J221" s="238"/>
      <c r="K221" s="238"/>
      <c r="L221" s="243"/>
      <c r="M221" s="244"/>
      <c r="N221" s="245"/>
      <c r="O221" s="245"/>
      <c r="P221" s="245"/>
      <c r="Q221" s="245"/>
      <c r="R221" s="245"/>
      <c r="S221" s="245"/>
      <c r="T221" s="24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7" t="s">
        <v>148</v>
      </c>
      <c r="AU221" s="247" t="s">
        <v>90</v>
      </c>
      <c r="AV221" s="13" t="s">
        <v>90</v>
      </c>
      <c r="AW221" s="13" t="s">
        <v>36</v>
      </c>
      <c r="AX221" s="13" t="s">
        <v>81</v>
      </c>
      <c r="AY221" s="247" t="s">
        <v>126</v>
      </c>
    </row>
    <row r="222" s="14" customFormat="1">
      <c r="A222" s="14"/>
      <c r="B222" s="248"/>
      <c r="C222" s="249"/>
      <c r="D222" s="231" t="s">
        <v>148</v>
      </c>
      <c r="E222" s="250" t="s">
        <v>1</v>
      </c>
      <c r="F222" s="251" t="s">
        <v>153</v>
      </c>
      <c r="G222" s="249"/>
      <c r="H222" s="252">
        <v>25.399999999999999</v>
      </c>
      <c r="I222" s="253"/>
      <c r="J222" s="249"/>
      <c r="K222" s="249"/>
      <c r="L222" s="254"/>
      <c r="M222" s="255"/>
      <c r="N222" s="256"/>
      <c r="O222" s="256"/>
      <c r="P222" s="256"/>
      <c r="Q222" s="256"/>
      <c r="R222" s="256"/>
      <c r="S222" s="256"/>
      <c r="T222" s="257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8" t="s">
        <v>148</v>
      </c>
      <c r="AU222" s="258" t="s">
        <v>90</v>
      </c>
      <c r="AV222" s="14" t="s">
        <v>132</v>
      </c>
      <c r="AW222" s="14" t="s">
        <v>36</v>
      </c>
      <c r="AX222" s="14" t="s">
        <v>37</v>
      </c>
      <c r="AY222" s="258" t="s">
        <v>126</v>
      </c>
    </row>
    <row r="223" s="2" customFormat="1" ht="24.15" customHeight="1">
      <c r="A223" s="39"/>
      <c r="B223" s="40"/>
      <c r="C223" s="219" t="s">
        <v>292</v>
      </c>
      <c r="D223" s="219" t="s">
        <v>128</v>
      </c>
      <c r="E223" s="220" t="s">
        <v>293</v>
      </c>
      <c r="F223" s="221" t="s">
        <v>294</v>
      </c>
      <c r="G223" s="222" t="s">
        <v>221</v>
      </c>
      <c r="H223" s="223">
        <v>17.780000000000001</v>
      </c>
      <c r="I223" s="224"/>
      <c r="J223" s="223">
        <f>ROUND(I223*H223,1)</f>
        <v>0</v>
      </c>
      <c r="K223" s="221" t="s">
        <v>1</v>
      </c>
      <c r="L223" s="45"/>
      <c r="M223" s="225" t="s">
        <v>1</v>
      </c>
      <c r="N223" s="226" t="s">
        <v>46</v>
      </c>
      <c r="O223" s="92"/>
      <c r="P223" s="227">
        <f>O223*H223</f>
        <v>0</v>
      </c>
      <c r="Q223" s="227">
        <v>0</v>
      </c>
      <c r="R223" s="227">
        <f>Q223*H223</f>
        <v>0</v>
      </c>
      <c r="S223" s="227">
        <v>0</v>
      </c>
      <c r="T223" s="228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9" t="s">
        <v>132</v>
      </c>
      <c r="AT223" s="229" t="s">
        <v>128</v>
      </c>
      <c r="AU223" s="229" t="s">
        <v>90</v>
      </c>
      <c r="AY223" s="18" t="s">
        <v>126</v>
      </c>
      <c r="BE223" s="230">
        <f>IF(N223="základní",J223,0)</f>
        <v>0</v>
      </c>
      <c r="BF223" s="230">
        <f>IF(N223="snížená",J223,0)</f>
        <v>0</v>
      </c>
      <c r="BG223" s="230">
        <f>IF(N223="zákl. přenesená",J223,0)</f>
        <v>0</v>
      </c>
      <c r="BH223" s="230">
        <f>IF(N223="sníž. přenesená",J223,0)</f>
        <v>0</v>
      </c>
      <c r="BI223" s="230">
        <f>IF(N223="nulová",J223,0)</f>
        <v>0</v>
      </c>
      <c r="BJ223" s="18" t="s">
        <v>37</v>
      </c>
      <c r="BK223" s="230">
        <f>ROUND(I223*H223,1)</f>
        <v>0</v>
      </c>
      <c r="BL223" s="18" t="s">
        <v>132</v>
      </c>
      <c r="BM223" s="229" t="s">
        <v>295</v>
      </c>
    </row>
    <row r="224" s="2" customFormat="1">
      <c r="A224" s="39"/>
      <c r="B224" s="40"/>
      <c r="C224" s="41"/>
      <c r="D224" s="231" t="s">
        <v>134</v>
      </c>
      <c r="E224" s="41"/>
      <c r="F224" s="232" t="s">
        <v>294</v>
      </c>
      <c r="G224" s="41"/>
      <c r="H224" s="41"/>
      <c r="I224" s="233"/>
      <c r="J224" s="41"/>
      <c r="K224" s="41"/>
      <c r="L224" s="45"/>
      <c r="M224" s="234"/>
      <c r="N224" s="235"/>
      <c r="O224" s="92"/>
      <c r="P224" s="92"/>
      <c r="Q224" s="92"/>
      <c r="R224" s="92"/>
      <c r="S224" s="92"/>
      <c r="T224" s="93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134</v>
      </c>
      <c r="AU224" s="18" t="s">
        <v>90</v>
      </c>
    </row>
    <row r="225" s="16" customFormat="1">
      <c r="A225" s="16"/>
      <c r="B225" s="279"/>
      <c r="C225" s="280"/>
      <c r="D225" s="231" t="s">
        <v>148</v>
      </c>
      <c r="E225" s="281" t="s">
        <v>1</v>
      </c>
      <c r="F225" s="282" t="s">
        <v>296</v>
      </c>
      <c r="G225" s="280"/>
      <c r="H225" s="281" t="s">
        <v>1</v>
      </c>
      <c r="I225" s="283"/>
      <c r="J225" s="280"/>
      <c r="K225" s="280"/>
      <c r="L225" s="284"/>
      <c r="M225" s="285"/>
      <c r="N225" s="286"/>
      <c r="O225" s="286"/>
      <c r="P225" s="286"/>
      <c r="Q225" s="286"/>
      <c r="R225" s="286"/>
      <c r="S225" s="286"/>
      <c r="T225" s="287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T225" s="288" t="s">
        <v>148</v>
      </c>
      <c r="AU225" s="288" t="s">
        <v>90</v>
      </c>
      <c r="AV225" s="16" t="s">
        <v>37</v>
      </c>
      <c r="AW225" s="16" t="s">
        <v>36</v>
      </c>
      <c r="AX225" s="16" t="s">
        <v>81</v>
      </c>
      <c r="AY225" s="288" t="s">
        <v>126</v>
      </c>
    </row>
    <row r="226" s="13" customFormat="1">
      <c r="A226" s="13"/>
      <c r="B226" s="237"/>
      <c r="C226" s="238"/>
      <c r="D226" s="231" t="s">
        <v>148</v>
      </c>
      <c r="E226" s="239" t="s">
        <v>1</v>
      </c>
      <c r="F226" s="240" t="s">
        <v>297</v>
      </c>
      <c r="G226" s="238"/>
      <c r="H226" s="241">
        <v>22.199999999999999</v>
      </c>
      <c r="I226" s="242"/>
      <c r="J226" s="238"/>
      <c r="K226" s="238"/>
      <c r="L226" s="243"/>
      <c r="M226" s="244"/>
      <c r="N226" s="245"/>
      <c r="O226" s="245"/>
      <c r="P226" s="245"/>
      <c r="Q226" s="245"/>
      <c r="R226" s="245"/>
      <c r="S226" s="245"/>
      <c r="T226" s="24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7" t="s">
        <v>148</v>
      </c>
      <c r="AU226" s="247" t="s">
        <v>90</v>
      </c>
      <c r="AV226" s="13" t="s">
        <v>90</v>
      </c>
      <c r="AW226" s="13" t="s">
        <v>36</v>
      </c>
      <c r="AX226" s="13" t="s">
        <v>81</v>
      </c>
      <c r="AY226" s="247" t="s">
        <v>126</v>
      </c>
    </row>
    <row r="227" s="13" customFormat="1">
      <c r="A227" s="13"/>
      <c r="B227" s="237"/>
      <c r="C227" s="238"/>
      <c r="D227" s="231" t="s">
        <v>148</v>
      </c>
      <c r="E227" s="239" t="s">
        <v>1</v>
      </c>
      <c r="F227" s="240" t="s">
        <v>298</v>
      </c>
      <c r="G227" s="238"/>
      <c r="H227" s="241">
        <v>3.2000000000000002</v>
      </c>
      <c r="I227" s="242"/>
      <c r="J227" s="238"/>
      <c r="K227" s="238"/>
      <c r="L227" s="243"/>
      <c r="M227" s="244"/>
      <c r="N227" s="245"/>
      <c r="O227" s="245"/>
      <c r="P227" s="245"/>
      <c r="Q227" s="245"/>
      <c r="R227" s="245"/>
      <c r="S227" s="245"/>
      <c r="T227" s="24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7" t="s">
        <v>148</v>
      </c>
      <c r="AU227" s="247" t="s">
        <v>90</v>
      </c>
      <c r="AV227" s="13" t="s">
        <v>90</v>
      </c>
      <c r="AW227" s="13" t="s">
        <v>36</v>
      </c>
      <c r="AX227" s="13" t="s">
        <v>81</v>
      </c>
      <c r="AY227" s="247" t="s">
        <v>126</v>
      </c>
    </row>
    <row r="228" s="15" customFormat="1">
      <c r="A228" s="15"/>
      <c r="B228" s="259"/>
      <c r="C228" s="260"/>
      <c r="D228" s="231" t="s">
        <v>148</v>
      </c>
      <c r="E228" s="261" t="s">
        <v>1</v>
      </c>
      <c r="F228" s="262" t="s">
        <v>195</v>
      </c>
      <c r="G228" s="260"/>
      <c r="H228" s="263">
        <v>25.399999999999999</v>
      </c>
      <c r="I228" s="264"/>
      <c r="J228" s="260"/>
      <c r="K228" s="260"/>
      <c r="L228" s="265"/>
      <c r="M228" s="266"/>
      <c r="N228" s="267"/>
      <c r="O228" s="267"/>
      <c r="P228" s="267"/>
      <c r="Q228" s="267"/>
      <c r="R228" s="267"/>
      <c r="S228" s="267"/>
      <c r="T228" s="268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9" t="s">
        <v>148</v>
      </c>
      <c r="AU228" s="269" t="s">
        <v>90</v>
      </c>
      <c r="AV228" s="15" t="s">
        <v>142</v>
      </c>
      <c r="AW228" s="15" t="s">
        <v>36</v>
      </c>
      <c r="AX228" s="15" t="s">
        <v>81</v>
      </c>
      <c r="AY228" s="269" t="s">
        <v>126</v>
      </c>
    </row>
    <row r="229" s="13" customFormat="1">
      <c r="A229" s="13"/>
      <c r="B229" s="237"/>
      <c r="C229" s="238"/>
      <c r="D229" s="231" t="s">
        <v>148</v>
      </c>
      <c r="E229" s="239" t="s">
        <v>1</v>
      </c>
      <c r="F229" s="240" t="s">
        <v>299</v>
      </c>
      <c r="G229" s="238"/>
      <c r="H229" s="241">
        <v>17.780000000000001</v>
      </c>
      <c r="I229" s="242"/>
      <c r="J229" s="238"/>
      <c r="K229" s="238"/>
      <c r="L229" s="243"/>
      <c r="M229" s="244"/>
      <c r="N229" s="245"/>
      <c r="O229" s="245"/>
      <c r="P229" s="245"/>
      <c r="Q229" s="245"/>
      <c r="R229" s="245"/>
      <c r="S229" s="245"/>
      <c r="T229" s="24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7" t="s">
        <v>148</v>
      </c>
      <c r="AU229" s="247" t="s">
        <v>90</v>
      </c>
      <c r="AV229" s="13" t="s">
        <v>90</v>
      </c>
      <c r="AW229" s="13" t="s">
        <v>36</v>
      </c>
      <c r="AX229" s="13" t="s">
        <v>37</v>
      </c>
      <c r="AY229" s="247" t="s">
        <v>126</v>
      </c>
    </row>
    <row r="230" s="2" customFormat="1" ht="24.15" customHeight="1">
      <c r="A230" s="39"/>
      <c r="B230" s="40"/>
      <c r="C230" s="219" t="s">
        <v>300</v>
      </c>
      <c r="D230" s="219" t="s">
        <v>128</v>
      </c>
      <c r="E230" s="220" t="s">
        <v>301</v>
      </c>
      <c r="F230" s="221" t="s">
        <v>302</v>
      </c>
      <c r="G230" s="222" t="s">
        <v>221</v>
      </c>
      <c r="H230" s="223">
        <v>17.780000000000001</v>
      </c>
      <c r="I230" s="224"/>
      <c r="J230" s="223">
        <f>ROUND(I230*H230,1)</f>
        <v>0</v>
      </c>
      <c r="K230" s="221" t="s">
        <v>140</v>
      </c>
      <c r="L230" s="45"/>
      <c r="M230" s="225" t="s">
        <v>1</v>
      </c>
      <c r="N230" s="226" t="s">
        <v>46</v>
      </c>
      <c r="O230" s="92"/>
      <c r="P230" s="227">
        <f>O230*H230</f>
        <v>0</v>
      </c>
      <c r="Q230" s="227">
        <v>0.058500000000000003</v>
      </c>
      <c r="R230" s="227">
        <f>Q230*H230</f>
        <v>1.0401300000000002</v>
      </c>
      <c r="S230" s="227">
        <v>0</v>
      </c>
      <c r="T230" s="228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9" t="s">
        <v>132</v>
      </c>
      <c r="AT230" s="229" t="s">
        <v>128</v>
      </c>
      <c r="AU230" s="229" t="s">
        <v>90</v>
      </c>
      <c r="AY230" s="18" t="s">
        <v>126</v>
      </c>
      <c r="BE230" s="230">
        <f>IF(N230="základní",J230,0)</f>
        <v>0</v>
      </c>
      <c r="BF230" s="230">
        <f>IF(N230="snížená",J230,0)</f>
        <v>0</v>
      </c>
      <c r="BG230" s="230">
        <f>IF(N230="zákl. přenesená",J230,0)</f>
        <v>0</v>
      </c>
      <c r="BH230" s="230">
        <f>IF(N230="sníž. přenesená",J230,0)</f>
        <v>0</v>
      </c>
      <c r="BI230" s="230">
        <f>IF(N230="nulová",J230,0)</f>
        <v>0</v>
      </c>
      <c r="BJ230" s="18" t="s">
        <v>37</v>
      </c>
      <c r="BK230" s="230">
        <f>ROUND(I230*H230,1)</f>
        <v>0</v>
      </c>
      <c r="BL230" s="18" t="s">
        <v>132</v>
      </c>
      <c r="BM230" s="229" t="s">
        <v>303</v>
      </c>
    </row>
    <row r="231" s="2" customFormat="1">
      <c r="A231" s="39"/>
      <c r="B231" s="40"/>
      <c r="C231" s="41"/>
      <c r="D231" s="231" t="s">
        <v>134</v>
      </c>
      <c r="E231" s="41"/>
      <c r="F231" s="232" t="s">
        <v>304</v>
      </c>
      <c r="G231" s="41"/>
      <c r="H231" s="41"/>
      <c r="I231" s="233"/>
      <c r="J231" s="41"/>
      <c r="K231" s="41"/>
      <c r="L231" s="45"/>
      <c r="M231" s="234"/>
      <c r="N231" s="235"/>
      <c r="O231" s="92"/>
      <c r="P231" s="92"/>
      <c r="Q231" s="92"/>
      <c r="R231" s="92"/>
      <c r="S231" s="92"/>
      <c r="T231" s="93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134</v>
      </c>
      <c r="AU231" s="18" t="s">
        <v>90</v>
      </c>
    </row>
    <row r="232" s="16" customFormat="1">
      <c r="A232" s="16"/>
      <c r="B232" s="279"/>
      <c r="C232" s="280"/>
      <c r="D232" s="231" t="s">
        <v>148</v>
      </c>
      <c r="E232" s="281" t="s">
        <v>1</v>
      </c>
      <c r="F232" s="282" t="s">
        <v>296</v>
      </c>
      <c r="G232" s="280"/>
      <c r="H232" s="281" t="s">
        <v>1</v>
      </c>
      <c r="I232" s="283"/>
      <c r="J232" s="280"/>
      <c r="K232" s="280"/>
      <c r="L232" s="284"/>
      <c r="M232" s="285"/>
      <c r="N232" s="286"/>
      <c r="O232" s="286"/>
      <c r="P232" s="286"/>
      <c r="Q232" s="286"/>
      <c r="R232" s="286"/>
      <c r="S232" s="286"/>
      <c r="T232" s="287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T232" s="288" t="s">
        <v>148</v>
      </c>
      <c r="AU232" s="288" t="s">
        <v>90</v>
      </c>
      <c r="AV232" s="16" t="s">
        <v>37</v>
      </c>
      <c r="AW232" s="16" t="s">
        <v>36</v>
      </c>
      <c r="AX232" s="16" t="s">
        <v>81</v>
      </c>
      <c r="AY232" s="288" t="s">
        <v>126</v>
      </c>
    </row>
    <row r="233" s="13" customFormat="1">
      <c r="A233" s="13"/>
      <c r="B233" s="237"/>
      <c r="C233" s="238"/>
      <c r="D233" s="231" t="s">
        <v>148</v>
      </c>
      <c r="E233" s="239" t="s">
        <v>1</v>
      </c>
      <c r="F233" s="240" t="s">
        <v>297</v>
      </c>
      <c r="G233" s="238"/>
      <c r="H233" s="241">
        <v>22.199999999999999</v>
      </c>
      <c r="I233" s="242"/>
      <c r="J233" s="238"/>
      <c r="K233" s="238"/>
      <c r="L233" s="243"/>
      <c r="M233" s="244"/>
      <c r="N233" s="245"/>
      <c r="O233" s="245"/>
      <c r="P233" s="245"/>
      <c r="Q233" s="245"/>
      <c r="R233" s="245"/>
      <c r="S233" s="245"/>
      <c r="T233" s="24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7" t="s">
        <v>148</v>
      </c>
      <c r="AU233" s="247" t="s">
        <v>90</v>
      </c>
      <c r="AV233" s="13" t="s">
        <v>90</v>
      </c>
      <c r="AW233" s="13" t="s">
        <v>36</v>
      </c>
      <c r="AX233" s="13" t="s">
        <v>81</v>
      </c>
      <c r="AY233" s="247" t="s">
        <v>126</v>
      </c>
    </row>
    <row r="234" s="13" customFormat="1">
      <c r="A234" s="13"/>
      <c r="B234" s="237"/>
      <c r="C234" s="238"/>
      <c r="D234" s="231" t="s">
        <v>148</v>
      </c>
      <c r="E234" s="239" t="s">
        <v>1</v>
      </c>
      <c r="F234" s="240" t="s">
        <v>298</v>
      </c>
      <c r="G234" s="238"/>
      <c r="H234" s="241">
        <v>3.2000000000000002</v>
      </c>
      <c r="I234" s="242"/>
      <c r="J234" s="238"/>
      <c r="K234" s="238"/>
      <c r="L234" s="243"/>
      <c r="M234" s="244"/>
      <c r="N234" s="245"/>
      <c r="O234" s="245"/>
      <c r="P234" s="245"/>
      <c r="Q234" s="245"/>
      <c r="R234" s="245"/>
      <c r="S234" s="245"/>
      <c r="T234" s="24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7" t="s">
        <v>148</v>
      </c>
      <c r="AU234" s="247" t="s">
        <v>90</v>
      </c>
      <c r="AV234" s="13" t="s">
        <v>90</v>
      </c>
      <c r="AW234" s="13" t="s">
        <v>36</v>
      </c>
      <c r="AX234" s="13" t="s">
        <v>81</v>
      </c>
      <c r="AY234" s="247" t="s">
        <v>126</v>
      </c>
    </row>
    <row r="235" s="15" customFormat="1">
      <c r="A235" s="15"/>
      <c r="B235" s="259"/>
      <c r="C235" s="260"/>
      <c r="D235" s="231" t="s">
        <v>148</v>
      </c>
      <c r="E235" s="261" t="s">
        <v>1</v>
      </c>
      <c r="F235" s="262" t="s">
        <v>195</v>
      </c>
      <c r="G235" s="260"/>
      <c r="H235" s="263">
        <v>25.399999999999999</v>
      </c>
      <c r="I235" s="264"/>
      <c r="J235" s="260"/>
      <c r="K235" s="260"/>
      <c r="L235" s="265"/>
      <c r="M235" s="266"/>
      <c r="N235" s="267"/>
      <c r="O235" s="267"/>
      <c r="P235" s="267"/>
      <c r="Q235" s="267"/>
      <c r="R235" s="267"/>
      <c r="S235" s="267"/>
      <c r="T235" s="268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69" t="s">
        <v>148</v>
      </c>
      <c r="AU235" s="269" t="s">
        <v>90</v>
      </c>
      <c r="AV235" s="15" t="s">
        <v>142</v>
      </c>
      <c r="AW235" s="15" t="s">
        <v>36</v>
      </c>
      <c r="AX235" s="15" t="s">
        <v>81</v>
      </c>
      <c r="AY235" s="269" t="s">
        <v>126</v>
      </c>
    </row>
    <row r="236" s="13" customFormat="1">
      <c r="A236" s="13"/>
      <c r="B236" s="237"/>
      <c r="C236" s="238"/>
      <c r="D236" s="231" t="s">
        <v>148</v>
      </c>
      <c r="E236" s="239" t="s">
        <v>1</v>
      </c>
      <c r="F236" s="240" t="s">
        <v>299</v>
      </c>
      <c r="G236" s="238"/>
      <c r="H236" s="241">
        <v>17.780000000000001</v>
      </c>
      <c r="I236" s="242"/>
      <c r="J236" s="238"/>
      <c r="K236" s="238"/>
      <c r="L236" s="243"/>
      <c r="M236" s="244"/>
      <c r="N236" s="245"/>
      <c r="O236" s="245"/>
      <c r="P236" s="245"/>
      <c r="Q236" s="245"/>
      <c r="R236" s="245"/>
      <c r="S236" s="245"/>
      <c r="T236" s="24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7" t="s">
        <v>148</v>
      </c>
      <c r="AU236" s="247" t="s">
        <v>90</v>
      </c>
      <c r="AV236" s="13" t="s">
        <v>90</v>
      </c>
      <c r="AW236" s="13" t="s">
        <v>36</v>
      </c>
      <c r="AX236" s="13" t="s">
        <v>37</v>
      </c>
      <c r="AY236" s="247" t="s">
        <v>126</v>
      </c>
    </row>
    <row r="237" s="12" customFormat="1" ht="22.8" customHeight="1">
      <c r="A237" s="12"/>
      <c r="B237" s="203"/>
      <c r="C237" s="204"/>
      <c r="D237" s="205" t="s">
        <v>80</v>
      </c>
      <c r="E237" s="217" t="s">
        <v>187</v>
      </c>
      <c r="F237" s="217" t="s">
        <v>305</v>
      </c>
      <c r="G237" s="204"/>
      <c r="H237" s="204"/>
      <c r="I237" s="207"/>
      <c r="J237" s="218">
        <f>BK237</f>
        <v>0</v>
      </c>
      <c r="K237" s="204"/>
      <c r="L237" s="209"/>
      <c r="M237" s="210"/>
      <c r="N237" s="211"/>
      <c r="O237" s="211"/>
      <c r="P237" s="212">
        <f>SUM(P238:P244)</f>
        <v>0</v>
      </c>
      <c r="Q237" s="211"/>
      <c r="R237" s="212">
        <f>SUM(R238:R244)</f>
        <v>0</v>
      </c>
      <c r="S237" s="211"/>
      <c r="T237" s="213">
        <f>SUM(T238:T244)</f>
        <v>1.5074000000000001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4" t="s">
        <v>37</v>
      </c>
      <c r="AT237" s="215" t="s">
        <v>80</v>
      </c>
      <c r="AU237" s="215" t="s">
        <v>37</v>
      </c>
      <c r="AY237" s="214" t="s">
        <v>126</v>
      </c>
      <c r="BK237" s="216">
        <f>SUM(BK238:BK244)</f>
        <v>0</v>
      </c>
    </row>
    <row r="238" s="2" customFormat="1" ht="24.15" customHeight="1">
      <c r="A238" s="39"/>
      <c r="B238" s="40"/>
      <c r="C238" s="219" t="s">
        <v>306</v>
      </c>
      <c r="D238" s="219" t="s">
        <v>128</v>
      </c>
      <c r="E238" s="220" t="s">
        <v>307</v>
      </c>
      <c r="F238" s="221" t="s">
        <v>308</v>
      </c>
      <c r="G238" s="222" t="s">
        <v>145</v>
      </c>
      <c r="H238" s="223">
        <v>0.40000000000000002</v>
      </c>
      <c r="I238" s="224"/>
      <c r="J238" s="223">
        <f>ROUND(I238*H238,1)</f>
        <v>0</v>
      </c>
      <c r="K238" s="221" t="s">
        <v>140</v>
      </c>
      <c r="L238" s="45"/>
      <c r="M238" s="225" t="s">
        <v>1</v>
      </c>
      <c r="N238" s="226" t="s">
        <v>46</v>
      </c>
      <c r="O238" s="92"/>
      <c r="P238" s="227">
        <f>O238*H238</f>
        <v>0</v>
      </c>
      <c r="Q238" s="227">
        <v>0</v>
      </c>
      <c r="R238" s="227">
        <f>Q238*H238</f>
        <v>0</v>
      </c>
      <c r="S238" s="227">
        <v>2.5</v>
      </c>
      <c r="T238" s="228">
        <f>S238*H238</f>
        <v>1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9" t="s">
        <v>132</v>
      </c>
      <c r="AT238" s="229" t="s">
        <v>128</v>
      </c>
      <c r="AU238" s="229" t="s">
        <v>90</v>
      </c>
      <c r="AY238" s="18" t="s">
        <v>126</v>
      </c>
      <c r="BE238" s="230">
        <f>IF(N238="základní",J238,0)</f>
        <v>0</v>
      </c>
      <c r="BF238" s="230">
        <f>IF(N238="snížená",J238,0)</f>
        <v>0</v>
      </c>
      <c r="BG238" s="230">
        <f>IF(N238="zákl. přenesená",J238,0)</f>
        <v>0</v>
      </c>
      <c r="BH238" s="230">
        <f>IF(N238="sníž. přenesená",J238,0)</f>
        <v>0</v>
      </c>
      <c r="BI238" s="230">
        <f>IF(N238="nulová",J238,0)</f>
        <v>0</v>
      </c>
      <c r="BJ238" s="18" t="s">
        <v>37</v>
      </c>
      <c r="BK238" s="230">
        <f>ROUND(I238*H238,1)</f>
        <v>0</v>
      </c>
      <c r="BL238" s="18" t="s">
        <v>132</v>
      </c>
      <c r="BM238" s="229" t="s">
        <v>309</v>
      </c>
    </row>
    <row r="239" s="2" customFormat="1">
      <c r="A239" s="39"/>
      <c r="B239" s="40"/>
      <c r="C239" s="41"/>
      <c r="D239" s="231" t="s">
        <v>134</v>
      </c>
      <c r="E239" s="41"/>
      <c r="F239" s="232" t="s">
        <v>310</v>
      </c>
      <c r="G239" s="41"/>
      <c r="H239" s="41"/>
      <c r="I239" s="233"/>
      <c r="J239" s="41"/>
      <c r="K239" s="41"/>
      <c r="L239" s="45"/>
      <c r="M239" s="234"/>
      <c r="N239" s="235"/>
      <c r="O239" s="92"/>
      <c r="P239" s="92"/>
      <c r="Q239" s="92"/>
      <c r="R239" s="92"/>
      <c r="S239" s="92"/>
      <c r="T239" s="93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134</v>
      </c>
      <c r="AU239" s="18" t="s">
        <v>90</v>
      </c>
    </row>
    <row r="240" s="13" customFormat="1">
      <c r="A240" s="13"/>
      <c r="B240" s="237"/>
      <c r="C240" s="238"/>
      <c r="D240" s="231" t="s">
        <v>148</v>
      </c>
      <c r="E240" s="239" t="s">
        <v>1</v>
      </c>
      <c r="F240" s="240" t="s">
        <v>311</v>
      </c>
      <c r="G240" s="238"/>
      <c r="H240" s="241">
        <v>0.40000000000000002</v>
      </c>
      <c r="I240" s="242"/>
      <c r="J240" s="238"/>
      <c r="K240" s="238"/>
      <c r="L240" s="243"/>
      <c r="M240" s="244"/>
      <c r="N240" s="245"/>
      <c r="O240" s="245"/>
      <c r="P240" s="245"/>
      <c r="Q240" s="245"/>
      <c r="R240" s="245"/>
      <c r="S240" s="245"/>
      <c r="T240" s="24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7" t="s">
        <v>148</v>
      </c>
      <c r="AU240" s="247" t="s">
        <v>90</v>
      </c>
      <c r="AV240" s="13" t="s">
        <v>90</v>
      </c>
      <c r="AW240" s="13" t="s">
        <v>36</v>
      </c>
      <c r="AX240" s="13" t="s">
        <v>37</v>
      </c>
      <c r="AY240" s="247" t="s">
        <v>126</v>
      </c>
    </row>
    <row r="241" s="2" customFormat="1" ht="24.15" customHeight="1">
      <c r="A241" s="39"/>
      <c r="B241" s="40"/>
      <c r="C241" s="219" t="s">
        <v>312</v>
      </c>
      <c r="D241" s="219" t="s">
        <v>128</v>
      </c>
      <c r="E241" s="220" t="s">
        <v>313</v>
      </c>
      <c r="F241" s="221" t="s">
        <v>314</v>
      </c>
      <c r="G241" s="222" t="s">
        <v>315</v>
      </c>
      <c r="H241" s="223">
        <v>3</v>
      </c>
      <c r="I241" s="224"/>
      <c r="J241" s="223">
        <f>ROUND(I241*H241,1)</f>
        <v>0</v>
      </c>
      <c r="K241" s="221" t="s">
        <v>140</v>
      </c>
      <c r="L241" s="45"/>
      <c r="M241" s="225" t="s">
        <v>1</v>
      </c>
      <c r="N241" s="226" t="s">
        <v>46</v>
      </c>
      <c r="O241" s="92"/>
      <c r="P241" s="227">
        <f>O241*H241</f>
        <v>0</v>
      </c>
      <c r="Q241" s="227">
        <v>0</v>
      </c>
      <c r="R241" s="227">
        <f>Q241*H241</f>
        <v>0</v>
      </c>
      <c r="S241" s="227">
        <v>0.16500000000000001</v>
      </c>
      <c r="T241" s="228">
        <f>S241*H241</f>
        <v>0.495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9" t="s">
        <v>132</v>
      </c>
      <c r="AT241" s="229" t="s">
        <v>128</v>
      </c>
      <c r="AU241" s="229" t="s">
        <v>90</v>
      </c>
      <c r="AY241" s="18" t="s">
        <v>126</v>
      </c>
      <c r="BE241" s="230">
        <f>IF(N241="základní",J241,0)</f>
        <v>0</v>
      </c>
      <c r="BF241" s="230">
        <f>IF(N241="snížená",J241,0)</f>
        <v>0</v>
      </c>
      <c r="BG241" s="230">
        <f>IF(N241="zákl. přenesená",J241,0)</f>
        <v>0</v>
      </c>
      <c r="BH241" s="230">
        <f>IF(N241="sníž. přenesená",J241,0)</f>
        <v>0</v>
      </c>
      <c r="BI241" s="230">
        <f>IF(N241="nulová",J241,0)</f>
        <v>0</v>
      </c>
      <c r="BJ241" s="18" t="s">
        <v>37</v>
      </c>
      <c r="BK241" s="230">
        <f>ROUND(I241*H241,1)</f>
        <v>0</v>
      </c>
      <c r="BL241" s="18" t="s">
        <v>132</v>
      </c>
      <c r="BM241" s="229" t="s">
        <v>316</v>
      </c>
    </row>
    <row r="242" s="2" customFormat="1">
      <c r="A242" s="39"/>
      <c r="B242" s="40"/>
      <c r="C242" s="41"/>
      <c r="D242" s="231" t="s">
        <v>134</v>
      </c>
      <c r="E242" s="41"/>
      <c r="F242" s="232" t="s">
        <v>317</v>
      </c>
      <c r="G242" s="41"/>
      <c r="H242" s="41"/>
      <c r="I242" s="233"/>
      <c r="J242" s="41"/>
      <c r="K242" s="41"/>
      <c r="L242" s="45"/>
      <c r="M242" s="234"/>
      <c r="N242" s="235"/>
      <c r="O242" s="92"/>
      <c r="P242" s="92"/>
      <c r="Q242" s="92"/>
      <c r="R242" s="92"/>
      <c r="S242" s="92"/>
      <c r="T242" s="93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134</v>
      </c>
      <c r="AU242" s="18" t="s">
        <v>90</v>
      </c>
    </row>
    <row r="243" s="2" customFormat="1" ht="24.15" customHeight="1">
      <c r="A243" s="39"/>
      <c r="B243" s="40"/>
      <c r="C243" s="219" t="s">
        <v>318</v>
      </c>
      <c r="D243" s="219" t="s">
        <v>128</v>
      </c>
      <c r="E243" s="220" t="s">
        <v>319</v>
      </c>
      <c r="F243" s="221" t="s">
        <v>320</v>
      </c>
      <c r="G243" s="222" t="s">
        <v>275</v>
      </c>
      <c r="H243" s="223">
        <v>5</v>
      </c>
      <c r="I243" s="224"/>
      <c r="J243" s="223">
        <f>ROUND(I243*H243,1)</f>
        <v>0</v>
      </c>
      <c r="K243" s="221" t="s">
        <v>140</v>
      </c>
      <c r="L243" s="45"/>
      <c r="M243" s="225" t="s">
        <v>1</v>
      </c>
      <c r="N243" s="226" t="s">
        <v>46</v>
      </c>
      <c r="O243" s="92"/>
      <c r="P243" s="227">
        <f>O243*H243</f>
        <v>0</v>
      </c>
      <c r="Q243" s="227">
        <v>0</v>
      </c>
      <c r="R243" s="227">
        <f>Q243*H243</f>
        <v>0</v>
      </c>
      <c r="S243" s="227">
        <v>0.00248</v>
      </c>
      <c r="T243" s="228">
        <f>S243*H243</f>
        <v>0.0124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9" t="s">
        <v>132</v>
      </c>
      <c r="AT243" s="229" t="s">
        <v>128</v>
      </c>
      <c r="AU243" s="229" t="s">
        <v>90</v>
      </c>
      <c r="AY243" s="18" t="s">
        <v>126</v>
      </c>
      <c r="BE243" s="230">
        <f>IF(N243="základní",J243,0)</f>
        <v>0</v>
      </c>
      <c r="BF243" s="230">
        <f>IF(N243="snížená",J243,0)</f>
        <v>0</v>
      </c>
      <c r="BG243" s="230">
        <f>IF(N243="zákl. přenesená",J243,0)</f>
        <v>0</v>
      </c>
      <c r="BH243" s="230">
        <f>IF(N243="sníž. přenesená",J243,0)</f>
        <v>0</v>
      </c>
      <c r="BI243" s="230">
        <f>IF(N243="nulová",J243,0)</f>
        <v>0</v>
      </c>
      <c r="BJ243" s="18" t="s">
        <v>37</v>
      </c>
      <c r="BK243" s="230">
        <f>ROUND(I243*H243,1)</f>
        <v>0</v>
      </c>
      <c r="BL243" s="18" t="s">
        <v>132</v>
      </c>
      <c r="BM243" s="229" t="s">
        <v>321</v>
      </c>
    </row>
    <row r="244" s="2" customFormat="1">
      <c r="A244" s="39"/>
      <c r="B244" s="40"/>
      <c r="C244" s="41"/>
      <c r="D244" s="231" t="s">
        <v>134</v>
      </c>
      <c r="E244" s="41"/>
      <c r="F244" s="232" t="s">
        <v>322</v>
      </c>
      <c r="G244" s="41"/>
      <c r="H244" s="41"/>
      <c r="I244" s="233"/>
      <c r="J244" s="41"/>
      <c r="K244" s="41"/>
      <c r="L244" s="45"/>
      <c r="M244" s="234"/>
      <c r="N244" s="235"/>
      <c r="O244" s="92"/>
      <c r="P244" s="92"/>
      <c r="Q244" s="92"/>
      <c r="R244" s="92"/>
      <c r="S244" s="92"/>
      <c r="T244" s="93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134</v>
      </c>
      <c r="AU244" s="18" t="s">
        <v>90</v>
      </c>
    </row>
    <row r="245" s="12" customFormat="1" ht="22.8" customHeight="1">
      <c r="A245" s="12"/>
      <c r="B245" s="203"/>
      <c r="C245" s="204"/>
      <c r="D245" s="205" t="s">
        <v>80</v>
      </c>
      <c r="E245" s="217" t="s">
        <v>323</v>
      </c>
      <c r="F245" s="217" t="s">
        <v>324</v>
      </c>
      <c r="G245" s="204"/>
      <c r="H245" s="204"/>
      <c r="I245" s="207"/>
      <c r="J245" s="218">
        <f>BK245</f>
        <v>0</v>
      </c>
      <c r="K245" s="204"/>
      <c r="L245" s="209"/>
      <c r="M245" s="210"/>
      <c r="N245" s="211"/>
      <c r="O245" s="211"/>
      <c r="P245" s="212">
        <f>SUM(P246:P250)</f>
        <v>0</v>
      </c>
      <c r="Q245" s="211"/>
      <c r="R245" s="212">
        <f>SUM(R246:R250)</f>
        <v>0</v>
      </c>
      <c r="S245" s="211"/>
      <c r="T245" s="213">
        <f>SUM(T246:T250)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4" t="s">
        <v>37</v>
      </c>
      <c r="AT245" s="215" t="s">
        <v>80</v>
      </c>
      <c r="AU245" s="215" t="s">
        <v>37</v>
      </c>
      <c r="AY245" s="214" t="s">
        <v>126</v>
      </c>
      <c r="BK245" s="216">
        <f>SUM(BK246:BK250)</f>
        <v>0</v>
      </c>
    </row>
    <row r="246" s="2" customFormat="1" ht="24.15" customHeight="1">
      <c r="A246" s="39"/>
      <c r="B246" s="40"/>
      <c r="C246" s="219" t="s">
        <v>325</v>
      </c>
      <c r="D246" s="219" t="s">
        <v>128</v>
      </c>
      <c r="E246" s="220" t="s">
        <v>326</v>
      </c>
      <c r="F246" s="221" t="s">
        <v>327</v>
      </c>
      <c r="G246" s="222" t="s">
        <v>190</v>
      </c>
      <c r="H246" s="223">
        <v>233.31</v>
      </c>
      <c r="I246" s="224"/>
      <c r="J246" s="223">
        <f>ROUND(I246*H246,1)</f>
        <v>0</v>
      </c>
      <c r="K246" s="221" t="s">
        <v>140</v>
      </c>
      <c r="L246" s="45"/>
      <c r="M246" s="225" t="s">
        <v>1</v>
      </c>
      <c r="N246" s="226" t="s">
        <v>46</v>
      </c>
      <c r="O246" s="92"/>
      <c r="P246" s="227">
        <f>O246*H246</f>
        <v>0</v>
      </c>
      <c r="Q246" s="227">
        <v>0</v>
      </c>
      <c r="R246" s="227">
        <f>Q246*H246</f>
        <v>0</v>
      </c>
      <c r="S246" s="227">
        <v>0</v>
      </c>
      <c r="T246" s="228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9" t="s">
        <v>132</v>
      </c>
      <c r="AT246" s="229" t="s">
        <v>128</v>
      </c>
      <c r="AU246" s="229" t="s">
        <v>90</v>
      </c>
      <c r="AY246" s="18" t="s">
        <v>126</v>
      </c>
      <c r="BE246" s="230">
        <f>IF(N246="základní",J246,0)</f>
        <v>0</v>
      </c>
      <c r="BF246" s="230">
        <f>IF(N246="snížená",J246,0)</f>
        <v>0</v>
      </c>
      <c r="BG246" s="230">
        <f>IF(N246="zákl. přenesená",J246,0)</f>
        <v>0</v>
      </c>
      <c r="BH246" s="230">
        <f>IF(N246="sníž. přenesená",J246,0)</f>
        <v>0</v>
      </c>
      <c r="BI246" s="230">
        <f>IF(N246="nulová",J246,0)</f>
        <v>0</v>
      </c>
      <c r="BJ246" s="18" t="s">
        <v>37</v>
      </c>
      <c r="BK246" s="230">
        <f>ROUND(I246*H246,1)</f>
        <v>0</v>
      </c>
      <c r="BL246" s="18" t="s">
        <v>132</v>
      </c>
      <c r="BM246" s="229" t="s">
        <v>328</v>
      </c>
    </row>
    <row r="247" s="2" customFormat="1">
      <c r="A247" s="39"/>
      <c r="B247" s="40"/>
      <c r="C247" s="41"/>
      <c r="D247" s="231" t="s">
        <v>134</v>
      </c>
      <c r="E247" s="41"/>
      <c r="F247" s="232" t="s">
        <v>329</v>
      </c>
      <c r="G247" s="41"/>
      <c r="H247" s="41"/>
      <c r="I247" s="233"/>
      <c r="J247" s="41"/>
      <c r="K247" s="41"/>
      <c r="L247" s="45"/>
      <c r="M247" s="234"/>
      <c r="N247" s="235"/>
      <c r="O247" s="92"/>
      <c r="P247" s="92"/>
      <c r="Q247" s="92"/>
      <c r="R247" s="92"/>
      <c r="S247" s="92"/>
      <c r="T247" s="93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134</v>
      </c>
      <c r="AU247" s="18" t="s">
        <v>90</v>
      </c>
    </row>
    <row r="248" s="2" customFormat="1" ht="33" customHeight="1">
      <c r="A248" s="39"/>
      <c r="B248" s="40"/>
      <c r="C248" s="219" t="s">
        <v>330</v>
      </c>
      <c r="D248" s="219" t="s">
        <v>128</v>
      </c>
      <c r="E248" s="220" t="s">
        <v>331</v>
      </c>
      <c r="F248" s="221" t="s">
        <v>332</v>
      </c>
      <c r="G248" s="222" t="s">
        <v>190</v>
      </c>
      <c r="H248" s="223">
        <v>116.66</v>
      </c>
      <c r="I248" s="224"/>
      <c r="J248" s="223">
        <f>ROUND(I248*H248,1)</f>
        <v>0</v>
      </c>
      <c r="K248" s="221" t="s">
        <v>140</v>
      </c>
      <c r="L248" s="45"/>
      <c r="M248" s="225" t="s">
        <v>1</v>
      </c>
      <c r="N248" s="226" t="s">
        <v>46</v>
      </c>
      <c r="O248" s="92"/>
      <c r="P248" s="227">
        <f>O248*H248</f>
        <v>0</v>
      </c>
      <c r="Q248" s="227">
        <v>0</v>
      </c>
      <c r="R248" s="227">
        <f>Q248*H248</f>
        <v>0</v>
      </c>
      <c r="S248" s="227">
        <v>0</v>
      </c>
      <c r="T248" s="228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9" t="s">
        <v>132</v>
      </c>
      <c r="AT248" s="229" t="s">
        <v>128</v>
      </c>
      <c r="AU248" s="229" t="s">
        <v>90</v>
      </c>
      <c r="AY248" s="18" t="s">
        <v>126</v>
      </c>
      <c r="BE248" s="230">
        <f>IF(N248="základní",J248,0)</f>
        <v>0</v>
      </c>
      <c r="BF248" s="230">
        <f>IF(N248="snížená",J248,0)</f>
        <v>0</v>
      </c>
      <c r="BG248" s="230">
        <f>IF(N248="zákl. přenesená",J248,0)</f>
        <v>0</v>
      </c>
      <c r="BH248" s="230">
        <f>IF(N248="sníž. přenesená",J248,0)</f>
        <v>0</v>
      </c>
      <c r="BI248" s="230">
        <f>IF(N248="nulová",J248,0)</f>
        <v>0</v>
      </c>
      <c r="BJ248" s="18" t="s">
        <v>37</v>
      </c>
      <c r="BK248" s="230">
        <f>ROUND(I248*H248,1)</f>
        <v>0</v>
      </c>
      <c r="BL248" s="18" t="s">
        <v>132</v>
      </c>
      <c r="BM248" s="229" t="s">
        <v>333</v>
      </c>
    </row>
    <row r="249" s="2" customFormat="1">
      <c r="A249" s="39"/>
      <c r="B249" s="40"/>
      <c r="C249" s="41"/>
      <c r="D249" s="231" t="s">
        <v>134</v>
      </c>
      <c r="E249" s="41"/>
      <c r="F249" s="232" t="s">
        <v>334</v>
      </c>
      <c r="G249" s="41"/>
      <c r="H249" s="41"/>
      <c r="I249" s="233"/>
      <c r="J249" s="41"/>
      <c r="K249" s="41"/>
      <c r="L249" s="45"/>
      <c r="M249" s="234"/>
      <c r="N249" s="235"/>
      <c r="O249" s="92"/>
      <c r="P249" s="92"/>
      <c r="Q249" s="92"/>
      <c r="R249" s="92"/>
      <c r="S249" s="92"/>
      <c r="T249" s="93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134</v>
      </c>
      <c r="AU249" s="18" t="s">
        <v>90</v>
      </c>
    </row>
    <row r="250" s="13" customFormat="1">
      <c r="A250" s="13"/>
      <c r="B250" s="237"/>
      <c r="C250" s="238"/>
      <c r="D250" s="231" t="s">
        <v>148</v>
      </c>
      <c r="E250" s="238"/>
      <c r="F250" s="240" t="s">
        <v>335</v>
      </c>
      <c r="G250" s="238"/>
      <c r="H250" s="241">
        <v>116.66</v>
      </c>
      <c r="I250" s="242"/>
      <c r="J250" s="238"/>
      <c r="K250" s="238"/>
      <c r="L250" s="243"/>
      <c r="M250" s="289"/>
      <c r="N250" s="290"/>
      <c r="O250" s="290"/>
      <c r="P250" s="290"/>
      <c r="Q250" s="290"/>
      <c r="R250" s="290"/>
      <c r="S250" s="290"/>
      <c r="T250" s="291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7" t="s">
        <v>148</v>
      </c>
      <c r="AU250" s="247" t="s">
        <v>90</v>
      </c>
      <c r="AV250" s="13" t="s">
        <v>90</v>
      </c>
      <c r="AW250" s="13" t="s">
        <v>4</v>
      </c>
      <c r="AX250" s="13" t="s">
        <v>37</v>
      </c>
      <c r="AY250" s="247" t="s">
        <v>126</v>
      </c>
    </row>
    <row r="251" s="2" customFormat="1" ht="6.96" customHeight="1">
      <c r="A251" s="39"/>
      <c r="B251" s="67"/>
      <c r="C251" s="68"/>
      <c r="D251" s="68"/>
      <c r="E251" s="68"/>
      <c r="F251" s="68"/>
      <c r="G251" s="68"/>
      <c r="H251" s="68"/>
      <c r="I251" s="68"/>
      <c r="J251" s="68"/>
      <c r="K251" s="68"/>
      <c r="L251" s="45"/>
      <c r="M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</row>
  </sheetData>
  <sheetProtection sheet="1" autoFilter="0" formatColumns="0" formatRows="0" objects="1" scenarios="1" spinCount="100000" saltValue="HtQu8FWZVSXgjmx1Ud03pbxEnKJPlD9bJbSfrp1fOqx+sWtsWLA8NZsvVg2+BW6CSFC+7Ld+0SZP3WvgQPm/Dw==" hashValue="ruTXGUGhGQnZgsglTu5d0xO1sH3jEI3aimQ7ZgQDtKVdXpCI5elf3iSbInu/+lU/z7NaMgwQQwsqrSnLdP8+Cg==" algorithmName="SHA-512" password="CC35"/>
  <autoFilter ref="C121:K25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90</v>
      </c>
    </row>
    <row r="4" s="1" customFormat="1" ht="24.96" customHeight="1">
      <c r="B4" s="21"/>
      <c r="D4" s="139" t="s">
        <v>97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PP – Revitalizace slepého ramene v obci Rohatec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98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336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2. 12. 2021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26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27</v>
      </c>
      <c r="F15" s="39"/>
      <c r="G15" s="39"/>
      <c r="H15" s="39"/>
      <c r="I15" s="141" t="s">
        <v>28</v>
      </c>
      <c r="J15" s="144" t="s">
        <v>29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30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32</v>
      </c>
      <c r="E20" s="39"/>
      <c r="F20" s="39"/>
      <c r="G20" s="39"/>
      <c r="H20" s="39"/>
      <c r="I20" s="141" t="s">
        <v>25</v>
      </c>
      <c r="J20" s="144" t="s">
        <v>33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34</v>
      </c>
      <c r="F21" s="39"/>
      <c r="G21" s="39"/>
      <c r="H21" s="39"/>
      <c r="I21" s="141" t="s">
        <v>28</v>
      </c>
      <c r="J21" s="144" t="s">
        <v>35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38</v>
      </c>
      <c r="E23" s="39"/>
      <c r="F23" s="39"/>
      <c r="G23" s="39"/>
      <c r="H23" s="39"/>
      <c r="I23" s="141" t="s">
        <v>25</v>
      </c>
      <c r="J23" s="144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tr">
        <f>IF('Rekapitulace stavby'!E20="","",'Rekapitulace stavby'!E20)</f>
        <v xml:space="preserve"> </v>
      </c>
      <c r="F24" s="39"/>
      <c r="G24" s="39"/>
      <c r="H24" s="39"/>
      <c r="I24" s="141" t="s">
        <v>28</v>
      </c>
      <c r="J24" s="144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40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41</v>
      </c>
      <c r="E30" s="39"/>
      <c r="F30" s="39"/>
      <c r="G30" s="39"/>
      <c r="H30" s="39"/>
      <c r="I30" s="39"/>
      <c r="J30" s="152">
        <f>ROUND(J119, 0)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43</v>
      </c>
      <c r="G32" s="39"/>
      <c r="H32" s="39"/>
      <c r="I32" s="153" t="s">
        <v>42</v>
      </c>
      <c r="J32" s="153" t="s">
        <v>44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45</v>
      </c>
      <c r="E33" s="141" t="s">
        <v>46</v>
      </c>
      <c r="F33" s="155">
        <f>ROUND((SUM(BE119:BE175)),  0)</f>
        <v>0</v>
      </c>
      <c r="G33" s="39"/>
      <c r="H33" s="39"/>
      <c r="I33" s="156">
        <v>0.20999999999999999</v>
      </c>
      <c r="J33" s="155">
        <f>ROUND(((SUM(BE119:BE175))*I33),  0)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47</v>
      </c>
      <c r="F34" s="155">
        <f>ROUND((SUM(BF119:BF175)),  0)</f>
        <v>0</v>
      </c>
      <c r="G34" s="39"/>
      <c r="H34" s="39"/>
      <c r="I34" s="156">
        <v>0.14999999999999999</v>
      </c>
      <c r="J34" s="155">
        <f>ROUND(((SUM(BF119:BF175))*I34),  0)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48</v>
      </c>
      <c r="F35" s="155">
        <f>ROUND((SUM(BG119:BG175)),  0)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49</v>
      </c>
      <c r="F36" s="155">
        <f>ROUND((SUM(BH119:BH175)),  0)</f>
        <v>0</v>
      </c>
      <c r="G36" s="39"/>
      <c r="H36" s="39"/>
      <c r="I36" s="156">
        <v>0.14999999999999999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50</v>
      </c>
      <c r="F37" s="155">
        <f>ROUND((SUM(BI119:BI175)),  0)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51</v>
      </c>
      <c r="E39" s="159"/>
      <c r="F39" s="159"/>
      <c r="G39" s="160" t="s">
        <v>52</v>
      </c>
      <c r="H39" s="161" t="s">
        <v>53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54</v>
      </c>
      <c r="E50" s="165"/>
      <c r="F50" s="165"/>
      <c r="G50" s="164" t="s">
        <v>55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56</v>
      </c>
      <c r="E61" s="167"/>
      <c r="F61" s="168" t="s">
        <v>57</v>
      </c>
      <c r="G61" s="166" t="s">
        <v>56</v>
      </c>
      <c r="H61" s="167"/>
      <c r="I61" s="167"/>
      <c r="J61" s="169" t="s">
        <v>57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58</v>
      </c>
      <c r="E65" s="170"/>
      <c r="F65" s="170"/>
      <c r="G65" s="164" t="s">
        <v>59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56</v>
      </c>
      <c r="E76" s="167"/>
      <c r="F76" s="168" t="s">
        <v>57</v>
      </c>
      <c r="G76" s="166" t="s">
        <v>56</v>
      </c>
      <c r="H76" s="167"/>
      <c r="I76" s="167"/>
      <c r="J76" s="169" t="s">
        <v>57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100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PP – Revitalizace slepého ramene v obci Rohatec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98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217376-2 - SO 02 Vegetační úpravy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Rohatec</v>
      </c>
      <c r="G89" s="41"/>
      <c r="H89" s="41"/>
      <c r="I89" s="33" t="s">
        <v>22</v>
      </c>
      <c r="J89" s="80" t="str">
        <f>IF(J12="","",J12)</f>
        <v>2. 12. 2021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Rohatec</v>
      </c>
      <c r="G91" s="41"/>
      <c r="H91" s="41"/>
      <c r="I91" s="33" t="s">
        <v>32</v>
      </c>
      <c r="J91" s="37" t="str">
        <f>E21</f>
        <v>GEOtest, a.s.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30</v>
      </c>
      <c r="D92" s="41"/>
      <c r="E92" s="41"/>
      <c r="F92" s="28" t="str">
        <f>IF(E18="","",E18)</f>
        <v>Vyplň údaj</v>
      </c>
      <c r="G92" s="41"/>
      <c r="H92" s="41"/>
      <c r="I92" s="33" t="s">
        <v>38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101</v>
      </c>
      <c r="D94" s="177"/>
      <c r="E94" s="177"/>
      <c r="F94" s="177"/>
      <c r="G94" s="177"/>
      <c r="H94" s="177"/>
      <c r="I94" s="177"/>
      <c r="J94" s="178" t="s">
        <v>102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103</v>
      </c>
      <c r="D96" s="41"/>
      <c r="E96" s="41"/>
      <c r="F96" s="41"/>
      <c r="G96" s="41"/>
      <c r="H96" s="41"/>
      <c r="I96" s="41"/>
      <c r="J96" s="111">
        <f>J119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104</v>
      </c>
    </row>
    <row r="97" s="9" customFormat="1" ht="24.96" customHeight="1">
      <c r="A97" s="9"/>
      <c r="B97" s="180"/>
      <c r="C97" s="181"/>
      <c r="D97" s="182" t="s">
        <v>105</v>
      </c>
      <c r="E97" s="183"/>
      <c r="F97" s="183"/>
      <c r="G97" s="183"/>
      <c r="H97" s="183"/>
      <c r="I97" s="183"/>
      <c r="J97" s="184">
        <f>J120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106</v>
      </c>
      <c r="E98" s="189"/>
      <c r="F98" s="189"/>
      <c r="G98" s="189"/>
      <c r="H98" s="189"/>
      <c r="I98" s="189"/>
      <c r="J98" s="190">
        <f>J121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110</v>
      </c>
      <c r="E99" s="189"/>
      <c r="F99" s="189"/>
      <c r="G99" s="189"/>
      <c r="H99" s="189"/>
      <c r="I99" s="189"/>
      <c r="J99" s="190">
        <f>J173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111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75" t="str">
        <f>E7</f>
        <v>PP – Revitalizace slepého ramene v obci Rohatec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98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77" t="str">
        <f>E9</f>
        <v>217376-2 - SO 02 Vegetační úpravy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20</v>
      </c>
      <c r="D113" s="41"/>
      <c r="E113" s="41"/>
      <c r="F113" s="28" t="str">
        <f>F12</f>
        <v>Rohatec</v>
      </c>
      <c r="G113" s="41"/>
      <c r="H113" s="41"/>
      <c r="I113" s="33" t="s">
        <v>22</v>
      </c>
      <c r="J113" s="80" t="str">
        <f>IF(J12="","",J12)</f>
        <v>2. 12. 2021</v>
      </c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24</v>
      </c>
      <c r="D115" s="41"/>
      <c r="E115" s="41"/>
      <c r="F115" s="28" t="str">
        <f>E15</f>
        <v>Obec Rohatec</v>
      </c>
      <c r="G115" s="41"/>
      <c r="H115" s="41"/>
      <c r="I115" s="33" t="s">
        <v>32</v>
      </c>
      <c r="J115" s="37" t="str">
        <f>E21</f>
        <v>GEOtest, a.s.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30</v>
      </c>
      <c r="D116" s="41"/>
      <c r="E116" s="41"/>
      <c r="F116" s="28" t="str">
        <f>IF(E18="","",E18)</f>
        <v>Vyplň údaj</v>
      </c>
      <c r="G116" s="41"/>
      <c r="H116" s="41"/>
      <c r="I116" s="33" t="s">
        <v>38</v>
      </c>
      <c r="J116" s="37" t="str">
        <f>E24</f>
        <v xml:space="preserve"> 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192"/>
      <c r="B118" s="193"/>
      <c r="C118" s="194" t="s">
        <v>112</v>
      </c>
      <c r="D118" s="195" t="s">
        <v>66</v>
      </c>
      <c r="E118" s="195" t="s">
        <v>62</v>
      </c>
      <c r="F118" s="195" t="s">
        <v>63</v>
      </c>
      <c r="G118" s="195" t="s">
        <v>113</v>
      </c>
      <c r="H118" s="195" t="s">
        <v>114</v>
      </c>
      <c r="I118" s="195" t="s">
        <v>115</v>
      </c>
      <c r="J118" s="195" t="s">
        <v>102</v>
      </c>
      <c r="K118" s="196" t="s">
        <v>116</v>
      </c>
      <c r="L118" s="197"/>
      <c r="M118" s="101" t="s">
        <v>1</v>
      </c>
      <c r="N118" s="102" t="s">
        <v>45</v>
      </c>
      <c r="O118" s="102" t="s">
        <v>117</v>
      </c>
      <c r="P118" s="102" t="s">
        <v>118</v>
      </c>
      <c r="Q118" s="102" t="s">
        <v>119</v>
      </c>
      <c r="R118" s="102" t="s">
        <v>120</v>
      </c>
      <c r="S118" s="102" t="s">
        <v>121</v>
      </c>
      <c r="T118" s="103" t="s">
        <v>122</v>
      </c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92"/>
      <c r="AE118" s="192"/>
    </row>
    <row r="119" s="2" customFormat="1" ht="22.8" customHeight="1">
      <c r="A119" s="39"/>
      <c r="B119" s="40"/>
      <c r="C119" s="108" t="s">
        <v>123</v>
      </c>
      <c r="D119" s="41"/>
      <c r="E119" s="41"/>
      <c r="F119" s="41"/>
      <c r="G119" s="41"/>
      <c r="H119" s="41"/>
      <c r="I119" s="41"/>
      <c r="J119" s="198">
        <f>BK119</f>
        <v>0</v>
      </c>
      <c r="K119" s="41"/>
      <c r="L119" s="45"/>
      <c r="M119" s="104"/>
      <c r="N119" s="199"/>
      <c r="O119" s="105"/>
      <c r="P119" s="200">
        <f>P120</f>
        <v>0</v>
      </c>
      <c r="Q119" s="105"/>
      <c r="R119" s="200">
        <f>R120</f>
        <v>0.16800000000000001</v>
      </c>
      <c r="S119" s="105"/>
      <c r="T119" s="201">
        <f>T120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80</v>
      </c>
      <c r="AU119" s="18" t="s">
        <v>104</v>
      </c>
      <c r="BK119" s="202">
        <f>BK120</f>
        <v>0</v>
      </c>
    </row>
    <row r="120" s="12" customFormat="1" ht="25.92" customHeight="1">
      <c r="A120" s="12"/>
      <c r="B120" s="203"/>
      <c r="C120" s="204"/>
      <c r="D120" s="205" t="s">
        <v>80</v>
      </c>
      <c r="E120" s="206" t="s">
        <v>124</v>
      </c>
      <c r="F120" s="206" t="s">
        <v>125</v>
      </c>
      <c r="G120" s="204"/>
      <c r="H120" s="204"/>
      <c r="I120" s="207"/>
      <c r="J120" s="208">
        <f>BK120</f>
        <v>0</v>
      </c>
      <c r="K120" s="204"/>
      <c r="L120" s="209"/>
      <c r="M120" s="210"/>
      <c r="N120" s="211"/>
      <c r="O120" s="211"/>
      <c r="P120" s="212">
        <f>P121+P173</f>
        <v>0</v>
      </c>
      <c r="Q120" s="211"/>
      <c r="R120" s="212">
        <f>R121+R173</f>
        <v>0.16800000000000001</v>
      </c>
      <c r="S120" s="211"/>
      <c r="T120" s="213">
        <f>T121+T173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4" t="s">
        <v>37</v>
      </c>
      <c r="AT120" s="215" t="s">
        <v>80</v>
      </c>
      <c r="AU120" s="215" t="s">
        <v>81</v>
      </c>
      <c r="AY120" s="214" t="s">
        <v>126</v>
      </c>
      <c r="BK120" s="216">
        <f>BK121+BK173</f>
        <v>0</v>
      </c>
    </row>
    <row r="121" s="12" customFormat="1" ht="22.8" customHeight="1">
      <c r="A121" s="12"/>
      <c r="B121" s="203"/>
      <c r="C121" s="204"/>
      <c r="D121" s="205" t="s">
        <v>80</v>
      </c>
      <c r="E121" s="217" t="s">
        <v>37</v>
      </c>
      <c r="F121" s="217" t="s">
        <v>127</v>
      </c>
      <c r="G121" s="204"/>
      <c r="H121" s="204"/>
      <c r="I121" s="207"/>
      <c r="J121" s="218">
        <f>BK121</f>
        <v>0</v>
      </c>
      <c r="K121" s="204"/>
      <c r="L121" s="209"/>
      <c r="M121" s="210"/>
      <c r="N121" s="211"/>
      <c r="O121" s="211"/>
      <c r="P121" s="212">
        <f>SUM(P122:P172)</f>
        <v>0</v>
      </c>
      <c r="Q121" s="211"/>
      <c r="R121" s="212">
        <f>SUM(R122:R172)</f>
        <v>0.16800000000000001</v>
      </c>
      <c r="S121" s="211"/>
      <c r="T121" s="213">
        <f>SUM(T122:T172)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4" t="s">
        <v>37</v>
      </c>
      <c r="AT121" s="215" t="s">
        <v>80</v>
      </c>
      <c r="AU121" s="215" t="s">
        <v>37</v>
      </c>
      <c r="AY121" s="214" t="s">
        <v>126</v>
      </c>
      <c r="BK121" s="216">
        <f>SUM(BK122:BK172)</f>
        <v>0</v>
      </c>
    </row>
    <row r="122" s="2" customFormat="1" ht="37.8" customHeight="1">
      <c r="A122" s="39"/>
      <c r="B122" s="40"/>
      <c r="C122" s="219" t="s">
        <v>37</v>
      </c>
      <c r="D122" s="219" t="s">
        <v>128</v>
      </c>
      <c r="E122" s="220" t="s">
        <v>337</v>
      </c>
      <c r="F122" s="221" t="s">
        <v>338</v>
      </c>
      <c r="G122" s="222" t="s">
        <v>221</v>
      </c>
      <c r="H122" s="223">
        <v>6210</v>
      </c>
      <c r="I122" s="224"/>
      <c r="J122" s="223">
        <f>ROUND(I122*H122,1)</f>
        <v>0</v>
      </c>
      <c r="K122" s="221" t="s">
        <v>140</v>
      </c>
      <c r="L122" s="45"/>
      <c r="M122" s="225" t="s">
        <v>1</v>
      </c>
      <c r="N122" s="226" t="s">
        <v>46</v>
      </c>
      <c r="O122" s="92"/>
      <c r="P122" s="227">
        <f>O122*H122</f>
        <v>0</v>
      </c>
      <c r="Q122" s="227">
        <v>0</v>
      </c>
      <c r="R122" s="227">
        <f>Q122*H122</f>
        <v>0</v>
      </c>
      <c r="S122" s="227">
        <v>0</v>
      </c>
      <c r="T122" s="228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9" t="s">
        <v>132</v>
      </c>
      <c r="AT122" s="229" t="s">
        <v>128</v>
      </c>
      <c r="AU122" s="229" t="s">
        <v>90</v>
      </c>
      <c r="AY122" s="18" t="s">
        <v>126</v>
      </c>
      <c r="BE122" s="230">
        <f>IF(N122="základní",J122,0)</f>
        <v>0</v>
      </c>
      <c r="BF122" s="230">
        <f>IF(N122="snížená",J122,0)</f>
        <v>0</v>
      </c>
      <c r="BG122" s="230">
        <f>IF(N122="zákl. přenesená",J122,0)</f>
        <v>0</v>
      </c>
      <c r="BH122" s="230">
        <f>IF(N122="sníž. přenesená",J122,0)</f>
        <v>0</v>
      </c>
      <c r="BI122" s="230">
        <f>IF(N122="nulová",J122,0)</f>
        <v>0</v>
      </c>
      <c r="BJ122" s="18" t="s">
        <v>37</v>
      </c>
      <c r="BK122" s="230">
        <f>ROUND(I122*H122,1)</f>
        <v>0</v>
      </c>
      <c r="BL122" s="18" t="s">
        <v>132</v>
      </c>
      <c r="BM122" s="229" t="s">
        <v>339</v>
      </c>
    </row>
    <row r="123" s="2" customFormat="1">
      <c r="A123" s="39"/>
      <c r="B123" s="40"/>
      <c r="C123" s="41"/>
      <c r="D123" s="231" t="s">
        <v>134</v>
      </c>
      <c r="E123" s="41"/>
      <c r="F123" s="232" t="s">
        <v>340</v>
      </c>
      <c r="G123" s="41"/>
      <c r="H123" s="41"/>
      <c r="I123" s="233"/>
      <c r="J123" s="41"/>
      <c r="K123" s="41"/>
      <c r="L123" s="45"/>
      <c r="M123" s="234"/>
      <c r="N123" s="235"/>
      <c r="O123" s="92"/>
      <c r="P123" s="92"/>
      <c r="Q123" s="92"/>
      <c r="R123" s="92"/>
      <c r="S123" s="92"/>
      <c r="T123" s="93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134</v>
      </c>
      <c r="AU123" s="18" t="s">
        <v>90</v>
      </c>
    </row>
    <row r="124" s="13" customFormat="1">
      <c r="A124" s="13"/>
      <c r="B124" s="237"/>
      <c r="C124" s="238"/>
      <c r="D124" s="231" t="s">
        <v>148</v>
      </c>
      <c r="E124" s="239" t="s">
        <v>1</v>
      </c>
      <c r="F124" s="240" t="s">
        <v>341</v>
      </c>
      <c r="G124" s="238"/>
      <c r="H124" s="241">
        <v>6210</v>
      </c>
      <c r="I124" s="242"/>
      <c r="J124" s="238"/>
      <c r="K124" s="238"/>
      <c r="L124" s="243"/>
      <c r="M124" s="244"/>
      <c r="N124" s="245"/>
      <c r="O124" s="245"/>
      <c r="P124" s="245"/>
      <c r="Q124" s="245"/>
      <c r="R124" s="245"/>
      <c r="S124" s="245"/>
      <c r="T124" s="24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7" t="s">
        <v>148</v>
      </c>
      <c r="AU124" s="247" t="s">
        <v>90</v>
      </c>
      <c r="AV124" s="13" t="s">
        <v>90</v>
      </c>
      <c r="AW124" s="13" t="s">
        <v>36</v>
      </c>
      <c r="AX124" s="13" t="s">
        <v>37</v>
      </c>
      <c r="AY124" s="247" t="s">
        <v>126</v>
      </c>
    </row>
    <row r="125" s="2" customFormat="1" ht="16.5" customHeight="1">
      <c r="A125" s="39"/>
      <c r="B125" s="40"/>
      <c r="C125" s="219" t="s">
        <v>90</v>
      </c>
      <c r="D125" s="219" t="s">
        <v>128</v>
      </c>
      <c r="E125" s="220" t="s">
        <v>342</v>
      </c>
      <c r="F125" s="221" t="s">
        <v>343</v>
      </c>
      <c r="G125" s="222" t="s">
        <v>315</v>
      </c>
      <c r="H125" s="223">
        <v>9</v>
      </c>
      <c r="I125" s="224"/>
      <c r="J125" s="223">
        <f>ROUND(I125*H125,1)</f>
        <v>0</v>
      </c>
      <c r="K125" s="221" t="s">
        <v>1</v>
      </c>
      <c r="L125" s="45"/>
      <c r="M125" s="225" t="s">
        <v>1</v>
      </c>
      <c r="N125" s="226" t="s">
        <v>46</v>
      </c>
      <c r="O125" s="92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9" t="s">
        <v>132</v>
      </c>
      <c r="AT125" s="229" t="s">
        <v>128</v>
      </c>
      <c r="AU125" s="229" t="s">
        <v>90</v>
      </c>
      <c r="AY125" s="18" t="s">
        <v>126</v>
      </c>
      <c r="BE125" s="230">
        <f>IF(N125="základní",J125,0)</f>
        <v>0</v>
      </c>
      <c r="BF125" s="230">
        <f>IF(N125="snížená",J125,0)</f>
        <v>0</v>
      </c>
      <c r="BG125" s="230">
        <f>IF(N125="zákl. přenesená",J125,0)</f>
        <v>0</v>
      </c>
      <c r="BH125" s="230">
        <f>IF(N125="sníž. přenesená",J125,0)</f>
        <v>0</v>
      </c>
      <c r="BI125" s="230">
        <f>IF(N125="nulová",J125,0)</f>
        <v>0</v>
      </c>
      <c r="BJ125" s="18" t="s">
        <v>37</v>
      </c>
      <c r="BK125" s="230">
        <f>ROUND(I125*H125,1)</f>
        <v>0</v>
      </c>
      <c r="BL125" s="18" t="s">
        <v>132</v>
      </c>
      <c r="BM125" s="229" t="s">
        <v>344</v>
      </c>
    </row>
    <row r="126" s="2" customFormat="1">
      <c r="A126" s="39"/>
      <c r="B126" s="40"/>
      <c r="C126" s="41"/>
      <c r="D126" s="231" t="s">
        <v>134</v>
      </c>
      <c r="E126" s="41"/>
      <c r="F126" s="232" t="s">
        <v>345</v>
      </c>
      <c r="G126" s="41"/>
      <c r="H126" s="41"/>
      <c r="I126" s="233"/>
      <c r="J126" s="41"/>
      <c r="K126" s="41"/>
      <c r="L126" s="45"/>
      <c r="M126" s="234"/>
      <c r="N126" s="235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134</v>
      </c>
      <c r="AU126" s="18" t="s">
        <v>90</v>
      </c>
    </row>
    <row r="127" s="13" customFormat="1">
      <c r="A127" s="13"/>
      <c r="B127" s="237"/>
      <c r="C127" s="238"/>
      <c r="D127" s="231" t="s">
        <v>148</v>
      </c>
      <c r="E127" s="239" t="s">
        <v>1</v>
      </c>
      <c r="F127" s="240" t="s">
        <v>346</v>
      </c>
      <c r="G127" s="238"/>
      <c r="H127" s="241">
        <v>1</v>
      </c>
      <c r="I127" s="242"/>
      <c r="J127" s="238"/>
      <c r="K127" s="238"/>
      <c r="L127" s="243"/>
      <c r="M127" s="244"/>
      <c r="N127" s="245"/>
      <c r="O127" s="245"/>
      <c r="P127" s="245"/>
      <c r="Q127" s="245"/>
      <c r="R127" s="245"/>
      <c r="S127" s="245"/>
      <c r="T127" s="24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7" t="s">
        <v>148</v>
      </c>
      <c r="AU127" s="247" t="s">
        <v>90</v>
      </c>
      <c r="AV127" s="13" t="s">
        <v>90</v>
      </c>
      <c r="AW127" s="13" t="s">
        <v>36</v>
      </c>
      <c r="AX127" s="13" t="s">
        <v>81</v>
      </c>
      <c r="AY127" s="247" t="s">
        <v>126</v>
      </c>
    </row>
    <row r="128" s="13" customFormat="1">
      <c r="A128" s="13"/>
      <c r="B128" s="237"/>
      <c r="C128" s="238"/>
      <c r="D128" s="231" t="s">
        <v>148</v>
      </c>
      <c r="E128" s="239" t="s">
        <v>1</v>
      </c>
      <c r="F128" s="240" t="s">
        <v>347</v>
      </c>
      <c r="G128" s="238"/>
      <c r="H128" s="241">
        <v>1</v>
      </c>
      <c r="I128" s="242"/>
      <c r="J128" s="238"/>
      <c r="K128" s="238"/>
      <c r="L128" s="243"/>
      <c r="M128" s="244"/>
      <c r="N128" s="245"/>
      <c r="O128" s="245"/>
      <c r="P128" s="245"/>
      <c r="Q128" s="245"/>
      <c r="R128" s="245"/>
      <c r="S128" s="245"/>
      <c r="T128" s="24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7" t="s">
        <v>148</v>
      </c>
      <c r="AU128" s="247" t="s">
        <v>90</v>
      </c>
      <c r="AV128" s="13" t="s">
        <v>90</v>
      </c>
      <c r="AW128" s="13" t="s">
        <v>36</v>
      </c>
      <c r="AX128" s="13" t="s">
        <v>81</v>
      </c>
      <c r="AY128" s="247" t="s">
        <v>126</v>
      </c>
    </row>
    <row r="129" s="13" customFormat="1">
      <c r="A129" s="13"/>
      <c r="B129" s="237"/>
      <c r="C129" s="238"/>
      <c r="D129" s="231" t="s">
        <v>148</v>
      </c>
      <c r="E129" s="239" t="s">
        <v>1</v>
      </c>
      <c r="F129" s="240" t="s">
        <v>348</v>
      </c>
      <c r="G129" s="238"/>
      <c r="H129" s="241">
        <v>1</v>
      </c>
      <c r="I129" s="242"/>
      <c r="J129" s="238"/>
      <c r="K129" s="238"/>
      <c r="L129" s="243"/>
      <c r="M129" s="244"/>
      <c r="N129" s="245"/>
      <c r="O129" s="245"/>
      <c r="P129" s="245"/>
      <c r="Q129" s="245"/>
      <c r="R129" s="245"/>
      <c r="S129" s="245"/>
      <c r="T129" s="24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7" t="s">
        <v>148</v>
      </c>
      <c r="AU129" s="247" t="s">
        <v>90</v>
      </c>
      <c r="AV129" s="13" t="s">
        <v>90</v>
      </c>
      <c r="AW129" s="13" t="s">
        <v>36</v>
      </c>
      <c r="AX129" s="13" t="s">
        <v>81</v>
      </c>
      <c r="AY129" s="247" t="s">
        <v>126</v>
      </c>
    </row>
    <row r="130" s="13" customFormat="1">
      <c r="A130" s="13"/>
      <c r="B130" s="237"/>
      <c r="C130" s="238"/>
      <c r="D130" s="231" t="s">
        <v>148</v>
      </c>
      <c r="E130" s="239" t="s">
        <v>1</v>
      </c>
      <c r="F130" s="240" t="s">
        <v>349</v>
      </c>
      <c r="G130" s="238"/>
      <c r="H130" s="241">
        <v>1</v>
      </c>
      <c r="I130" s="242"/>
      <c r="J130" s="238"/>
      <c r="K130" s="238"/>
      <c r="L130" s="243"/>
      <c r="M130" s="244"/>
      <c r="N130" s="245"/>
      <c r="O130" s="245"/>
      <c r="P130" s="245"/>
      <c r="Q130" s="245"/>
      <c r="R130" s="245"/>
      <c r="S130" s="245"/>
      <c r="T130" s="24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7" t="s">
        <v>148</v>
      </c>
      <c r="AU130" s="247" t="s">
        <v>90</v>
      </c>
      <c r="AV130" s="13" t="s">
        <v>90</v>
      </c>
      <c r="AW130" s="13" t="s">
        <v>36</v>
      </c>
      <c r="AX130" s="13" t="s">
        <v>81</v>
      </c>
      <c r="AY130" s="247" t="s">
        <v>126</v>
      </c>
    </row>
    <row r="131" s="13" customFormat="1">
      <c r="A131" s="13"/>
      <c r="B131" s="237"/>
      <c r="C131" s="238"/>
      <c r="D131" s="231" t="s">
        <v>148</v>
      </c>
      <c r="E131" s="239" t="s">
        <v>1</v>
      </c>
      <c r="F131" s="240" t="s">
        <v>350</v>
      </c>
      <c r="G131" s="238"/>
      <c r="H131" s="241">
        <v>1</v>
      </c>
      <c r="I131" s="242"/>
      <c r="J131" s="238"/>
      <c r="K131" s="238"/>
      <c r="L131" s="243"/>
      <c r="M131" s="244"/>
      <c r="N131" s="245"/>
      <c r="O131" s="245"/>
      <c r="P131" s="245"/>
      <c r="Q131" s="245"/>
      <c r="R131" s="245"/>
      <c r="S131" s="245"/>
      <c r="T131" s="24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7" t="s">
        <v>148</v>
      </c>
      <c r="AU131" s="247" t="s">
        <v>90</v>
      </c>
      <c r="AV131" s="13" t="s">
        <v>90</v>
      </c>
      <c r="AW131" s="13" t="s">
        <v>36</v>
      </c>
      <c r="AX131" s="13" t="s">
        <v>81</v>
      </c>
      <c r="AY131" s="247" t="s">
        <v>126</v>
      </c>
    </row>
    <row r="132" s="13" customFormat="1">
      <c r="A132" s="13"/>
      <c r="B132" s="237"/>
      <c r="C132" s="238"/>
      <c r="D132" s="231" t="s">
        <v>148</v>
      </c>
      <c r="E132" s="239" t="s">
        <v>1</v>
      </c>
      <c r="F132" s="240" t="s">
        <v>351</v>
      </c>
      <c r="G132" s="238"/>
      <c r="H132" s="241">
        <v>1</v>
      </c>
      <c r="I132" s="242"/>
      <c r="J132" s="238"/>
      <c r="K132" s="238"/>
      <c r="L132" s="243"/>
      <c r="M132" s="244"/>
      <c r="N132" s="245"/>
      <c r="O132" s="245"/>
      <c r="P132" s="245"/>
      <c r="Q132" s="245"/>
      <c r="R132" s="245"/>
      <c r="S132" s="245"/>
      <c r="T132" s="24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7" t="s">
        <v>148</v>
      </c>
      <c r="AU132" s="247" t="s">
        <v>90</v>
      </c>
      <c r="AV132" s="13" t="s">
        <v>90</v>
      </c>
      <c r="AW132" s="13" t="s">
        <v>36</v>
      </c>
      <c r="AX132" s="13" t="s">
        <v>81</v>
      </c>
      <c r="AY132" s="247" t="s">
        <v>126</v>
      </c>
    </row>
    <row r="133" s="13" customFormat="1">
      <c r="A133" s="13"/>
      <c r="B133" s="237"/>
      <c r="C133" s="238"/>
      <c r="D133" s="231" t="s">
        <v>148</v>
      </c>
      <c r="E133" s="239" t="s">
        <v>1</v>
      </c>
      <c r="F133" s="240" t="s">
        <v>352</v>
      </c>
      <c r="G133" s="238"/>
      <c r="H133" s="241">
        <v>1</v>
      </c>
      <c r="I133" s="242"/>
      <c r="J133" s="238"/>
      <c r="K133" s="238"/>
      <c r="L133" s="243"/>
      <c r="M133" s="244"/>
      <c r="N133" s="245"/>
      <c r="O133" s="245"/>
      <c r="P133" s="245"/>
      <c r="Q133" s="245"/>
      <c r="R133" s="245"/>
      <c r="S133" s="245"/>
      <c r="T133" s="24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7" t="s">
        <v>148</v>
      </c>
      <c r="AU133" s="247" t="s">
        <v>90</v>
      </c>
      <c r="AV133" s="13" t="s">
        <v>90</v>
      </c>
      <c r="AW133" s="13" t="s">
        <v>36</v>
      </c>
      <c r="AX133" s="13" t="s">
        <v>81</v>
      </c>
      <c r="AY133" s="247" t="s">
        <v>126</v>
      </c>
    </row>
    <row r="134" s="13" customFormat="1">
      <c r="A134" s="13"/>
      <c r="B134" s="237"/>
      <c r="C134" s="238"/>
      <c r="D134" s="231" t="s">
        <v>148</v>
      </c>
      <c r="E134" s="239" t="s">
        <v>1</v>
      </c>
      <c r="F134" s="240" t="s">
        <v>353</v>
      </c>
      <c r="G134" s="238"/>
      <c r="H134" s="241">
        <v>1</v>
      </c>
      <c r="I134" s="242"/>
      <c r="J134" s="238"/>
      <c r="K134" s="238"/>
      <c r="L134" s="243"/>
      <c r="M134" s="244"/>
      <c r="N134" s="245"/>
      <c r="O134" s="245"/>
      <c r="P134" s="245"/>
      <c r="Q134" s="245"/>
      <c r="R134" s="245"/>
      <c r="S134" s="245"/>
      <c r="T134" s="24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7" t="s">
        <v>148</v>
      </c>
      <c r="AU134" s="247" t="s">
        <v>90</v>
      </c>
      <c r="AV134" s="13" t="s">
        <v>90</v>
      </c>
      <c r="AW134" s="13" t="s">
        <v>36</v>
      </c>
      <c r="AX134" s="13" t="s">
        <v>81</v>
      </c>
      <c r="AY134" s="247" t="s">
        <v>126</v>
      </c>
    </row>
    <row r="135" s="13" customFormat="1">
      <c r="A135" s="13"/>
      <c r="B135" s="237"/>
      <c r="C135" s="238"/>
      <c r="D135" s="231" t="s">
        <v>148</v>
      </c>
      <c r="E135" s="239" t="s">
        <v>1</v>
      </c>
      <c r="F135" s="240" t="s">
        <v>354</v>
      </c>
      <c r="G135" s="238"/>
      <c r="H135" s="241">
        <v>1</v>
      </c>
      <c r="I135" s="242"/>
      <c r="J135" s="238"/>
      <c r="K135" s="238"/>
      <c r="L135" s="243"/>
      <c r="M135" s="244"/>
      <c r="N135" s="245"/>
      <c r="O135" s="245"/>
      <c r="P135" s="245"/>
      <c r="Q135" s="245"/>
      <c r="R135" s="245"/>
      <c r="S135" s="245"/>
      <c r="T135" s="24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7" t="s">
        <v>148</v>
      </c>
      <c r="AU135" s="247" t="s">
        <v>90</v>
      </c>
      <c r="AV135" s="13" t="s">
        <v>90</v>
      </c>
      <c r="AW135" s="13" t="s">
        <v>36</v>
      </c>
      <c r="AX135" s="13" t="s">
        <v>81</v>
      </c>
      <c r="AY135" s="247" t="s">
        <v>126</v>
      </c>
    </row>
    <row r="136" s="14" customFormat="1">
      <c r="A136" s="14"/>
      <c r="B136" s="248"/>
      <c r="C136" s="249"/>
      <c r="D136" s="231" t="s">
        <v>148</v>
      </c>
      <c r="E136" s="250" t="s">
        <v>1</v>
      </c>
      <c r="F136" s="251" t="s">
        <v>153</v>
      </c>
      <c r="G136" s="249"/>
      <c r="H136" s="252">
        <v>9</v>
      </c>
      <c r="I136" s="253"/>
      <c r="J136" s="249"/>
      <c r="K136" s="249"/>
      <c r="L136" s="254"/>
      <c r="M136" s="255"/>
      <c r="N136" s="256"/>
      <c r="O136" s="256"/>
      <c r="P136" s="256"/>
      <c r="Q136" s="256"/>
      <c r="R136" s="256"/>
      <c r="S136" s="256"/>
      <c r="T136" s="257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8" t="s">
        <v>148</v>
      </c>
      <c r="AU136" s="258" t="s">
        <v>90</v>
      </c>
      <c r="AV136" s="14" t="s">
        <v>132</v>
      </c>
      <c r="AW136" s="14" t="s">
        <v>36</v>
      </c>
      <c r="AX136" s="14" t="s">
        <v>37</v>
      </c>
      <c r="AY136" s="258" t="s">
        <v>126</v>
      </c>
    </row>
    <row r="137" s="2" customFormat="1" ht="24.15" customHeight="1">
      <c r="A137" s="39"/>
      <c r="B137" s="40"/>
      <c r="C137" s="219" t="s">
        <v>142</v>
      </c>
      <c r="D137" s="219" t="s">
        <v>128</v>
      </c>
      <c r="E137" s="220" t="s">
        <v>355</v>
      </c>
      <c r="F137" s="221" t="s">
        <v>356</v>
      </c>
      <c r="G137" s="222" t="s">
        <v>315</v>
      </c>
      <c r="H137" s="223">
        <v>3</v>
      </c>
      <c r="I137" s="224"/>
      <c r="J137" s="223">
        <f>ROUND(I137*H137,1)</f>
        <v>0</v>
      </c>
      <c r="K137" s="221" t="s">
        <v>140</v>
      </c>
      <c r="L137" s="45"/>
      <c r="M137" s="225" t="s">
        <v>1</v>
      </c>
      <c r="N137" s="226" t="s">
        <v>46</v>
      </c>
      <c r="O137" s="92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9" t="s">
        <v>132</v>
      </c>
      <c r="AT137" s="229" t="s">
        <v>128</v>
      </c>
      <c r="AU137" s="229" t="s">
        <v>90</v>
      </c>
      <c r="AY137" s="18" t="s">
        <v>126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8" t="s">
        <v>37</v>
      </c>
      <c r="BK137" s="230">
        <f>ROUND(I137*H137,1)</f>
        <v>0</v>
      </c>
      <c r="BL137" s="18" t="s">
        <v>132</v>
      </c>
      <c r="BM137" s="229" t="s">
        <v>357</v>
      </c>
    </row>
    <row r="138" s="2" customFormat="1">
      <c r="A138" s="39"/>
      <c r="B138" s="40"/>
      <c r="C138" s="41"/>
      <c r="D138" s="231" t="s">
        <v>134</v>
      </c>
      <c r="E138" s="41"/>
      <c r="F138" s="232" t="s">
        <v>358</v>
      </c>
      <c r="G138" s="41"/>
      <c r="H138" s="41"/>
      <c r="I138" s="233"/>
      <c r="J138" s="41"/>
      <c r="K138" s="41"/>
      <c r="L138" s="45"/>
      <c r="M138" s="234"/>
      <c r="N138" s="235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134</v>
      </c>
      <c r="AU138" s="18" t="s">
        <v>90</v>
      </c>
    </row>
    <row r="139" s="2" customFormat="1" ht="24.15" customHeight="1">
      <c r="A139" s="39"/>
      <c r="B139" s="40"/>
      <c r="C139" s="219" t="s">
        <v>132</v>
      </c>
      <c r="D139" s="219" t="s">
        <v>128</v>
      </c>
      <c r="E139" s="220" t="s">
        <v>359</v>
      </c>
      <c r="F139" s="221" t="s">
        <v>360</v>
      </c>
      <c r="G139" s="222" t="s">
        <v>315</v>
      </c>
      <c r="H139" s="223">
        <v>16</v>
      </c>
      <c r="I139" s="224"/>
      <c r="J139" s="223">
        <f>ROUND(I139*H139,1)</f>
        <v>0</v>
      </c>
      <c r="K139" s="221" t="s">
        <v>140</v>
      </c>
      <c r="L139" s="45"/>
      <c r="M139" s="225" t="s">
        <v>1</v>
      </c>
      <c r="N139" s="226" t="s">
        <v>46</v>
      </c>
      <c r="O139" s="92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9" t="s">
        <v>132</v>
      </c>
      <c r="AT139" s="229" t="s">
        <v>128</v>
      </c>
      <c r="AU139" s="229" t="s">
        <v>90</v>
      </c>
      <c r="AY139" s="18" t="s">
        <v>126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8" t="s">
        <v>37</v>
      </c>
      <c r="BK139" s="230">
        <f>ROUND(I139*H139,1)</f>
        <v>0</v>
      </c>
      <c r="BL139" s="18" t="s">
        <v>132</v>
      </c>
      <c r="BM139" s="229" t="s">
        <v>361</v>
      </c>
    </row>
    <row r="140" s="2" customFormat="1">
      <c r="A140" s="39"/>
      <c r="B140" s="40"/>
      <c r="C140" s="41"/>
      <c r="D140" s="231" t="s">
        <v>134</v>
      </c>
      <c r="E140" s="41"/>
      <c r="F140" s="232" t="s">
        <v>362</v>
      </c>
      <c r="G140" s="41"/>
      <c r="H140" s="41"/>
      <c r="I140" s="233"/>
      <c r="J140" s="41"/>
      <c r="K140" s="41"/>
      <c r="L140" s="45"/>
      <c r="M140" s="234"/>
      <c r="N140" s="235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134</v>
      </c>
      <c r="AU140" s="18" t="s">
        <v>90</v>
      </c>
    </row>
    <row r="141" s="2" customFormat="1" ht="24.15" customHeight="1">
      <c r="A141" s="39"/>
      <c r="B141" s="40"/>
      <c r="C141" s="219" t="s">
        <v>159</v>
      </c>
      <c r="D141" s="219" t="s">
        <v>128</v>
      </c>
      <c r="E141" s="220" t="s">
        <v>363</v>
      </c>
      <c r="F141" s="221" t="s">
        <v>364</v>
      </c>
      <c r="G141" s="222" t="s">
        <v>315</v>
      </c>
      <c r="H141" s="223">
        <v>49</v>
      </c>
      <c r="I141" s="224"/>
      <c r="J141" s="223">
        <f>ROUND(I141*H141,1)</f>
        <v>0</v>
      </c>
      <c r="K141" s="221" t="s">
        <v>140</v>
      </c>
      <c r="L141" s="45"/>
      <c r="M141" s="225" t="s">
        <v>1</v>
      </c>
      <c r="N141" s="226" t="s">
        <v>46</v>
      </c>
      <c r="O141" s="92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9" t="s">
        <v>132</v>
      </c>
      <c r="AT141" s="229" t="s">
        <v>128</v>
      </c>
      <c r="AU141" s="229" t="s">
        <v>90</v>
      </c>
      <c r="AY141" s="18" t="s">
        <v>126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8" t="s">
        <v>37</v>
      </c>
      <c r="BK141" s="230">
        <f>ROUND(I141*H141,1)</f>
        <v>0</v>
      </c>
      <c r="BL141" s="18" t="s">
        <v>132</v>
      </c>
      <c r="BM141" s="229" t="s">
        <v>365</v>
      </c>
    </row>
    <row r="142" s="2" customFormat="1">
      <c r="A142" s="39"/>
      <c r="B142" s="40"/>
      <c r="C142" s="41"/>
      <c r="D142" s="231" t="s">
        <v>134</v>
      </c>
      <c r="E142" s="41"/>
      <c r="F142" s="232" t="s">
        <v>366</v>
      </c>
      <c r="G142" s="41"/>
      <c r="H142" s="41"/>
      <c r="I142" s="233"/>
      <c r="J142" s="41"/>
      <c r="K142" s="41"/>
      <c r="L142" s="45"/>
      <c r="M142" s="234"/>
      <c r="N142" s="235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134</v>
      </c>
      <c r="AU142" s="18" t="s">
        <v>90</v>
      </c>
    </row>
    <row r="143" s="2" customFormat="1" ht="24.15" customHeight="1">
      <c r="A143" s="39"/>
      <c r="B143" s="40"/>
      <c r="C143" s="219" t="s">
        <v>167</v>
      </c>
      <c r="D143" s="219" t="s">
        <v>128</v>
      </c>
      <c r="E143" s="220" t="s">
        <v>367</v>
      </c>
      <c r="F143" s="221" t="s">
        <v>368</v>
      </c>
      <c r="G143" s="222" t="s">
        <v>315</v>
      </c>
      <c r="H143" s="223">
        <v>43</v>
      </c>
      <c r="I143" s="224"/>
      <c r="J143" s="223">
        <f>ROUND(I143*H143,1)</f>
        <v>0</v>
      </c>
      <c r="K143" s="221" t="s">
        <v>140</v>
      </c>
      <c r="L143" s="45"/>
      <c r="M143" s="225" t="s">
        <v>1</v>
      </c>
      <c r="N143" s="226" t="s">
        <v>46</v>
      </c>
      <c r="O143" s="92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9" t="s">
        <v>132</v>
      </c>
      <c r="AT143" s="229" t="s">
        <v>128</v>
      </c>
      <c r="AU143" s="229" t="s">
        <v>90</v>
      </c>
      <c r="AY143" s="18" t="s">
        <v>126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8" t="s">
        <v>37</v>
      </c>
      <c r="BK143" s="230">
        <f>ROUND(I143*H143,1)</f>
        <v>0</v>
      </c>
      <c r="BL143" s="18" t="s">
        <v>132</v>
      </c>
      <c r="BM143" s="229" t="s">
        <v>369</v>
      </c>
    </row>
    <row r="144" s="2" customFormat="1">
      <c r="A144" s="39"/>
      <c r="B144" s="40"/>
      <c r="C144" s="41"/>
      <c r="D144" s="231" t="s">
        <v>134</v>
      </c>
      <c r="E144" s="41"/>
      <c r="F144" s="232" t="s">
        <v>370</v>
      </c>
      <c r="G144" s="41"/>
      <c r="H144" s="41"/>
      <c r="I144" s="233"/>
      <c r="J144" s="41"/>
      <c r="K144" s="41"/>
      <c r="L144" s="45"/>
      <c r="M144" s="234"/>
      <c r="N144" s="235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134</v>
      </c>
      <c r="AU144" s="18" t="s">
        <v>90</v>
      </c>
    </row>
    <row r="145" s="2" customFormat="1" ht="24.15" customHeight="1">
      <c r="A145" s="39"/>
      <c r="B145" s="40"/>
      <c r="C145" s="219" t="s">
        <v>175</v>
      </c>
      <c r="D145" s="219" t="s">
        <v>128</v>
      </c>
      <c r="E145" s="220" t="s">
        <v>371</v>
      </c>
      <c r="F145" s="221" t="s">
        <v>372</v>
      </c>
      <c r="G145" s="222" t="s">
        <v>315</v>
      </c>
      <c r="H145" s="223">
        <v>38</v>
      </c>
      <c r="I145" s="224"/>
      <c r="J145" s="223">
        <f>ROUND(I145*H145,1)</f>
        <v>0</v>
      </c>
      <c r="K145" s="221" t="s">
        <v>140</v>
      </c>
      <c r="L145" s="45"/>
      <c r="M145" s="225" t="s">
        <v>1</v>
      </c>
      <c r="N145" s="226" t="s">
        <v>46</v>
      </c>
      <c r="O145" s="92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9" t="s">
        <v>132</v>
      </c>
      <c r="AT145" s="229" t="s">
        <v>128</v>
      </c>
      <c r="AU145" s="229" t="s">
        <v>90</v>
      </c>
      <c r="AY145" s="18" t="s">
        <v>126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8" t="s">
        <v>37</v>
      </c>
      <c r="BK145" s="230">
        <f>ROUND(I145*H145,1)</f>
        <v>0</v>
      </c>
      <c r="BL145" s="18" t="s">
        <v>132</v>
      </c>
      <c r="BM145" s="229" t="s">
        <v>373</v>
      </c>
    </row>
    <row r="146" s="2" customFormat="1">
      <c r="A146" s="39"/>
      <c r="B146" s="40"/>
      <c r="C146" s="41"/>
      <c r="D146" s="231" t="s">
        <v>134</v>
      </c>
      <c r="E146" s="41"/>
      <c r="F146" s="232" t="s">
        <v>374</v>
      </c>
      <c r="G146" s="41"/>
      <c r="H146" s="41"/>
      <c r="I146" s="233"/>
      <c r="J146" s="41"/>
      <c r="K146" s="41"/>
      <c r="L146" s="45"/>
      <c r="M146" s="234"/>
      <c r="N146" s="235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134</v>
      </c>
      <c r="AU146" s="18" t="s">
        <v>90</v>
      </c>
    </row>
    <row r="147" s="2" customFormat="1" ht="24.15" customHeight="1">
      <c r="A147" s="39"/>
      <c r="B147" s="40"/>
      <c r="C147" s="219" t="s">
        <v>181</v>
      </c>
      <c r="D147" s="219" t="s">
        <v>128</v>
      </c>
      <c r="E147" s="220" t="s">
        <v>375</v>
      </c>
      <c r="F147" s="221" t="s">
        <v>376</v>
      </c>
      <c r="G147" s="222" t="s">
        <v>315</v>
      </c>
      <c r="H147" s="223">
        <v>13</v>
      </c>
      <c r="I147" s="224"/>
      <c r="J147" s="223">
        <f>ROUND(I147*H147,1)</f>
        <v>0</v>
      </c>
      <c r="K147" s="221" t="s">
        <v>140</v>
      </c>
      <c r="L147" s="45"/>
      <c r="M147" s="225" t="s">
        <v>1</v>
      </c>
      <c r="N147" s="226" t="s">
        <v>46</v>
      </c>
      <c r="O147" s="92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9" t="s">
        <v>132</v>
      </c>
      <c r="AT147" s="229" t="s">
        <v>128</v>
      </c>
      <c r="AU147" s="229" t="s">
        <v>90</v>
      </c>
      <c r="AY147" s="18" t="s">
        <v>126</v>
      </c>
      <c r="BE147" s="230">
        <f>IF(N147="základní",J147,0)</f>
        <v>0</v>
      </c>
      <c r="BF147" s="230">
        <f>IF(N147="snížená",J147,0)</f>
        <v>0</v>
      </c>
      <c r="BG147" s="230">
        <f>IF(N147="zákl. přenesená",J147,0)</f>
        <v>0</v>
      </c>
      <c r="BH147" s="230">
        <f>IF(N147="sníž. přenesená",J147,0)</f>
        <v>0</v>
      </c>
      <c r="BI147" s="230">
        <f>IF(N147="nulová",J147,0)</f>
        <v>0</v>
      </c>
      <c r="BJ147" s="18" t="s">
        <v>37</v>
      </c>
      <c r="BK147" s="230">
        <f>ROUND(I147*H147,1)</f>
        <v>0</v>
      </c>
      <c r="BL147" s="18" t="s">
        <v>132</v>
      </c>
      <c r="BM147" s="229" t="s">
        <v>377</v>
      </c>
    </row>
    <row r="148" s="2" customFormat="1">
      <c r="A148" s="39"/>
      <c r="B148" s="40"/>
      <c r="C148" s="41"/>
      <c r="D148" s="231" t="s">
        <v>134</v>
      </c>
      <c r="E148" s="41"/>
      <c r="F148" s="232" t="s">
        <v>378</v>
      </c>
      <c r="G148" s="41"/>
      <c r="H148" s="41"/>
      <c r="I148" s="233"/>
      <c r="J148" s="41"/>
      <c r="K148" s="41"/>
      <c r="L148" s="45"/>
      <c r="M148" s="234"/>
      <c r="N148" s="235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134</v>
      </c>
      <c r="AU148" s="18" t="s">
        <v>90</v>
      </c>
    </row>
    <row r="149" s="2" customFormat="1" ht="24.15" customHeight="1">
      <c r="A149" s="39"/>
      <c r="B149" s="40"/>
      <c r="C149" s="219" t="s">
        <v>187</v>
      </c>
      <c r="D149" s="219" t="s">
        <v>128</v>
      </c>
      <c r="E149" s="220" t="s">
        <v>379</v>
      </c>
      <c r="F149" s="221" t="s">
        <v>380</v>
      </c>
      <c r="G149" s="222" t="s">
        <v>315</v>
      </c>
      <c r="H149" s="223">
        <v>5</v>
      </c>
      <c r="I149" s="224"/>
      <c r="J149" s="223">
        <f>ROUND(I149*H149,1)</f>
        <v>0</v>
      </c>
      <c r="K149" s="221" t="s">
        <v>140</v>
      </c>
      <c r="L149" s="45"/>
      <c r="M149" s="225" t="s">
        <v>1</v>
      </c>
      <c r="N149" s="226" t="s">
        <v>46</v>
      </c>
      <c r="O149" s="92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9" t="s">
        <v>132</v>
      </c>
      <c r="AT149" s="229" t="s">
        <v>128</v>
      </c>
      <c r="AU149" s="229" t="s">
        <v>90</v>
      </c>
      <c r="AY149" s="18" t="s">
        <v>126</v>
      </c>
      <c r="BE149" s="230">
        <f>IF(N149="základní",J149,0)</f>
        <v>0</v>
      </c>
      <c r="BF149" s="230">
        <f>IF(N149="snížená",J149,0)</f>
        <v>0</v>
      </c>
      <c r="BG149" s="230">
        <f>IF(N149="zákl. přenesená",J149,0)</f>
        <v>0</v>
      </c>
      <c r="BH149" s="230">
        <f>IF(N149="sníž. přenesená",J149,0)</f>
        <v>0</v>
      </c>
      <c r="BI149" s="230">
        <f>IF(N149="nulová",J149,0)</f>
        <v>0</v>
      </c>
      <c r="BJ149" s="18" t="s">
        <v>37</v>
      </c>
      <c r="BK149" s="230">
        <f>ROUND(I149*H149,1)</f>
        <v>0</v>
      </c>
      <c r="BL149" s="18" t="s">
        <v>132</v>
      </c>
      <c r="BM149" s="229" t="s">
        <v>381</v>
      </c>
    </row>
    <row r="150" s="2" customFormat="1">
      <c r="A150" s="39"/>
      <c r="B150" s="40"/>
      <c r="C150" s="41"/>
      <c r="D150" s="231" t="s">
        <v>134</v>
      </c>
      <c r="E150" s="41"/>
      <c r="F150" s="232" t="s">
        <v>382</v>
      </c>
      <c r="G150" s="41"/>
      <c r="H150" s="41"/>
      <c r="I150" s="233"/>
      <c r="J150" s="41"/>
      <c r="K150" s="41"/>
      <c r="L150" s="45"/>
      <c r="M150" s="234"/>
      <c r="N150" s="235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134</v>
      </c>
      <c r="AU150" s="18" t="s">
        <v>90</v>
      </c>
    </row>
    <row r="151" s="2" customFormat="1" ht="24.15" customHeight="1">
      <c r="A151" s="39"/>
      <c r="B151" s="40"/>
      <c r="C151" s="219" t="s">
        <v>197</v>
      </c>
      <c r="D151" s="219" t="s">
        <v>128</v>
      </c>
      <c r="E151" s="220" t="s">
        <v>383</v>
      </c>
      <c r="F151" s="221" t="s">
        <v>384</v>
      </c>
      <c r="G151" s="222" t="s">
        <v>315</v>
      </c>
      <c r="H151" s="223">
        <v>1</v>
      </c>
      <c r="I151" s="224"/>
      <c r="J151" s="223">
        <f>ROUND(I151*H151,1)</f>
        <v>0</v>
      </c>
      <c r="K151" s="221" t="s">
        <v>1</v>
      </c>
      <c r="L151" s="45"/>
      <c r="M151" s="225" t="s">
        <v>1</v>
      </c>
      <c r="N151" s="226" t="s">
        <v>46</v>
      </c>
      <c r="O151" s="92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9" t="s">
        <v>132</v>
      </c>
      <c r="AT151" s="229" t="s">
        <v>128</v>
      </c>
      <c r="AU151" s="229" t="s">
        <v>90</v>
      </c>
      <c r="AY151" s="18" t="s">
        <v>126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8" t="s">
        <v>37</v>
      </c>
      <c r="BK151" s="230">
        <f>ROUND(I151*H151,1)</f>
        <v>0</v>
      </c>
      <c r="BL151" s="18" t="s">
        <v>132</v>
      </c>
      <c r="BM151" s="229" t="s">
        <v>385</v>
      </c>
    </row>
    <row r="152" s="2" customFormat="1">
      <c r="A152" s="39"/>
      <c r="B152" s="40"/>
      <c r="C152" s="41"/>
      <c r="D152" s="231" t="s">
        <v>134</v>
      </c>
      <c r="E152" s="41"/>
      <c r="F152" s="232" t="s">
        <v>386</v>
      </c>
      <c r="G152" s="41"/>
      <c r="H152" s="41"/>
      <c r="I152" s="233"/>
      <c r="J152" s="41"/>
      <c r="K152" s="41"/>
      <c r="L152" s="45"/>
      <c r="M152" s="234"/>
      <c r="N152" s="235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134</v>
      </c>
      <c r="AU152" s="18" t="s">
        <v>90</v>
      </c>
    </row>
    <row r="153" s="2" customFormat="1" ht="16.5" customHeight="1">
      <c r="A153" s="39"/>
      <c r="B153" s="40"/>
      <c r="C153" s="219" t="s">
        <v>204</v>
      </c>
      <c r="D153" s="219" t="s">
        <v>128</v>
      </c>
      <c r="E153" s="220" t="s">
        <v>387</v>
      </c>
      <c r="F153" s="221" t="s">
        <v>388</v>
      </c>
      <c r="G153" s="222" t="s">
        <v>315</v>
      </c>
      <c r="H153" s="223">
        <v>168</v>
      </c>
      <c r="I153" s="224"/>
      <c r="J153" s="223">
        <f>ROUND(I153*H153,1)</f>
        <v>0</v>
      </c>
      <c r="K153" s="221" t="s">
        <v>1</v>
      </c>
      <c r="L153" s="45"/>
      <c r="M153" s="225" t="s">
        <v>1</v>
      </c>
      <c r="N153" s="226" t="s">
        <v>46</v>
      </c>
      <c r="O153" s="92"/>
      <c r="P153" s="227">
        <f>O153*H153</f>
        <v>0</v>
      </c>
      <c r="Q153" s="227">
        <v>0.001</v>
      </c>
      <c r="R153" s="227">
        <f>Q153*H153</f>
        <v>0.16800000000000001</v>
      </c>
      <c r="S153" s="227">
        <v>0</v>
      </c>
      <c r="T153" s="22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9" t="s">
        <v>132</v>
      </c>
      <c r="AT153" s="229" t="s">
        <v>128</v>
      </c>
      <c r="AU153" s="229" t="s">
        <v>90</v>
      </c>
      <c r="AY153" s="18" t="s">
        <v>126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8" t="s">
        <v>37</v>
      </c>
      <c r="BK153" s="230">
        <f>ROUND(I153*H153,1)</f>
        <v>0</v>
      </c>
      <c r="BL153" s="18" t="s">
        <v>132</v>
      </c>
      <c r="BM153" s="229" t="s">
        <v>389</v>
      </c>
    </row>
    <row r="154" s="2" customFormat="1">
      <c r="A154" s="39"/>
      <c r="B154" s="40"/>
      <c r="C154" s="41"/>
      <c r="D154" s="231" t="s">
        <v>134</v>
      </c>
      <c r="E154" s="41"/>
      <c r="F154" s="232" t="s">
        <v>388</v>
      </c>
      <c r="G154" s="41"/>
      <c r="H154" s="41"/>
      <c r="I154" s="233"/>
      <c r="J154" s="41"/>
      <c r="K154" s="41"/>
      <c r="L154" s="45"/>
      <c r="M154" s="234"/>
      <c r="N154" s="235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134</v>
      </c>
      <c r="AU154" s="18" t="s">
        <v>90</v>
      </c>
    </row>
    <row r="155" s="2" customFormat="1" ht="16.5" customHeight="1">
      <c r="A155" s="39"/>
      <c r="B155" s="40"/>
      <c r="C155" s="219" t="s">
        <v>211</v>
      </c>
      <c r="D155" s="219" t="s">
        <v>128</v>
      </c>
      <c r="E155" s="220" t="s">
        <v>390</v>
      </c>
      <c r="F155" s="221" t="s">
        <v>391</v>
      </c>
      <c r="G155" s="222" t="s">
        <v>315</v>
      </c>
      <c r="H155" s="223">
        <v>7</v>
      </c>
      <c r="I155" s="224"/>
      <c r="J155" s="223">
        <f>ROUND(I155*H155,1)</f>
        <v>0</v>
      </c>
      <c r="K155" s="221" t="s">
        <v>140</v>
      </c>
      <c r="L155" s="45"/>
      <c r="M155" s="225" t="s">
        <v>1</v>
      </c>
      <c r="N155" s="226" t="s">
        <v>46</v>
      </c>
      <c r="O155" s="92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9" t="s">
        <v>132</v>
      </c>
      <c r="AT155" s="229" t="s">
        <v>128</v>
      </c>
      <c r="AU155" s="229" t="s">
        <v>90</v>
      </c>
      <c r="AY155" s="18" t="s">
        <v>126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8" t="s">
        <v>37</v>
      </c>
      <c r="BK155" s="230">
        <f>ROUND(I155*H155,1)</f>
        <v>0</v>
      </c>
      <c r="BL155" s="18" t="s">
        <v>132</v>
      </c>
      <c r="BM155" s="229" t="s">
        <v>392</v>
      </c>
    </row>
    <row r="156" s="2" customFormat="1">
      <c r="A156" s="39"/>
      <c r="B156" s="40"/>
      <c r="C156" s="41"/>
      <c r="D156" s="231" t="s">
        <v>134</v>
      </c>
      <c r="E156" s="41"/>
      <c r="F156" s="232" t="s">
        <v>393</v>
      </c>
      <c r="G156" s="41"/>
      <c r="H156" s="41"/>
      <c r="I156" s="233"/>
      <c r="J156" s="41"/>
      <c r="K156" s="41"/>
      <c r="L156" s="45"/>
      <c r="M156" s="234"/>
      <c r="N156" s="235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134</v>
      </c>
      <c r="AU156" s="18" t="s">
        <v>90</v>
      </c>
    </row>
    <row r="157" s="13" customFormat="1">
      <c r="A157" s="13"/>
      <c r="B157" s="237"/>
      <c r="C157" s="238"/>
      <c r="D157" s="231" t="s">
        <v>148</v>
      </c>
      <c r="E157" s="239" t="s">
        <v>1</v>
      </c>
      <c r="F157" s="240" t="s">
        <v>394</v>
      </c>
      <c r="G157" s="238"/>
      <c r="H157" s="241">
        <v>7</v>
      </c>
      <c r="I157" s="242"/>
      <c r="J157" s="238"/>
      <c r="K157" s="238"/>
      <c r="L157" s="243"/>
      <c r="M157" s="244"/>
      <c r="N157" s="245"/>
      <c r="O157" s="245"/>
      <c r="P157" s="245"/>
      <c r="Q157" s="245"/>
      <c r="R157" s="245"/>
      <c r="S157" s="245"/>
      <c r="T157" s="24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7" t="s">
        <v>148</v>
      </c>
      <c r="AU157" s="247" t="s">
        <v>90</v>
      </c>
      <c r="AV157" s="13" t="s">
        <v>90</v>
      </c>
      <c r="AW157" s="13" t="s">
        <v>36</v>
      </c>
      <c r="AX157" s="13" t="s">
        <v>37</v>
      </c>
      <c r="AY157" s="247" t="s">
        <v>126</v>
      </c>
    </row>
    <row r="158" s="2" customFormat="1" ht="16.5" customHeight="1">
      <c r="A158" s="39"/>
      <c r="B158" s="40"/>
      <c r="C158" s="219" t="s">
        <v>218</v>
      </c>
      <c r="D158" s="219" t="s">
        <v>128</v>
      </c>
      <c r="E158" s="220" t="s">
        <v>395</v>
      </c>
      <c r="F158" s="221" t="s">
        <v>396</v>
      </c>
      <c r="G158" s="222" t="s">
        <v>315</v>
      </c>
      <c r="H158" s="223">
        <v>31</v>
      </c>
      <c r="I158" s="224"/>
      <c r="J158" s="223">
        <f>ROUND(I158*H158,1)</f>
        <v>0</v>
      </c>
      <c r="K158" s="221" t="s">
        <v>140</v>
      </c>
      <c r="L158" s="45"/>
      <c r="M158" s="225" t="s">
        <v>1</v>
      </c>
      <c r="N158" s="226" t="s">
        <v>46</v>
      </c>
      <c r="O158" s="92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9" t="s">
        <v>132</v>
      </c>
      <c r="AT158" s="229" t="s">
        <v>128</v>
      </c>
      <c r="AU158" s="229" t="s">
        <v>90</v>
      </c>
      <c r="AY158" s="18" t="s">
        <v>126</v>
      </c>
      <c r="BE158" s="230">
        <f>IF(N158="základní",J158,0)</f>
        <v>0</v>
      </c>
      <c r="BF158" s="230">
        <f>IF(N158="snížená",J158,0)</f>
        <v>0</v>
      </c>
      <c r="BG158" s="230">
        <f>IF(N158="zákl. přenesená",J158,0)</f>
        <v>0</v>
      </c>
      <c r="BH158" s="230">
        <f>IF(N158="sníž. přenesená",J158,0)</f>
        <v>0</v>
      </c>
      <c r="BI158" s="230">
        <f>IF(N158="nulová",J158,0)</f>
        <v>0</v>
      </c>
      <c r="BJ158" s="18" t="s">
        <v>37</v>
      </c>
      <c r="BK158" s="230">
        <f>ROUND(I158*H158,1)</f>
        <v>0</v>
      </c>
      <c r="BL158" s="18" t="s">
        <v>132</v>
      </c>
      <c r="BM158" s="229" t="s">
        <v>397</v>
      </c>
    </row>
    <row r="159" s="2" customFormat="1">
      <c r="A159" s="39"/>
      <c r="B159" s="40"/>
      <c r="C159" s="41"/>
      <c r="D159" s="231" t="s">
        <v>134</v>
      </c>
      <c r="E159" s="41"/>
      <c r="F159" s="232" t="s">
        <v>398</v>
      </c>
      <c r="G159" s="41"/>
      <c r="H159" s="41"/>
      <c r="I159" s="233"/>
      <c r="J159" s="41"/>
      <c r="K159" s="41"/>
      <c r="L159" s="45"/>
      <c r="M159" s="234"/>
      <c r="N159" s="235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134</v>
      </c>
      <c r="AU159" s="18" t="s">
        <v>90</v>
      </c>
    </row>
    <row r="160" s="13" customFormat="1">
      <c r="A160" s="13"/>
      <c r="B160" s="237"/>
      <c r="C160" s="238"/>
      <c r="D160" s="231" t="s">
        <v>148</v>
      </c>
      <c r="E160" s="239" t="s">
        <v>1</v>
      </c>
      <c r="F160" s="240" t="s">
        <v>399</v>
      </c>
      <c r="G160" s="238"/>
      <c r="H160" s="241">
        <v>31</v>
      </c>
      <c r="I160" s="242"/>
      <c r="J160" s="238"/>
      <c r="K160" s="238"/>
      <c r="L160" s="243"/>
      <c r="M160" s="244"/>
      <c r="N160" s="245"/>
      <c r="O160" s="245"/>
      <c r="P160" s="245"/>
      <c r="Q160" s="245"/>
      <c r="R160" s="245"/>
      <c r="S160" s="245"/>
      <c r="T160" s="24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7" t="s">
        <v>148</v>
      </c>
      <c r="AU160" s="247" t="s">
        <v>90</v>
      </c>
      <c r="AV160" s="13" t="s">
        <v>90</v>
      </c>
      <c r="AW160" s="13" t="s">
        <v>36</v>
      </c>
      <c r="AX160" s="13" t="s">
        <v>37</v>
      </c>
      <c r="AY160" s="247" t="s">
        <v>126</v>
      </c>
    </row>
    <row r="161" s="2" customFormat="1" ht="16.5" customHeight="1">
      <c r="A161" s="39"/>
      <c r="B161" s="40"/>
      <c r="C161" s="219" t="s">
        <v>225</v>
      </c>
      <c r="D161" s="219" t="s">
        <v>128</v>
      </c>
      <c r="E161" s="220" t="s">
        <v>400</v>
      </c>
      <c r="F161" s="221" t="s">
        <v>401</v>
      </c>
      <c r="G161" s="222" t="s">
        <v>315</v>
      </c>
      <c r="H161" s="223">
        <v>17</v>
      </c>
      <c r="I161" s="224"/>
      <c r="J161" s="223">
        <f>ROUND(I161*H161,1)</f>
        <v>0</v>
      </c>
      <c r="K161" s="221" t="s">
        <v>140</v>
      </c>
      <c r="L161" s="45"/>
      <c r="M161" s="225" t="s">
        <v>1</v>
      </c>
      <c r="N161" s="226" t="s">
        <v>46</v>
      </c>
      <c r="O161" s="92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9" t="s">
        <v>132</v>
      </c>
      <c r="AT161" s="229" t="s">
        <v>128</v>
      </c>
      <c r="AU161" s="229" t="s">
        <v>90</v>
      </c>
      <c r="AY161" s="18" t="s">
        <v>126</v>
      </c>
      <c r="BE161" s="230">
        <f>IF(N161="základní",J161,0)</f>
        <v>0</v>
      </c>
      <c r="BF161" s="230">
        <f>IF(N161="snížená",J161,0)</f>
        <v>0</v>
      </c>
      <c r="BG161" s="230">
        <f>IF(N161="zákl. přenesená",J161,0)</f>
        <v>0</v>
      </c>
      <c r="BH161" s="230">
        <f>IF(N161="sníž. přenesená",J161,0)</f>
        <v>0</v>
      </c>
      <c r="BI161" s="230">
        <f>IF(N161="nulová",J161,0)</f>
        <v>0</v>
      </c>
      <c r="BJ161" s="18" t="s">
        <v>37</v>
      </c>
      <c r="BK161" s="230">
        <f>ROUND(I161*H161,1)</f>
        <v>0</v>
      </c>
      <c r="BL161" s="18" t="s">
        <v>132</v>
      </c>
      <c r="BM161" s="229" t="s">
        <v>402</v>
      </c>
    </row>
    <row r="162" s="2" customFormat="1">
      <c r="A162" s="39"/>
      <c r="B162" s="40"/>
      <c r="C162" s="41"/>
      <c r="D162" s="231" t="s">
        <v>134</v>
      </c>
      <c r="E162" s="41"/>
      <c r="F162" s="232" t="s">
        <v>403</v>
      </c>
      <c r="G162" s="41"/>
      <c r="H162" s="41"/>
      <c r="I162" s="233"/>
      <c r="J162" s="41"/>
      <c r="K162" s="41"/>
      <c r="L162" s="45"/>
      <c r="M162" s="234"/>
      <c r="N162" s="235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134</v>
      </c>
      <c r="AU162" s="18" t="s">
        <v>90</v>
      </c>
    </row>
    <row r="163" s="13" customFormat="1">
      <c r="A163" s="13"/>
      <c r="B163" s="237"/>
      <c r="C163" s="238"/>
      <c r="D163" s="231" t="s">
        <v>148</v>
      </c>
      <c r="E163" s="239" t="s">
        <v>1</v>
      </c>
      <c r="F163" s="240" t="s">
        <v>404</v>
      </c>
      <c r="G163" s="238"/>
      <c r="H163" s="241">
        <v>17</v>
      </c>
      <c r="I163" s="242"/>
      <c r="J163" s="238"/>
      <c r="K163" s="238"/>
      <c r="L163" s="243"/>
      <c r="M163" s="244"/>
      <c r="N163" s="245"/>
      <c r="O163" s="245"/>
      <c r="P163" s="245"/>
      <c r="Q163" s="245"/>
      <c r="R163" s="245"/>
      <c r="S163" s="245"/>
      <c r="T163" s="24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7" t="s">
        <v>148</v>
      </c>
      <c r="AU163" s="247" t="s">
        <v>90</v>
      </c>
      <c r="AV163" s="13" t="s">
        <v>90</v>
      </c>
      <c r="AW163" s="13" t="s">
        <v>36</v>
      </c>
      <c r="AX163" s="13" t="s">
        <v>37</v>
      </c>
      <c r="AY163" s="247" t="s">
        <v>126</v>
      </c>
    </row>
    <row r="164" s="2" customFormat="1" ht="16.5" customHeight="1">
      <c r="A164" s="39"/>
      <c r="B164" s="40"/>
      <c r="C164" s="219" t="s">
        <v>8</v>
      </c>
      <c r="D164" s="219" t="s">
        <v>128</v>
      </c>
      <c r="E164" s="220" t="s">
        <v>405</v>
      </c>
      <c r="F164" s="221" t="s">
        <v>406</v>
      </c>
      <c r="G164" s="222" t="s">
        <v>315</v>
      </c>
      <c r="H164" s="223">
        <v>16</v>
      </c>
      <c r="I164" s="224"/>
      <c r="J164" s="223">
        <f>ROUND(I164*H164,1)</f>
        <v>0</v>
      </c>
      <c r="K164" s="221" t="s">
        <v>140</v>
      </c>
      <c r="L164" s="45"/>
      <c r="M164" s="225" t="s">
        <v>1</v>
      </c>
      <c r="N164" s="226" t="s">
        <v>46</v>
      </c>
      <c r="O164" s="92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9" t="s">
        <v>132</v>
      </c>
      <c r="AT164" s="229" t="s">
        <v>128</v>
      </c>
      <c r="AU164" s="229" t="s">
        <v>90</v>
      </c>
      <c r="AY164" s="18" t="s">
        <v>126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8" t="s">
        <v>37</v>
      </c>
      <c r="BK164" s="230">
        <f>ROUND(I164*H164,1)</f>
        <v>0</v>
      </c>
      <c r="BL164" s="18" t="s">
        <v>132</v>
      </c>
      <c r="BM164" s="229" t="s">
        <v>407</v>
      </c>
    </row>
    <row r="165" s="2" customFormat="1">
      <c r="A165" s="39"/>
      <c r="B165" s="40"/>
      <c r="C165" s="41"/>
      <c r="D165" s="231" t="s">
        <v>134</v>
      </c>
      <c r="E165" s="41"/>
      <c r="F165" s="232" t="s">
        <v>408</v>
      </c>
      <c r="G165" s="41"/>
      <c r="H165" s="41"/>
      <c r="I165" s="233"/>
      <c r="J165" s="41"/>
      <c r="K165" s="41"/>
      <c r="L165" s="45"/>
      <c r="M165" s="234"/>
      <c r="N165" s="235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134</v>
      </c>
      <c r="AU165" s="18" t="s">
        <v>90</v>
      </c>
    </row>
    <row r="166" s="13" customFormat="1">
      <c r="A166" s="13"/>
      <c r="B166" s="237"/>
      <c r="C166" s="238"/>
      <c r="D166" s="231" t="s">
        <v>148</v>
      </c>
      <c r="E166" s="239" t="s">
        <v>1</v>
      </c>
      <c r="F166" s="240" t="s">
        <v>409</v>
      </c>
      <c r="G166" s="238"/>
      <c r="H166" s="241">
        <v>16</v>
      </c>
      <c r="I166" s="242"/>
      <c r="J166" s="238"/>
      <c r="K166" s="238"/>
      <c r="L166" s="243"/>
      <c r="M166" s="244"/>
      <c r="N166" s="245"/>
      <c r="O166" s="245"/>
      <c r="P166" s="245"/>
      <c r="Q166" s="245"/>
      <c r="R166" s="245"/>
      <c r="S166" s="245"/>
      <c r="T166" s="24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7" t="s">
        <v>148</v>
      </c>
      <c r="AU166" s="247" t="s">
        <v>90</v>
      </c>
      <c r="AV166" s="13" t="s">
        <v>90</v>
      </c>
      <c r="AW166" s="13" t="s">
        <v>36</v>
      </c>
      <c r="AX166" s="13" t="s">
        <v>37</v>
      </c>
      <c r="AY166" s="247" t="s">
        <v>126</v>
      </c>
    </row>
    <row r="167" s="2" customFormat="1" ht="16.5" customHeight="1">
      <c r="A167" s="39"/>
      <c r="B167" s="40"/>
      <c r="C167" s="219" t="s">
        <v>240</v>
      </c>
      <c r="D167" s="219" t="s">
        <v>128</v>
      </c>
      <c r="E167" s="220" t="s">
        <v>410</v>
      </c>
      <c r="F167" s="221" t="s">
        <v>411</v>
      </c>
      <c r="G167" s="222" t="s">
        <v>315</v>
      </c>
      <c r="H167" s="223">
        <v>3</v>
      </c>
      <c r="I167" s="224"/>
      <c r="J167" s="223">
        <f>ROUND(I167*H167,1)</f>
        <v>0</v>
      </c>
      <c r="K167" s="221" t="s">
        <v>140</v>
      </c>
      <c r="L167" s="45"/>
      <c r="M167" s="225" t="s">
        <v>1</v>
      </c>
      <c r="N167" s="226" t="s">
        <v>46</v>
      </c>
      <c r="O167" s="92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9" t="s">
        <v>132</v>
      </c>
      <c r="AT167" s="229" t="s">
        <v>128</v>
      </c>
      <c r="AU167" s="229" t="s">
        <v>90</v>
      </c>
      <c r="AY167" s="18" t="s">
        <v>126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8" t="s">
        <v>37</v>
      </c>
      <c r="BK167" s="230">
        <f>ROUND(I167*H167,1)</f>
        <v>0</v>
      </c>
      <c r="BL167" s="18" t="s">
        <v>132</v>
      </c>
      <c r="BM167" s="229" t="s">
        <v>412</v>
      </c>
    </row>
    <row r="168" s="2" customFormat="1">
      <c r="A168" s="39"/>
      <c r="B168" s="40"/>
      <c r="C168" s="41"/>
      <c r="D168" s="231" t="s">
        <v>134</v>
      </c>
      <c r="E168" s="41"/>
      <c r="F168" s="232" t="s">
        <v>413</v>
      </c>
      <c r="G168" s="41"/>
      <c r="H168" s="41"/>
      <c r="I168" s="233"/>
      <c r="J168" s="41"/>
      <c r="K168" s="41"/>
      <c r="L168" s="45"/>
      <c r="M168" s="234"/>
      <c r="N168" s="235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134</v>
      </c>
      <c r="AU168" s="18" t="s">
        <v>90</v>
      </c>
    </row>
    <row r="169" s="13" customFormat="1">
      <c r="A169" s="13"/>
      <c r="B169" s="237"/>
      <c r="C169" s="238"/>
      <c r="D169" s="231" t="s">
        <v>148</v>
      </c>
      <c r="E169" s="239" t="s">
        <v>1</v>
      </c>
      <c r="F169" s="240" t="s">
        <v>414</v>
      </c>
      <c r="G169" s="238"/>
      <c r="H169" s="241">
        <v>3</v>
      </c>
      <c r="I169" s="242"/>
      <c r="J169" s="238"/>
      <c r="K169" s="238"/>
      <c r="L169" s="243"/>
      <c r="M169" s="244"/>
      <c r="N169" s="245"/>
      <c r="O169" s="245"/>
      <c r="P169" s="245"/>
      <c r="Q169" s="245"/>
      <c r="R169" s="245"/>
      <c r="S169" s="245"/>
      <c r="T169" s="24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7" t="s">
        <v>148</v>
      </c>
      <c r="AU169" s="247" t="s">
        <v>90</v>
      </c>
      <c r="AV169" s="13" t="s">
        <v>90</v>
      </c>
      <c r="AW169" s="13" t="s">
        <v>36</v>
      </c>
      <c r="AX169" s="13" t="s">
        <v>37</v>
      </c>
      <c r="AY169" s="247" t="s">
        <v>126</v>
      </c>
    </row>
    <row r="170" s="2" customFormat="1" ht="16.5" customHeight="1">
      <c r="A170" s="39"/>
      <c r="B170" s="40"/>
      <c r="C170" s="219" t="s">
        <v>246</v>
      </c>
      <c r="D170" s="219" t="s">
        <v>128</v>
      </c>
      <c r="E170" s="220" t="s">
        <v>415</v>
      </c>
      <c r="F170" s="221" t="s">
        <v>416</v>
      </c>
      <c r="G170" s="222" t="s">
        <v>315</v>
      </c>
      <c r="H170" s="223">
        <v>1</v>
      </c>
      <c r="I170" s="224"/>
      <c r="J170" s="223">
        <f>ROUND(I170*H170,1)</f>
        <v>0</v>
      </c>
      <c r="K170" s="221" t="s">
        <v>140</v>
      </c>
      <c r="L170" s="45"/>
      <c r="M170" s="225" t="s">
        <v>1</v>
      </c>
      <c r="N170" s="226" t="s">
        <v>46</v>
      </c>
      <c r="O170" s="92"/>
      <c r="P170" s="227">
        <f>O170*H170</f>
        <v>0</v>
      </c>
      <c r="Q170" s="227">
        <v>0</v>
      </c>
      <c r="R170" s="227">
        <f>Q170*H170</f>
        <v>0</v>
      </c>
      <c r="S170" s="227">
        <v>0</v>
      </c>
      <c r="T170" s="22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9" t="s">
        <v>132</v>
      </c>
      <c r="AT170" s="229" t="s">
        <v>128</v>
      </c>
      <c r="AU170" s="229" t="s">
        <v>90</v>
      </c>
      <c r="AY170" s="18" t="s">
        <v>126</v>
      </c>
      <c r="BE170" s="230">
        <f>IF(N170="základní",J170,0)</f>
        <v>0</v>
      </c>
      <c r="BF170" s="230">
        <f>IF(N170="snížená",J170,0)</f>
        <v>0</v>
      </c>
      <c r="BG170" s="230">
        <f>IF(N170="zákl. přenesená",J170,0)</f>
        <v>0</v>
      </c>
      <c r="BH170" s="230">
        <f>IF(N170="sníž. přenesená",J170,0)</f>
        <v>0</v>
      </c>
      <c r="BI170" s="230">
        <f>IF(N170="nulová",J170,0)</f>
        <v>0</v>
      </c>
      <c r="BJ170" s="18" t="s">
        <v>37</v>
      </c>
      <c r="BK170" s="230">
        <f>ROUND(I170*H170,1)</f>
        <v>0</v>
      </c>
      <c r="BL170" s="18" t="s">
        <v>132</v>
      </c>
      <c r="BM170" s="229" t="s">
        <v>417</v>
      </c>
    </row>
    <row r="171" s="2" customFormat="1">
      <c r="A171" s="39"/>
      <c r="B171" s="40"/>
      <c r="C171" s="41"/>
      <c r="D171" s="231" t="s">
        <v>134</v>
      </c>
      <c r="E171" s="41"/>
      <c r="F171" s="232" t="s">
        <v>418</v>
      </c>
      <c r="G171" s="41"/>
      <c r="H171" s="41"/>
      <c r="I171" s="233"/>
      <c r="J171" s="41"/>
      <c r="K171" s="41"/>
      <c r="L171" s="45"/>
      <c r="M171" s="234"/>
      <c r="N171" s="235"/>
      <c r="O171" s="92"/>
      <c r="P171" s="92"/>
      <c r="Q171" s="92"/>
      <c r="R171" s="92"/>
      <c r="S171" s="92"/>
      <c r="T171" s="9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134</v>
      </c>
      <c r="AU171" s="18" t="s">
        <v>90</v>
      </c>
    </row>
    <row r="172" s="13" customFormat="1">
      <c r="A172" s="13"/>
      <c r="B172" s="237"/>
      <c r="C172" s="238"/>
      <c r="D172" s="231" t="s">
        <v>148</v>
      </c>
      <c r="E172" s="239" t="s">
        <v>1</v>
      </c>
      <c r="F172" s="240" t="s">
        <v>419</v>
      </c>
      <c r="G172" s="238"/>
      <c r="H172" s="241">
        <v>1</v>
      </c>
      <c r="I172" s="242"/>
      <c r="J172" s="238"/>
      <c r="K172" s="238"/>
      <c r="L172" s="243"/>
      <c r="M172" s="244"/>
      <c r="N172" s="245"/>
      <c r="O172" s="245"/>
      <c r="P172" s="245"/>
      <c r="Q172" s="245"/>
      <c r="R172" s="245"/>
      <c r="S172" s="245"/>
      <c r="T172" s="24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7" t="s">
        <v>148</v>
      </c>
      <c r="AU172" s="247" t="s">
        <v>90</v>
      </c>
      <c r="AV172" s="13" t="s">
        <v>90</v>
      </c>
      <c r="AW172" s="13" t="s">
        <v>36</v>
      </c>
      <c r="AX172" s="13" t="s">
        <v>37</v>
      </c>
      <c r="AY172" s="247" t="s">
        <v>126</v>
      </c>
    </row>
    <row r="173" s="12" customFormat="1" ht="22.8" customHeight="1">
      <c r="A173" s="12"/>
      <c r="B173" s="203"/>
      <c r="C173" s="204"/>
      <c r="D173" s="205" t="s">
        <v>80</v>
      </c>
      <c r="E173" s="217" t="s">
        <v>323</v>
      </c>
      <c r="F173" s="217" t="s">
        <v>324</v>
      </c>
      <c r="G173" s="204"/>
      <c r="H173" s="204"/>
      <c r="I173" s="207"/>
      <c r="J173" s="218">
        <f>BK173</f>
        <v>0</v>
      </c>
      <c r="K173" s="204"/>
      <c r="L173" s="209"/>
      <c r="M173" s="210"/>
      <c r="N173" s="211"/>
      <c r="O173" s="211"/>
      <c r="P173" s="212">
        <f>SUM(P174:P175)</f>
        <v>0</v>
      </c>
      <c r="Q173" s="211"/>
      <c r="R173" s="212">
        <f>SUM(R174:R175)</f>
        <v>0</v>
      </c>
      <c r="S173" s="211"/>
      <c r="T173" s="213">
        <f>SUM(T174:T175)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4" t="s">
        <v>37</v>
      </c>
      <c r="AT173" s="215" t="s">
        <v>80</v>
      </c>
      <c r="AU173" s="215" t="s">
        <v>37</v>
      </c>
      <c r="AY173" s="214" t="s">
        <v>126</v>
      </c>
      <c r="BK173" s="216">
        <f>SUM(BK174:BK175)</f>
        <v>0</v>
      </c>
    </row>
    <row r="174" s="2" customFormat="1" ht="24.15" customHeight="1">
      <c r="A174" s="39"/>
      <c r="B174" s="40"/>
      <c r="C174" s="219" t="s">
        <v>253</v>
      </c>
      <c r="D174" s="219" t="s">
        <v>128</v>
      </c>
      <c r="E174" s="220" t="s">
        <v>326</v>
      </c>
      <c r="F174" s="221" t="s">
        <v>327</v>
      </c>
      <c r="G174" s="222" t="s">
        <v>190</v>
      </c>
      <c r="H174" s="223">
        <v>0.17000000000000001</v>
      </c>
      <c r="I174" s="224"/>
      <c r="J174" s="223">
        <f>ROUND(I174*H174,1)</f>
        <v>0</v>
      </c>
      <c r="K174" s="221" t="s">
        <v>140</v>
      </c>
      <c r="L174" s="45"/>
      <c r="M174" s="225" t="s">
        <v>1</v>
      </c>
      <c r="N174" s="226" t="s">
        <v>46</v>
      </c>
      <c r="O174" s="92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9" t="s">
        <v>132</v>
      </c>
      <c r="AT174" s="229" t="s">
        <v>128</v>
      </c>
      <c r="AU174" s="229" t="s">
        <v>90</v>
      </c>
      <c r="AY174" s="18" t="s">
        <v>126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8" t="s">
        <v>37</v>
      </c>
      <c r="BK174" s="230">
        <f>ROUND(I174*H174,1)</f>
        <v>0</v>
      </c>
      <c r="BL174" s="18" t="s">
        <v>132</v>
      </c>
      <c r="BM174" s="229" t="s">
        <v>420</v>
      </c>
    </row>
    <row r="175" s="2" customFormat="1">
      <c r="A175" s="39"/>
      <c r="B175" s="40"/>
      <c r="C175" s="41"/>
      <c r="D175" s="231" t="s">
        <v>134</v>
      </c>
      <c r="E175" s="41"/>
      <c r="F175" s="232" t="s">
        <v>329</v>
      </c>
      <c r="G175" s="41"/>
      <c r="H175" s="41"/>
      <c r="I175" s="233"/>
      <c r="J175" s="41"/>
      <c r="K175" s="41"/>
      <c r="L175" s="45"/>
      <c r="M175" s="292"/>
      <c r="N175" s="293"/>
      <c r="O175" s="294"/>
      <c r="P175" s="294"/>
      <c r="Q175" s="294"/>
      <c r="R175" s="294"/>
      <c r="S175" s="294"/>
      <c r="T175" s="295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134</v>
      </c>
      <c r="AU175" s="18" t="s">
        <v>90</v>
      </c>
    </row>
    <row r="176" s="2" customFormat="1" ht="6.96" customHeight="1">
      <c r="A176" s="39"/>
      <c r="B176" s="67"/>
      <c r="C176" s="68"/>
      <c r="D176" s="68"/>
      <c r="E176" s="68"/>
      <c r="F176" s="68"/>
      <c r="G176" s="68"/>
      <c r="H176" s="68"/>
      <c r="I176" s="68"/>
      <c r="J176" s="68"/>
      <c r="K176" s="68"/>
      <c r="L176" s="45"/>
      <c r="M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</row>
  </sheetData>
  <sheetProtection sheet="1" autoFilter="0" formatColumns="0" formatRows="0" objects="1" scenarios="1" spinCount="100000" saltValue="ryQyJHbU7U3glIeYmNX/m0p4/CPP8v9xKw1Adh8wahUPuAbjD68JW5/5c73CyKZlntGTehpAObgIoq2gEGewZw==" hashValue="NiDu2MyO4Mr/t5/pKMr1D1bp5AxNkxtptUlievmhP8S+XL5baBTLEQ4RgfJjJX1fIxILSzTFVJwgHgKTQC4Yjw==" algorithmName="SHA-512" password="CC35"/>
  <autoFilter ref="C118:K175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90</v>
      </c>
    </row>
    <row r="4" s="1" customFormat="1" ht="24.96" customHeight="1">
      <c r="B4" s="21"/>
      <c r="D4" s="139" t="s">
        <v>97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6.5" customHeight="1">
      <c r="B7" s="21"/>
      <c r="E7" s="142" t="str">
        <f>'Rekapitulace stavby'!K6</f>
        <v>PP – Revitalizace slepého ramene v obci Rohatec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98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421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2. 12. 2021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26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27</v>
      </c>
      <c r="F15" s="39"/>
      <c r="G15" s="39"/>
      <c r="H15" s="39"/>
      <c r="I15" s="141" t="s">
        <v>28</v>
      </c>
      <c r="J15" s="144" t="s">
        <v>29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30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32</v>
      </c>
      <c r="E20" s="39"/>
      <c r="F20" s="39"/>
      <c r="G20" s="39"/>
      <c r="H20" s="39"/>
      <c r="I20" s="141" t="s">
        <v>25</v>
      </c>
      <c r="J20" s="144" t="s">
        <v>33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34</v>
      </c>
      <c r="F21" s="39"/>
      <c r="G21" s="39"/>
      <c r="H21" s="39"/>
      <c r="I21" s="141" t="s">
        <v>28</v>
      </c>
      <c r="J21" s="144" t="s">
        <v>35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38</v>
      </c>
      <c r="E23" s="39"/>
      <c r="F23" s="39"/>
      <c r="G23" s="39"/>
      <c r="H23" s="39"/>
      <c r="I23" s="141" t="s">
        <v>25</v>
      </c>
      <c r="J23" s="144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tr">
        <f>IF('Rekapitulace stavby'!E20="","",'Rekapitulace stavby'!E20)</f>
        <v xml:space="preserve"> </v>
      </c>
      <c r="F24" s="39"/>
      <c r="G24" s="39"/>
      <c r="H24" s="39"/>
      <c r="I24" s="141" t="s">
        <v>28</v>
      </c>
      <c r="J24" s="144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40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41</v>
      </c>
      <c r="E30" s="39"/>
      <c r="F30" s="39"/>
      <c r="G30" s="39"/>
      <c r="H30" s="39"/>
      <c r="I30" s="39"/>
      <c r="J30" s="152">
        <f>ROUND(J119, 0)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43</v>
      </c>
      <c r="G32" s="39"/>
      <c r="H32" s="39"/>
      <c r="I32" s="153" t="s">
        <v>42</v>
      </c>
      <c r="J32" s="153" t="s">
        <v>44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45</v>
      </c>
      <c r="E33" s="141" t="s">
        <v>46</v>
      </c>
      <c r="F33" s="155">
        <f>ROUND((SUM(BE119:BE167)),  0)</f>
        <v>0</v>
      </c>
      <c r="G33" s="39"/>
      <c r="H33" s="39"/>
      <c r="I33" s="156">
        <v>0.20999999999999999</v>
      </c>
      <c r="J33" s="155">
        <f>ROUND(((SUM(BE119:BE167))*I33),  0)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47</v>
      </c>
      <c r="F34" s="155">
        <f>ROUND((SUM(BF119:BF167)),  0)</f>
        <v>0</v>
      </c>
      <c r="G34" s="39"/>
      <c r="H34" s="39"/>
      <c r="I34" s="156">
        <v>0.14999999999999999</v>
      </c>
      <c r="J34" s="155">
        <f>ROUND(((SUM(BF119:BF167))*I34),  0)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48</v>
      </c>
      <c r="F35" s="155">
        <f>ROUND((SUM(BG119:BG167)),  0)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49</v>
      </c>
      <c r="F36" s="155">
        <f>ROUND((SUM(BH119:BH167)),  0)</f>
        <v>0</v>
      </c>
      <c r="G36" s="39"/>
      <c r="H36" s="39"/>
      <c r="I36" s="156">
        <v>0.14999999999999999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50</v>
      </c>
      <c r="F37" s="155">
        <f>ROUND((SUM(BI119:BI167)),  0)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51</v>
      </c>
      <c r="E39" s="159"/>
      <c r="F39" s="159"/>
      <c r="G39" s="160" t="s">
        <v>52</v>
      </c>
      <c r="H39" s="161" t="s">
        <v>53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54</v>
      </c>
      <c r="E50" s="165"/>
      <c r="F50" s="165"/>
      <c r="G50" s="164" t="s">
        <v>55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56</v>
      </c>
      <c r="E61" s="167"/>
      <c r="F61" s="168" t="s">
        <v>57</v>
      </c>
      <c r="G61" s="166" t="s">
        <v>56</v>
      </c>
      <c r="H61" s="167"/>
      <c r="I61" s="167"/>
      <c r="J61" s="169" t="s">
        <v>57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58</v>
      </c>
      <c r="E65" s="170"/>
      <c r="F65" s="170"/>
      <c r="G65" s="164" t="s">
        <v>59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56</v>
      </c>
      <c r="E76" s="167"/>
      <c r="F76" s="168" t="s">
        <v>57</v>
      </c>
      <c r="G76" s="166" t="s">
        <v>56</v>
      </c>
      <c r="H76" s="167"/>
      <c r="I76" s="167"/>
      <c r="J76" s="169" t="s">
        <v>57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100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5" t="str">
        <f>E7</f>
        <v>PP – Revitalizace slepého ramene v obci Rohatec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98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217376-3 - Vedlejší a ostatní náklady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Rohatec</v>
      </c>
      <c r="G89" s="41"/>
      <c r="H89" s="41"/>
      <c r="I89" s="33" t="s">
        <v>22</v>
      </c>
      <c r="J89" s="80" t="str">
        <f>IF(J12="","",J12)</f>
        <v>2. 12. 2021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Obec Rohatec</v>
      </c>
      <c r="G91" s="41"/>
      <c r="H91" s="41"/>
      <c r="I91" s="33" t="s">
        <v>32</v>
      </c>
      <c r="J91" s="37" t="str">
        <f>E21</f>
        <v>GEOtest, a.s.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30</v>
      </c>
      <c r="D92" s="41"/>
      <c r="E92" s="41"/>
      <c r="F92" s="28" t="str">
        <f>IF(E18="","",E18)</f>
        <v>Vyplň údaj</v>
      </c>
      <c r="G92" s="41"/>
      <c r="H92" s="41"/>
      <c r="I92" s="33" t="s">
        <v>38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101</v>
      </c>
      <c r="D94" s="177"/>
      <c r="E94" s="177"/>
      <c r="F94" s="177"/>
      <c r="G94" s="177"/>
      <c r="H94" s="177"/>
      <c r="I94" s="177"/>
      <c r="J94" s="178" t="s">
        <v>102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103</v>
      </c>
      <c r="D96" s="41"/>
      <c r="E96" s="41"/>
      <c r="F96" s="41"/>
      <c r="G96" s="41"/>
      <c r="H96" s="41"/>
      <c r="I96" s="41"/>
      <c r="J96" s="111">
        <f>J119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104</v>
      </c>
    </row>
    <row r="97" s="9" customFormat="1" ht="24.96" customHeight="1">
      <c r="A97" s="9"/>
      <c r="B97" s="180"/>
      <c r="C97" s="181"/>
      <c r="D97" s="182" t="s">
        <v>422</v>
      </c>
      <c r="E97" s="183"/>
      <c r="F97" s="183"/>
      <c r="G97" s="183"/>
      <c r="H97" s="183"/>
      <c r="I97" s="183"/>
      <c r="J97" s="184">
        <f>J120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0"/>
      <c r="C98" s="181"/>
      <c r="D98" s="182" t="s">
        <v>423</v>
      </c>
      <c r="E98" s="183"/>
      <c r="F98" s="183"/>
      <c r="G98" s="183"/>
      <c r="H98" s="183"/>
      <c r="I98" s="183"/>
      <c r="J98" s="184">
        <f>J130</f>
        <v>0</v>
      </c>
      <c r="K98" s="181"/>
      <c r="L98" s="18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186"/>
      <c r="C99" s="187"/>
      <c r="D99" s="188" t="s">
        <v>424</v>
      </c>
      <c r="E99" s="189"/>
      <c r="F99" s="189"/>
      <c r="G99" s="189"/>
      <c r="H99" s="189"/>
      <c r="I99" s="189"/>
      <c r="J99" s="190">
        <f>J163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111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75" t="str">
        <f>E7</f>
        <v>PP – Revitalizace slepého ramene v obci Rohatec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98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77" t="str">
        <f>E9</f>
        <v>217376-3 - Vedlejší a ostatní náklady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20</v>
      </c>
      <c r="D113" s="41"/>
      <c r="E113" s="41"/>
      <c r="F113" s="28" t="str">
        <f>F12</f>
        <v>Rohatec</v>
      </c>
      <c r="G113" s="41"/>
      <c r="H113" s="41"/>
      <c r="I113" s="33" t="s">
        <v>22</v>
      </c>
      <c r="J113" s="80" t="str">
        <f>IF(J12="","",J12)</f>
        <v>2. 12. 2021</v>
      </c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24</v>
      </c>
      <c r="D115" s="41"/>
      <c r="E115" s="41"/>
      <c r="F115" s="28" t="str">
        <f>E15</f>
        <v>Obec Rohatec</v>
      </c>
      <c r="G115" s="41"/>
      <c r="H115" s="41"/>
      <c r="I115" s="33" t="s">
        <v>32</v>
      </c>
      <c r="J115" s="37" t="str">
        <f>E21</f>
        <v>GEOtest, a.s.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30</v>
      </c>
      <c r="D116" s="41"/>
      <c r="E116" s="41"/>
      <c r="F116" s="28" t="str">
        <f>IF(E18="","",E18)</f>
        <v>Vyplň údaj</v>
      </c>
      <c r="G116" s="41"/>
      <c r="H116" s="41"/>
      <c r="I116" s="33" t="s">
        <v>38</v>
      </c>
      <c r="J116" s="37" t="str">
        <f>E24</f>
        <v xml:space="preserve"> 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192"/>
      <c r="B118" s="193"/>
      <c r="C118" s="194" t="s">
        <v>112</v>
      </c>
      <c r="D118" s="195" t="s">
        <v>66</v>
      </c>
      <c r="E118" s="195" t="s">
        <v>62</v>
      </c>
      <c r="F118" s="195" t="s">
        <v>63</v>
      </c>
      <c r="G118" s="195" t="s">
        <v>113</v>
      </c>
      <c r="H118" s="195" t="s">
        <v>114</v>
      </c>
      <c r="I118" s="195" t="s">
        <v>115</v>
      </c>
      <c r="J118" s="195" t="s">
        <v>102</v>
      </c>
      <c r="K118" s="196" t="s">
        <v>116</v>
      </c>
      <c r="L118" s="197"/>
      <c r="M118" s="101" t="s">
        <v>1</v>
      </c>
      <c r="N118" s="102" t="s">
        <v>45</v>
      </c>
      <c r="O118" s="102" t="s">
        <v>117</v>
      </c>
      <c r="P118" s="102" t="s">
        <v>118</v>
      </c>
      <c r="Q118" s="102" t="s">
        <v>119</v>
      </c>
      <c r="R118" s="102" t="s">
        <v>120</v>
      </c>
      <c r="S118" s="102" t="s">
        <v>121</v>
      </c>
      <c r="T118" s="103" t="s">
        <v>122</v>
      </c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92"/>
      <c r="AE118" s="192"/>
    </row>
    <row r="119" s="2" customFormat="1" ht="22.8" customHeight="1">
      <c r="A119" s="39"/>
      <c r="B119" s="40"/>
      <c r="C119" s="108" t="s">
        <v>123</v>
      </c>
      <c r="D119" s="41"/>
      <c r="E119" s="41"/>
      <c r="F119" s="41"/>
      <c r="G119" s="41"/>
      <c r="H119" s="41"/>
      <c r="I119" s="41"/>
      <c r="J119" s="198">
        <f>BK119</f>
        <v>0</v>
      </c>
      <c r="K119" s="41"/>
      <c r="L119" s="45"/>
      <c r="M119" s="104"/>
      <c r="N119" s="199"/>
      <c r="O119" s="105"/>
      <c r="P119" s="200">
        <f>P120+P130</f>
        <v>0</v>
      </c>
      <c r="Q119" s="105"/>
      <c r="R119" s="200">
        <f>R120+R130</f>
        <v>0</v>
      </c>
      <c r="S119" s="105"/>
      <c r="T119" s="201">
        <f>T120+T130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80</v>
      </c>
      <c r="AU119" s="18" t="s">
        <v>104</v>
      </c>
      <c r="BK119" s="202">
        <f>BK120+BK130</f>
        <v>0</v>
      </c>
    </row>
    <row r="120" s="12" customFormat="1" ht="25.92" customHeight="1">
      <c r="A120" s="12"/>
      <c r="B120" s="203"/>
      <c r="C120" s="204"/>
      <c r="D120" s="205" t="s">
        <v>80</v>
      </c>
      <c r="E120" s="206" t="s">
        <v>425</v>
      </c>
      <c r="F120" s="206" t="s">
        <v>426</v>
      </c>
      <c r="G120" s="204"/>
      <c r="H120" s="204"/>
      <c r="I120" s="207"/>
      <c r="J120" s="208">
        <f>BK120</f>
        <v>0</v>
      </c>
      <c r="K120" s="204"/>
      <c r="L120" s="209"/>
      <c r="M120" s="210"/>
      <c r="N120" s="211"/>
      <c r="O120" s="211"/>
      <c r="P120" s="212">
        <f>SUM(P121:P129)</f>
        <v>0</v>
      </c>
      <c r="Q120" s="211"/>
      <c r="R120" s="212">
        <f>SUM(R121:R129)</f>
        <v>0</v>
      </c>
      <c r="S120" s="211"/>
      <c r="T120" s="213">
        <f>SUM(T121:T129)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4" t="s">
        <v>132</v>
      </c>
      <c r="AT120" s="215" t="s">
        <v>80</v>
      </c>
      <c r="AU120" s="215" t="s">
        <v>81</v>
      </c>
      <c r="AY120" s="214" t="s">
        <v>126</v>
      </c>
      <c r="BK120" s="216">
        <f>SUM(BK121:BK129)</f>
        <v>0</v>
      </c>
    </row>
    <row r="121" s="2" customFormat="1" ht="16.5" customHeight="1">
      <c r="A121" s="39"/>
      <c r="B121" s="40"/>
      <c r="C121" s="219" t="s">
        <v>37</v>
      </c>
      <c r="D121" s="219" t="s">
        <v>128</v>
      </c>
      <c r="E121" s="220" t="s">
        <v>427</v>
      </c>
      <c r="F121" s="221" t="s">
        <v>428</v>
      </c>
      <c r="G121" s="222" t="s">
        <v>131</v>
      </c>
      <c r="H121" s="223">
        <v>1</v>
      </c>
      <c r="I121" s="224"/>
      <c r="J121" s="223">
        <f>ROUND(I121*H121,1)</f>
        <v>0</v>
      </c>
      <c r="K121" s="221" t="s">
        <v>1</v>
      </c>
      <c r="L121" s="45"/>
      <c r="M121" s="225" t="s">
        <v>1</v>
      </c>
      <c r="N121" s="226" t="s">
        <v>46</v>
      </c>
      <c r="O121" s="92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9" t="s">
        <v>429</v>
      </c>
      <c r="AT121" s="229" t="s">
        <v>128</v>
      </c>
      <c r="AU121" s="229" t="s">
        <v>37</v>
      </c>
      <c r="AY121" s="18" t="s">
        <v>126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8" t="s">
        <v>37</v>
      </c>
      <c r="BK121" s="230">
        <f>ROUND(I121*H121,1)</f>
        <v>0</v>
      </c>
      <c r="BL121" s="18" t="s">
        <v>429</v>
      </c>
      <c r="BM121" s="229" t="s">
        <v>430</v>
      </c>
    </row>
    <row r="122" s="2" customFormat="1">
      <c r="A122" s="39"/>
      <c r="B122" s="40"/>
      <c r="C122" s="41"/>
      <c r="D122" s="231" t="s">
        <v>134</v>
      </c>
      <c r="E122" s="41"/>
      <c r="F122" s="232" t="s">
        <v>428</v>
      </c>
      <c r="G122" s="41"/>
      <c r="H122" s="41"/>
      <c r="I122" s="233"/>
      <c r="J122" s="41"/>
      <c r="K122" s="41"/>
      <c r="L122" s="45"/>
      <c r="M122" s="234"/>
      <c r="N122" s="235"/>
      <c r="O122" s="92"/>
      <c r="P122" s="92"/>
      <c r="Q122" s="92"/>
      <c r="R122" s="92"/>
      <c r="S122" s="92"/>
      <c r="T122" s="93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134</v>
      </c>
      <c r="AU122" s="18" t="s">
        <v>37</v>
      </c>
    </row>
    <row r="123" s="2" customFormat="1">
      <c r="A123" s="39"/>
      <c r="B123" s="40"/>
      <c r="C123" s="41"/>
      <c r="D123" s="231" t="s">
        <v>135</v>
      </c>
      <c r="E123" s="41"/>
      <c r="F123" s="236" t="s">
        <v>431</v>
      </c>
      <c r="G123" s="41"/>
      <c r="H123" s="41"/>
      <c r="I123" s="233"/>
      <c r="J123" s="41"/>
      <c r="K123" s="41"/>
      <c r="L123" s="45"/>
      <c r="M123" s="234"/>
      <c r="N123" s="235"/>
      <c r="O123" s="92"/>
      <c r="P123" s="92"/>
      <c r="Q123" s="92"/>
      <c r="R123" s="92"/>
      <c r="S123" s="92"/>
      <c r="T123" s="93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135</v>
      </c>
      <c r="AU123" s="18" t="s">
        <v>37</v>
      </c>
    </row>
    <row r="124" s="2" customFormat="1" ht="55.5" customHeight="1">
      <c r="A124" s="39"/>
      <c r="B124" s="40"/>
      <c r="C124" s="219" t="s">
        <v>90</v>
      </c>
      <c r="D124" s="219" t="s">
        <v>128</v>
      </c>
      <c r="E124" s="220" t="s">
        <v>432</v>
      </c>
      <c r="F124" s="221" t="s">
        <v>433</v>
      </c>
      <c r="G124" s="222" t="s">
        <v>131</v>
      </c>
      <c r="H124" s="223">
        <v>1</v>
      </c>
      <c r="I124" s="224"/>
      <c r="J124" s="223">
        <f>ROUND(I124*H124,1)</f>
        <v>0</v>
      </c>
      <c r="K124" s="221" t="s">
        <v>1</v>
      </c>
      <c r="L124" s="45"/>
      <c r="M124" s="225" t="s">
        <v>1</v>
      </c>
      <c r="N124" s="226" t="s">
        <v>46</v>
      </c>
      <c r="O124" s="92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9" t="s">
        <v>429</v>
      </c>
      <c r="AT124" s="229" t="s">
        <v>128</v>
      </c>
      <c r="AU124" s="229" t="s">
        <v>37</v>
      </c>
      <c r="AY124" s="18" t="s">
        <v>126</v>
      </c>
      <c r="BE124" s="230">
        <f>IF(N124="základní",J124,0)</f>
        <v>0</v>
      </c>
      <c r="BF124" s="230">
        <f>IF(N124="snížená",J124,0)</f>
        <v>0</v>
      </c>
      <c r="BG124" s="230">
        <f>IF(N124="zákl. přenesená",J124,0)</f>
        <v>0</v>
      </c>
      <c r="BH124" s="230">
        <f>IF(N124="sníž. přenesená",J124,0)</f>
        <v>0</v>
      </c>
      <c r="BI124" s="230">
        <f>IF(N124="nulová",J124,0)</f>
        <v>0</v>
      </c>
      <c r="BJ124" s="18" t="s">
        <v>37</v>
      </c>
      <c r="BK124" s="230">
        <f>ROUND(I124*H124,1)</f>
        <v>0</v>
      </c>
      <c r="BL124" s="18" t="s">
        <v>429</v>
      </c>
      <c r="BM124" s="229" t="s">
        <v>434</v>
      </c>
    </row>
    <row r="125" s="2" customFormat="1">
      <c r="A125" s="39"/>
      <c r="B125" s="40"/>
      <c r="C125" s="41"/>
      <c r="D125" s="231" t="s">
        <v>134</v>
      </c>
      <c r="E125" s="41"/>
      <c r="F125" s="232" t="s">
        <v>435</v>
      </c>
      <c r="G125" s="41"/>
      <c r="H125" s="41"/>
      <c r="I125" s="233"/>
      <c r="J125" s="41"/>
      <c r="K125" s="41"/>
      <c r="L125" s="45"/>
      <c r="M125" s="234"/>
      <c r="N125" s="235"/>
      <c r="O125" s="92"/>
      <c r="P125" s="92"/>
      <c r="Q125" s="92"/>
      <c r="R125" s="92"/>
      <c r="S125" s="92"/>
      <c r="T125" s="93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134</v>
      </c>
      <c r="AU125" s="18" t="s">
        <v>37</v>
      </c>
    </row>
    <row r="126" s="2" customFormat="1" ht="33" customHeight="1">
      <c r="A126" s="39"/>
      <c r="B126" s="40"/>
      <c r="C126" s="219" t="s">
        <v>142</v>
      </c>
      <c r="D126" s="219" t="s">
        <v>128</v>
      </c>
      <c r="E126" s="220" t="s">
        <v>436</v>
      </c>
      <c r="F126" s="221" t="s">
        <v>437</v>
      </c>
      <c r="G126" s="222" t="s">
        <v>131</v>
      </c>
      <c r="H126" s="223">
        <v>1</v>
      </c>
      <c r="I126" s="224"/>
      <c r="J126" s="223">
        <f>ROUND(I126*H126,1)</f>
        <v>0</v>
      </c>
      <c r="K126" s="221" t="s">
        <v>1</v>
      </c>
      <c r="L126" s="45"/>
      <c r="M126" s="225" t="s">
        <v>1</v>
      </c>
      <c r="N126" s="226" t="s">
        <v>46</v>
      </c>
      <c r="O126" s="92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9" t="s">
        <v>429</v>
      </c>
      <c r="AT126" s="229" t="s">
        <v>128</v>
      </c>
      <c r="AU126" s="229" t="s">
        <v>37</v>
      </c>
      <c r="AY126" s="18" t="s">
        <v>126</v>
      </c>
      <c r="BE126" s="230">
        <f>IF(N126="základní",J126,0)</f>
        <v>0</v>
      </c>
      <c r="BF126" s="230">
        <f>IF(N126="snížená",J126,0)</f>
        <v>0</v>
      </c>
      <c r="BG126" s="230">
        <f>IF(N126="zákl. přenesená",J126,0)</f>
        <v>0</v>
      </c>
      <c r="BH126" s="230">
        <f>IF(N126="sníž. přenesená",J126,0)</f>
        <v>0</v>
      </c>
      <c r="BI126" s="230">
        <f>IF(N126="nulová",J126,0)</f>
        <v>0</v>
      </c>
      <c r="BJ126" s="18" t="s">
        <v>37</v>
      </c>
      <c r="BK126" s="230">
        <f>ROUND(I126*H126,1)</f>
        <v>0</v>
      </c>
      <c r="BL126" s="18" t="s">
        <v>429</v>
      </c>
      <c r="BM126" s="229" t="s">
        <v>438</v>
      </c>
    </row>
    <row r="127" s="2" customFormat="1">
      <c r="A127" s="39"/>
      <c r="B127" s="40"/>
      <c r="C127" s="41"/>
      <c r="D127" s="231" t="s">
        <v>134</v>
      </c>
      <c r="E127" s="41"/>
      <c r="F127" s="232" t="s">
        <v>437</v>
      </c>
      <c r="G127" s="41"/>
      <c r="H127" s="41"/>
      <c r="I127" s="233"/>
      <c r="J127" s="41"/>
      <c r="K127" s="41"/>
      <c r="L127" s="45"/>
      <c r="M127" s="234"/>
      <c r="N127" s="235"/>
      <c r="O127" s="92"/>
      <c r="P127" s="92"/>
      <c r="Q127" s="92"/>
      <c r="R127" s="92"/>
      <c r="S127" s="92"/>
      <c r="T127" s="93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134</v>
      </c>
      <c r="AU127" s="18" t="s">
        <v>37</v>
      </c>
    </row>
    <row r="128" s="2" customFormat="1" ht="49.05" customHeight="1">
      <c r="A128" s="39"/>
      <c r="B128" s="40"/>
      <c r="C128" s="219" t="s">
        <v>132</v>
      </c>
      <c r="D128" s="219" t="s">
        <v>128</v>
      </c>
      <c r="E128" s="220" t="s">
        <v>439</v>
      </c>
      <c r="F128" s="221" t="s">
        <v>440</v>
      </c>
      <c r="G128" s="222" t="s">
        <v>131</v>
      </c>
      <c r="H128" s="223">
        <v>1</v>
      </c>
      <c r="I128" s="224"/>
      <c r="J128" s="223">
        <f>ROUND(I128*H128,1)</f>
        <v>0</v>
      </c>
      <c r="K128" s="221" t="s">
        <v>1</v>
      </c>
      <c r="L128" s="45"/>
      <c r="M128" s="225" t="s">
        <v>1</v>
      </c>
      <c r="N128" s="226" t="s">
        <v>46</v>
      </c>
      <c r="O128" s="92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9" t="s">
        <v>429</v>
      </c>
      <c r="AT128" s="229" t="s">
        <v>128</v>
      </c>
      <c r="AU128" s="229" t="s">
        <v>37</v>
      </c>
      <c r="AY128" s="18" t="s">
        <v>126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8" t="s">
        <v>37</v>
      </c>
      <c r="BK128" s="230">
        <f>ROUND(I128*H128,1)</f>
        <v>0</v>
      </c>
      <c r="BL128" s="18" t="s">
        <v>429</v>
      </c>
      <c r="BM128" s="229" t="s">
        <v>441</v>
      </c>
    </row>
    <row r="129" s="2" customFormat="1">
      <c r="A129" s="39"/>
      <c r="B129" s="40"/>
      <c r="C129" s="41"/>
      <c r="D129" s="231" t="s">
        <v>134</v>
      </c>
      <c r="E129" s="41"/>
      <c r="F129" s="232" t="s">
        <v>442</v>
      </c>
      <c r="G129" s="41"/>
      <c r="H129" s="41"/>
      <c r="I129" s="233"/>
      <c r="J129" s="41"/>
      <c r="K129" s="41"/>
      <c r="L129" s="45"/>
      <c r="M129" s="234"/>
      <c r="N129" s="235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134</v>
      </c>
      <c r="AU129" s="18" t="s">
        <v>37</v>
      </c>
    </row>
    <row r="130" s="12" customFormat="1" ht="25.92" customHeight="1">
      <c r="A130" s="12"/>
      <c r="B130" s="203"/>
      <c r="C130" s="204"/>
      <c r="D130" s="205" t="s">
        <v>80</v>
      </c>
      <c r="E130" s="206" t="s">
        <v>443</v>
      </c>
      <c r="F130" s="206" t="s">
        <v>444</v>
      </c>
      <c r="G130" s="204"/>
      <c r="H130" s="204"/>
      <c r="I130" s="207"/>
      <c r="J130" s="208">
        <f>BK130</f>
        <v>0</v>
      </c>
      <c r="K130" s="204"/>
      <c r="L130" s="209"/>
      <c r="M130" s="210"/>
      <c r="N130" s="211"/>
      <c r="O130" s="211"/>
      <c r="P130" s="212">
        <f>P131+SUM(P132:P163)</f>
        <v>0</v>
      </c>
      <c r="Q130" s="211"/>
      <c r="R130" s="212">
        <f>R131+SUM(R132:R163)</f>
        <v>0</v>
      </c>
      <c r="S130" s="211"/>
      <c r="T130" s="213">
        <f>T131+SUM(T132:T163)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4" t="s">
        <v>159</v>
      </c>
      <c r="AT130" s="215" t="s">
        <v>80</v>
      </c>
      <c r="AU130" s="215" t="s">
        <v>81</v>
      </c>
      <c r="AY130" s="214" t="s">
        <v>126</v>
      </c>
      <c r="BK130" s="216">
        <f>BK131+SUM(BK132:BK163)</f>
        <v>0</v>
      </c>
    </row>
    <row r="131" s="2" customFormat="1" ht="49.05" customHeight="1">
      <c r="A131" s="39"/>
      <c r="B131" s="40"/>
      <c r="C131" s="219" t="s">
        <v>159</v>
      </c>
      <c r="D131" s="219" t="s">
        <v>128</v>
      </c>
      <c r="E131" s="220" t="s">
        <v>445</v>
      </c>
      <c r="F131" s="221" t="s">
        <v>446</v>
      </c>
      <c r="G131" s="222" t="s">
        <v>131</v>
      </c>
      <c r="H131" s="223">
        <v>1</v>
      </c>
      <c r="I131" s="224"/>
      <c r="J131" s="223">
        <f>ROUND(I131*H131,1)</f>
        <v>0</v>
      </c>
      <c r="K131" s="221" t="s">
        <v>1</v>
      </c>
      <c r="L131" s="45"/>
      <c r="M131" s="225" t="s">
        <v>1</v>
      </c>
      <c r="N131" s="226" t="s">
        <v>46</v>
      </c>
      <c r="O131" s="92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9" t="s">
        <v>132</v>
      </c>
      <c r="AT131" s="229" t="s">
        <v>128</v>
      </c>
      <c r="AU131" s="229" t="s">
        <v>37</v>
      </c>
      <c r="AY131" s="18" t="s">
        <v>126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8" t="s">
        <v>37</v>
      </c>
      <c r="BK131" s="230">
        <f>ROUND(I131*H131,1)</f>
        <v>0</v>
      </c>
      <c r="BL131" s="18" t="s">
        <v>132</v>
      </c>
      <c r="BM131" s="229" t="s">
        <v>447</v>
      </c>
    </row>
    <row r="132" s="2" customFormat="1">
      <c r="A132" s="39"/>
      <c r="B132" s="40"/>
      <c r="C132" s="41"/>
      <c r="D132" s="231" t="s">
        <v>134</v>
      </c>
      <c r="E132" s="41"/>
      <c r="F132" s="232" t="s">
        <v>446</v>
      </c>
      <c r="G132" s="41"/>
      <c r="H132" s="41"/>
      <c r="I132" s="233"/>
      <c r="J132" s="41"/>
      <c r="K132" s="41"/>
      <c r="L132" s="45"/>
      <c r="M132" s="234"/>
      <c r="N132" s="235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134</v>
      </c>
      <c r="AU132" s="18" t="s">
        <v>37</v>
      </c>
    </row>
    <row r="133" s="2" customFormat="1">
      <c r="A133" s="39"/>
      <c r="B133" s="40"/>
      <c r="C133" s="41"/>
      <c r="D133" s="231" t="s">
        <v>135</v>
      </c>
      <c r="E133" s="41"/>
      <c r="F133" s="236" t="s">
        <v>448</v>
      </c>
      <c r="G133" s="41"/>
      <c r="H133" s="41"/>
      <c r="I133" s="233"/>
      <c r="J133" s="41"/>
      <c r="K133" s="41"/>
      <c r="L133" s="45"/>
      <c r="M133" s="234"/>
      <c r="N133" s="235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135</v>
      </c>
      <c r="AU133" s="18" t="s">
        <v>37</v>
      </c>
    </row>
    <row r="134" s="2" customFormat="1" ht="62.7" customHeight="1">
      <c r="A134" s="39"/>
      <c r="B134" s="40"/>
      <c r="C134" s="219" t="s">
        <v>167</v>
      </c>
      <c r="D134" s="219" t="s">
        <v>128</v>
      </c>
      <c r="E134" s="220" t="s">
        <v>449</v>
      </c>
      <c r="F134" s="221" t="s">
        <v>450</v>
      </c>
      <c r="G134" s="222" t="s">
        <v>131</v>
      </c>
      <c r="H134" s="223">
        <v>1</v>
      </c>
      <c r="I134" s="224"/>
      <c r="J134" s="223">
        <f>ROUND(I134*H134,1)</f>
        <v>0</v>
      </c>
      <c r="K134" s="221" t="s">
        <v>1</v>
      </c>
      <c r="L134" s="45"/>
      <c r="M134" s="225" t="s">
        <v>1</v>
      </c>
      <c r="N134" s="226" t="s">
        <v>46</v>
      </c>
      <c r="O134" s="92"/>
      <c r="P134" s="227">
        <f>O134*H134</f>
        <v>0</v>
      </c>
      <c r="Q134" s="227">
        <v>0</v>
      </c>
      <c r="R134" s="227">
        <f>Q134*H134</f>
        <v>0</v>
      </c>
      <c r="S134" s="227">
        <v>0</v>
      </c>
      <c r="T134" s="22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9" t="s">
        <v>132</v>
      </c>
      <c r="AT134" s="229" t="s">
        <v>128</v>
      </c>
      <c r="AU134" s="229" t="s">
        <v>37</v>
      </c>
      <c r="AY134" s="18" t="s">
        <v>126</v>
      </c>
      <c r="BE134" s="230">
        <f>IF(N134="základní",J134,0)</f>
        <v>0</v>
      </c>
      <c r="BF134" s="230">
        <f>IF(N134="snížená",J134,0)</f>
        <v>0</v>
      </c>
      <c r="BG134" s="230">
        <f>IF(N134="zákl. přenesená",J134,0)</f>
        <v>0</v>
      </c>
      <c r="BH134" s="230">
        <f>IF(N134="sníž. přenesená",J134,0)</f>
        <v>0</v>
      </c>
      <c r="BI134" s="230">
        <f>IF(N134="nulová",J134,0)</f>
        <v>0</v>
      </c>
      <c r="BJ134" s="18" t="s">
        <v>37</v>
      </c>
      <c r="BK134" s="230">
        <f>ROUND(I134*H134,1)</f>
        <v>0</v>
      </c>
      <c r="BL134" s="18" t="s">
        <v>132</v>
      </c>
      <c r="BM134" s="229" t="s">
        <v>451</v>
      </c>
    </row>
    <row r="135" s="2" customFormat="1">
      <c r="A135" s="39"/>
      <c r="B135" s="40"/>
      <c r="C135" s="41"/>
      <c r="D135" s="231" t="s">
        <v>134</v>
      </c>
      <c r="E135" s="41"/>
      <c r="F135" s="232" t="s">
        <v>450</v>
      </c>
      <c r="G135" s="41"/>
      <c r="H135" s="41"/>
      <c r="I135" s="233"/>
      <c r="J135" s="41"/>
      <c r="K135" s="41"/>
      <c r="L135" s="45"/>
      <c r="M135" s="234"/>
      <c r="N135" s="235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134</v>
      </c>
      <c r="AU135" s="18" t="s">
        <v>37</v>
      </c>
    </row>
    <row r="136" s="2" customFormat="1">
      <c r="A136" s="39"/>
      <c r="B136" s="40"/>
      <c r="C136" s="41"/>
      <c r="D136" s="231" t="s">
        <v>135</v>
      </c>
      <c r="E136" s="41"/>
      <c r="F136" s="236" t="s">
        <v>452</v>
      </c>
      <c r="G136" s="41"/>
      <c r="H136" s="41"/>
      <c r="I136" s="233"/>
      <c r="J136" s="41"/>
      <c r="K136" s="41"/>
      <c r="L136" s="45"/>
      <c r="M136" s="234"/>
      <c r="N136" s="235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135</v>
      </c>
      <c r="AU136" s="18" t="s">
        <v>37</v>
      </c>
    </row>
    <row r="137" s="2" customFormat="1" ht="37.8" customHeight="1">
      <c r="A137" s="39"/>
      <c r="B137" s="40"/>
      <c r="C137" s="219" t="s">
        <v>175</v>
      </c>
      <c r="D137" s="219" t="s">
        <v>128</v>
      </c>
      <c r="E137" s="220" t="s">
        <v>453</v>
      </c>
      <c r="F137" s="221" t="s">
        <v>454</v>
      </c>
      <c r="G137" s="222" t="s">
        <v>131</v>
      </c>
      <c r="H137" s="223">
        <v>1</v>
      </c>
      <c r="I137" s="224"/>
      <c r="J137" s="223">
        <f>ROUND(I137*H137,1)</f>
        <v>0</v>
      </c>
      <c r="K137" s="221" t="s">
        <v>1</v>
      </c>
      <c r="L137" s="45"/>
      <c r="M137" s="225" t="s">
        <v>1</v>
      </c>
      <c r="N137" s="226" t="s">
        <v>46</v>
      </c>
      <c r="O137" s="92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9" t="s">
        <v>132</v>
      </c>
      <c r="AT137" s="229" t="s">
        <v>128</v>
      </c>
      <c r="AU137" s="229" t="s">
        <v>37</v>
      </c>
      <c r="AY137" s="18" t="s">
        <v>126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8" t="s">
        <v>37</v>
      </c>
      <c r="BK137" s="230">
        <f>ROUND(I137*H137,1)</f>
        <v>0</v>
      </c>
      <c r="BL137" s="18" t="s">
        <v>132</v>
      </c>
      <c r="BM137" s="229" t="s">
        <v>455</v>
      </c>
    </row>
    <row r="138" s="2" customFormat="1">
      <c r="A138" s="39"/>
      <c r="B138" s="40"/>
      <c r="C138" s="41"/>
      <c r="D138" s="231" t="s">
        <v>134</v>
      </c>
      <c r="E138" s="41"/>
      <c r="F138" s="232" t="s">
        <v>454</v>
      </c>
      <c r="G138" s="41"/>
      <c r="H138" s="41"/>
      <c r="I138" s="233"/>
      <c r="J138" s="41"/>
      <c r="K138" s="41"/>
      <c r="L138" s="45"/>
      <c r="M138" s="234"/>
      <c r="N138" s="235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134</v>
      </c>
      <c r="AU138" s="18" t="s">
        <v>37</v>
      </c>
    </row>
    <row r="139" s="2" customFormat="1" ht="44.25" customHeight="1">
      <c r="A139" s="39"/>
      <c r="B139" s="40"/>
      <c r="C139" s="219" t="s">
        <v>181</v>
      </c>
      <c r="D139" s="219" t="s">
        <v>128</v>
      </c>
      <c r="E139" s="220" t="s">
        <v>456</v>
      </c>
      <c r="F139" s="221" t="s">
        <v>457</v>
      </c>
      <c r="G139" s="222" t="s">
        <v>131</v>
      </c>
      <c r="H139" s="223">
        <v>1</v>
      </c>
      <c r="I139" s="224"/>
      <c r="J139" s="223">
        <f>ROUND(I139*H139,1)</f>
        <v>0</v>
      </c>
      <c r="K139" s="221" t="s">
        <v>1</v>
      </c>
      <c r="L139" s="45"/>
      <c r="M139" s="225" t="s">
        <v>1</v>
      </c>
      <c r="N139" s="226" t="s">
        <v>46</v>
      </c>
      <c r="O139" s="92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9" t="s">
        <v>132</v>
      </c>
      <c r="AT139" s="229" t="s">
        <v>128</v>
      </c>
      <c r="AU139" s="229" t="s">
        <v>37</v>
      </c>
      <c r="AY139" s="18" t="s">
        <v>126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8" t="s">
        <v>37</v>
      </c>
      <c r="BK139" s="230">
        <f>ROUND(I139*H139,1)</f>
        <v>0</v>
      </c>
      <c r="BL139" s="18" t="s">
        <v>132</v>
      </c>
      <c r="BM139" s="229" t="s">
        <v>458</v>
      </c>
    </row>
    <row r="140" s="2" customFormat="1">
      <c r="A140" s="39"/>
      <c r="B140" s="40"/>
      <c r="C140" s="41"/>
      <c r="D140" s="231" t="s">
        <v>134</v>
      </c>
      <c r="E140" s="41"/>
      <c r="F140" s="232" t="s">
        <v>457</v>
      </c>
      <c r="G140" s="41"/>
      <c r="H140" s="41"/>
      <c r="I140" s="233"/>
      <c r="J140" s="41"/>
      <c r="K140" s="41"/>
      <c r="L140" s="45"/>
      <c r="M140" s="234"/>
      <c r="N140" s="235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134</v>
      </c>
      <c r="AU140" s="18" t="s">
        <v>37</v>
      </c>
    </row>
    <row r="141" s="2" customFormat="1" ht="49.05" customHeight="1">
      <c r="A141" s="39"/>
      <c r="B141" s="40"/>
      <c r="C141" s="219" t="s">
        <v>187</v>
      </c>
      <c r="D141" s="219" t="s">
        <v>128</v>
      </c>
      <c r="E141" s="220" t="s">
        <v>459</v>
      </c>
      <c r="F141" s="221" t="s">
        <v>460</v>
      </c>
      <c r="G141" s="222" t="s">
        <v>131</v>
      </c>
      <c r="H141" s="223">
        <v>1</v>
      </c>
      <c r="I141" s="224"/>
      <c r="J141" s="223">
        <f>ROUND(I141*H141,1)</f>
        <v>0</v>
      </c>
      <c r="K141" s="221" t="s">
        <v>1</v>
      </c>
      <c r="L141" s="45"/>
      <c r="M141" s="225" t="s">
        <v>1</v>
      </c>
      <c r="N141" s="226" t="s">
        <v>46</v>
      </c>
      <c r="O141" s="92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9" t="s">
        <v>132</v>
      </c>
      <c r="AT141" s="229" t="s">
        <v>128</v>
      </c>
      <c r="AU141" s="229" t="s">
        <v>37</v>
      </c>
      <c r="AY141" s="18" t="s">
        <v>126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8" t="s">
        <v>37</v>
      </c>
      <c r="BK141" s="230">
        <f>ROUND(I141*H141,1)</f>
        <v>0</v>
      </c>
      <c r="BL141" s="18" t="s">
        <v>132</v>
      </c>
      <c r="BM141" s="229" t="s">
        <v>461</v>
      </c>
    </row>
    <row r="142" s="2" customFormat="1">
      <c r="A142" s="39"/>
      <c r="B142" s="40"/>
      <c r="C142" s="41"/>
      <c r="D142" s="231" t="s">
        <v>134</v>
      </c>
      <c r="E142" s="41"/>
      <c r="F142" s="232" t="s">
        <v>460</v>
      </c>
      <c r="G142" s="41"/>
      <c r="H142" s="41"/>
      <c r="I142" s="233"/>
      <c r="J142" s="41"/>
      <c r="K142" s="41"/>
      <c r="L142" s="45"/>
      <c r="M142" s="234"/>
      <c r="N142" s="235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134</v>
      </c>
      <c r="AU142" s="18" t="s">
        <v>37</v>
      </c>
    </row>
    <row r="143" s="2" customFormat="1">
      <c r="A143" s="39"/>
      <c r="B143" s="40"/>
      <c r="C143" s="41"/>
      <c r="D143" s="231" t="s">
        <v>135</v>
      </c>
      <c r="E143" s="41"/>
      <c r="F143" s="236" t="s">
        <v>462</v>
      </c>
      <c r="G143" s="41"/>
      <c r="H143" s="41"/>
      <c r="I143" s="233"/>
      <c r="J143" s="41"/>
      <c r="K143" s="41"/>
      <c r="L143" s="45"/>
      <c r="M143" s="234"/>
      <c r="N143" s="235"/>
      <c r="O143" s="92"/>
      <c r="P143" s="92"/>
      <c r="Q143" s="92"/>
      <c r="R143" s="92"/>
      <c r="S143" s="92"/>
      <c r="T143" s="93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135</v>
      </c>
      <c r="AU143" s="18" t="s">
        <v>37</v>
      </c>
    </row>
    <row r="144" s="2" customFormat="1" ht="66.75" customHeight="1">
      <c r="A144" s="39"/>
      <c r="B144" s="40"/>
      <c r="C144" s="219" t="s">
        <v>197</v>
      </c>
      <c r="D144" s="219" t="s">
        <v>128</v>
      </c>
      <c r="E144" s="220" t="s">
        <v>463</v>
      </c>
      <c r="F144" s="221" t="s">
        <v>464</v>
      </c>
      <c r="G144" s="222" t="s">
        <v>131</v>
      </c>
      <c r="H144" s="223">
        <v>1</v>
      </c>
      <c r="I144" s="224"/>
      <c r="J144" s="223">
        <f>ROUND(I144*H144,1)</f>
        <v>0</v>
      </c>
      <c r="K144" s="221" t="s">
        <v>1</v>
      </c>
      <c r="L144" s="45"/>
      <c r="M144" s="225" t="s">
        <v>1</v>
      </c>
      <c r="N144" s="226" t="s">
        <v>46</v>
      </c>
      <c r="O144" s="92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9" t="s">
        <v>132</v>
      </c>
      <c r="AT144" s="229" t="s">
        <v>128</v>
      </c>
      <c r="AU144" s="229" t="s">
        <v>37</v>
      </c>
      <c r="AY144" s="18" t="s">
        <v>126</v>
      </c>
      <c r="BE144" s="230">
        <f>IF(N144="základní",J144,0)</f>
        <v>0</v>
      </c>
      <c r="BF144" s="230">
        <f>IF(N144="snížená",J144,0)</f>
        <v>0</v>
      </c>
      <c r="BG144" s="230">
        <f>IF(N144="zákl. přenesená",J144,0)</f>
        <v>0</v>
      </c>
      <c r="BH144" s="230">
        <f>IF(N144="sníž. přenesená",J144,0)</f>
        <v>0</v>
      </c>
      <c r="BI144" s="230">
        <f>IF(N144="nulová",J144,0)</f>
        <v>0</v>
      </c>
      <c r="BJ144" s="18" t="s">
        <v>37</v>
      </c>
      <c r="BK144" s="230">
        <f>ROUND(I144*H144,1)</f>
        <v>0</v>
      </c>
      <c r="BL144" s="18" t="s">
        <v>132</v>
      </c>
      <c r="BM144" s="229" t="s">
        <v>465</v>
      </c>
    </row>
    <row r="145" s="2" customFormat="1">
      <c r="A145" s="39"/>
      <c r="B145" s="40"/>
      <c r="C145" s="41"/>
      <c r="D145" s="231" t="s">
        <v>134</v>
      </c>
      <c r="E145" s="41"/>
      <c r="F145" s="232" t="s">
        <v>464</v>
      </c>
      <c r="G145" s="41"/>
      <c r="H145" s="41"/>
      <c r="I145" s="233"/>
      <c r="J145" s="41"/>
      <c r="K145" s="41"/>
      <c r="L145" s="45"/>
      <c r="M145" s="234"/>
      <c r="N145" s="235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134</v>
      </c>
      <c r="AU145" s="18" t="s">
        <v>37</v>
      </c>
    </row>
    <row r="146" s="2" customFormat="1">
      <c r="A146" s="39"/>
      <c r="B146" s="40"/>
      <c r="C146" s="41"/>
      <c r="D146" s="231" t="s">
        <v>135</v>
      </c>
      <c r="E146" s="41"/>
      <c r="F146" s="236" t="s">
        <v>466</v>
      </c>
      <c r="G146" s="41"/>
      <c r="H146" s="41"/>
      <c r="I146" s="233"/>
      <c r="J146" s="41"/>
      <c r="K146" s="41"/>
      <c r="L146" s="45"/>
      <c r="M146" s="234"/>
      <c r="N146" s="235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135</v>
      </c>
      <c r="AU146" s="18" t="s">
        <v>37</v>
      </c>
    </row>
    <row r="147" s="2" customFormat="1" ht="24.15" customHeight="1">
      <c r="A147" s="39"/>
      <c r="B147" s="40"/>
      <c r="C147" s="219" t="s">
        <v>204</v>
      </c>
      <c r="D147" s="219" t="s">
        <v>128</v>
      </c>
      <c r="E147" s="220" t="s">
        <v>467</v>
      </c>
      <c r="F147" s="221" t="s">
        <v>468</v>
      </c>
      <c r="G147" s="222" t="s">
        <v>131</v>
      </c>
      <c r="H147" s="223">
        <v>1</v>
      </c>
      <c r="I147" s="224"/>
      <c r="J147" s="223">
        <f>ROUND(I147*H147,1)</f>
        <v>0</v>
      </c>
      <c r="K147" s="221" t="s">
        <v>1</v>
      </c>
      <c r="L147" s="45"/>
      <c r="M147" s="225" t="s">
        <v>1</v>
      </c>
      <c r="N147" s="226" t="s">
        <v>46</v>
      </c>
      <c r="O147" s="92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9" t="s">
        <v>132</v>
      </c>
      <c r="AT147" s="229" t="s">
        <v>128</v>
      </c>
      <c r="AU147" s="229" t="s">
        <v>37</v>
      </c>
      <c r="AY147" s="18" t="s">
        <v>126</v>
      </c>
      <c r="BE147" s="230">
        <f>IF(N147="základní",J147,0)</f>
        <v>0</v>
      </c>
      <c r="BF147" s="230">
        <f>IF(N147="snížená",J147,0)</f>
        <v>0</v>
      </c>
      <c r="BG147" s="230">
        <f>IF(N147="zákl. přenesená",J147,0)</f>
        <v>0</v>
      </c>
      <c r="BH147" s="230">
        <f>IF(N147="sníž. přenesená",J147,0)</f>
        <v>0</v>
      </c>
      <c r="BI147" s="230">
        <f>IF(N147="nulová",J147,0)</f>
        <v>0</v>
      </c>
      <c r="BJ147" s="18" t="s">
        <v>37</v>
      </c>
      <c r="BK147" s="230">
        <f>ROUND(I147*H147,1)</f>
        <v>0</v>
      </c>
      <c r="BL147" s="18" t="s">
        <v>132</v>
      </c>
      <c r="BM147" s="229" t="s">
        <v>469</v>
      </c>
    </row>
    <row r="148" s="2" customFormat="1">
      <c r="A148" s="39"/>
      <c r="B148" s="40"/>
      <c r="C148" s="41"/>
      <c r="D148" s="231" t="s">
        <v>134</v>
      </c>
      <c r="E148" s="41"/>
      <c r="F148" s="232" t="s">
        <v>468</v>
      </c>
      <c r="G148" s="41"/>
      <c r="H148" s="41"/>
      <c r="I148" s="233"/>
      <c r="J148" s="41"/>
      <c r="K148" s="41"/>
      <c r="L148" s="45"/>
      <c r="M148" s="234"/>
      <c r="N148" s="235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134</v>
      </c>
      <c r="AU148" s="18" t="s">
        <v>37</v>
      </c>
    </row>
    <row r="149" s="2" customFormat="1">
      <c r="A149" s="39"/>
      <c r="B149" s="40"/>
      <c r="C149" s="41"/>
      <c r="D149" s="231" t="s">
        <v>135</v>
      </c>
      <c r="E149" s="41"/>
      <c r="F149" s="236" t="s">
        <v>470</v>
      </c>
      <c r="G149" s="41"/>
      <c r="H149" s="41"/>
      <c r="I149" s="233"/>
      <c r="J149" s="41"/>
      <c r="K149" s="41"/>
      <c r="L149" s="45"/>
      <c r="M149" s="234"/>
      <c r="N149" s="235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135</v>
      </c>
      <c r="AU149" s="18" t="s">
        <v>37</v>
      </c>
    </row>
    <row r="150" s="2" customFormat="1" ht="24.15" customHeight="1">
      <c r="A150" s="39"/>
      <c r="B150" s="40"/>
      <c r="C150" s="219" t="s">
        <v>211</v>
      </c>
      <c r="D150" s="219" t="s">
        <v>128</v>
      </c>
      <c r="E150" s="220" t="s">
        <v>471</v>
      </c>
      <c r="F150" s="221" t="s">
        <v>472</v>
      </c>
      <c r="G150" s="222" t="s">
        <v>131</v>
      </c>
      <c r="H150" s="223">
        <v>1</v>
      </c>
      <c r="I150" s="224"/>
      <c r="J150" s="223">
        <f>ROUND(I150*H150,1)</f>
        <v>0</v>
      </c>
      <c r="K150" s="221" t="s">
        <v>1</v>
      </c>
      <c r="L150" s="45"/>
      <c r="M150" s="225" t="s">
        <v>1</v>
      </c>
      <c r="N150" s="226" t="s">
        <v>46</v>
      </c>
      <c r="O150" s="92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9" t="s">
        <v>132</v>
      </c>
      <c r="AT150" s="229" t="s">
        <v>128</v>
      </c>
      <c r="AU150" s="229" t="s">
        <v>37</v>
      </c>
      <c r="AY150" s="18" t="s">
        <v>126</v>
      </c>
      <c r="BE150" s="230">
        <f>IF(N150="základní",J150,0)</f>
        <v>0</v>
      </c>
      <c r="BF150" s="230">
        <f>IF(N150="snížená",J150,0)</f>
        <v>0</v>
      </c>
      <c r="BG150" s="230">
        <f>IF(N150="zákl. přenesená",J150,0)</f>
        <v>0</v>
      </c>
      <c r="BH150" s="230">
        <f>IF(N150="sníž. přenesená",J150,0)</f>
        <v>0</v>
      </c>
      <c r="BI150" s="230">
        <f>IF(N150="nulová",J150,0)</f>
        <v>0</v>
      </c>
      <c r="BJ150" s="18" t="s">
        <v>37</v>
      </c>
      <c r="BK150" s="230">
        <f>ROUND(I150*H150,1)</f>
        <v>0</v>
      </c>
      <c r="BL150" s="18" t="s">
        <v>132</v>
      </c>
      <c r="BM150" s="229" t="s">
        <v>473</v>
      </c>
    </row>
    <row r="151" s="2" customFormat="1">
      <c r="A151" s="39"/>
      <c r="B151" s="40"/>
      <c r="C151" s="41"/>
      <c r="D151" s="231" t="s">
        <v>134</v>
      </c>
      <c r="E151" s="41"/>
      <c r="F151" s="232" t="s">
        <v>472</v>
      </c>
      <c r="G151" s="41"/>
      <c r="H151" s="41"/>
      <c r="I151" s="233"/>
      <c r="J151" s="41"/>
      <c r="K151" s="41"/>
      <c r="L151" s="45"/>
      <c r="M151" s="234"/>
      <c r="N151" s="235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134</v>
      </c>
      <c r="AU151" s="18" t="s">
        <v>37</v>
      </c>
    </row>
    <row r="152" s="2" customFormat="1">
      <c r="A152" s="39"/>
      <c r="B152" s="40"/>
      <c r="C152" s="41"/>
      <c r="D152" s="231" t="s">
        <v>135</v>
      </c>
      <c r="E152" s="41"/>
      <c r="F152" s="236" t="s">
        <v>474</v>
      </c>
      <c r="G152" s="41"/>
      <c r="H152" s="41"/>
      <c r="I152" s="233"/>
      <c r="J152" s="41"/>
      <c r="K152" s="41"/>
      <c r="L152" s="45"/>
      <c r="M152" s="234"/>
      <c r="N152" s="235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135</v>
      </c>
      <c r="AU152" s="18" t="s">
        <v>37</v>
      </c>
    </row>
    <row r="153" s="2" customFormat="1" ht="24.15" customHeight="1">
      <c r="A153" s="39"/>
      <c r="B153" s="40"/>
      <c r="C153" s="219" t="s">
        <v>218</v>
      </c>
      <c r="D153" s="219" t="s">
        <v>128</v>
      </c>
      <c r="E153" s="220" t="s">
        <v>475</v>
      </c>
      <c r="F153" s="221" t="s">
        <v>476</v>
      </c>
      <c r="G153" s="222" t="s">
        <v>315</v>
      </c>
      <c r="H153" s="223">
        <v>1</v>
      </c>
      <c r="I153" s="224"/>
      <c r="J153" s="223">
        <f>ROUND(I153*H153,1)</f>
        <v>0</v>
      </c>
      <c r="K153" s="221" t="s">
        <v>1</v>
      </c>
      <c r="L153" s="45"/>
      <c r="M153" s="225" t="s">
        <v>1</v>
      </c>
      <c r="N153" s="226" t="s">
        <v>46</v>
      </c>
      <c r="O153" s="92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9" t="s">
        <v>132</v>
      </c>
      <c r="AT153" s="229" t="s">
        <v>128</v>
      </c>
      <c r="AU153" s="229" t="s">
        <v>37</v>
      </c>
      <c r="AY153" s="18" t="s">
        <v>126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8" t="s">
        <v>37</v>
      </c>
      <c r="BK153" s="230">
        <f>ROUND(I153*H153,1)</f>
        <v>0</v>
      </c>
      <c r="BL153" s="18" t="s">
        <v>132</v>
      </c>
      <c r="BM153" s="229" t="s">
        <v>477</v>
      </c>
    </row>
    <row r="154" s="2" customFormat="1">
      <c r="A154" s="39"/>
      <c r="B154" s="40"/>
      <c r="C154" s="41"/>
      <c r="D154" s="231" t="s">
        <v>134</v>
      </c>
      <c r="E154" s="41"/>
      <c r="F154" s="232" t="s">
        <v>476</v>
      </c>
      <c r="G154" s="41"/>
      <c r="H154" s="41"/>
      <c r="I154" s="233"/>
      <c r="J154" s="41"/>
      <c r="K154" s="41"/>
      <c r="L154" s="45"/>
      <c r="M154" s="234"/>
      <c r="N154" s="235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134</v>
      </c>
      <c r="AU154" s="18" t="s">
        <v>37</v>
      </c>
    </row>
    <row r="155" s="2" customFormat="1" ht="21.75" customHeight="1">
      <c r="A155" s="39"/>
      <c r="B155" s="40"/>
      <c r="C155" s="219" t="s">
        <v>225</v>
      </c>
      <c r="D155" s="219" t="s">
        <v>128</v>
      </c>
      <c r="E155" s="220" t="s">
        <v>478</v>
      </c>
      <c r="F155" s="221" t="s">
        <v>479</v>
      </c>
      <c r="G155" s="222" t="s">
        <v>131</v>
      </c>
      <c r="H155" s="223">
        <v>1</v>
      </c>
      <c r="I155" s="224"/>
      <c r="J155" s="223">
        <f>ROUND(I155*H155,1)</f>
        <v>0</v>
      </c>
      <c r="K155" s="221" t="s">
        <v>1</v>
      </c>
      <c r="L155" s="45"/>
      <c r="M155" s="225" t="s">
        <v>1</v>
      </c>
      <c r="N155" s="226" t="s">
        <v>46</v>
      </c>
      <c r="O155" s="92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9" t="s">
        <v>132</v>
      </c>
      <c r="AT155" s="229" t="s">
        <v>128</v>
      </c>
      <c r="AU155" s="229" t="s">
        <v>37</v>
      </c>
      <c r="AY155" s="18" t="s">
        <v>126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8" t="s">
        <v>37</v>
      </c>
      <c r="BK155" s="230">
        <f>ROUND(I155*H155,1)</f>
        <v>0</v>
      </c>
      <c r="BL155" s="18" t="s">
        <v>132</v>
      </c>
      <c r="BM155" s="229" t="s">
        <v>480</v>
      </c>
    </row>
    <row r="156" s="2" customFormat="1">
      <c r="A156" s="39"/>
      <c r="B156" s="40"/>
      <c r="C156" s="41"/>
      <c r="D156" s="231" t="s">
        <v>134</v>
      </c>
      <c r="E156" s="41"/>
      <c r="F156" s="232" t="s">
        <v>479</v>
      </c>
      <c r="G156" s="41"/>
      <c r="H156" s="41"/>
      <c r="I156" s="233"/>
      <c r="J156" s="41"/>
      <c r="K156" s="41"/>
      <c r="L156" s="45"/>
      <c r="M156" s="234"/>
      <c r="N156" s="235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134</v>
      </c>
      <c r="AU156" s="18" t="s">
        <v>37</v>
      </c>
    </row>
    <row r="157" s="2" customFormat="1" ht="66.75" customHeight="1">
      <c r="A157" s="39"/>
      <c r="B157" s="40"/>
      <c r="C157" s="219" t="s">
        <v>8</v>
      </c>
      <c r="D157" s="219" t="s">
        <v>128</v>
      </c>
      <c r="E157" s="220" t="s">
        <v>481</v>
      </c>
      <c r="F157" s="221" t="s">
        <v>482</v>
      </c>
      <c r="G157" s="222" t="s">
        <v>131</v>
      </c>
      <c r="H157" s="223">
        <v>1</v>
      </c>
      <c r="I157" s="224"/>
      <c r="J157" s="223">
        <f>ROUND(I157*H157,1)</f>
        <v>0</v>
      </c>
      <c r="K157" s="221" t="s">
        <v>1</v>
      </c>
      <c r="L157" s="45"/>
      <c r="M157" s="225" t="s">
        <v>1</v>
      </c>
      <c r="N157" s="226" t="s">
        <v>46</v>
      </c>
      <c r="O157" s="92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9" t="s">
        <v>483</v>
      </c>
      <c r="AT157" s="229" t="s">
        <v>128</v>
      </c>
      <c r="AU157" s="229" t="s">
        <v>37</v>
      </c>
      <c r="AY157" s="18" t="s">
        <v>126</v>
      </c>
      <c r="BE157" s="230">
        <f>IF(N157="základní",J157,0)</f>
        <v>0</v>
      </c>
      <c r="BF157" s="230">
        <f>IF(N157="snížená",J157,0)</f>
        <v>0</v>
      </c>
      <c r="BG157" s="230">
        <f>IF(N157="zákl. přenesená",J157,0)</f>
        <v>0</v>
      </c>
      <c r="BH157" s="230">
        <f>IF(N157="sníž. přenesená",J157,0)</f>
        <v>0</v>
      </c>
      <c r="BI157" s="230">
        <f>IF(N157="nulová",J157,0)</f>
        <v>0</v>
      </c>
      <c r="BJ157" s="18" t="s">
        <v>37</v>
      </c>
      <c r="BK157" s="230">
        <f>ROUND(I157*H157,1)</f>
        <v>0</v>
      </c>
      <c r="BL157" s="18" t="s">
        <v>483</v>
      </c>
      <c r="BM157" s="229" t="s">
        <v>484</v>
      </c>
    </row>
    <row r="158" s="2" customFormat="1">
      <c r="A158" s="39"/>
      <c r="B158" s="40"/>
      <c r="C158" s="41"/>
      <c r="D158" s="231" t="s">
        <v>134</v>
      </c>
      <c r="E158" s="41"/>
      <c r="F158" s="232" t="s">
        <v>482</v>
      </c>
      <c r="G158" s="41"/>
      <c r="H158" s="41"/>
      <c r="I158" s="233"/>
      <c r="J158" s="41"/>
      <c r="K158" s="41"/>
      <c r="L158" s="45"/>
      <c r="M158" s="234"/>
      <c r="N158" s="235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134</v>
      </c>
      <c r="AU158" s="18" t="s">
        <v>37</v>
      </c>
    </row>
    <row r="159" s="2" customFormat="1">
      <c r="A159" s="39"/>
      <c r="B159" s="40"/>
      <c r="C159" s="41"/>
      <c r="D159" s="231" t="s">
        <v>135</v>
      </c>
      <c r="E159" s="41"/>
      <c r="F159" s="236" t="s">
        <v>485</v>
      </c>
      <c r="G159" s="41"/>
      <c r="H159" s="41"/>
      <c r="I159" s="233"/>
      <c r="J159" s="41"/>
      <c r="K159" s="41"/>
      <c r="L159" s="45"/>
      <c r="M159" s="234"/>
      <c r="N159" s="235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135</v>
      </c>
      <c r="AU159" s="18" t="s">
        <v>37</v>
      </c>
    </row>
    <row r="160" s="2" customFormat="1" ht="24.15" customHeight="1">
      <c r="A160" s="39"/>
      <c r="B160" s="40"/>
      <c r="C160" s="219" t="s">
        <v>240</v>
      </c>
      <c r="D160" s="219" t="s">
        <v>128</v>
      </c>
      <c r="E160" s="220" t="s">
        <v>486</v>
      </c>
      <c r="F160" s="221" t="s">
        <v>487</v>
      </c>
      <c r="G160" s="222" t="s">
        <v>131</v>
      </c>
      <c r="H160" s="223">
        <v>104000</v>
      </c>
      <c r="I160" s="224"/>
      <c r="J160" s="223">
        <f>ROUND(I160*H160,1)</f>
        <v>0</v>
      </c>
      <c r="K160" s="221" t="s">
        <v>1</v>
      </c>
      <c r="L160" s="45"/>
      <c r="M160" s="225" t="s">
        <v>1</v>
      </c>
      <c r="N160" s="226" t="s">
        <v>46</v>
      </c>
      <c r="O160" s="92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9" t="s">
        <v>483</v>
      </c>
      <c r="AT160" s="229" t="s">
        <v>128</v>
      </c>
      <c r="AU160" s="229" t="s">
        <v>37</v>
      </c>
      <c r="AY160" s="18" t="s">
        <v>126</v>
      </c>
      <c r="BE160" s="230">
        <f>IF(N160="základní",J160,0)</f>
        <v>0</v>
      </c>
      <c r="BF160" s="230">
        <f>IF(N160="snížená",J160,0)</f>
        <v>0</v>
      </c>
      <c r="BG160" s="230">
        <f>IF(N160="zákl. přenesená",J160,0)</f>
        <v>0</v>
      </c>
      <c r="BH160" s="230">
        <f>IF(N160="sníž. přenesená",J160,0)</f>
        <v>0</v>
      </c>
      <c r="BI160" s="230">
        <f>IF(N160="nulová",J160,0)</f>
        <v>0</v>
      </c>
      <c r="BJ160" s="18" t="s">
        <v>37</v>
      </c>
      <c r="BK160" s="230">
        <f>ROUND(I160*H160,1)</f>
        <v>0</v>
      </c>
      <c r="BL160" s="18" t="s">
        <v>483</v>
      </c>
      <c r="BM160" s="229" t="s">
        <v>488</v>
      </c>
    </row>
    <row r="161" s="2" customFormat="1">
      <c r="A161" s="39"/>
      <c r="B161" s="40"/>
      <c r="C161" s="41"/>
      <c r="D161" s="231" t="s">
        <v>134</v>
      </c>
      <c r="E161" s="41"/>
      <c r="F161" s="232" t="s">
        <v>487</v>
      </c>
      <c r="G161" s="41"/>
      <c r="H161" s="41"/>
      <c r="I161" s="233"/>
      <c r="J161" s="41"/>
      <c r="K161" s="41"/>
      <c r="L161" s="45"/>
      <c r="M161" s="234"/>
      <c r="N161" s="235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134</v>
      </c>
      <c r="AU161" s="18" t="s">
        <v>37</v>
      </c>
    </row>
    <row r="162" s="13" customFormat="1">
      <c r="A162" s="13"/>
      <c r="B162" s="237"/>
      <c r="C162" s="238"/>
      <c r="D162" s="231" t="s">
        <v>148</v>
      </c>
      <c r="E162" s="239" t="s">
        <v>1</v>
      </c>
      <c r="F162" s="240" t="s">
        <v>489</v>
      </c>
      <c r="G162" s="238"/>
      <c r="H162" s="241">
        <v>104000</v>
      </c>
      <c r="I162" s="242"/>
      <c r="J162" s="238"/>
      <c r="K162" s="238"/>
      <c r="L162" s="243"/>
      <c r="M162" s="244"/>
      <c r="N162" s="245"/>
      <c r="O162" s="245"/>
      <c r="P162" s="245"/>
      <c r="Q162" s="245"/>
      <c r="R162" s="245"/>
      <c r="S162" s="245"/>
      <c r="T162" s="24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7" t="s">
        <v>148</v>
      </c>
      <c r="AU162" s="247" t="s">
        <v>37</v>
      </c>
      <c r="AV162" s="13" t="s">
        <v>90</v>
      </c>
      <c r="AW162" s="13" t="s">
        <v>36</v>
      </c>
      <c r="AX162" s="13" t="s">
        <v>37</v>
      </c>
      <c r="AY162" s="247" t="s">
        <v>126</v>
      </c>
    </row>
    <row r="163" s="12" customFormat="1" ht="22.8" customHeight="1">
      <c r="A163" s="12"/>
      <c r="B163" s="203"/>
      <c r="C163" s="204"/>
      <c r="D163" s="205" t="s">
        <v>80</v>
      </c>
      <c r="E163" s="217" t="s">
        <v>490</v>
      </c>
      <c r="F163" s="217" t="s">
        <v>491</v>
      </c>
      <c r="G163" s="204"/>
      <c r="H163" s="204"/>
      <c r="I163" s="207"/>
      <c r="J163" s="218">
        <f>BK163</f>
        <v>0</v>
      </c>
      <c r="K163" s="204"/>
      <c r="L163" s="209"/>
      <c r="M163" s="210"/>
      <c r="N163" s="211"/>
      <c r="O163" s="211"/>
      <c r="P163" s="212">
        <f>SUM(P164:P167)</f>
        <v>0</v>
      </c>
      <c r="Q163" s="211"/>
      <c r="R163" s="212">
        <f>SUM(R164:R167)</f>
        <v>0</v>
      </c>
      <c r="S163" s="211"/>
      <c r="T163" s="213">
        <f>SUM(T164:T167)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4" t="s">
        <v>159</v>
      </c>
      <c r="AT163" s="215" t="s">
        <v>80</v>
      </c>
      <c r="AU163" s="215" t="s">
        <v>37</v>
      </c>
      <c r="AY163" s="214" t="s">
        <v>126</v>
      </c>
      <c r="BK163" s="216">
        <f>SUM(BK164:BK167)</f>
        <v>0</v>
      </c>
    </row>
    <row r="164" s="2" customFormat="1" ht="16.5" customHeight="1">
      <c r="A164" s="39"/>
      <c r="B164" s="40"/>
      <c r="C164" s="219" t="s">
        <v>246</v>
      </c>
      <c r="D164" s="219" t="s">
        <v>128</v>
      </c>
      <c r="E164" s="220" t="s">
        <v>492</v>
      </c>
      <c r="F164" s="221" t="s">
        <v>493</v>
      </c>
      <c r="G164" s="222" t="s">
        <v>494</v>
      </c>
      <c r="H164" s="223">
        <v>1</v>
      </c>
      <c r="I164" s="224"/>
      <c r="J164" s="223">
        <f>ROUND(I164*H164,1)</f>
        <v>0</v>
      </c>
      <c r="K164" s="221" t="s">
        <v>140</v>
      </c>
      <c r="L164" s="45"/>
      <c r="M164" s="225" t="s">
        <v>1</v>
      </c>
      <c r="N164" s="226" t="s">
        <v>46</v>
      </c>
      <c r="O164" s="92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9" t="s">
        <v>483</v>
      </c>
      <c r="AT164" s="229" t="s">
        <v>128</v>
      </c>
      <c r="AU164" s="229" t="s">
        <v>90</v>
      </c>
      <c r="AY164" s="18" t="s">
        <v>126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8" t="s">
        <v>37</v>
      </c>
      <c r="BK164" s="230">
        <f>ROUND(I164*H164,1)</f>
        <v>0</v>
      </c>
      <c r="BL164" s="18" t="s">
        <v>483</v>
      </c>
      <c r="BM164" s="229" t="s">
        <v>495</v>
      </c>
    </row>
    <row r="165" s="2" customFormat="1">
      <c r="A165" s="39"/>
      <c r="B165" s="40"/>
      <c r="C165" s="41"/>
      <c r="D165" s="231" t="s">
        <v>134</v>
      </c>
      <c r="E165" s="41"/>
      <c r="F165" s="232" t="s">
        <v>493</v>
      </c>
      <c r="G165" s="41"/>
      <c r="H165" s="41"/>
      <c r="I165" s="233"/>
      <c r="J165" s="41"/>
      <c r="K165" s="41"/>
      <c r="L165" s="45"/>
      <c r="M165" s="234"/>
      <c r="N165" s="235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134</v>
      </c>
      <c r="AU165" s="18" t="s">
        <v>90</v>
      </c>
    </row>
    <row r="166" s="2" customFormat="1" ht="24.15" customHeight="1">
      <c r="A166" s="39"/>
      <c r="B166" s="40"/>
      <c r="C166" s="219" t="s">
        <v>253</v>
      </c>
      <c r="D166" s="219" t="s">
        <v>128</v>
      </c>
      <c r="E166" s="220" t="s">
        <v>496</v>
      </c>
      <c r="F166" s="221" t="s">
        <v>497</v>
      </c>
      <c r="G166" s="222" t="s">
        <v>494</v>
      </c>
      <c r="H166" s="223">
        <v>1</v>
      </c>
      <c r="I166" s="224"/>
      <c r="J166" s="223">
        <f>ROUND(I166*H166,1)</f>
        <v>0</v>
      </c>
      <c r="K166" s="221" t="s">
        <v>1</v>
      </c>
      <c r="L166" s="45"/>
      <c r="M166" s="225" t="s">
        <v>1</v>
      </c>
      <c r="N166" s="226" t="s">
        <v>46</v>
      </c>
      <c r="O166" s="92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9" t="s">
        <v>483</v>
      </c>
      <c r="AT166" s="229" t="s">
        <v>128</v>
      </c>
      <c r="AU166" s="229" t="s">
        <v>90</v>
      </c>
      <c r="AY166" s="18" t="s">
        <v>126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8" t="s">
        <v>37</v>
      </c>
      <c r="BK166" s="230">
        <f>ROUND(I166*H166,1)</f>
        <v>0</v>
      </c>
      <c r="BL166" s="18" t="s">
        <v>483</v>
      </c>
      <c r="BM166" s="229" t="s">
        <v>498</v>
      </c>
    </row>
    <row r="167" s="2" customFormat="1">
      <c r="A167" s="39"/>
      <c r="B167" s="40"/>
      <c r="C167" s="41"/>
      <c r="D167" s="231" t="s">
        <v>134</v>
      </c>
      <c r="E167" s="41"/>
      <c r="F167" s="232" t="s">
        <v>499</v>
      </c>
      <c r="G167" s="41"/>
      <c r="H167" s="41"/>
      <c r="I167" s="233"/>
      <c r="J167" s="41"/>
      <c r="K167" s="41"/>
      <c r="L167" s="45"/>
      <c r="M167" s="292"/>
      <c r="N167" s="293"/>
      <c r="O167" s="294"/>
      <c r="P167" s="294"/>
      <c r="Q167" s="294"/>
      <c r="R167" s="294"/>
      <c r="S167" s="294"/>
      <c r="T167" s="295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134</v>
      </c>
      <c r="AU167" s="18" t="s">
        <v>90</v>
      </c>
    </row>
    <row r="168" s="2" customFormat="1" ht="6.96" customHeight="1">
      <c r="A168" s="39"/>
      <c r="B168" s="67"/>
      <c r="C168" s="68"/>
      <c r="D168" s="68"/>
      <c r="E168" s="68"/>
      <c r="F168" s="68"/>
      <c r="G168" s="68"/>
      <c r="H168" s="68"/>
      <c r="I168" s="68"/>
      <c r="J168" s="68"/>
      <c r="K168" s="68"/>
      <c r="L168" s="45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sheetProtection sheet="1" autoFilter="0" formatColumns="0" formatRows="0" objects="1" scenarios="1" spinCount="100000" saltValue="FwxwGChyH5uKcd4CFz3zj/9Ie/m7YyEeqcUvZ/HCYAIlYINuA3daONampB9waVXP2oC+wQMZEDM0DwLHxw+GDA==" hashValue="MoAXcT2memF+skdlzeyAYn7Rz7p0GI2nWabtn8061d6CCGaouYEVANlOahtVnZTmdj4fgY6wV0PORa5AYwUo5A==" algorithmName="SHA-512" password="CC35"/>
  <autoFilter ref="C118:K167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Jaroslav Gric</dc:creator>
  <cp:lastModifiedBy>Jaroslav Gric</cp:lastModifiedBy>
  <dcterms:created xsi:type="dcterms:W3CDTF">2022-10-18T11:50:35Z</dcterms:created>
  <dcterms:modified xsi:type="dcterms:W3CDTF">2022-10-18T11:50:44Z</dcterms:modified>
</cp:coreProperties>
</file>