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E:\S_Stračov_hasiči\05_Zadávací dokumenntace\"/>
    </mc:Choice>
  </mc:AlternateContent>
  <xr:revisionPtr revIDLastSave="0" documentId="13_ncr:1_{684CD601-4BC3-498E-98CD-27E639835EC9}" xr6:coauthVersionLast="47" xr6:coauthVersionMax="47" xr10:uidLastSave="{00000000-0000-0000-0000-000000000000}"/>
  <bookViews>
    <workbookView xWindow="-26" yWindow="-12446" windowWidth="22149" windowHeight="11949" firstSheet="6" activeTab="8" xr2:uid="{00000000-000D-0000-FFFF-FFFF00000000}"/>
  </bookViews>
  <sheets>
    <sheet name="Rekapitulace stavby" sheetId="1" r:id="rId1"/>
    <sheet name="1 - Novostavba objektu" sheetId="2" r:id="rId2"/>
    <sheet name="2 - Zdravotechnika" sheetId="3" r:id="rId3"/>
    <sheet name="3 - Vytápění" sheetId="4" r:id="rId4"/>
    <sheet name="4 - Elektroinstalace" sheetId="5" r:id="rId5"/>
    <sheet name="5 - Zpevněné plochy" sheetId="6" r:id="rId6"/>
    <sheet name="VRN 01 - Zařízení staveniště" sheetId="7" r:id="rId7"/>
    <sheet name="VRN 02 - Vedlejší rozpočt..." sheetId="8" r:id="rId8"/>
    <sheet name="7 - Demolice" sheetId="9" r:id="rId9"/>
  </sheets>
  <definedNames>
    <definedName name="_xlnm._FilterDatabase" localSheetId="1" hidden="1">'1 - Novostavba objektu'!$C$102:$K$1234</definedName>
    <definedName name="_xlnm._FilterDatabase" localSheetId="2" hidden="1">'2 - Zdravotechnika'!$C$97:$K$444</definedName>
    <definedName name="_xlnm._FilterDatabase" localSheetId="3" hidden="1">'3 - Vytápění'!$C$88:$K$229</definedName>
    <definedName name="_xlnm._FilterDatabase" localSheetId="4" hidden="1">'4 - Elektroinstalace'!$C$85:$K$511</definedName>
    <definedName name="_xlnm._FilterDatabase" localSheetId="5" hidden="1">'5 - Zpevněné plochy'!$C$86:$K$224</definedName>
    <definedName name="_xlnm._FilterDatabase" localSheetId="8" hidden="1">'7 - Demolice'!$C$89:$K$179</definedName>
    <definedName name="_xlnm._FilterDatabase" localSheetId="6" hidden="1">'VRN 01 - Zařízení staveniště'!$C$87:$K$135</definedName>
    <definedName name="_xlnm._FilterDatabase" localSheetId="7" hidden="1">'VRN 02 - Vedlejší rozpočt...'!$C$88:$K$128</definedName>
    <definedName name="_xlnm.Print_Titles" localSheetId="1">'1 - Novostavba objektu'!$102:$102</definedName>
    <definedName name="_xlnm.Print_Titles" localSheetId="2">'2 - Zdravotechnika'!$97:$97</definedName>
    <definedName name="_xlnm.Print_Titles" localSheetId="3">'3 - Vytápění'!$88:$88</definedName>
    <definedName name="_xlnm.Print_Titles" localSheetId="4">'4 - Elektroinstalace'!$85:$85</definedName>
    <definedName name="_xlnm.Print_Titles" localSheetId="5">'5 - Zpevněné plochy'!$86:$86</definedName>
    <definedName name="_xlnm.Print_Titles" localSheetId="8">'7 - Demolice'!$89:$89</definedName>
    <definedName name="_xlnm.Print_Titles" localSheetId="0">'Rekapitulace stavby'!$52:$52</definedName>
    <definedName name="_xlnm.Print_Titles" localSheetId="6">'VRN 01 - Zařízení staveniště'!$87:$87</definedName>
    <definedName name="_xlnm.Print_Titles" localSheetId="7">'VRN 02 - Vedlejší rozpočt...'!$88:$88</definedName>
    <definedName name="_xlnm.Print_Area" localSheetId="1">'1 - Novostavba objektu'!$C$4:$J$39,'1 - Novostavba objektu'!$C$90:$K$1234</definedName>
    <definedName name="_xlnm.Print_Area" localSheetId="2">'2 - Zdravotechnika'!$C$4:$J$39,'2 - Zdravotechnika'!$C$85:$K$444</definedName>
    <definedName name="_xlnm.Print_Area" localSheetId="3">'3 - Vytápění'!$C$4:$J$39,'3 - Vytápění'!$C$76:$K$229</definedName>
    <definedName name="_xlnm.Print_Area" localSheetId="4">'4 - Elektroinstalace'!$C$4:$J$39,'4 - Elektroinstalace'!$C$73:$K$511</definedName>
    <definedName name="_xlnm.Print_Area" localSheetId="5">'5 - Zpevněné plochy'!$C$4:$J$39,'5 - Zpevněné plochy'!$C$74:$K$224</definedName>
    <definedName name="_xlnm.Print_Area" localSheetId="8">'7 - Demolice'!$C$4:$J$39,'7 - Demolice'!$C$77:$K$179</definedName>
    <definedName name="_xlnm.Print_Area" localSheetId="0">'Rekapitulace stavby'!$D$4:$AO$36,'Rekapitulace stavby'!$C$42:$AQ$64</definedName>
    <definedName name="_xlnm.Print_Area" localSheetId="6">'VRN 01 - Zařízení staveniště'!$C$4:$J$41,'VRN 01 - Zařízení staveniště'!$C$73:$K$135</definedName>
    <definedName name="_xlnm.Print_Area" localSheetId="7">'VRN 02 - Vedlejší rozpočt...'!$C$4:$J$41,'VRN 02 - Vedlejší rozpočt...'!$C$74:$K$128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7" i="9" l="1"/>
  <c r="J36" i="9"/>
  <c r="AY63" i="1"/>
  <c r="J35" i="9"/>
  <c r="AX63" i="1" s="1"/>
  <c r="BI178" i="9"/>
  <c r="BH178" i="9"/>
  <c r="BG178" i="9"/>
  <c r="BF178" i="9"/>
  <c r="T178" i="9"/>
  <c r="T177" i="9"/>
  <c r="T176" i="9" s="1"/>
  <c r="R178" i="9"/>
  <c r="R177" i="9"/>
  <c r="R176" i="9"/>
  <c r="P178" i="9"/>
  <c r="P177" i="9"/>
  <c r="P176" i="9"/>
  <c r="BI174" i="9"/>
  <c r="BH174" i="9"/>
  <c r="BG174" i="9"/>
  <c r="BF174" i="9"/>
  <c r="T174" i="9"/>
  <c r="R174" i="9"/>
  <c r="P174" i="9"/>
  <c r="BI170" i="9"/>
  <c r="BH170" i="9"/>
  <c r="BG170" i="9"/>
  <c r="BF170" i="9"/>
  <c r="T170" i="9"/>
  <c r="R170" i="9"/>
  <c r="P170" i="9"/>
  <c r="BI167" i="9"/>
  <c r="BH167" i="9"/>
  <c r="BG167" i="9"/>
  <c r="BF167" i="9"/>
  <c r="T167" i="9"/>
  <c r="T166" i="9" s="1"/>
  <c r="R167" i="9"/>
  <c r="R166" i="9" s="1"/>
  <c r="P167" i="9"/>
  <c r="P166" i="9"/>
  <c r="BI163" i="9"/>
  <c r="BH163" i="9"/>
  <c r="BG163" i="9"/>
  <c r="BF163" i="9"/>
  <c r="T163" i="9"/>
  <c r="T162" i="9" s="1"/>
  <c r="R163" i="9"/>
  <c r="R162" i="9"/>
  <c r="P163" i="9"/>
  <c r="P162" i="9" s="1"/>
  <c r="BI158" i="9"/>
  <c r="BH158" i="9"/>
  <c r="BG158" i="9"/>
  <c r="BF158" i="9"/>
  <c r="T158" i="9"/>
  <c r="R158" i="9"/>
  <c r="P158" i="9"/>
  <c r="BI154" i="9"/>
  <c r="BH154" i="9"/>
  <c r="BG154" i="9"/>
  <c r="BF154" i="9"/>
  <c r="T154" i="9"/>
  <c r="R154" i="9"/>
  <c r="P154" i="9"/>
  <c r="BI150" i="9"/>
  <c r="BH150" i="9"/>
  <c r="BG150" i="9"/>
  <c r="BF150" i="9"/>
  <c r="T150" i="9"/>
  <c r="R150" i="9"/>
  <c r="P150" i="9"/>
  <c r="BI146" i="9"/>
  <c r="BH146" i="9"/>
  <c r="BG146" i="9"/>
  <c r="BF146" i="9"/>
  <c r="T146" i="9"/>
  <c r="R146" i="9"/>
  <c r="P146" i="9"/>
  <c r="BI144" i="9"/>
  <c r="BH144" i="9"/>
  <c r="BG144" i="9"/>
  <c r="BF144" i="9"/>
  <c r="T144" i="9"/>
  <c r="R144" i="9"/>
  <c r="P144" i="9"/>
  <c r="BI142" i="9"/>
  <c r="BH142" i="9"/>
  <c r="BG142" i="9"/>
  <c r="BF142" i="9"/>
  <c r="T142" i="9"/>
  <c r="R142" i="9"/>
  <c r="P142" i="9"/>
  <c r="BI137" i="9"/>
  <c r="BH137" i="9"/>
  <c r="BG137" i="9"/>
  <c r="BF137" i="9"/>
  <c r="T137" i="9"/>
  <c r="R137" i="9"/>
  <c r="P137" i="9"/>
  <c r="BI132" i="9"/>
  <c r="BH132" i="9"/>
  <c r="BG132" i="9"/>
  <c r="BF132" i="9"/>
  <c r="T132" i="9"/>
  <c r="R132" i="9"/>
  <c r="P132" i="9"/>
  <c r="BI127" i="9"/>
  <c r="BH127" i="9"/>
  <c r="BG127" i="9"/>
  <c r="BF127" i="9"/>
  <c r="T127" i="9"/>
  <c r="R127" i="9"/>
  <c r="P127" i="9"/>
  <c r="BI123" i="9"/>
  <c r="BH123" i="9"/>
  <c r="BG123" i="9"/>
  <c r="BF123" i="9"/>
  <c r="T123" i="9"/>
  <c r="R123" i="9"/>
  <c r="P123" i="9"/>
  <c r="BI121" i="9"/>
  <c r="BH121" i="9"/>
  <c r="BG121" i="9"/>
  <c r="BF121" i="9"/>
  <c r="T121" i="9"/>
  <c r="R121" i="9"/>
  <c r="P121" i="9"/>
  <c r="BI119" i="9"/>
  <c r="BH119" i="9"/>
  <c r="BG119" i="9"/>
  <c r="BF119" i="9"/>
  <c r="T119" i="9"/>
  <c r="R119" i="9"/>
  <c r="P119" i="9"/>
  <c r="BI117" i="9"/>
  <c r="BH117" i="9"/>
  <c r="BG117" i="9"/>
  <c r="BF117" i="9"/>
  <c r="T117" i="9"/>
  <c r="R117" i="9"/>
  <c r="P117" i="9"/>
  <c r="BI115" i="9"/>
  <c r="BH115" i="9"/>
  <c r="BG115" i="9"/>
  <c r="BF115" i="9"/>
  <c r="T115" i="9"/>
  <c r="R115" i="9"/>
  <c r="P115" i="9"/>
  <c r="BI111" i="9"/>
  <c r="BH111" i="9"/>
  <c r="BG111" i="9"/>
  <c r="BF111" i="9"/>
  <c r="T111" i="9"/>
  <c r="R111" i="9"/>
  <c r="P111" i="9"/>
  <c r="BI109" i="9"/>
  <c r="BH109" i="9"/>
  <c r="BG109" i="9"/>
  <c r="BF109" i="9"/>
  <c r="T109" i="9"/>
  <c r="R109" i="9"/>
  <c r="P109" i="9"/>
  <c r="BI106" i="9"/>
  <c r="BH106" i="9"/>
  <c r="BG106" i="9"/>
  <c r="BF106" i="9"/>
  <c r="T106" i="9"/>
  <c r="R106" i="9"/>
  <c r="P106" i="9"/>
  <c r="BI102" i="9"/>
  <c r="BH102" i="9"/>
  <c r="BG102" i="9"/>
  <c r="BF102" i="9"/>
  <c r="T102" i="9"/>
  <c r="R102" i="9"/>
  <c r="P102" i="9"/>
  <c r="BI97" i="9"/>
  <c r="BH97" i="9"/>
  <c r="BG97" i="9"/>
  <c r="BF97" i="9"/>
  <c r="T97" i="9"/>
  <c r="R97" i="9"/>
  <c r="P97" i="9"/>
  <c r="BI93" i="9"/>
  <c r="BH93" i="9"/>
  <c r="BG93" i="9"/>
  <c r="BF93" i="9"/>
  <c r="T93" i="9"/>
  <c r="R93" i="9"/>
  <c r="P93" i="9"/>
  <c r="J86" i="9"/>
  <c r="F86" i="9"/>
  <c r="F84" i="9"/>
  <c r="E82" i="9"/>
  <c r="J54" i="9"/>
  <c r="F54" i="9"/>
  <c r="F52" i="9"/>
  <c r="E50" i="9"/>
  <c r="J24" i="9"/>
  <c r="E24" i="9"/>
  <c r="J87" i="9" s="1"/>
  <c r="J23" i="9"/>
  <c r="J18" i="9"/>
  <c r="E18" i="9"/>
  <c r="F87" i="9" s="1"/>
  <c r="J17" i="9"/>
  <c r="J12" i="9"/>
  <c r="J84" i="9"/>
  <c r="E7" i="9"/>
  <c r="E80" i="9"/>
  <c r="J39" i="8"/>
  <c r="J38" i="8"/>
  <c r="AY62" i="1" s="1"/>
  <c r="J37" i="8"/>
  <c r="AX62" i="1"/>
  <c r="BI126" i="8"/>
  <c r="BH126" i="8"/>
  <c r="BG126" i="8"/>
  <c r="BF126" i="8"/>
  <c r="T126" i="8"/>
  <c r="R126" i="8"/>
  <c r="P126" i="8"/>
  <c r="BI123" i="8"/>
  <c r="BH123" i="8"/>
  <c r="BG123" i="8"/>
  <c r="BF123" i="8"/>
  <c r="T123" i="8"/>
  <c r="R123" i="8"/>
  <c r="P123" i="8"/>
  <c r="BI120" i="8"/>
  <c r="BH120" i="8"/>
  <c r="BG120" i="8"/>
  <c r="BF120" i="8"/>
  <c r="T120" i="8"/>
  <c r="R120" i="8"/>
  <c r="P120" i="8"/>
  <c r="BI117" i="8"/>
  <c r="BH117" i="8"/>
  <c r="BG117" i="8"/>
  <c r="BF117" i="8"/>
  <c r="T117" i="8"/>
  <c r="R117" i="8"/>
  <c r="P117" i="8"/>
  <c r="BI115" i="8"/>
  <c r="BH115" i="8"/>
  <c r="BG115" i="8"/>
  <c r="BF115" i="8"/>
  <c r="T115" i="8"/>
  <c r="R115" i="8"/>
  <c r="P115" i="8"/>
  <c r="BI113" i="8"/>
  <c r="BH113" i="8"/>
  <c r="BG113" i="8"/>
  <c r="BF113" i="8"/>
  <c r="T113" i="8"/>
  <c r="R113" i="8"/>
  <c r="P113" i="8"/>
  <c r="BI111" i="8"/>
  <c r="BH111" i="8"/>
  <c r="BG111" i="8"/>
  <c r="BF111" i="8"/>
  <c r="T111" i="8"/>
  <c r="R111" i="8"/>
  <c r="P111" i="8"/>
  <c r="BI108" i="8"/>
  <c r="BH108" i="8"/>
  <c r="BG108" i="8"/>
  <c r="BF108" i="8"/>
  <c r="T108" i="8"/>
  <c r="R108" i="8"/>
  <c r="P108" i="8"/>
  <c r="BI106" i="8"/>
  <c r="BH106" i="8"/>
  <c r="BG106" i="8"/>
  <c r="BF106" i="8"/>
  <c r="T106" i="8"/>
  <c r="R106" i="8"/>
  <c r="P106" i="8"/>
  <c r="BI104" i="8"/>
  <c r="BH104" i="8"/>
  <c r="BG104" i="8"/>
  <c r="BF104" i="8"/>
  <c r="T104" i="8"/>
  <c r="R104" i="8"/>
  <c r="P104" i="8"/>
  <c r="BI102" i="8"/>
  <c r="BH102" i="8"/>
  <c r="BG102" i="8"/>
  <c r="BF102" i="8"/>
  <c r="T102" i="8"/>
  <c r="R102" i="8"/>
  <c r="P102" i="8"/>
  <c r="BI100" i="8"/>
  <c r="BH100" i="8"/>
  <c r="BG100" i="8"/>
  <c r="BF100" i="8"/>
  <c r="T100" i="8"/>
  <c r="R100" i="8"/>
  <c r="P100" i="8"/>
  <c r="BI98" i="8"/>
  <c r="BH98" i="8"/>
  <c r="BG98" i="8"/>
  <c r="BF98" i="8"/>
  <c r="T98" i="8"/>
  <c r="R98" i="8"/>
  <c r="P98" i="8"/>
  <c r="BI96" i="8"/>
  <c r="BH96" i="8"/>
  <c r="BG96" i="8"/>
  <c r="BF96" i="8"/>
  <c r="T96" i="8"/>
  <c r="R96" i="8"/>
  <c r="P96" i="8"/>
  <c r="BI94" i="8"/>
  <c r="BH94" i="8"/>
  <c r="BG94" i="8"/>
  <c r="BF94" i="8"/>
  <c r="T94" i="8"/>
  <c r="R94" i="8"/>
  <c r="P94" i="8"/>
  <c r="BI92" i="8"/>
  <c r="BH92" i="8"/>
  <c r="BG92" i="8"/>
  <c r="BF92" i="8"/>
  <c r="T92" i="8"/>
  <c r="R92" i="8"/>
  <c r="P92" i="8"/>
  <c r="J85" i="8"/>
  <c r="F85" i="8"/>
  <c r="F83" i="8"/>
  <c r="E81" i="8"/>
  <c r="J58" i="8"/>
  <c r="F58" i="8"/>
  <c r="F56" i="8"/>
  <c r="E54" i="8"/>
  <c r="J26" i="8"/>
  <c r="E26" i="8"/>
  <c r="J86" i="8" s="1"/>
  <c r="J25" i="8"/>
  <c r="J20" i="8"/>
  <c r="E20" i="8"/>
  <c r="F86" i="8" s="1"/>
  <c r="J19" i="8"/>
  <c r="J14" i="8"/>
  <c r="J83" i="8" s="1"/>
  <c r="E7" i="8"/>
  <c r="E77" i="8" s="1"/>
  <c r="J39" i="7"/>
  <c r="J38" i="7"/>
  <c r="AY61" i="1" s="1"/>
  <c r="J37" i="7"/>
  <c r="AX61" i="1"/>
  <c r="BI134" i="7"/>
  <c r="BH134" i="7"/>
  <c r="BG134" i="7"/>
  <c r="BF134" i="7"/>
  <c r="T134" i="7"/>
  <c r="T133" i="7" s="1"/>
  <c r="R134" i="7"/>
  <c r="R133" i="7"/>
  <c r="P134" i="7"/>
  <c r="P133" i="7" s="1"/>
  <c r="BI131" i="7"/>
  <c r="BH131" i="7"/>
  <c r="BG131" i="7"/>
  <c r="BF131" i="7"/>
  <c r="T131" i="7"/>
  <c r="R131" i="7"/>
  <c r="P131" i="7"/>
  <c r="BI129" i="7"/>
  <c r="BH129" i="7"/>
  <c r="BG129" i="7"/>
  <c r="BF129" i="7"/>
  <c r="T129" i="7"/>
  <c r="R129" i="7"/>
  <c r="P129" i="7"/>
  <c r="BI127" i="7"/>
  <c r="BH127" i="7"/>
  <c r="BG127" i="7"/>
  <c r="BF127" i="7"/>
  <c r="T127" i="7"/>
  <c r="R127" i="7"/>
  <c r="P127" i="7"/>
  <c r="BI125" i="7"/>
  <c r="BH125" i="7"/>
  <c r="BG125" i="7"/>
  <c r="BF125" i="7"/>
  <c r="T125" i="7"/>
  <c r="R125" i="7"/>
  <c r="P125" i="7"/>
  <c r="BI123" i="7"/>
  <c r="BH123" i="7"/>
  <c r="BG123" i="7"/>
  <c r="BF123" i="7"/>
  <c r="T123" i="7"/>
  <c r="R123" i="7"/>
  <c r="P123" i="7"/>
  <c r="BI121" i="7"/>
  <c r="BH121" i="7"/>
  <c r="BG121" i="7"/>
  <c r="BF121" i="7"/>
  <c r="T121" i="7"/>
  <c r="R121" i="7"/>
  <c r="P121" i="7"/>
  <c r="BI119" i="7"/>
  <c r="BH119" i="7"/>
  <c r="BG119" i="7"/>
  <c r="BF119" i="7"/>
  <c r="T119" i="7"/>
  <c r="R119" i="7"/>
  <c r="P119" i="7"/>
  <c r="BI117" i="7"/>
  <c r="BH117" i="7"/>
  <c r="BG117" i="7"/>
  <c r="BF117" i="7"/>
  <c r="T117" i="7"/>
  <c r="R117" i="7"/>
  <c r="P117" i="7"/>
  <c r="BI115" i="7"/>
  <c r="BH115" i="7"/>
  <c r="BG115" i="7"/>
  <c r="BF115" i="7"/>
  <c r="T115" i="7"/>
  <c r="R115" i="7"/>
  <c r="P115" i="7"/>
  <c r="BI113" i="7"/>
  <c r="BH113" i="7"/>
  <c r="BG113" i="7"/>
  <c r="BF113" i="7"/>
  <c r="T113" i="7"/>
  <c r="R113" i="7"/>
  <c r="P113" i="7"/>
  <c r="BI111" i="7"/>
  <c r="BH111" i="7"/>
  <c r="BG111" i="7"/>
  <c r="BF111" i="7"/>
  <c r="T111" i="7"/>
  <c r="R111" i="7"/>
  <c r="P111" i="7"/>
  <c r="BI109" i="7"/>
  <c r="BH109" i="7"/>
  <c r="BG109" i="7"/>
  <c r="BF109" i="7"/>
  <c r="T109" i="7"/>
  <c r="R109" i="7"/>
  <c r="P109" i="7"/>
  <c r="BI106" i="7"/>
  <c r="BH106" i="7"/>
  <c r="BG106" i="7"/>
  <c r="BF106" i="7"/>
  <c r="T106" i="7"/>
  <c r="R106" i="7"/>
  <c r="P106" i="7"/>
  <c r="BI103" i="7"/>
  <c r="BH103" i="7"/>
  <c r="BG103" i="7"/>
  <c r="BF103" i="7"/>
  <c r="T103" i="7"/>
  <c r="R103" i="7"/>
  <c r="P103" i="7"/>
  <c r="BI100" i="7"/>
  <c r="BH100" i="7"/>
  <c r="BG100" i="7"/>
  <c r="BF100" i="7"/>
  <c r="T100" i="7"/>
  <c r="R100" i="7"/>
  <c r="P100" i="7"/>
  <c r="BI97" i="7"/>
  <c r="BH97" i="7"/>
  <c r="BG97" i="7"/>
  <c r="BF97" i="7"/>
  <c r="T97" i="7"/>
  <c r="R97" i="7"/>
  <c r="P97" i="7"/>
  <c r="BI94" i="7"/>
  <c r="BH94" i="7"/>
  <c r="BG94" i="7"/>
  <c r="BF94" i="7"/>
  <c r="T94" i="7"/>
  <c r="R94" i="7"/>
  <c r="P94" i="7"/>
  <c r="BI91" i="7"/>
  <c r="BH91" i="7"/>
  <c r="BG91" i="7"/>
  <c r="BF91" i="7"/>
  <c r="T91" i="7"/>
  <c r="R91" i="7"/>
  <c r="P91" i="7"/>
  <c r="J84" i="7"/>
  <c r="F84" i="7"/>
  <c r="F82" i="7"/>
  <c r="E80" i="7"/>
  <c r="J58" i="7"/>
  <c r="F58" i="7"/>
  <c r="F56" i="7"/>
  <c r="E54" i="7"/>
  <c r="J26" i="7"/>
  <c r="E26" i="7"/>
  <c r="J85" i="7" s="1"/>
  <c r="J25" i="7"/>
  <c r="J20" i="7"/>
  <c r="E20" i="7"/>
  <c r="F85" i="7" s="1"/>
  <c r="J19" i="7"/>
  <c r="J14" i="7"/>
  <c r="J82" i="7"/>
  <c r="E7" i="7"/>
  <c r="E76" i="7"/>
  <c r="J37" i="6"/>
  <c r="J36" i="6"/>
  <c r="AY59" i="1" s="1"/>
  <c r="J35" i="6"/>
  <c r="AX59" i="1" s="1"/>
  <c r="BI223" i="6"/>
  <c r="BH223" i="6"/>
  <c r="BG223" i="6"/>
  <c r="BF223" i="6"/>
  <c r="T223" i="6"/>
  <c r="T222" i="6" s="1"/>
  <c r="R223" i="6"/>
  <c r="R222" i="6" s="1"/>
  <c r="P223" i="6"/>
  <c r="P222" i="6" s="1"/>
  <c r="BI220" i="6"/>
  <c r="BH220" i="6"/>
  <c r="BG220" i="6"/>
  <c r="BF220" i="6"/>
  <c r="T220" i="6"/>
  <c r="R220" i="6"/>
  <c r="P220" i="6"/>
  <c r="BI216" i="6"/>
  <c r="BH216" i="6"/>
  <c r="BG216" i="6"/>
  <c r="BF216" i="6"/>
  <c r="T216" i="6"/>
  <c r="R216" i="6"/>
  <c r="P216" i="6"/>
  <c r="BI214" i="6"/>
  <c r="BH214" i="6"/>
  <c r="BG214" i="6"/>
  <c r="BF214" i="6"/>
  <c r="T214" i="6"/>
  <c r="R214" i="6"/>
  <c r="P214" i="6"/>
  <c r="BI212" i="6"/>
  <c r="BH212" i="6"/>
  <c r="BG212" i="6"/>
  <c r="BF212" i="6"/>
  <c r="T212" i="6"/>
  <c r="R212" i="6"/>
  <c r="P212" i="6"/>
  <c r="BI209" i="6"/>
  <c r="BH209" i="6"/>
  <c r="BG209" i="6"/>
  <c r="BF209" i="6"/>
  <c r="T209" i="6"/>
  <c r="R209" i="6"/>
  <c r="P209" i="6"/>
  <c r="BI204" i="6"/>
  <c r="BH204" i="6"/>
  <c r="BG204" i="6"/>
  <c r="BF204" i="6"/>
  <c r="T204" i="6"/>
  <c r="R204" i="6"/>
  <c r="P204" i="6"/>
  <c r="BI202" i="6"/>
  <c r="BH202" i="6"/>
  <c r="BG202" i="6"/>
  <c r="BF202" i="6"/>
  <c r="T202" i="6"/>
  <c r="R202" i="6"/>
  <c r="P202" i="6"/>
  <c r="BI200" i="6"/>
  <c r="BH200" i="6"/>
  <c r="BG200" i="6"/>
  <c r="BF200" i="6"/>
  <c r="T200" i="6"/>
  <c r="R200" i="6"/>
  <c r="P200" i="6"/>
  <c r="BI198" i="6"/>
  <c r="BH198" i="6"/>
  <c r="BG198" i="6"/>
  <c r="BF198" i="6"/>
  <c r="T198" i="6"/>
  <c r="R198" i="6"/>
  <c r="P198" i="6"/>
  <c r="BI196" i="6"/>
  <c r="BH196" i="6"/>
  <c r="BG196" i="6"/>
  <c r="BF196" i="6"/>
  <c r="T196" i="6"/>
  <c r="R196" i="6"/>
  <c r="P196" i="6"/>
  <c r="BI192" i="6"/>
  <c r="BH192" i="6"/>
  <c r="BG192" i="6"/>
  <c r="BF192" i="6"/>
  <c r="T192" i="6"/>
  <c r="R192" i="6"/>
  <c r="P192" i="6"/>
  <c r="BI188" i="6"/>
  <c r="BH188" i="6"/>
  <c r="BG188" i="6"/>
  <c r="BF188" i="6"/>
  <c r="T188" i="6"/>
  <c r="R188" i="6"/>
  <c r="P188" i="6"/>
  <c r="BI183" i="6"/>
  <c r="BH183" i="6"/>
  <c r="BG183" i="6"/>
  <c r="BF183" i="6"/>
  <c r="T183" i="6"/>
  <c r="R183" i="6"/>
  <c r="P183" i="6"/>
  <c r="BI179" i="6"/>
  <c r="BH179" i="6"/>
  <c r="BG179" i="6"/>
  <c r="BF179" i="6"/>
  <c r="T179" i="6"/>
  <c r="R179" i="6"/>
  <c r="P179" i="6"/>
  <c r="BI173" i="6"/>
  <c r="BH173" i="6"/>
  <c r="BG173" i="6"/>
  <c r="BF173" i="6"/>
  <c r="T173" i="6"/>
  <c r="R173" i="6"/>
  <c r="P173" i="6"/>
  <c r="BI168" i="6"/>
  <c r="BH168" i="6"/>
  <c r="BG168" i="6"/>
  <c r="BF168" i="6"/>
  <c r="T168" i="6"/>
  <c r="R168" i="6"/>
  <c r="P168" i="6"/>
  <c r="BI166" i="6"/>
  <c r="BH166" i="6"/>
  <c r="BG166" i="6"/>
  <c r="BF166" i="6"/>
  <c r="T166" i="6"/>
  <c r="R166" i="6"/>
  <c r="P166" i="6"/>
  <c r="BI164" i="6"/>
  <c r="BH164" i="6"/>
  <c r="BG164" i="6"/>
  <c r="BF164" i="6"/>
  <c r="T164" i="6"/>
  <c r="R164" i="6"/>
  <c r="P164" i="6"/>
  <c r="BI159" i="6"/>
  <c r="BH159" i="6"/>
  <c r="BG159" i="6"/>
  <c r="BF159" i="6"/>
  <c r="T159" i="6"/>
  <c r="R159" i="6"/>
  <c r="P159" i="6"/>
  <c r="BI155" i="6"/>
  <c r="BH155" i="6"/>
  <c r="BG155" i="6"/>
  <c r="BF155" i="6"/>
  <c r="T155" i="6"/>
  <c r="R155" i="6"/>
  <c r="P155" i="6"/>
  <c r="BI153" i="6"/>
  <c r="BH153" i="6"/>
  <c r="BG153" i="6"/>
  <c r="BF153" i="6"/>
  <c r="T153" i="6"/>
  <c r="R153" i="6"/>
  <c r="P153" i="6"/>
  <c r="BI148" i="6"/>
  <c r="BH148" i="6"/>
  <c r="BG148" i="6"/>
  <c r="BF148" i="6"/>
  <c r="T148" i="6"/>
  <c r="R148" i="6"/>
  <c r="P148" i="6"/>
  <c r="BI146" i="6"/>
  <c r="BH146" i="6"/>
  <c r="BG146" i="6"/>
  <c r="BF146" i="6"/>
  <c r="T146" i="6"/>
  <c r="R146" i="6"/>
  <c r="P146" i="6"/>
  <c r="BI143" i="6"/>
  <c r="BH143" i="6"/>
  <c r="BG143" i="6"/>
  <c r="BF143" i="6"/>
  <c r="T143" i="6"/>
  <c r="R143" i="6"/>
  <c r="P143" i="6"/>
  <c r="BI141" i="6"/>
  <c r="BH141" i="6"/>
  <c r="BG141" i="6"/>
  <c r="BF141" i="6"/>
  <c r="T141" i="6"/>
  <c r="R141" i="6"/>
  <c r="P141" i="6"/>
  <c r="BI139" i="6"/>
  <c r="BH139" i="6"/>
  <c r="BG139" i="6"/>
  <c r="BF139" i="6"/>
  <c r="T139" i="6"/>
  <c r="R139" i="6"/>
  <c r="P139" i="6"/>
  <c r="BI137" i="6"/>
  <c r="BH137" i="6"/>
  <c r="BG137" i="6"/>
  <c r="BF137" i="6"/>
  <c r="T137" i="6"/>
  <c r="R137" i="6"/>
  <c r="P137" i="6"/>
  <c r="BI132" i="6"/>
  <c r="BH132" i="6"/>
  <c r="BG132" i="6"/>
  <c r="BF132" i="6"/>
  <c r="T132" i="6"/>
  <c r="R132" i="6"/>
  <c r="P132" i="6"/>
  <c r="BI128" i="6"/>
  <c r="BH128" i="6"/>
  <c r="BG128" i="6"/>
  <c r="BF128" i="6"/>
  <c r="T128" i="6"/>
  <c r="R128" i="6"/>
  <c r="P128" i="6"/>
  <c r="BI124" i="6"/>
  <c r="BH124" i="6"/>
  <c r="BG124" i="6"/>
  <c r="BF124" i="6"/>
  <c r="T124" i="6"/>
  <c r="R124" i="6"/>
  <c r="P124" i="6"/>
  <c r="BI122" i="6"/>
  <c r="BH122" i="6"/>
  <c r="BG122" i="6"/>
  <c r="BF122" i="6"/>
  <c r="T122" i="6"/>
  <c r="R122" i="6"/>
  <c r="P122" i="6"/>
  <c r="BI118" i="6"/>
  <c r="BH118" i="6"/>
  <c r="BG118" i="6"/>
  <c r="BF118" i="6"/>
  <c r="T118" i="6"/>
  <c r="R118" i="6"/>
  <c r="P118" i="6"/>
  <c r="BI114" i="6"/>
  <c r="BH114" i="6"/>
  <c r="BG114" i="6"/>
  <c r="BF114" i="6"/>
  <c r="T114" i="6"/>
  <c r="R114" i="6"/>
  <c r="P114" i="6"/>
  <c r="BI110" i="6"/>
  <c r="BH110" i="6"/>
  <c r="BG110" i="6"/>
  <c r="BF110" i="6"/>
  <c r="T110" i="6"/>
  <c r="R110" i="6"/>
  <c r="P110" i="6"/>
  <c r="BI106" i="6"/>
  <c r="BH106" i="6"/>
  <c r="BG106" i="6"/>
  <c r="BF106" i="6"/>
  <c r="T106" i="6"/>
  <c r="R106" i="6"/>
  <c r="P106" i="6"/>
  <c r="BI102" i="6"/>
  <c r="BH102" i="6"/>
  <c r="BG102" i="6"/>
  <c r="BF102" i="6"/>
  <c r="T102" i="6"/>
  <c r="R102" i="6"/>
  <c r="P102" i="6"/>
  <c r="BI98" i="6"/>
  <c r="BH98" i="6"/>
  <c r="BG98" i="6"/>
  <c r="BF98" i="6"/>
  <c r="T98" i="6"/>
  <c r="R98" i="6"/>
  <c r="P98" i="6"/>
  <c r="BI94" i="6"/>
  <c r="BH94" i="6"/>
  <c r="BG94" i="6"/>
  <c r="BF94" i="6"/>
  <c r="T94" i="6"/>
  <c r="R94" i="6"/>
  <c r="P94" i="6"/>
  <c r="BI92" i="6"/>
  <c r="BH92" i="6"/>
  <c r="BG92" i="6"/>
  <c r="BF92" i="6"/>
  <c r="T92" i="6"/>
  <c r="R92" i="6"/>
  <c r="P92" i="6"/>
  <c r="BI90" i="6"/>
  <c r="BH90" i="6"/>
  <c r="BG90" i="6"/>
  <c r="BF90" i="6"/>
  <c r="T90" i="6"/>
  <c r="R90" i="6"/>
  <c r="P90" i="6"/>
  <c r="J83" i="6"/>
  <c r="F83" i="6"/>
  <c r="F81" i="6"/>
  <c r="E79" i="6"/>
  <c r="J54" i="6"/>
  <c r="F54" i="6"/>
  <c r="F52" i="6"/>
  <c r="E50" i="6"/>
  <c r="J24" i="6"/>
  <c r="E24" i="6"/>
  <c r="J55" i="6"/>
  <c r="J23" i="6"/>
  <c r="J18" i="6"/>
  <c r="E18" i="6"/>
  <c r="F55" i="6"/>
  <c r="J17" i="6"/>
  <c r="J12" i="6"/>
  <c r="J81" i="6" s="1"/>
  <c r="E7" i="6"/>
  <c r="E48" i="6" s="1"/>
  <c r="J37" i="5"/>
  <c r="J36" i="5"/>
  <c r="AY58" i="1"/>
  <c r="J35" i="5"/>
  <c r="AX58" i="1"/>
  <c r="BI510" i="5"/>
  <c r="BH510" i="5"/>
  <c r="BG510" i="5"/>
  <c r="BF510" i="5"/>
  <c r="T510" i="5"/>
  <c r="T509" i="5"/>
  <c r="T508" i="5" s="1"/>
  <c r="R510" i="5"/>
  <c r="R509" i="5" s="1"/>
  <c r="R508" i="5" s="1"/>
  <c r="P510" i="5"/>
  <c r="P509" i="5"/>
  <c r="P508" i="5" s="1"/>
  <c r="BI506" i="5"/>
  <c r="BH506" i="5"/>
  <c r="BG506" i="5"/>
  <c r="BF506" i="5"/>
  <c r="T506" i="5"/>
  <c r="T505" i="5" s="1"/>
  <c r="R506" i="5"/>
  <c r="R505" i="5" s="1"/>
  <c r="P506" i="5"/>
  <c r="P505" i="5" s="1"/>
  <c r="BI503" i="5"/>
  <c r="BH503" i="5"/>
  <c r="BG503" i="5"/>
  <c r="BF503" i="5"/>
  <c r="T503" i="5"/>
  <c r="R503" i="5"/>
  <c r="P503" i="5"/>
  <c r="BI501" i="5"/>
  <c r="BH501" i="5"/>
  <c r="BG501" i="5"/>
  <c r="BF501" i="5"/>
  <c r="T501" i="5"/>
  <c r="R501" i="5"/>
  <c r="P501" i="5"/>
  <c r="BI498" i="5"/>
  <c r="BH498" i="5"/>
  <c r="BG498" i="5"/>
  <c r="BF498" i="5"/>
  <c r="T498" i="5"/>
  <c r="R498" i="5"/>
  <c r="P498" i="5"/>
  <c r="BI496" i="5"/>
  <c r="BH496" i="5"/>
  <c r="BG496" i="5"/>
  <c r="BF496" i="5"/>
  <c r="T496" i="5"/>
  <c r="R496" i="5"/>
  <c r="P496" i="5"/>
  <c r="BI494" i="5"/>
  <c r="BH494" i="5"/>
  <c r="BG494" i="5"/>
  <c r="BF494" i="5"/>
  <c r="T494" i="5"/>
  <c r="R494" i="5"/>
  <c r="P494" i="5"/>
  <c r="BI492" i="5"/>
  <c r="BH492" i="5"/>
  <c r="BG492" i="5"/>
  <c r="BF492" i="5"/>
  <c r="T492" i="5"/>
  <c r="R492" i="5"/>
  <c r="P492" i="5"/>
  <c r="BI490" i="5"/>
  <c r="BH490" i="5"/>
  <c r="BG490" i="5"/>
  <c r="BF490" i="5"/>
  <c r="T490" i="5"/>
  <c r="R490" i="5"/>
  <c r="P490" i="5"/>
  <c r="BI488" i="5"/>
  <c r="BH488" i="5"/>
  <c r="BG488" i="5"/>
  <c r="BF488" i="5"/>
  <c r="T488" i="5"/>
  <c r="R488" i="5"/>
  <c r="P488" i="5"/>
  <c r="BI486" i="5"/>
  <c r="BH486" i="5"/>
  <c r="BG486" i="5"/>
  <c r="BF486" i="5"/>
  <c r="T486" i="5"/>
  <c r="R486" i="5"/>
  <c r="P486" i="5"/>
  <c r="BI484" i="5"/>
  <c r="BH484" i="5"/>
  <c r="BG484" i="5"/>
  <c r="BF484" i="5"/>
  <c r="T484" i="5"/>
  <c r="R484" i="5"/>
  <c r="P484" i="5"/>
  <c r="BI482" i="5"/>
  <c r="BH482" i="5"/>
  <c r="BG482" i="5"/>
  <c r="BF482" i="5"/>
  <c r="T482" i="5"/>
  <c r="R482" i="5"/>
  <c r="P482" i="5"/>
  <c r="BI480" i="5"/>
  <c r="BH480" i="5"/>
  <c r="BG480" i="5"/>
  <c r="BF480" i="5"/>
  <c r="T480" i="5"/>
  <c r="R480" i="5"/>
  <c r="P480" i="5"/>
  <c r="BI478" i="5"/>
  <c r="BH478" i="5"/>
  <c r="BG478" i="5"/>
  <c r="BF478" i="5"/>
  <c r="T478" i="5"/>
  <c r="R478" i="5"/>
  <c r="P478" i="5"/>
  <c r="BI476" i="5"/>
  <c r="BH476" i="5"/>
  <c r="BG476" i="5"/>
  <c r="BF476" i="5"/>
  <c r="T476" i="5"/>
  <c r="R476" i="5"/>
  <c r="P476" i="5"/>
  <c r="BI474" i="5"/>
  <c r="BH474" i="5"/>
  <c r="BG474" i="5"/>
  <c r="BF474" i="5"/>
  <c r="T474" i="5"/>
  <c r="R474" i="5"/>
  <c r="P474" i="5"/>
  <c r="BI472" i="5"/>
  <c r="BH472" i="5"/>
  <c r="BG472" i="5"/>
  <c r="BF472" i="5"/>
  <c r="T472" i="5"/>
  <c r="R472" i="5"/>
  <c r="P472" i="5"/>
  <c r="BI470" i="5"/>
  <c r="BH470" i="5"/>
  <c r="BG470" i="5"/>
  <c r="BF470" i="5"/>
  <c r="T470" i="5"/>
  <c r="R470" i="5"/>
  <c r="P470" i="5"/>
  <c r="BI468" i="5"/>
  <c r="BH468" i="5"/>
  <c r="BG468" i="5"/>
  <c r="BF468" i="5"/>
  <c r="T468" i="5"/>
  <c r="R468" i="5"/>
  <c r="P468" i="5"/>
  <c r="BI466" i="5"/>
  <c r="BH466" i="5"/>
  <c r="BG466" i="5"/>
  <c r="BF466" i="5"/>
  <c r="T466" i="5"/>
  <c r="R466" i="5"/>
  <c r="P466" i="5"/>
  <c r="BI464" i="5"/>
  <c r="BH464" i="5"/>
  <c r="BG464" i="5"/>
  <c r="BF464" i="5"/>
  <c r="T464" i="5"/>
  <c r="R464" i="5"/>
  <c r="P464" i="5"/>
  <c r="BI462" i="5"/>
  <c r="BH462" i="5"/>
  <c r="BG462" i="5"/>
  <c r="BF462" i="5"/>
  <c r="T462" i="5"/>
  <c r="R462" i="5"/>
  <c r="P462" i="5"/>
  <c r="BI460" i="5"/>
  <c r="BH460" i="5"/>
  <c r="BG460" i="5"/>
  <c r="BF460" i="5"/>
  <c r="T460" i="5"/>
  <c r="R460" i="5"/>
  <c r="P460" i="5"/>
  <c r="BI458" i="5"/>
  <c r="BH458" i="5"/>
  <c r="BG458" i="5"/>
  <c r="BF458" i="5"/>
  <c r="T458" i="5"/>
  <c r="R458" i="5"/>
  <c r="P458" i="5"/>
  <c r="BI456" i="5"/>
  <c r="BH456" i="5"/>
  <c r="BG456" i="5"/>
  <c r="BF456" i="5"/>
  <c r="T456" i="5"/>
  <c r="R456" i="5"/>
  <c r="P456" i="5"/>
  <c r="BI454" i="5"/>
  <c r="BH454" i="5"/>
  <c r="BG454" i="5"/>
  <c r="BF454" i="5"/>
  <c r="T454" i="5"/>
  <c r="R454" i="5"/>
  <c r="P454" i="5"/>
  <c r="BI452" i="5"/>
  <c r="BH452" i="5"/>
  <c r="BG452" i="5"/>
  <c r="BF452" i="5"/>
  <c r="T452" i="5"/>
  <c r="R452" i="5"/>
  <c r="P452" i="5"/>
  <c r="BI450" i="5"/>
  <c r="BH450" i="5"/>
  <c r="BG450" i="5"/>
  <c r="BF450" i="5"/>
  <c r="T450" i="5"/>
  <c r="R450" i="5"/>
  <c r="P450" i="5"/>
  <c r="BI448" i="5"/>
  <c r="BH448" i="5"/>
  <c r="BG448" i="5"/>
  <c r="BF448" i="5"/>
  <c r="T448" i="5"/>
  <c r="R448" i="5"/>
  <c r="P448" i="5"/>
  <c r="BI446" i="5"/>
  <c r="BH446" i="5"/>
  <c r="BG446" i="5"/>
  <c r="BF446" i="5"/>
  <c r="T446" i="5"/>
  <c r="R446" i="5"/>
  <c r="P446" i="5"/>
  <c r="BI444" i="5"/>
  <c r="BH444" i="5"/>
  <c r="BG444" i="5"/>
  <c r="BF444" i="5"/>
  <c r="T444" i="5"/>
  <c r="R444" i="5"/>
  <c r="P444" i="5"/>
  <c r="BI442" i="5"/>
  <c r="BH442" i="5"/>
  <c r="BG442" i="5"/>
  <c r="BF442" i="5"/>
  <c r="T442" i="5"/>
  <c r="R442" i="5"/>
  <c r="P442" i="5"/>
  <c r="BI440" i="5"/>
  <c r="BH440" i="5"/>
  <c r="BG440" i="5"/>
  <c r="BF440" i="5"/>
  <c r="T440" i="5"/>
  <c r="R440" i="5"/>
  <c r="P440" i="5"/>
  <c r="BI438" i="5"/>
  <c r="BH438" i="5"/>
  <c r="BG438" i="5"/>
  <c r="BF438" i="5"/>
  <c r="T438" i="5"/>
  <c r="R438" i="5"/>
  <c r="P438" i="5"/>
  <c r="BI436" i="5"/>
  <c r="BH436" i="5"/>
  <c r="BG436" i="5"/>
  <c r="BF436" i="5"/>
  <c r="T436" i="5"/>
  <c r="R436" i="5"/>
  <c r="P436" i="5"/>
  <c r="BI434" i="5"/>
  <c r="BH434" i="5"/>
  <c r="BG434" i="5"/>
  <c r="BF434" i="5"/>
  <c r="T434" i="5"/>
  <c r="R434" i="5"/>
  <c r="P434" i="5"/>
  <c r="BI432" i="5"/>
  <c r="BH432" i="5"/>
  <c r="BG432" i="5"/>
  <c r="BF432" i="5"/>
  <c r="T432" i="5"/>
  <c r="R432" i="5"/>
  <c r="P432" i="5"/>
  <c r="BI430" i="5"/>
  <c r="BH430" i="5"/>
  <c r="BG430" i="5"/>
  <c r="BF430" i="5"/>
  <c r="T430" i="5"/>
  <c r="R430" i="5"/>
  <c r="P430" i="5"/>
  <c r="BI428" i="5"/>
  <c r="BH428" i="5"/>
  <c r="BG428" i="5"/>
  <c r="BF428" i="5"/>
  <c r="T428" i="5"/>
  <c r="R428" i="5"/>
  <c r="P428" i="5"/>
  <c r="BI424" i="5"/>
  <c r="BH424" i="5"/>
  <c r="BG424" i="5"/>
  <c r="BF424" i="5"/>
  <c r="T424" i="5"/>
  <c r="R424" i="5"/>
  <c r="P424" i="5"/>
  <c r="BI420" i="5"/>
  <c r="BH420" i="5"/>
  <c r="BG420" i="5"/>
  <c r="BF420" i="5"/>
  <c r="T420" i="5"/>
  <c r="R420" i="5"/>
  <c r="P420" i="5"/>
  <c r="BI416" i="5"/>
  <c r="BH416" i="5"/>
  <c r="BG416" i="5"/>
  <c r="BF416" i="5"/>
  <c r="T416" i="5"/>
  <c r="R416" i="5"/>
  <c r="P416" i="5"/>
  <c r="BI412" i="5"/>
  <c r="BH412" i="5"/>
  <c r="BG412" i="5"/>
  <c r="BF412" i="5"/>
  <c r="T412" i="5"/>
  <c r="R412" i="5"/>
  <c r="P412" i="5"/>
  <c r="BI410" i="5"/>
  <c r="BH410" i="5"/>
  <c r="BG410" i="5"/>
  <c r="BF410" i="5"/>
  <c r="T410" i="5"/>
  <c r="R410" i="5"/>
  <c r="P410" i="5"/>
  <c r="BI407" i="5"/>
  <c r="BH407" i="5"/>
  <c r="BG407" i="5"/>
  <c r="BF407" i="5"/>
  <c r="T407" i="5"/>
  <c r="R407" i="5"/>
  <c r="P407" i="5"/>
  <c r="BI405" i="5"/>
  <c r="BH405" i="5"/>
  <c r="BG405" i="5"/>
  <c r="BF405" i="5"/>
  <c r="T405" i="5"/>
  <c r="R405" i="5"/>
  <c r="P405" i="5"/>
  <c r="BI403" i="5"/>
  <c r="BH403" i="5"/>
  <c r="BG403" i="5"/>
  <c r="BF403" i="5"/>
  <c r="T403" i="5"/>
  <c r="R403" i="5"/>
  <c r="P403" i="5"/>
  <c r="BI401" i="5"/>
  <c r="BH401" i="5"/>
  <c r="BG401" i="5"/>
  <c r="BF401" i="5"/>
  <c r="T401" i="5"/>
  <c r="R401" i="5"/>
  <c r="P401" i="5"/>
  <c r="BI399" i="5"/>
  <c r="BH399" i="5"/>
  <c r="BG399" i="5"/>
  <c r="BF399" i="5"/>
  <c r="T399" i="5"/>
  <c r="R399" i="5"/>
  <c r="P399" i="5"/>
  <c r="BI397" i="5"/>
  <c r="BH397" i="5"/>
  <c r="BG397" i="5"/>
  <c r="BF397" i="5"/>
  <c r="T397" i="5"/>
  <c r="R397" i="5"/>
  <c r="P397" i="5"/>
  <c r="BI395" i="5"/>
  <c r="BH395" i="5"/>
  <c r="BG395" i="5"/>
  <c r="BF395" i="5"/>
  <c r="T395" i="5"/>
  <c r="R395" i="5"/>
  <c r="P395" i="5"/>
  <c r="BI393" i="5"/>
  <c r="BH393" i="5"/>
  <c r="BG393" i="5"/>
  <c r="BF393" i="5"/>
  <c r="T393" i="5"/>
  <c r="R393" i="5"/>
  <c r="P393" i="5"/>
  <c r="BI391" i="5"/>
  <c r="BH391" i="5"/>
  <c r="BG391" i="5"/>
  <c r="BF391" i="5"/>
  <c r="T391" i="5"/>
  <c r="R391" i="5"/>
  <c r="P391" i="5"/>
  <c r="BI389" i="5"/>
  <c r="BH389" i="5"/>
  <c r="BG389" i="5"/>
  <c r="BF389" i="5"/>
  <c r="T389" i="5"/>
  <c r="R389" i="5"/>
  <c r="P389" i="5"/>
  <c r="BI387" i="5"/>
  <c r="BH387" i="5"/>
  <c r="BG387" i="5"/>
  <c r="BF387" i="5"/>
  <c r="T387" i="5"/>
  <c r="R387" i="5"/>
  <c r="P387" i="5"/>
  <c r="BI385" i="5"/>
  <c r="BH385" i="5"/>
  <c r="BG385" i="5"/>
  <c r="BF385" i="5"/>
  <c r="T385" i="5"/>
  <c r="R385" i="5"/>
  <c r="P385" i="5"/>
  <c r="BI383" i="5"/>
  <c r="BH383" i="5"/>
  <c r="BG383" i="5"/>
  <c r="BF383" i="5"/>
  <c r="T383" i="5"/>
  <c r="R383" i="5"/>
  <c r="P383" i="5"/>
  <c r="BI381" i="5"/>
  <c r="BH381" i="5"/>
  <c r="BG381" i="5"/>
  <c r="BF381" i="5"/>
  <c r="T381" i="5"/>
  <c r="R381" i="5"/>
  <c r="P381" i="5"/>
  <c r="BI379" i="5"/>
  <c r="BH379" i="5"/>
  <c r="BG379" i="5"/>
  <c r="BF379" i="5"/>
  <c r="T379" i="5"/>
  <c r="R379" i="5"/>
  <c r="P379" i="5"/>
  <c r="BI377" i="5"/>
  <c r="BH377" i="5"/>
  <c r="BG377" i="5"/>
  <c r="BF377" i="5"/>
  <c r="T377" i="5"/>
  <c r="R377" i="5"/>
  <c r="P377" i="5"/>
  <c r="BI375" i="5"/>
  <c r="BH375" i="5"/>
  <c r="BG375" i="5"/>
  <c r="BF375" i="5"/>
  <c r="T375" i="5"/>
  <c r="R375" i="5"/>
  <c r="P375" i="5"/>
  <c r="BI373" i="5"/>
  <c r="BH373" i="5"/>
  <c r="BG373" i="5"/>
  <c r="BF373" i="5"/>
  <c r="T373" i="5"/>
  <c r="R373" i="5"/>
  <c r="P373" i="5"/>
  <c r="BI371" i="5"/>
  <c r="BH371" i="5"/>
  <c r="BG371" i="5"/>
  <c r="BF371" i="5"/>
  <c r="T371" i="5"/>
  <c r="R371" i="5"/>
  <c r="P371" i="5"/>
  <c r="BI369" i="5"/>
  <c r="BH369" i="5"/>
  <c r="BG369" i="5"/>
  <c r="BF369" i="5"/>
  <c r="T369" i="5"/>
  <c r="R369" i="5"/>
  <c r="P369" i="5"/>
  <c r="BI367" i="5"/>
  <c r="BH367" i="5"/>
  <c r="BG367" i="5"/>
  <c r="BF367" i="5"/>
  <c r="T367" i="5"/>
  <c r="R367" i="5"/>
  <c r="P367" i="5"/>
  <c r="BI365" i="5"/>
  <c r="BH365" i="5"/>
  <c r="BG365" i="5"/>
  <c r="BF365" i="5"/>
  <c r="T365" i="5"/>
  <c r="R365" i="5"/>
  <c r="P365" i="5"/>
  <c r="BI363" i="5"/>
  <c r="BH363" i="5"/>
  <c r="BG363" i="5"/>
  <c r="BF363" i="5"/>
  <c r="T363" i="5"/>
  <c r="R363" i="5"/>
  <c r="P363" i="5"/>
  <c r="BI361" i="5"/>
  <c r="BH361" i="5"/>
  <c r="BG361" i="5"/>
  <c r="BF361" i="5"/>
  <c r="T361" i="5"/>
  <c r="R361" i="5"/>
  <c r="P361" i="5"/>
  <c r="BI359" i="5"/>
  <c r="BH359" i="5"/>
  <c r="BG359" i="5"/>
  <c r="BF359" i="5"/>
  <c r="T359" i="5"/>
  <c r="R359" i="5"/>
  <c r="P359" i="5"/>
  <c r="BI357" i="5"/>
  <c r="BH357" i="5"/>
  <c r="BG357" i="5"/>
  <c r="BF357" i="5"/>
  <c r="T357" i="5"/>
  <c r="R357" i="5"/>
  <c r="P357" i="5"/>
  <c r="BI355" i="5"/>
  <c r="BH355" i="5"/>
  <c r="BG355" i="5"/>
  <c r="BF355" i="5"/>
  <c r="T355" i="5"/>
  <c r="R355" i="5"/>
  <c r="P355" i="5"/>
  <c r="BI353" i="5"/>
  <c r="BH353" i="5"/>
  <c r="BG353" i="5"/>
  <c r="BF353" i="5"/>
  <c r="T353" i="5"/>
  <c r="R353" i="5"/>
  <c r="P353" i="5"/>
  <c r="BI351" i="5"/>
  <c r="BH351" i="5"/>
  <c r="BG351" i="5"/>
  <c r="BF351" i="5"/>
  <c r="T351" i="5"/>
  <c r="R351" i="5"/>
  <c r="P351" i="5"/>
  <c r="BI349" i="5"/>
  <c r="BH349" i="5"/>
  <c r="BG349" i="5"/>
  <c r="BF349" i="5"/>
  <c r="T349" i="5"/>
  <c r="R349" i="5"/>
  <c r="P349" i="5"/>
  <c r="BI347" i="5"/>
  <c r="BH347" i="5"/>
  <c r="BG347" i="5"/>
  <c r="BF347" i="5"/>
  <c r="T347" i="5"/>
  <c r="R347" i="5"/>
  <c r="P347" i="5"/>
  <c r="BI345" i="5"/>
  <c r="BH345" i="5"/>
  <c r="BG345" i="5"/>
  <c r="BF345" i="5"/>
  <c r="T345" i="5"/>
  <c r="R345" i="5"/>
  <c r="P345" i="5"/>
  <c r="BI343" i="5"/>
  <c r="BH343" i="5"/>
  <c r="BG343" i="5"/>
  <c r="BF343" i="5"/>
  <c r="T343" i="5"/>
  <c r="R343" i="5"/>
  <c r="P343" i="5"/>
  <c r="BI341" i="5"/>
  <c r="BH341" i="5"/>
  <c r="BG341" i="5"/>
  <c r="BF341" i="5"/>
  <c r="T341" i="5"/>
  <c r="R341" i="5"/>
  <c r="P341" i="5"/>
  <c r="BI339" i="5"/>
  <c r="BH339" i="5"/>
  <c r="BG339" i="5"/>
  <c r="BF339" i="5"/>
  <c r="T339" i="5"/>
  <c r="R339" i="5"/>
  <c r="P339" i="5"/>
  <c r="BI337" i="5"/>
  <c r="BH337" i="5"/>
  <c r="BG337" i="5"/>
  <c r="BF337" i="5"/>
  <c r="T337" i="5"/>
  <c r="R337" i="5"/>
  <c r="P337" i="5"/>
  <c r="BI335" i="5"/>
  <c r="BH335" i="5"/>
  <c r="BG335" i="5"/>
  <c r="BF335" i="5"/>
  <c r="T335" i="5"/>
  <c r="R335" i="5"/>
  <c r="P335" i="5"/>
  <c r="BI333" i="5"/>
  <c r="BH333" i="5"/>
  <c r="BG333" i="5"/>
  <c r="BF333" i="5"/>
  <c r="T333" i="5"/>
  <c r="R333" i="5"/>
  <c r="P333" i="5"/>
  <c r="BI331" i="5"/>
  <c r="BH331" i="5"/>
  <c r="BG331" i="5"/>
  <c r="BF331" i="5"/>
  <c r="T331" i="5"/>
  <c r="R331" i="5"/>
  <c r="P331" i="5"/>
  <c r="BI329" i="5"/>
  <c r="BH329" i="5"/>
  <c r="BG329" i="5"/>
  <c r="BF329" i="5"/>
  <c r="T329" i="5"/>
  <c r="R329" i="5"/>
  <c r="P329" i="5"/>
  <c r="BI327" i="5"/>
  <c r="BH327" i="5"/>
  <c r="BG327" i="5"/>
  <c r="BF327" i="5"/>
  <c r="T327" i="5"/>
  <c r="R327" i="5"/>
  <c r="P327" i="5"/>
  <c r="BI325" i="5"/>
  <c r="BH325" i="5"/>
  <c r="BG325" i="5"/>
  <c r="BF325" i="5"/>
  <c r="T325" i="5"/>
  <c r="R325" i="5"/>
  <c r="P325" i="5"/>
  <c r="BI323" i="5"/>
  <c r="BH323" i="5"/>
  <c r="BG323" i="5"/>
  <c r="BF323" i="5"/>
  <c r="T323" i="5"/>
  <c r="R323" i="5"/>
  <c r="P323" i="5"/>
  <c r="BI321" i="5"/>
  <c r="BH321" i="5"/>
  <c r="BG321" i="5"/>
  <c r="BF321" i="5"/>
  <c r="T321" i="5"/>
  <c r="R321" i="5"/>
  <c r="P321" i="5"/>
  <c r="BI319" i="5"/>
  <c r="BH319" i="5"/>
  <c r="BG319" i="5"/>
  <c r="BF319" i="5"/>
  <c r="T319" i="5"/>
  <c r="R319" i="5"/>
  <c r="P319" i="5"/>
  <c r="BI317" i="5"/>
  <c r="BH317" i="5"/>
  <c r="BG317" i="5"/>
  <c r="BF317" i="5"/>
  <c r="T317" i="5"/>
  <c r="R317" i="5"/>
  <c r="P317" i="5"/>
  <c r="BI315" i="5"/>
  <c r="BH315" i="5"/>
  <c r="BG315" i="5"/>
  <c r="BF315" i="5"/>
  <c r="T315" i="5"/>
  <c r="R315" i="5"/>
  <c r="P315" i="5"/>
  <c r="BI313" i="5"/>
  <c r="BH313" i="5"/>
  <c r="BG313" i="5"/>
  <c r="BF313" i="5"/>
  <c r="T313" i="5"/>
  <c r="R313" i="5"/>
  <c r="P313" i="5"/>
  <c r="BI311" i="5"/>
  <c r="BH311" i="5"/>
  <c r="BG311" i="5"/>
  <c r="BF311" i="5"/>
  <c r="T311" i="5"/>
  <c r="R311" i="5"/>
  <c r="P311" i="5"/>
  <c r="BI309" i="5"/>
  <c r="BH309" i="5"/>
  <c r="BG309" i="5"/>
  <c r="BF309" i="5"/>
  <c r="T309" i="5"/>
  <c r="R309" i="5"/>
  <c r="P309" i="5"/>
  <c r="BI307" i="5"/>
  <c r="BH307" i="5"/>
  <c r="BG307" i="5"/>
  <c r="BF307" i="5"/>
  <c r="T307" i="5"/>
  <c r="R307" i="5"/>
  <c r="P307" i="5"/>
  <c r="BI305" i="5"/>
  <c r="BH305" i="5"/>
  <c r="BG305" i="5"/>
  <c r="BF305" i="5"/>
  <c r="T305" i="5"/>
  <c r="R305" i="5"/>
  <c r="P305" i="5"/>
  <c r="BI303" i="5"/>
  <c r="BH303" i="5"/>
  <c r="BG303" i="5"/>
  <c r="BF303" i="5"/>
  <c r="T303" i="5"/>
  <c r="R303" i="5"/>
  <c r="P303" i="5"/>
  <c r="BI301" i="5"/>
  <c r="BH301" i="5"/>
  <c r="BG301" i="5"/>
  <c r="BF301" i="5"/>
  <c r="T301" i="5"/>
  <c r="R301" i="5"/>
  <c r="P301" i="5"/>
  <c r="BI299" i="5"/>
  <c r="BH299" i="5"/>
  <c r="BG299" i="5"/>
  <c r="BF299" i="5"/>
  <c r="T299" i="5"/>
  <c r="R299" i="5"/>
  <c r="P299" i="5"/>
  <c r="BI297" i="5"/>
  <c r="BH297" i="5"/>
  <c r="BG297" i="5"/>
  <c r="BF297" i="5"/>
  <c r="T297" i="5"/>
  <c r="R297" i="5"/>
  <c r="P297" i="5"/>
  <c r="BI295" i="5"/>
  <c r="BH295" i="5"/>
  <c r="BG295" i="5"/>
  <c r="BF295" i="5"/>
  <c r="T295" i="5"/>
  <c r="R295" i="5"/>
  <c r="P295" i="5"/>
  <c r="BI293" i="5"/>
  <c r="BH293" i="5"/>
  <c r="BG293" i="5"/>
  <c r="BF293" i="5"/>
  <c r="T293" i="5"/>
  <c r="R293" i="5"/>
  <c r="P293" i="5"/>
  <c r="BI291" i="5"/>
  <c r="BH291" i="5"/>
  <c r="BG291" i="5"/>
  <c r="BF291" i="5"/>
  <c r="T291" i="5"/>
  <c r="R291" i="5"/>
  <c r="P291" i="5"/>
  <c r="BI289" i="5"/>
  <c r="BH289" i="5"/>
  <c r="BG289" i="5"/>
  <c r="BF289" i="5"/>
  <c r="T289" i="5"/>
  <c r="R289" i="5"/>
  <c r="P289" i="5"/>
  <c r="BI287" i="5"/>
  <c r="BH287" i="5"/>
  <c r="BG287" i="5"/>
  <c r="BF287" i="5"/>
  <c r="T287" i="5"/>
  <c r="R287" i="5"/>
  <c r="P287" i="5"/>
  <c r="BI285" i="5"/>
  <c r="BH285" i="5"/>
  <c r="BG285" i="5"/>
  <c r="BF285" i="5"/>
  <c r="T285" i="5"/>
  <c r="R285" i="5"/>
  <c r="P285" i="5"/>
  <c r="BI283" i="5"/>
  <c r="BH283" i="5"/>
  <c r="BG283" i="5"/>
  <c r="BF283" i="5"/>
  <c r="T283" i="5"/>
  <c r="R283" i="5"/>
  <c r="P283" i="5"/>
  <c r="BI281" i="5"/>
  <c r="BH281" i="5"/>
  <c r="BG281" i="5"/>
  <c r="BF281" i="5"/>
  <c r="T281" i="5"/>
  <c r="R281" i="5"/>
  <c r="P281" i="5"/>
  <c r="BI279" i="5"/>
  <c r="BH279" i="5"/>
  <c r="BG279" i="5"/>
  <c r="BF279" i="5"/>
  <c r="T279" i="5"/>
  <c r="R279" i="5"/>
  <c r="P279" i="5"/>
  <c r="BI277" i="5"/>
  <c r="BH277" i="5"/>
  <c r="BG277" i="5"/>
  <c r="BF277" i="5"/>
  <c r="T277" i="5"/>
  <c r="R277" i="5"/>
  <c r="P277" i="5"/>
  <c r="BI275" i="5"/>
  <c r="BH275" i="5"/>
  <c r="BG275" i="5"/>
  <c r="BF275" i="5"/>
  <c r="T275" i="5"/>
  <c r="R275" i="5"/>
  <c r="P275" i="5"/>
  <c r="BI273" i="5"/>
  <c r="BH273" i="5"/>
  <c r="BG273" i="5"/>
  <c r="BF273" i="5"/>
  <c r="T273" i="5"/>
  <c r="R273" i="5"/>
  <c r="P273" i="5"/>
  <c r="BI271" i="5"/>
  <c r="BH271" i="5"/>
  <c r="BG271" i="5"/>
  <c r="BF271" i="5"/>
  <c r="T271" i="5"/>
  <c r="R271" i="5"/>
  <c r="P271" i="5"/>
  <c r="BI269" i="5"/>
  <c r="BH269" i="5"/>
  <c r="BG269" i="5"/>
  <c r="BF269" i="5"/>
  <c r="T269" i="5"/>
  <c r="R269" i="5"/>
  <c r="P269" i="5"/>
  <c r="BI267" i="5"/>
  <c r="BH267" i="5"/>
  <c r="BG267" i="5"/>
  <c r="BF267" i="5"/>
  <c r="T267" i="5"/>
  <c r="R267" i="5"/>
  <c r="P267" i="5"/>
  <c r="BI265" i="5"/>
  <c r="BH265" i="5"/>
  <c r="BG265" i="5"/>
  <c r="BF265" i="5"/>
  <c r="T265" i="5"/>
  <c r="R265" i="5"/>
  <c r="P265" i="5"/>
  <c r="BI263" i="5"/>
  <c r="BH263" i="5"/>
  <c r="BG263" i="5"/>
  <c r="BF263" i="5"/>
  <c r="T263" i="5"/>
  <c r="R263" i="5"/>
  <c r="P263" i="5"/>
  <c r="BI261" i="5"/>
  <c r="BH261" i="5"/>
  <c r="BG261" i="5"/>
  <c r="BF261" i="5"/>
  <c r="T261" i="5"/>
  <c r="R261" i="5"/>
  <c r="P261" i="5"/>
  <c r="BI259" i="5"/>
  <c r="BH259" i="5"/>
  <c r="BG259" i="5"/>
  <c r="BF259" i="5"/>
  <c r="T259" i="5"/>
  <c r="R259" i="5"/>
  <c r="P259" i="5"/>
  <c r="BI257" i="5"/>
  <c r="BH257" i="5"/>
  <c r="BG257" i="5"/>
  <c r="BF257" i="5"/>
  <c r="T257" i="5"/>
  <c r="R257" i="5"/>
  <c r="P257" i="5"/>
  <c r="BI255" i="5"/>
  <c r="BH255" i="5"/>
  <c r="BG255" i="5"/>
  <c r="BF255" i="5"/>
  <c r="T255" i="5"/>
  <c r="R255" i="5"/>
  <c r="P255" i="5"/>
  <c r="BI253" i="5"/>
  <c r="BH253" i="5"/>
  <c r="BG253" i="5"/>
  <c r="BF253" i="5"/>
  <c r="T253" i="5"/>
  <c r="R253" i="5"/>
  <c r="P253" i="5"/>
  <c r="BI251" i="5"/>
  <c r="BH251" i="5"/>
  <c r="BG251" i="5"/>
  <c r="BF251" i="5"/>
  <c r="T251" i="5"/>
  <c r="R251" i="5"/>
  <c r="P251" i="5"/>
  <c r="BI249" i="5"/>
  <c r="BH249" i="5"/>
  <c r="BG249" i="5"/>
  <c r="BF249" i="5"/>
  <c r="T249" i="5"/>
  <c r="R249" i="5"/>
  <c r="P249" i="5"/>
  <c r="BI247" i="5"/>
  <c r="BH247" i="5"/>
  <c r="BG247" i="5"/>
  <c r="BF247" i="5"/>
  <c r="T247" i="5"/>
  <c r="R247" i="5"/>
  <c r="P247" i="5"/>
  <c r="BI245" i="5"/>
  <c r="BH245" i="5"/>
  <c r="BG245" i="5"/>
  <c r="BF245" i="5"/>
  <c r="T245" i="5"/>
  <c r="R245" i="5"/>
  <c r="P245" i="5"/>
  <c r="BI243" i="5"/>
  <c r="BH243" i="5"/>
  <c r="BG243" i="5"/>
  <c r="BF243" i="5"/>
  <c r="T243" i="5"/>
  <c r="R243" i="5"/>
  <c r="P243" i="5"/>
  <c r="BI241" i="5"/>
  <c r="BH241" i="5"/>
  <c r="BG241" i="5"/>
  <c r="BF241" i="5"/>
  <c r="T241" i="5"/>
  <c r="R241" i="5"/>
  <c r="P241" i="5"/>
  <c r="BI239" i="5"/>
  <c r="BH239" i="5"/>
  <c r="BG239" i="5"/>
  <c r="BF239" i="5"/>
  <c r="T239" i="5"/>
  <c r="R239" i="5"/>
  <c r="P239" i="5"/>
  <c r="BI237" i="5"/>
  <c r="BH237" i="5"/>
  <c r="BG237" i="5"/>
  <c r="BF237" i="5"/>
  <c r="T237" i="5"/>
  <c r="R237" i="5"/>
  <c r="P237" i="5"/>
  <c r="BI235" i="5"/>
  <c r="BH235" i="5"/>
  <c r="BG235" i="5"/>
  <c r="BF235" i="5"/>
  <c r="T235" i="5"/>
  <c r="R235" i="5"/>
  <c r="P235" i="5"/>
  <c r="BI233" i="5"/>
  <c r="BH233" i="5"/>
  <c r="BG233" i="5"/>
  <c r="BF233" i="5"/>
  <c r="T233" i="5"/>
  <c r="R233" i="5"/>
  <c r="P233" i="5"/>
  <c r="BI231" i="5"/>
  <c r="BH231" i="5"/>
  <c r="BG231" i="5"/>
  <c r="BF231" i="5"/>
  <c r="T231" i="5"/>
  <c r="R231" i="5"/>
  <c r="P231" i="5"/>
  <c r="BI229" i="5"/>
  <c r="BH229" i="5"/>
  <c r="BG229" i="5"/>
  <c r="BF229" i="5"/>
  <c r="T229" i="5"/>
  <c r="R229" i="5"/>
  <c r="P229" i="5"/>
  <c r="BI227" i="5"/>
  <c r="BH227" i="5"/>
  <c r="BG227" i="5"/>
  <c r="BF227" i="5"/>
  <c r="T227" i="5"/>
  <c r="R227" i="5"/>
  <c r="P227" i="5"/>
  <c r="BI225" i="5"/>
  <c r="BH225" i="5"/>
  <c r="BG225" i="5"/>
  <c r="BF225" i="5"/>
  <c r="T225" i="5"/>
  <c r="R225" i="5"/>
  <c r="P225" i="5"/>
  <c r="BI223" i="5"/>
  <c r="BH223" i="5"/>
  <c r="BG223" i="5"/>
  <c r="BF223" i="5"/>
  <c r="T223" i="5"/>
  <c r="R223" i="5"/>
  <c r="P223" i="5"/>
  <c r="BI221" i="5"/>
  <c r="BH221" i="5"/>
  <c r="BG221" i="5"/>
  <c r="BF221" i="5"/>
  <c r="T221" i="5"/>
  <c r="R221" i="5"/>
  <c r="P221" i="5"/>
  <c r="BI219" i="5"/>
  <c r="BH219" i="5"/>
  <c r="BG219" i="5"/>
  <c r="BF219" i="5"/>
  <c r="T219" i="5"/>
  <c r="R219" i="5"/>
  <c r="P219" i="5"/>
  <c r="BI217" i="5"/>
  <c r="BH217" i="5"/>
  <c r="BG217" i="5"/>
  <c r="BF217" i="5"/>
  <c r="T217" i="5"/>
  <c r="R217" i="5"/>
  <c r="P217" i="5"/>
  <c r="BI213" i="5"/>
  <c r="BH213" i="5"/>
  <c r="BG213" i="5"/>
  <c r="BF213" i="5"/>
  <c r="T213" i="5"/>
  <c r="R213" i="5"/>
  <c r="P213" i="5"/>
  <c r="BI209" i="5"/>
  <c r="BH209" i="5"/>
  <c r="BG209" i="5"/>
  <c r="BF209" i="5"/>
  <c r="T209" i="5"/>
  <c r="R209" i="5"/>
  <c r="P209" i="5"/>
  <c r="BI207" i="5"/>
  <c r="BH207" i="5"/>
  <c r="BG207" i="5"/>
  <c r="BF207" i="5"/>
  <c r="T207" i="5"/>
  <c r="R207" i="5"/>
  <c r="P207" i="5"/>
  <c r="BI203" i="5"/>
  <c r="BH203" i="5"/>
  <c r="BG203" i="5"/>
  <c r="BF203" i="5"/>
  <c r="T203" i="5"/>
  <c r="R203" i="5"/>
  <c r="P203" i="5"/>
  <c r="BI201" i="5"/>
  <c r="BH201" i="5"/>
  <c r="BG201" i="5"/>
  <c r="BF201" i="5"/>
  <c r="T201" i="5"/>
  <c r="R201" i="5"/>
  <c r="P201" i="5"/>
  <c r="BI197" i="5"/>
  <c r="BH197" i="5"/>
  <c r="BG197" i="5"/>
  <c r="BF197" i="5"/>
  <c r="T197" i="5"/>
  <c r="R197" i="5"/>
  <c r="P197" i="5"/>
  <c r="BI193" i="5"/>
  <c r="BH193" i="5"/>
  <c r="BG193" i="5"/>
  <c r="BF193" i="5"/>
  <c r="T193" i="5"/>
  <c r="R193" i="5"/>
  <c r="P193" i="5"/>
  <c r="BI191" i="5"/>
  <c r="BH191" i="5"/>
  <c r="BG191" i="5"/>
  <c r="BF191" i="5"/>
  <c r="T191" i="5"/>
  <c r="R191" i="5"/>
  <c r="P191" i="5"/>
  <c r="BI187" i="5"/>
  <c r="BH187" i="5"/>
  <c r="BG187" i="5"/>
  <c r="BF187" i="5"/>
  <c r="T187" i="5"/>
  <c r="R187" i="5"/>
  <c r="P187" i="5"/>
  <c r="BI183" i="5"/>
  <c r="BH183" i="5"/>
  <c r="BG183" i="5"/>
  <c r="BF183" i="5"/>
  <c r="T183" i="5"/>
  <c r="R183" i="5"/>
  <c r="P183" i="5"/>
  <c r="BI181" i="5"/>
  <c r="BH181" i="5"/>
  <c r="BG181" i="5"/>
  <c r="BF181" i="5"/>
  <c r="T181" i="5"/>
  <c r="R181" i="5"/>
  <c r="P181" i="5"/>
  <c r="BI177" i="5"/>
  <c r="BH177" i="5"/>
  <c r="BG177" i="5"/>
  <c r="BF177" i="5"/>
  <c r="T177" i="5"/>
  <c r="R177" i="5"/>
  <c r="P177" i="5"/>
  <c r="BI175" i="5"/>
  <c r="BH175" i="5"/>
  <c r="BG175" i="5"/>
  <c r="BF175" i="5"/>
  <c r="T175" i="5"/>
  <c r="R175" i="5"/>
  <c r="P175" i="5"/>
  <c r="BI171" i="5"/>
  <c r="BH171" i="5"/>
  <c r="BG171" i="5"/>
  <c r="BF171" i="5"/>
  <c r="T171" i="5"/>
  <c r="R171" i="5"/>
  <c r="P171" i="5"/>
  <c r="BI169" i="5"/>
  <c r="BH169" i="5"/>
  <c r="BG169" i="5"/>
  <c r="BF169" i="5"/>
  <c r="T169" i="5"/>
  <c r="R169" i="5"/>
  <c r="P169" i="5"/>
  <c r="BI165" i="5"/>
  <c r="BH165" i="5"/>
  <c r="BG165" i="5"/>
  <c r="BF165" i="5"/>
  <c r="T165" i="5"/>
  <c r="R165" i="5"/>
  <c r="P165" i="5"/>
  <c r="BI163" i="5"/>
  <c r="BH163" i="5"/>
  <c r="BG163" i="5"/>
  <c r="BF163" i="5"/>
  <c r="T163" i="5"/>
  <c r="R163" i="5"/>
  <c r="P163" i="5"/>
  <c r="BI159" i="5"/>
  <c r="BH159" i="5"/>
  <c r="BG159" i="5"/>
  <c r="BF159" i="5"/>
  <c r="T159" i="5"/>
  <c r="R159" i="5"/>
  <c r="P159" i="5"/>
  <c r="BI157" i="5"/>
  <c r="BH157" i="5"/>
  <c r="BG157" i="5"/>
  <c r="BF157" i="5"/>
  <c r="T157" i="5"/>
  <c r="R157" i="5"/>
  <c r="P157" i="5"/>
  <c r="BI153" i="5"/>
  <c r="BH153" i="5"/>
  <c r="BG153" i="5"/>
  <c r="BF153" i="5"/>
  <c r="T153" i="5"/>
  <c r="R153" i="5"/>
  <c r="P153" i="5"/>
  <c r="BI151" i="5"/>
  <c r="BH151" i="5"/>
  <c r="BG151" i="5"/>
  <c r="BF151" i="5"/>
  <c r="T151" i="5"/>
  <c r="R151" i="5"/>
  <c r="P151" i="5"/>
  <c r="BI147" i="5"/>
  <c r="BH147" i="5"/>
  <c r="BG147" i="5"/>
  <c r="BF147" i="5"/>
  <c r="T147" i="5"/>
  <c r="R147" i="5"/>
  <c r="P147" i="5"/>
  <c r="BI143" i="5"/>
  <c r="BH143" i="5"/>
  <c r="BG143" i="5"/>
  <c r="BF143" i="5"/>
  <c r="T143" i="5"/>
  <c r="R143" i="5"/>
  <c r="P143" i="5"/>
  <c r="BI141" i="5"/>
  <c r="BH141" i="5"/>
  <c r="BG141" i="5"/>
  <c r="BF141" i="5"/>
  <c r="T141" i="5"/>
  <c r="R141" i="5"/>
  <c r="P141" i="5"/>
  <c r="BI137" i="5"/>
  <c r="BH137" i="5"/>
  <c r="BG137" i="5"/>
  <c r="BF137" i="5"/>
  <c r="T137" i="5"/>
  <c r="R137" i="5"/>
  <c r="P137" i="5"/>
  <c r="BI133" i="5"/>
  <c r="BH133" i="5"/>
  <c r="BG133" i="5"/>
  <c r="BF133" i="5"/>
  <c r="T133" i="5"/>
  <c r="R133" i="5"/>
  <c r="P133" i="5"/>
  <c r="BI129" i="5"/>
  <c r="BH129" i="5"/>
  <c r="BG129" i="5"/>
  <c r="BF129" i="5"/>
  <c r="T129" i="5"/>
  <c r="R129" i="5"/>
  <c r="P129" i="5"/>
  <c r="BI127" i="5"/>
  <c r="BH127" i="5"/>
  <c r="BG127" i="5"/>
  <c r="BF127" i="5"/>
  <c r="T127" i="5"/>
  <c r="R127" i="5"/>
  <c r="P127" i="5"/>
  <c r="BI125" i="5"/>
  <c r="BH125" i="5"/>
  <c r="BG125" i="5"/>
  <c r="BF125" i="5"/>
  <c r="T125" i="5"/>
  <c r="R125" i="5"/>
  <c r="P125" i="5"/>
  <c r="BI123" i="5"/>
  <c r="BH123" i="5"/>
  <c r="BG123" i="5"/>
  <c r="BF123" i="5"/>
  <c r="T123" i="5"/>
  <c r="R123" i="5"/>
  <c r="P123" i="5"/>
  <c r="BI121" i="5"/>
  <c r="BH121" i="5"/>
  <c r="BG121" i="5"/>
  <c r="BF121" i="5"/>
  <c r="T121" i="5"/>
  <c r="R121" i="5"/>
  <c r="P121" i="5"/>
  <c r="BI117" i="5"/>
  <c r="BH117" i="5"/>
  <c r="BG117" i="5"/>
  <c r="BF117" i="5"/>
  <c r="T117" i="5"/>
  <c r="R117" i="5"/>
  <c r="P117" i="5"/>
  <c r="BI113" i="5"/>
  <c r="BH113" i="5"/>
  <c r="BG113" i="5"/>
  <c r="BF113" i="5"/>
  <c r="T113" i="5"/>
  <c r="R113" i="5"/>
  <c r="P113" i="5"/>
  <c r="BI111" i="5"/>
  <c r="BH111" i="5"/>
  <c r="BG111" i="5"/>
  <c r="BF111" i="5"/>
  <c r="T111" i="5"/>
  <c r="R111" i="5"/>
  <c r="P111" i="5"/>
  <c r="BI107" i="5"/>
  <c r="BH107" i="5"/>
  <c r="BG107" i="5"/>
  <c r="BF107" i="5"/>
  <c r="T107" i="5"/>
  <c r="R107" i="5"/>
  <c r="P107" i="5"/>
  <c r="BI105" i="5"/>
  <c r="BH105" i="5"/>
  <c r="BG105" i="5"/>
  <c r="BF105" i="5"/>
  <c r="T105" i="5"/>
  <c r="R105" i="5"/>
  <c r="P105" i="5"/>
  <c r="BI101" i="5"/>
  <c r="BH101" i="5"/>
  <c r="BG101" i="5"/>
  <c r="BF101" i="5"/>
  <c r="T101" i="5"/>
  <c r="R101" i="5"/>
  <c r="P101" i="5"/>
  <c r="BI99" i="5"/>
  <c r="BH99" i="5"/>
  <c r="BG99" i="5"/>
  <c r="BF99" i="5"/>
  <c r="T99" i="5"/>
  <c r="R99" i="5"/>
  <c r="P99" i="5"/>
  <c r="BI95" i="5"/>
  <c r="BH95" i="5"/>
  <c r="BG95" i="5"/>
  <c r="BF95" i="5"/>
  <c r="T95" i="5"/>
  <c r="R95" i="5"/>
  <c r="P95" i="5"/>
  <c r="BI91" i="5"/>
  <c r="BH91" i="5"/>
  <c r="BG91" i="5"/>
  <c r="BF91" i="5"/>
  <c r="T91" i="5"/>
  <c r="R91" i="5"/>
  <c r="P91" i="5"/>
  <c r="BI89" i="5"/>
  <c r="BH89" i="5"/>
  <c r="BG89" i="5"/>
  <c r="BF89" i="5"/>
  <c r="T89" i="5"/>
  <c r="R89" i="5"/>
  <c r="P89" i="5"/>
  <c r="J82" i="5"/>
  <c r="F82" i="5"/>
  <c r="F80" i="5"/>
  <c r="E78" i="5"/>
  <c r="J54" i="5"/>
  <c r="F54" i="5"/>
  <c r="F52" i="5"/>
  <c r="E50" i="5"/>
  <c r="J24" i="5"/>
  <c r="E24" i="5"/>
  <c r="J83" i="5"/>
  <c r="J23" i="5"/>
  <c r="J18" i="5"/>
  <c r="E18" i="5"/>
  <c r="F55" i="5"/>
  <c r="J17" i="5"/>
  <c r="J12" i="5"/>
  <c r="J80" i="5"/>
  <c r="E7" i="5"/>
  <c r="E76" i="5" s="1"/>
  <c r="J37" i="4"/>
  <c r="J36" i="4"/>
  <c r="AY57" i="1"/>
  <c r="J35" i="4"/>
  <c r="AX57" i="1"/>
  <c r="BI228" i="4"/>
  <c r="BH228" i="4"/>
  <c r="BG228" i="4"/>
  <c r="BF228" i="4"/>
  <c r="T228" i="4"/>
  <c r="T227" i="4"/>
  <c r="T226" i="4" s="1"/>
  <c r="R228" i="4"/>
  <c r="R227" i="4"/>
  <c r="R226" i="4"/>
  <c r="P228" i="4"/>
  <c r="P227" i="4"/>
  <c r="P226" i="4"/>
  <c r="BI224" i="4"/>
  <c r="BH224" i="4"/>
  <c r="BG224" i="4"/>
  <c r="BF224" i="4"/>
  <c r="T224" i="4"/>
  <c r="T223" i="4" s="1"/>
  <c r="R224" i="4"/>
  <c r="R223" i="4"/>
  <c r="P224" i="4"/>
  <c r="P223" i="4" s="1"/>
  <c r="BI221" i="4"/>
  <c r="BH221" i="4"/>
  <c r="BG221" i="4"/>
  <c r="BF221" i="4"/>
  <c r="T221" i="4"/>
  <c r="R221" i="4"/>
  <c r="P221" i="4"/>
  <c r="BI219" i="4"/>
  <c r="BH219" i="4"/>
  <c r="BG219" i="4"/>
  <c r="BF219" i="4"/>
  <c r="T219" i="4"/>
  <c r="R219" i="4"/>
  <c r="P219" i="4"/>
  <c r="BI217" i="4"/>
  <c r="BH217" i="4"/>
  <c r="BG217" i="4"/>
  <c r="BF217" i="4"/>
  <c r="T217" i="4"/>
  <c r="R217" i="4"/>
  <c r="P217" i="4"/>
  <c r="BI215" i="4"/>
  <c r="BH215" i="4"/>
  <c r="BG215" i="4"/>
  <c r="BF215" i="4"/>
  <c r="T215" i="4"/>
  <c r="R215" i="4"/>
  <c r="P215" i="4"/>
  <c r="BI213" i="4"/>
  <c r="BH213" i="4"/>
  <c r="BG213" i="4"/>
  <c r="BF213" i="4"/>
  <c r="T213" i="4"/>
  <c r="R213" i="4"/>
  <c r="P213" i="4"/>
  <c r="BI211" i="4"/>
  <c r="BH211" i="4"/>
  <c r="BG211" i="4"/>
  <c r="BF211" i="4"/>
  <c r="T211" i="4"/>
  <c r="R211" i="4"/>
  <c r="P211" i="4"/>
  <c r="BI209" i="4"/>
  <c r="BH209" i="4"/>
  <c r="BG209" i="4"/>
  <c r="BF209" i="4"/>
  <c r="T209" i="4"/>
  <c r="R209" i="4"/>
  <c r="P209" i="4"/>
  <c r="BI207" i="4"/>
  <c r="BH207" i="4"/>
  <c r="BG207" i="4"/>
  <c r="BF207" i="4"/>
  <c r="T207" i="4"/>
  <c r="R207" i="4"/>
  <c r="P207" i="4"/>
  <c r="BI205" i="4"/>
  <c r="BH205" i="4"/>
  <c r="BG205" i="4"/>
  <c r="BF205" i="4"/>
  <c r="T205" i="4"/>
  <c r="R205" i="4"/>
  <c r="P205" i="4"/>
  <c r="BI203" i="4"/>
  <c r="BH203" i="4"/>
  <c r="BG203" i="4"/>
  <c r="BF203" i="4"/>
  <c r="T203" i="4"/>
  <c r="R203" i="4"/>
  <c r="P203" i="4"/>
  <c r="BI200" i="4"/>
  <c r="BH200" i="4"/>
  <c r="BG200" i="4"/>
  <c r="BF200" i="4"/>
  <c r="T200" i="4"/>
  <c r="R200" i="4"/>
  <c r="P200" i="4"/>
  <c r="BI198" i="4"/>
  <c r="BH198" i="4"/>
  <c r="BG198" i="4"/>
  <c r="BF198" i="4"/>
  <c r="T198" i="4"/>
  <c r="R198" i="4"/>
  <c r="P198" i="4"/>
  <c r="BI196" i="4"/>
  <c r="BH196" i="4"/>
  <c r="BG196" i="4"/>
  <c r="BF196" i="4"/>
  <c r="T196" i="4"/>
  <c r="R196" i="4"/>
  <c r="P196" i="4"/>
  <c r="BI194" i="4"/>
  <c r="BH194" i="4"/>
  <c r="BG194" i="4"/>
  <c r="BF194" i="4"/>
  <c r="T194" i="4"/>
  <c r="R194" i="4"/>
  <c r="P194" i="4"/>
  <c r="BI192" i="4"/>
  <c r="BH192" i="4"/>
  <c r="BG192" i="4"/>
  <c r="BF192" i="4"/>
  <c r="T192" i="4"/>
  <c r="R192" i="4"/>
  <c r="P192" i="4"/>
  <c r="BI190" i="4"/>
  <c r="BH190" i="4"/>
  <c r="BG190" i="4"/>
  <c r="BF190" i="4"/>
  <c r="T190" i="4"/>
  <c r="R190" i="4"/>
  <c r="P190" i="4"/>
  <c r="BI188" i="4"/>
  <c r="BH188" i="4"/>
  <c r="BG188" i="4"/>
  <c r="BF188" i="4"/>
  <c r="T188" i="4"/>
  <c r="R188" i="4"/>
  <c r="P188" i="4"/>
  <c r="BI186" i="4"/>
  <c r="BH186" i="4"/>
  <c r="BG186" i="4"/>
  <c r="BF186" i="4"/>
  <c r="T186" i="4"/>
  <c r="R186" i="4"/>
  <c r="P186" i="4"/>
  <c r="BI184" i="4"/>
  <c r="BH184" i="4"/>
  <c r="BG184" i="4"/>
  <c r="BF184" i="4"/>
  <c r="T184" i="4"/>
  <c r="R184" i="4"/>
  <c r="P184" i="4"/>
  <c r="BI182" i="4"/>
  <c r="BH182" i="4"/>
  <c r="BG182" i="4"/>
  <c r="BF182" i="4"/>
  <c r="T182" i="4"/>
  <c r="R182" i="4"/>
  <c r="P182" i="4"/>
  <c r="BI180" i="4"/>
  <c r="BH180" i="4"/>
  <c r="BG180" i="4"/>
  <c r="BF180" i="4"/>
  <c r="T180" i="4"/>
  <c r="R180" i="4"/>
  <c r="P180" i="4"/>
  <c r="BI178" i="4"/>
  <c r="BH178" i="4"/>
  <c r="BG178" i="4"/>
  <c r="BF178" i="4"/>
  <c r="T178" i="4"/>
  <c r="R178" i="4"/>
  <c r="P178" i="4"/>
  <c r="BI176" i="4"/>
  <c r="BH176" i="4"/>
  <c r="BG176" i="4"/>
  <c r="BF176" i="4"/>
  <c r="T176" i="4"/>
  <c r="R176" i="4"/>
  <c r="P176" i="4"/>
  <c r="BI174" i="4"/>
  <c r="BH174" i="4"/>
  <c r="BG174" i="4"/>
  <c r="BF174" i="4"/>
  <c r="T174" i="4"/>
  <c r="R174" i="4"/>
  <c r="P174" i="4"/>
  <c r="BI172" i="4"/>
  <c r="BH172" i="4"/>
  <c r="BG172" i="4"/>
  <c r="BF172" i="4"/>
  <c r="T172" i="4"/>
  <c r="R172" i="4"/>
  <c r="P172" i="4"/>
  <c r="BI170" i="4"/>
  <c r="BH170" i="4"/>
  <c r="BG170" i="4"/>
  <c r="BF170" i="4"/>
  <c r="T170" i="4"/>
  <c r="R170" i="4"/>
  <c r="P170" i="4"/>
  <c r="BI168" i="4"/>
  <c r="BH168" i="4"/>
  <c r="BG168" i="4"/>
  <c r="BF168" i="4"/>
  <c r="T168" i="4"/>
  <c r="R168" i="4"/>
  <c r="P168" i="4"/>
  <c r="BI166" i="4"/>
  <c r="BH166" i="4"/>
  <c r="BG166" i="4"/>
  <c r="BF166" i="4"/>
  <c r="T166" i="4"/>
  <c r="R166" i="4"/>
  <c r="P166" i="4"/>
  <c r="BI163" i="4"/>
  <c r="BH163" i="4"/>
  <c r="BG163" i="4"/>
  <c r="BF163" i="4"/>
  <c r="T163" i="4"/>
  <c r="R163" i="4"/>
  <c r="P163" i="4"/>
  <c r="BI161" i="4"/>
  <c r="BH161" i="4"/>
  <c r="BG161" i="4"/>
  <c r="BF161" i="4"/>
  <c r="T161" i="4"/>
  <c r="R161" i="4"/>
  <c r="P161" i="4"/>
  <c r="BI159" i="4"/>
  <c r="BH159" i="4"/>
  <c r="BG159" i="4"/>
  <c r="BF159" i="4"/>
  <c r="T159" i="4"/>
  <c r="R159" i="4"/>
  <c r="P159" i="4"/>
  <c r="BI157" i="4"/>
  <c r="BH157" i="4"/>
  <c r="BG157" i="4"/>
  <c r="BF157" i="4"/>
  <c r="T157" i="4"/>
  <c r="R157" i="4"/>
  <c r="P157" i="4"/>
  <c r="BI155" i="4"/>
  <c r="BH155" i="4"/>
  <c r="BG155" i="4"/>
  <c r="BF155" i="4"/>
  <c r="T155" i="4"/>
  <c r="R155" i="4"/>
  <c r="P155" i="4"/>
  <c r="BI153" i="4"/>
  <c r="BH153" i="4"/>
  <c r="BG153" i="4"/>
  <c r="BF153" i="4"/>
  <c r="T153" i="4"/>
  <c r="R153" i="4"/>
  <c r="P153" i="4"/>
  <c r="BI151" i="4"/>
  <c r="BH151" i="4"/>
  <c r="BG151" i="4"/>
  <c r="BF151" i="4"/>
  <c r="T151" i="4"/>
  <c r="R151" i="4"/>
  <c r="P151" i="4"/>
  <c r="BI148" i="4"/>
  <c r="BH148" i="4"/>
  <c r="BG148" i="4"/>
  <c r="BF148" i="4"/>
  <c r="T148" i="4"/>
  <c r="R148" i="4"/>
  <c r="P148" i="4"/>
  <c r="BI146" i="4"/>
  <c r="BH146" i="4"/>
  <c r="BG146" i="4"/>
  <c r="BF146" i="4"/>
  <c r="T146" i="4"/>
  <c r="R146" i="4"/>
  <c r="P146" i="4"/>
  <c r="BI144" i="4"/>
  <c r="BH144" i="4"/>
  <c r="BG144" i="4"/>
  <c r="BF144" i="4"/>
  <c r="T144" i="4"/>
  <c r="R144" i="4"/>
  <c r="P144" i="4"/>
  <c r="BI142" i="4"/>
  <c r="BH142" i="4"/>
  <c r="BG142" i="4"/>
  <c r="BF142" i="4"/>
  <c r="T142" i="4"/>
  <c r="R142" i="4"/>
  <c r="P142" i="4"/>
  <c r="BI140" i="4"/>
  <c r="BH140" i="4"/>
  <c r="BG140" i="4"/>
  <c r="BF140" i="4"/>
  <c r="T140" i="4"/>
  <c r="R140" i="4"/>
  <c r="P140" i="4"/>
  <c r="BI138" i="4"/>
  <c r="BH138" i="4"/>
  <c r="BG138" i="4"/>
  <c r="BF138" i="4"/>
  <c r="T138" i="4"/>
  <c r="R138" i="4"/>
  <c r="P138" i="4"/>
  <c r="BI136" i="4"/>
  <c r="BH136" i="4"/>
  <c r="BG136" i="4"/>
  <c r="BF136" i="4"/>
  <c r="T136" i="4"/>
  <c r="R136" i="4"/>
  <c r="P136" i="4"/>
  <c r="BI134" i="4"/>
  <c r="BH134" i="4"/>
  <c r="BG134" i="4"/>
  <c r="BF134" i="4"/>
  <c r="T134" i="4"/>
  <c r="R134" i="4"/>
  <c r="P134" i="4"/>
  <c r="BI132" i="4"/>
  <c r="BH132" i="4"/>
  <c r="BG132" i="4"/>
  <c r="BF132" i="4"/>
  <c r="T132" i="4"/>
  <c r="R132" i="4"/>
  <c r="P132" i="4"/>
  <c r="BI130" i="4"/>
  <c r="BH130" i="4"/>
  <c r="BG130" i="4"/>
  <c r="BF130" i="4"/>
  <c r="T130" i="4"/>
  <c r="R130" i="4"/>
  <c r="P130" i="4"/>
  <c r="BI128" i="4"/>
  <c r="BH128" i="4"/>
  <c r="BG128" i="4"/>
  <c r="BF128" i="4"/>
  <c r="T128" i="4"/>
  <c r="R128" i="4"/>
  <c r="P128" i="4"/>
  <c r="BI126" i="4"/>
  <c r="BH126" i="4"/>
  <c r="BG126" i="4"/>
  <c r="BF126" i="4"/>
  <c r="T126" i="4"/>
  <c r="R126" i="4"/>
  <c r="P126" i="4"/>
  <c r="BI124" i="4"/>
  <c r="BH124" i="4"/>
  <c r="BG124" i="4"/>
  <c r="BF124" i="4"/>
  <c r="T124" i="4"/>
  <c r="R124" i="4"/>
  <c r="P124" i="4"/>
  <c r="BI122" i="4"/>
  <c r="BH122" i="4"/>
  <c r="BG122" i="4"/>
  <c r="BF122" i="4"/>
  <c r="T122" i="4"/>
  <c r="R122" i="4"/>
  <c r="P122" i="4"/>
  <c r="BI120" i="4"/>
  <c r="BH120" i="4"/>
  <c r="BG120" i="4"/>
  <c r="BF120" i="4"/>
  <c r="T120" i="4"/>
  <c r="R120" i="4"/>
  <c r="P120" i="4"/>
  <c r="BI118" i="4"/>
  <c r="BH118" i="4"/>
  <c r="BG118" i="4"/>
  <c r="BF118" i="4"/>
  <c r="T118" i="4"/>
  <c r="R118" i="4"/>
  <c r="P118" i="4"/>
  <c r="BI116" i="4"/>
  <c r="BH116" i="4"/>
  <c r="BG116" i="4"/>
  <c r="BF116" i="4"/>
  <c r="T116" i="4"/>
  <c r="R116" i="4"/>
  <c r="P116" i="4"/>
  <c r="BI113" i="4"/>
  <c r="BH113" i="4"/>
  <c r="BG113" i="4"/>
  <c r="BF113" i="4"/>
  <c r="T113" i="4"/>
  <c r="R113" i="4"/>
  <c r="P113" i="4"/>
  <c r="BI111" i="4"/>
  <c r="BH111" i="4"/>
  <c r="BG111" i="4"/>
  <c r="BF111" i="4"/>
  <c r="T111" i="4"/>
  <c r="R111" i="4"/>
  <c r="P111" i="4"/>
  <c r="BI108" i="4"/>
  <c r="BH108" i="4"/>
  <c r="BG108" i="4"/>
  <c r="BF108" i="4"/>
  <c r="T108" i="4"/>
  <c r="R108" i="4"/>
  <c r="P108" i="4"/>
  <c r="BI106" i="4"/>
  <c r="BH106" i="4"/>
  <c r="BG106" i="4"/>
  <c r="BF106" i="4"/>
  <c r="T106" i="4"/>
  <c r="R106" i="4"/>
  <c r="P106" i="4"/>
  <c r="BI104" i="4"/>
  <c r="BH104" i="4"/>
  <c r="BG104" i="4"/>
  <c r="BF104" i="4"/>
  <c r="T104" i="4"/>
  <c r="R104" i="4"/>
  <c r="P104" i="4"/>
  <c r="BI102" i="4"/>
  <c r="BH102" i="4"/>
  <c r="BG102" i="4"/>
  <c r="BF102" i="4"/>
  <c r="T102" i="4"/>
  <c r="R102" i="4"/>
  <c r="P102" i="4"/>
  <c r="BI100" i="4"/>
  <c r="BH100" i="4"/>
  <c r="BG100" i="4"/>
  <c r="BF100" i="4"/>
  <c r="T100" i="4"/>
  <c r="R100" i="4"/>
  <c r="P100" i="4"/>
  <c r="BI98" i="4"/>
  <c r="BH98" i="4"/>
  <c r="BG98" i="4"/>
  <c r="BF98" i="4"/>
  <c r="T98" i="4"/>
  <c r="R98" i="4"/>
  <c r="P98" i="4"/>
  <c r="BI96" i="4"/>
  <c r="BH96" i="4"/>
  <c r="BG96" i="4"/>
  <c r="BF96" i="4"/>
  <c r="T96" i="4"/>
  <c r="R96" i="4"/>
  <c r="P96" i="4"/>
  <c r="BI94" i="4"/>
  <c r="BH94" i="4"/>
  <c r="BG94" i="4"/>
  <c r="BF94" i="4"/>
  <c r="T94" i="4"/>
  <c r="R94" i="4"/>
  <c r="P94" i="4"/>
  <c r="BI92" i="4"/>
  <c r="BH92" i="4"/>
  <c r="BG92" i="4"/>
  <c r="BF92" i="4"/>
  <c r="T92" i="4"/>
  <c r="R92" i="4"/>
  <c r="P92" i="4"/>
  <c r="J85" i="4"/>
  <c r="F85" i="4"/>
  <c r="F83" i="4"/>
  <c r="E81" i="4"/>
  <c r="J54" i="4"/>
  <c r="F54" i="4"/>
  <c r="F52" i="4"/>
  <c r="E50" i="4"/>
  <c r="J24" i="4"/>
  <c r="E24" i="4"/>
  <c r="J86" i="4" s="1"/>
  <c r="J23" i="4"/>
  <c r="J18" i="4"/>
  <c r="E18" i="4"/>
  <c r="F86" i="4" s="1"/>
  <c r="J17" i="4"/>
  <c r="J12" i="4"/>
  <c r="J52" i="4"/>
  <c r="E7" i="4"/>
  <c r="E48" i="4"/>
  <c r="J37" i="3"/>
  <c r="J36" i="3"/>
  <c r="AY56" i="1" s="1"/>
  <c r="J35" i="3"/>
  <c r="AX56" i="1"/>
  <c r="BI443" i="3"/>
  <c r="BH443" i="3"/>
  <c r="BG443" i="3"/>
  <c r="BF443" i="3"/>
  <c r="T443" i="3"/>
  <c r="T442" i="3" s="1"/>
  <c r="R443" i="3"/>
  <c r="R442" i="3"/>
  <c r="P443" i="3"/>
  <c r="P442" i="3" s="1"/>
  <c r="BI440" i="3"/>
  <c r="BH440" i="3"/>
  <c r="BG440" i="3"/>
  <c r="BF440" i="3"/>
  <c r="T440" i="3"/>
  <c r="T439" i="3"/>
  <c r="R440" i="3"/>
  <c r="R439" i="3" s="1"/>
  <c r="P440" i="3"/>
  <c r="P439" i="3"/>
  <c r="BI437" i="3"/>
  <c r="BH437" i="3"/>
  <c r="BG437" i="3"/>
  <c r="BF437" i="3"/>
  <c r="T437" i="3"/>
  <c r="R437" i="3"/>
  <c r="P437" i="3"/>
  <c r="BI435" i="3"/>
  <c r="BH435" i="3"/>
  <c r="BG435" i="3"/>
  <c r="BF435" i="3"/>
  <c r="T435" i="3"/>
  <c r="R435" i="3"/>
  <c r="P435" i="3"/>
  <c r="BI432" i="3"/>
  <c r="BH432" i="3"/>
  <c r="BG432" i="3"/>
  <c r="BF432" i="3"/>
  <c r="T432" i="3"/>
  <c r="R432" i="3"/>
  <c r="P432" i="3"/>
  <c r="BI430" i="3"/>
  <c r="BH430" i="3"/>
  <c r="BG430" i="3"/>
  <c r="BF430" i="3"/>
  <c r="T430" i="3"/>
  <c r="R430" i="3"/>
  <c r="P430" i="3"/>
  <c r="BI428" i="3"/>
  <c r="BH428" i="3"/>
  <c r="BG428" i="3"/>
  <c r="BF428" i="3"/>
  <c r="T428" i="3"/>
  <c r="R428" i="3"/>
  <c r="P428" i="3"/>
  <c r="BI426" i="3"/>
  <c r="BH426" i="3"/>
  <c r="BG426" i="3"/>
  <c r="BF426" i="3"/>
  <c r="T426" i="3"/>
  <c r="R426" i="3"/>
  <c r="P426" i="3"/>
  <c r="BI424" i="3"/>
  <c r="BH424" i="3"/>
  <c r="BG424" i="3"/>
  <c r="BF424" i="3"/>
  <c r="T424" i="3"/>
  <c r="R424" i="3"/>
  <c r="P424" i="3"/>
  <c r="BI422" i="3"/>
  <c r="BH422" i="3"/>
  <c r="BG422" i="3"/>
  <c r="BF422" i="3"/>
  <c r="T422" i="3"/>
  <c r="R422" i="3"/>
  <c r="P422" i="3"/>
  <c r="BI420" i="3"/>
  <c r="BH420" i="3"/>
  <c r="BG420" i="3"/>
  <c r="BF420" i="3"/>
  <c r="T420" i="3"/>
  <c r="R420" i="3"/>
  <c r="P420" i="3"/>
  <c r="BI418" i="3"/>
  <c r="BH418" i="3"/>
  <c r="BG418" i="3"/>
  <c r="BF418" i="3"/>
  <c r="T418" i="3"/>
  <c r="R418" i="3"/>
  <c r="P418" i="3"/>
  <c r="BI416" i="3"/>
  <c r="BH416" i="3"/>
  <c r="BG416" i="3"/>
  <c r="BF416" i="3"/>
  <c r="T416" i="3"/>
  <c r="R416" i="3"/>
  <c r="P416" i="3"/>
  <c r="BI414" i="3"/>
  <c r="BH414" i="3"/>
  <c r="BG414" i="3"/>
  <c r="BF414" i="3"/>
  <c r="T414" i="3"/>
  <c r="R414" i="3"/>
  <c r="P414" i="3"/>
  <c r="BI412" i="3"/>
  <c r="BH412" i="3"/>
  <c r="BG412" i="3"/>
  <c r="BF412" i="3"/>
  <c r="T412" i="3"/>
  <c r="R412" i="3"/>
  <c r="P412" i="3"/>
  <c r="BI410" i="3"/>
  <c r="BH410" i="3"/>
  <c r="BG410" i="3"/>
  <c r="BF410" i="3"/>
  <c r="T410" i="3"/>
  <c r="R410" i="3"/>
  <c r="P410" i="3"/>
  <c r="BI408" i="3"/>
  <c r="BH408" i="3"/>
  <c r="BG408" i="3"/>
  <c r="BF408" i="3"/>
  <c r="T408" i="3"/>
  <c r="R408" i="3"/>
  <c r="P408" i="3"/>
  <c r="BI406" i="3"/>
  <c r="BH406" i="3"/>
  <c r="BG406" i="3"/>
  <c r="BF406" i="3"/>
  <c r="T406" i="3"/>
  <c r="R406" i="3"/>
  <c r="P406" i="3"/>
  <c r="BI404" i="3"/>
  <c r="BH404" i="3"/>
  <c r="BG404" i="3"/>
  <c r="BF404" i="3"/>
  <c r="T404" i="3"/>
  <c r="R404" i="3"/>
  <c r="P404" i="3"/>
  <c r="BI402" i="3"/>
  <c r="BH402" i="3"/>
  <c r="BG402" i="3"/>
  <c r="BF402" i="3"/>
  <c r="T402" i="3"/>
  <c r="R402" i="3"/>
  <c r="P402" i="3"/>
  <c r="BI400" i="3"/>
  <c r="BH400" i="3"/>
  <c r="BG400" i="3"/>
  <c r="BF400" i="3"/>
  <c r="T400" i="3"/>
  <c r="R400" i="3"/>
  <c r="P400" i="3"/>
  <c r="BI398" i="3"/>
  <c r="BH398" i="3"/>
  <c r="BG398" i="3"/>
  <c r="BF398" i="3"/>
  <c r="T398" i="3"/>
  <c r="R398" i="3"/>
  <c r="P398" i="3"/>
  <c r="BI395" i="3"/>
  <c r="BH395" i="3"/>
  <c r="BG395" i="3"/>
  <c r="BF395" i="3"/>
  <c r="T395" i="3"/>
  <c r="R395" i="3"/>
  <c r="P395" i="3"/>
  <c r="BI393" i="3"/>
  <c r="BH393" i="3"/>
  <c r="BG393" i="3"/>
  <c r="BF393" i="3"/>
  <c r="T393" i="3"/>
  <c r="R393" i="3"/>
  <c r="P393" i="3"/>
  <c r="BI391" i="3"/>
  <c r="BH391" i="3"/>
  <c r="BG391" i="3"/>
  <c r="BF391" i="3"/>
  <c r="T391" i="3"/>
  <c r="R391" i="3"/>
  <c r="P391" i="3"/>
  <c r="BI388" i="3"/>
  <c r="BH388" i="3"/>
  <c r="BG388" i="3"/>
  <c r="BF388" i="3"/>
  <c r="T388" i="3"/>
  <c r="R388" i="3"/>
  <c r="P388" i="3"/>
  <c r="BI386" i="3"/>
  <c r="BH386" i="3"/>
  <c r="BG386" i="3"/>
  <c r="BF386" i="3"/>
  <c r="T386" i="3"/>
  <c r="R386" i="3"/>
  <c r="P386" i="3"/>
  <c r="BI384" i="3"/>
  <c r="BH384" i="3"/>
  <c r="BG384" i="3"/>
  <c r="BF384" i="3"/>
  <c r="T384" i="3"/>
  <c r="R384" i="3"/>
  <c r="P384" i="3"/>
  <c r="BI382" i="3"/>
  <c r="BH382" i="3"/>
  <c r="BG382" i="3"/>
  <c r="BF382" i="3"/>
  <c r="T382" i="3"/>
  <c r="R382" i="3"/>
  <c r="P382" i="3"/>
  <c r="BI380" i="3"/>
  <c r="BH380" i="3"/>
  <c r="BG380" i="3"/>
  <c r="BF380" i="3"/>
  <c r="T380" i="3"/>
  <c r="R380" i="3"/>
  <c r="P380" i="3"/>
  <c r="BI378" i="3"/>
  <c r="BH378" i="3"/>
  <c r="BG378" i="3"/>
  <c r="BF378" i="3"/>
  <c r="T378" i="3"/>
  <c r="R378" i="3"/>
  <c r="P378" i="3"/>
  <c r="BI376" i="3"/>
  <c r="BH376" i="3"/>
  <c r="BG376" i="3"/>
  <c r="BF376" i="3"/>
  <c r="T376" i="3"/>
  <c r="R376" i="3"/>
  <c r="P376" i="3"/>
  <c r="BI374" i="3"/>
  <c r="BH374" i="3"/>
  <c r="BG374" i="3"/>
  <c r="BF374" i="3"/>
  <c r="T374" i="3"/>
  <c r="R374" i="3"/>
  <c r="P374" i="3"/>
  <c r="BI372" i="3"/>
  <c r="BH372" i="3"/>
  <c r="BG372" i="3"/>
  <c r="BF372" i="3"/>
  <c r="T372" i="3"/>
  <c r="R372" i="3"/>
  <c r="P372" i="3"/>
  <c r="BI370" i="3"/>
  <c r="BH370" i="3"/>
  <c r="BG370" i="3"/>
  <c r="BF370" i="3"/>
  <c r="T370" i="3"/>
  <c r="R370" i="3"/>
  <c r="P370" i="3"/>
  <c r="BI368" i="3"/>
  <c r="BH368" i="3"/>
  <c r="BG368" i="3"/>
  <c r="BF368" i="3"/>
  <c r="T368" i="3"/>
  <c r="R368" i="3"/>
  <c r="P368" i="3"/>
  <c r="BI366" i="3"/>
  <c r="BH366" i="3"/>
  <c r="BG366" i="3"/>
  <c r="BF366" i="3"/>
  <c r="T366" i="3"/>
  <c r="R366" i="3"/>
  <c r="P366" i="3"/>
  <c r="BI364" i="3"/>
  <c r="BH364" i="3"/>
  <c r="BG364" i="3"/>
  <c r="BF364" i="3"/>
  <c r="T364" i="3"/>
  <c r="R364" i="3"/>
  <c r="P364" i="3"/>
  <c r="BI362" i="3"/>
  <c r="BH362" i="3"/>
  <c r="BG362" i="3"/>
  <c r="BF362" i="3"/>
  <c r="T362" i="3"/>
  <c r="R362" i="3"/>
  <c r="P362" i="3"/>
  <c r="BI360" i="3"/>
  <c r="BH360" i="3"/>
  <c r="BG360" i="3"/>
  <c r="BF360" i="3"/>
  <c r="T360" i="3"/>
  <c r="R360" i="3"/>
  <c r="P360" i="3"/>
  <c r="BI358" i="3"/>
  <c r="BH358" i="3"/>
  <c r="BG358" i="3"/>
  <c r="BF358" i="3"/>
  <c r="T358" i="3"/>
  <c r="R358" i="3"/>
  <c r="P358" i="3"/>
  <c r="BI356" i="3"/>
  <c r="BH356" i="3"/>
  <c r="BG356" i="3"/>
  <c r="BF356" i="3"/>
  <c r="T356" i="3"/>
  <c r="R356" i="3"/>
  <c r="P356" i="3"/>
  <c r="BI354" i="3"/>
  <c r="BH354" i="3"/>
  <c r="BG354" i="3"/>
  <c r="BF354" i="3"/>
  <c r="T354" i="3"/>
  <c r="R354" i="3"/>
  <c r="P354" i="3"/>
  <c r="BI352" i="3"/>
  <c r="BH352" i="3"/>
  <c r="BG352" i="3"/>
  <c r="BF352" i="3"/>
  <c r="T352" i="3"/>
  <c r="R352" i="3"/>
  <c r="P352" i="3"/>
  <c r="BI350" i="3"/>
  <c r="BH350" i="3"/>
  <c r="BG350" i="3"/>
  <c r="BF350" i="3"/>
  <c r="T350" i="3"/>
  <c r="R350" i="3"/>
  <c r="P350" i="3"/>
  <c r="BI348" i="3"/>
  <c r="BH348" i="3"/>
  <c r="BG348" i="3"/>
  <c r="BF348" i="3"/>
  <c r="T348" i="3"/>
  <c r="R348" i="3"/>
  <c r="P348" i="3"/>
  <c r="BI346" i="3"/>
  <c r="BH346" i="3"/>
  <c r="BG346" i="3"/>
  <c r="BF346" i="3"/>
  <c r="T346" i="3"/>
  <c r="R346" i="3"/>
  <c r="P346" i="3"/>
  <c r="BI344" i="3"/>
  <c r="BH344" i="3"/>
  <c r="BG344" i="3"/>
  <c r="BF344" i="3"/>
  <c r="T344" i="3"/>
  <c r="R344" i="3"/>
  <c r="P344" i="3"/>
  <c r="BI342" i="3"/>
  <c r="BH342" i="3"/>
  <c r="BG342" i="3"/>
  <c r="BF342" i="3"/>
  <c r="T342" i="3"/>
  <c r="R342" i="3"/>
  <c r="P342" i="3"/>
  <c r="BI339" i="3"/>
  <c r="BH339" i="3"/>
  <c r="BG339" i="3"/>
  <c r="BF339" i="3"/>
  <c r="T339" i="3"/>
  <c r="R339" i="3"/>
  <c r="P339" i="3"/>
  <c r="BI337" i="3"/>
  <c r="BH337" i="3"/>
  <c r="BG337" i="3"/>
  <c r="BF337" i="3"/>
  <c r="T337" i="3"/>
  <c r="R337" i="3"/>
  <c r="P337" i="3"/>
  <c r="BI335" i="3"/>
  <c r="BH335" i="3"/>
  <c r="BG335" i="3"/>
  <c r="BF335" i="3"/>
  <c r="T335" i="3"/>
  <c r="R335" i="3"/>
  <c r="P335" i="3"/>
  <c r="BI333" i="3"/>
  <c r="BH333" i="3"/>
  <c r="BG333" i="3"/>
  <c r="BF333" i="3"/>
  <c r="T333" i="3"/>
  <c r="R333" i="3"/>
  <c r="P333" i="3"/>
  <c r="BI331" i="3"/>
  <c r="BH331" i="3"/>
  <c r="BG331" i="3"/>
  <c r="BF331" i="3"/>
  <c r="T331" i="3"/>
  <c r="R331" i="3"/>
  <c r="P331" i="3"/>
  <c r="BI329" i="3"/>
  <c r="BH329" i="3"/>
  <c r="BG329" i="3"/>
  <c r="BF329" i="3"/>
  <c r="T329" i="3"/>
  <c r="R329" i="3"/>
  <c r="P329" i="3"/>
  <c r="BI327" i="3"/>
  <c r="BH327" i="3"/>
  <c r="BG327" i="3"/>
  <c r="BF327" i="3"/>
  <c r="T327" i="3"/>
  <c r="R327" i="3"/>
  <c r="P327" i="3"/>
  <c r="BI325" i="3"/>
  <c r="BH325" i="3"/>
  <c r="BG325" i="3"/>
  <c r="BF325" i="3"/>
  <c r="T325" i="3"/>
  <c r="R325" i="3"/>
  <c r="P325" i="3"/>
  <c r="BI323" i="3"/>
  <c r="BH323" i="3"/>
  <c r="BG323" i="3"/>
  <c r="BF323" i="3"/>
  <c r="T323" i="3"/>
  <c r="R323" i="3"/>
  <c r="P323" i="3"/>
  <c r="BI321" i="3"/>
  <c r="BH321" i="3"/>
  <c r="BG321" i="3"/>
  <c r="BF321" i="3"/>
  <c r="T321" i="3"/>
  <c r="R321" i="3"/>
  <c r="P321" i="3"/>
  <c r="BI319" i="3"/>
  <c r="BH319" i="3"/>
  <c r="BG319" i="3"/>
  <c r="BF319" i="3"/>
  <c r="T319" i="3"/>
  <c r="R319" i="3"/>
  <c r="P319" i="3"/>
  <c r="BI317" i="3"/>
  <c r="BH317" i="3"/>
  <c r="BG317" i="3"/>
  <c r="BF317" i="3"/>
  <c r="T317" i="3"/>
  <c r="R317" i="3"/>
  <c r="P317" i="3"/>
  <c r="BI315" i="3"/>
  <c r="BH315" i="3"/>
  <c r="BG315" i="3"/>
  <c r="BF315" i="3"/>
  <c r="T315" i="3"/>
  <c r="R315" i="3"/>
  <c r="P315" i="3"/>
  <c r="BI313" i="3"/>
  <c r="BH313" i="3"/>
  <c r="BG313" i="3"/>
  <c r="BF313" i="3"/>
  <c r="T313" i="3"/>
  <c r="R313" i="3"/>
  <c r="P313" i="3"/>
  <c r="BI311" i="3"/>
  <c r="BH311" i="3"/>
  <c r="BG311" i="3"/>
  <c r="BF311" i="3"/>
  <c r="T311" i="3"/>
  <c r="R311" i="3"/>
  <c r="P311" i="3"/>
  <c r="BI309" i="3"/>
  <c r="BH309" i="3"/>
  <c r="BG309" i="3"/>
  <c r="BF309" i="3"/>
  <c r="T309" i="3"/>
  <c r="R309" i="3"/>
  <c r="P309" i="3"/>
  <c r="BI306" i="3"/>
  <c r="BH306" i="3"/>
  <c r="BG306" i="3"/>
  <c r="BF306" i="3"/>
  <c r="T306" i="3"/>
  <c r="R306" i="3"/>
  <c r="P306" i="3"/>
  <c r="BI304" i="3"/>
  <c r="BH304" i="3"/>
  <c r="BG304" i="3"/>
  <c r="BF304" i="3"/>
  <c r="T304" i="3"/>
  <c r="R304" i="3"/>
  <c r="P304" i="3"/>
  <c r="BI302" i="3"/>
  <c r="BH302" i="3"/>
  <c r="BG302" i="3"/>
  <c r="BF302" i="3"/>
  <c r="T302" i="3"/>
  <c r="R302" i="3"/>
  <c r="P302" i="3"/>
  <c r="BI300" i="3"/>
  <c r="BH300" i="3"/>
  <c r="BG300" i="3"/>
  <c r="BF300" i="3"/>
  <c r="T300" i="3"/>
  <c r="R300" i="3"/>
  <c r="P300" i="3"/>
  <c r="BI298" i="3"/>
  <c r="BH298" i="3"/>
  <c r="BG298" i="3"/>
  <c r="BF298" i="3"/>
  <c r="T298" i="3"/>
  <c r="R298" i="3"/>
  <c r="P298" i="3"/>
  <c r="BI296" i="3"/>
  <c r="BH296" i="3"/>
  <c r="BG296" i="3"/>
  <c r="BF296" i="3"/>
  <c r="T296" i="3"/>
  <c r="R296" i="3"/>
  <c r="P296" i="3"/>
  <c r="BI294" i="3"/>
  <c r="BH294" i="3"/>
  <c r="BG294" i="3"/>
  <c r="BF294" i="3"/>
  <c r="T294" i="3"/>
  <c r="R294" i="3"/>
  <c r="P294" i="3"/>
  <c r="BI292" i="3"/>
  <c r="BH292" i="3"/>
  <c r="BG292" i="3"/>
  <c r="BF292" i="3"/>
  <c r="T292" i="3"/>
  <c r="R292" i="3"/>
  <c r="P292" i="3"/>
  <c r="BI290" i="3"/>
  <c r="BH290" i="3"/>
  <c r="BG290" i="3"/>
  <c r="BF290" i="3"/>
  <c r="T290" i="3"/>
  <c r="R290" i="3"/>
  <c r="P290" i="3"/>
  <c r="BI286" i="3"/>
  <c r="BH286" i="3"/>
  <c r="BG286" i="3"/>
  <c r="BF286" i="3"/>
  <c r="T286" i="3"/>
  <c r="T285" i="3" s="1"/>
  <c r="R286" i="3"/>
  <c r="R285" i="3"/>
  <c r="P286" i="3"/>
  <c r="P285" i="3" s="1"/>
  <c r="BI283" i="3"/>
  <c r="BH283" i="3"/>
  <c r="BG283" i="3"/>
  <c r="BF283" i="3"/>
  <c r="T283" i="3"/>
  <c r="R283" i="3"/>
  <c r="P283" i="3"/>
  <c r="BI281" i="3"/>
  <c r="BH281" i="3"/>
  <c r="BG281" i="3"/>
  <c r="BF281" i="3"/>
  <c r="T281" i="3"/>
  <c r="R281" i="3"/>
  <c r="P281" i="3"/>
  <c r="BI279" i="3"/>
  <c r="BH279" i="3"/>
  <c r="BG279" i="3"/>
  <c r="BF279" i="3"/>
  <c r="T279" i="3"/>
  <c r="R279" i="3"/>
  <c r="P279" i="3"/>
  <c r="BI275" i="3"/>
  <c r="BH275" i="3"/>
  <c r="BG275" i="3"/>
  <c r="BF275" i="3"/>
  <c r="T275" i="3"/>
  <c r="R275" i="3"/>
  <c r="P275" i="3"/>
  <c r="BI271" i="3"/>
  <c r="BH271" i="3"/>
  <c r="BG271" i="3"/>
  <c r="BF271" i="3"/>
  <c r="T271" i="3"/>
  <c r="R271" i="3"/>
  <c r="P271" i="3"/>
  <c r="BI269" i="3"/>
  <c r="BH269" i="3"/>
  <c r="BG269" i="3"/>
  <c r="BF269" i="3"/>
  <c r="T269" i="3"/>
  <c r="R269" i="3"/>
  <c r="P269" i="3"/>
  <c r="BI266" i="3"/>
  <c r="BH266" i="3"/>
  <c r="BG266" i="3"/>
  <c r="BF266" i="3"/>
  <c r="T266" i="3"/>
  <c r="R266" i="3"/>
  <c r="P266" i="3"/>
  <c r="BI264" i="3"/>
  <c r="BH264" i="3"/>
  <c r="BG264" i="3"/>
  <c r="BF264" i="3"/>
  <c r="T264" i="3"/>
  <c r="R264" i="3"/>
  <c r="P264" i="3"/>
  <c r="BI262" i="3"/>
  <c r="BH262" i="3"/>
  <c r="BG262" i="3"/>
  <c r="BF262" i="3"/>
  <c r="T262" i="3"/>
  <c r="R262" i="3"/>
  <c r="P262" i="3"/>
  <c r="BI260" i="3"/>
  <c r="BH260" i="3"/>
  <c r="BG260" i="3"/>
  <c r="BF260" i="3"/>
  <c r="T260" i="3"/>
  <c r="R260" i="3"/>
  <c r="P260" i="3"/>
  <c r="BI258" i="3"/>
  <c r="BH258" i="3"/>
  <c r="BG258" i="3"/>
  <c r="BF258" i="3"/>
  <c r="T258" i="3"/>
  <c r="R258" i="3"/>
  <c r="P258" i="3"/>
  <c r="BI256" i="3"/>
  <c r="BH256" i="3"/>
  <c r="BG256" i="3"/>
  <c r="BF256" i="3"/>
  <c r="T256" i="3"/>
  <c r="R256" i="3"/>
  <c r="P256" i="3"/>
  <c r="BI252" i="3"/>
  <c r="BH252" i="3"/>
  <c r="BG252" i="3"/>
  <c r="BF252" i="3"/>
  <c r="T252" i="3"/>
  <c r="R252" i="3"/>
  <c r="P252" i="3"/>
  <c r="BI250" i="3"/>
  <c r="BH250" i="3"/>
  <c r="BG250" i="3"/>
  <c r="BF250" i="3"/>
  <c r="T250" i="3"/>
  <c r="R250" i="3"/>
  <c r="P250" i="3"/>
  <c r="BI247" i="3"/>
  <c r="BH247" i="3"/>
  <c r="BG247" i="3"/>
  <c r="BF247" i="3"/>
  <c r="T247" i="3"/>
  <c r="R247" i="3"/>
  <c r="P247" i="3"/>
  <c r="BI245" i="3"/>
  <c r="BH245" i="3"/>
  <c r="BG245" i="3"/>
  <c r="BF245" i="3"/>
  <c r="T245" i="3"/>
  <c r="R245" i="3"/>
  <c r="P245" i="3"/>
  <c r="BI243" i="3"/>
  <c r="BH243" i="3"/>
  <c r="BG243" i="3"/>
  <c r="BF243" i="3"/>
  <c r="T243" i="3"/>
  <c r="R243" i="3"/>
  <c r="P243" i="3"/>
  <c r="BI241" i="3"/>
  <c r="BH241" i="3"/>
  <c r="BG241" i="3"/>
  <c r="BF241" i="3"/>
  <c r="T241" i="3"/>
  <c r="R241" i="3"/>
  <c r="P241" i="3"/>
  <c r="BI239" i="3"/>
  <c r="BH239" i="3"/>
  <c r="BG239" i="3"/>
  <c r="BF239" i="3"/>
  <c r="T239" i="3"/>
  <c r="R239" i="3"/>
  <c r="P239" i="3"/>
  <c r="BI237" i="3"/>
  <c r="BH237" i="3"/>
  <c r="BG237" i="3"/>
  <c r="BF237" i="3"/>
  <c r="T237" i="3"/>
  <c r="R237" i="3"/>
  <c r="P237" i="3"/>
  <c r="BI235" i="3"/>
  <c r="BH235" i="3"/>
  <c r="BG235" i="3"/>
  <c r="BF235" i="3"/>
  <c r="T235" i="3"/>
  <c r="R235" i="3"/>
  <c r="P235" i="3"/>
  <c r="BI233" i="3"/>
  <c r="BH233" i="3"/>
  <c r="BG233" i="3"/>
  <c r="BF233" i="3"/>
  <c r="T233" i="3"/>
  <c r="R233" i="3"/>
  <c r="P233" i="3"/>
  <c r="BI231" i="3"/>
  <c r="BH231" i="3"/>
  <c r="BG231" i="3"/>
  <c r="BF231" i="3"/>
  <c r="T231" i="3"/>
  <c r="R231" i="3"/>
  <c r="P231" i="3"/>
  <c r="BI229" i="3"/>
  <c r="BH229" i="3"/>
  <c r="BG229" i="3"/>
  <c r="BF229" i="3"/>
  <c r="T229" i="3"/>
  <c r="R229" i="3"/>
  <c r="P229" i="3"/>
  <c r="BI227" i="3"/>
  <c r="BH227" i="3"/>
  <c r="BG227" i="3"/>
  <c r="BF227" i="3"/>
  <c r="T227" i="3"/>
  <c r="R227" i="3"/>
  <c r="P227" i="3"/>
  <c r="BI225" i="3"/>
  <c r="BH225" i="3"/>
  <c r="BG225" i="3"/>
  <c r="BF225" i="3"/>
  <c r="T225" i="3"/>
  <c r="R225" i="3"/>
  <c r="P225" i="3"/>
  <c r="BI223" i="3"/>
  <c r="BH223" i="3"/>
  <c r="BG223" i="3"/>
  <c r="BF223" i="3"/>
  <c r="T223" i="3"/>
  <c r="R223" i="3"/>
  <c r="P223" i="3"/>
  <c r="BI221" i="3"/>
  <c r="BH221" i="3"/>
  <c r="BG221" i="3"/>
  <c r="BF221" i="3"/>
  <c r="T221" i="3"/>
  <c r="R221" i="3"/>
  <c r="P221" i="3"/>
  <c r="BI219" i="3"/>
  <c r="BH219" i="3"/>
  <c r="BG219" i="3"/>
  <c r="BF219" i="3"/>
  <c r="T219" i="3"/>
  <c r="R219" i="3"/>
  <c r="P219" i="3"/>
  <c r="BI217" i="3"/>
  <c r="BH217" i="3"/>
  <c r="BG217" i="3"/>
  <c r="BF217" i="3"/>
  <c r="T217" i="3"/>
  <c r="R217" i="3"/>
  <c r="P217" i="3"/>
  <c r="BI215" i="3"/>
  <c r="BH215" i="3"/>
  <c r="BG215" i="3"/>
  <c r="BF215" i="3"/>
  <c r="T215" i="3"/>
  <c r="R215" i="3"/>
  <c r="P215" i="3"/>
  <c r="BI213" i="3"/>
  <c r="BH213" i="3"/>
  <c r="BG213" i="3"/>
  <c r="BF213" i="3"/>
  <c r="T213" i="3"/>
  <c r="R213" i="3"/>
  <c r="P213" i="3"/>
  <c r="BI210" i="3"/>
  <c r="BH210" i="3"/>
  <c r="BG210" i="3"/>
  <c r="BF210" i="3"/>
  <c r="T210" i="3"/>
  <c r="R210" i="3"/>
  <c r="P210" i="3"/>
  <c r="BI208" i="3"/>
  <c r="BH208" i="3"/>
  <c r="BG208" i="3"/>
  <c r="BF208" i="3"/>
  <c r="T208" i="3"/>
  <c r="R208" i="3"/>
  <c r="P208" i="3"/>
  <c r="BI206" i="3"/>
  <c r="BH206" i="3"/>
  <c r="BG206" i="3"/>
  <c r="BF206" i="3"/>
  <c r="T206" i="3"/>
  <c r="R206" i="3"/>
  <c r="P206" i="3"/>
  <c r="BI204" i="3"/>
  <c r="BH204" i="3"/>
  <c r="BG204" i="3"/>
  <c r="BF204" i="3"/>
  <c r="T204" i="3"/>
  <c r="R204" i="3"/>
  <c r="P204" i="3"/>
  <c r="BI202" i="3"/>
  <c r="BH202" i="3"/>
  <c r="BG202" i="3"/>
  <c r="BF202" i="3"/>
  <c r="T202" i="3"/>
  <c r="R202" i="3"/>
  <c r="P202" i="3"/>
  <c r="BI195" i="3"/>
  <c r="BH195" i="3"/>
  <c r="BG195" i="3"/>
  <c r="BF195" i="3"/>
  <c r="T195" i="3"/>
  <c r="R195" i="3"/>
  <c r="P195" i="3"/>
  <c r="P189" i="3"/>
  <c r="BI190" i="3"/>
  <c r="BH190" i="3"/>
  <c r="BG190" i="3"/>
  <c r="BF190" i="3"/>
  <c r="T190" i="3"/>
  <c r="T189" i="3" s="1"/>
  <c r="R190" i="3"/>
  <c r="R189" i="3" s="1"/>
  <c r="P190" i="3"/>
  <c r="BI187" i="3"/>
  <c r="BH187" i="3"/>
  <c r="BG187" i="3"/>
  <c r="BF187" i="3"/>
  <c r="T187" i="3"/>
  <c r="R187" i="3"/>
  <c r="P187" i="3"/>
  <c r="BI183" i="3"/>
  <c r="BH183" i="3"/>
  <c r="BG183" i="3"/>
  <c r="BF183" i="3"/>
  <c r="T183" i="3"/>
  <c r="R183" i="3"/>
  <c r="P183" i="3"/>
  <c r="BI179" i="3"/>
  <c r="BH179" i="3"/>
  <c r="BG179" i="3"/>
  <c r="BF179" i="3"/>
  <c r="T179" i="3"/>
  <c r="R179" i="3"/>
  <c r="P179" i="3"/>
  <c r="BI177" i="3"/>
  <c r="BH177" i="3"/>
  <c r="BG177" i="3"/>
  <c r="BF177" i="3"/>
  <c r="T177" i="3"/>
  <c r="R177" i="3"/>
  <c r="P177" i="3"/>
  <c r="BI175" i="3"/>
  <c r="BH175" i="3"/>
  <c r="BG175" i="3"/>
  <c r="BF175" i="3"/>
  <c r="T175" i="3"/>
  <c r="R175" i="3"/>
  <c r="P175" i="3"/>
  <c r="BI173" i="3"/>
  <c r="BH173" i="3"/>
  <c r="BG173" i="3"/>
  <c r="BF173" i="3"/>
  <c r="T173" i="3"/>
  <c r="R173" i="3"/>
  <c r="P173" i="3"/>
  <c r="BI171" i="3"/>
  <c r="BH171" i="3"/>
  <c r="BG171" i="3"/>
  <c r="BF171" i="3"/>
  <c r="T171" i="3"/>
  <c r="R171" i="3"/>
  <c r="P171" i="3"/>
  <c r="BI168" i="3"/>
  <c r="BH168" i="3"/>
  <c r="BG168" i="3"/>
  <c r="BF168" i="3"/>
  <c r="T168" i="3"/>
  <c r="T167" i="3"/>
  <c r="R168" i="3"/>
  <c r="R167" i="3"/>
  <c r="P168" i="3"/>
  <c r="P167" i="3"/>
  <c r="BI162" i="3"/>
  <c r="BH162" i="3"/>
  <c r="BG162" i="3"/>
  <c r="BF162" i="3"/>
  <c r="T162" i="3"/>
  <c r="R162" i="3"/>
  <c r="P162" i="3"/>
  <c r="BI156" i="3"/>
  <c r="BH156" i="3"/>
  <c r="BG156" i="3"/>
  <c r="BF156" i="3"/>
  <c r="T156" i="3"/>
  <c r="R156" i="3"/>
  <c r="P156" i="3"/>
  <c r="BI150" i="3"/>
  <c r="BH150" i="3"/>
  <c r="BG150" i="3"/>
  <c r="BF150" i="3"/>
  <c r="T150" i="3"/>
  <c r="R150" i="3"/>
  <c r="P150" i="3"/>
  <c r="BI145" i="3"/>
  <c r="BH145" i="3"/>
  <c r="BG145" i="3"/>
  <c r="BF145" i="3"/>
  <c r="T145" i="3"/>
  <c r="R145" i="3"/>
  <c r="P145" i="3"/>
  <c r="BI143" i="3"/>
  <c r="BH143" i="3"/>
  <c r="BG143" i="3"/>
  <c r="BF143" i="3"/>
  <c r="T143" i="3"/>
  <c r="R143" i="3"/>
  <c r="P143" i="3"/>
  <c r="BI138" i="3"/>
  <c r="BH138" i="3"/>
  <c r="BG138" i="3"/>
  <c r="BF138" i="3"/>
  <c r="T138" i="3"/>
  <c r="R138" i="3"/>
  <c r="P138" i="3"/>
  <c r="BI136" i="3"/>
  <c r="BH136" i="3"/>
  <c r="BG136" i="3"/>
  <c r="BF136" i="3"/>
  <c r="T136" i="3"/>
  <c r="R136" i="3"/>
  <c r="P136" i="3"/>
  <c r="BI134" i="3"/>
  <c r="BH134" i="3"/>
  <c r="BG134" i="3"/>
  <c r="BF134" i="3"/>
  <c r="T134" i="3"/>
  <c r="R134" i="3"/>
  <c r="P134" i="3"/>
  <c r="BI128" i="3"/>
  <c r="BH128" i="3"/>
  <c r="BG128" i="3"/>
  <c r="BF128" i="3"/>
  <c r="T128" i="3"/>
  <c r="R128" i="3"/>
  <c r="P128" i="3"/>
  <c r="BI126" i="3"/>
  <c r="BH126" i="3"/>
  <c r="BG126" i="3"/>
  <c r="BF126" i="3"/>
  <c r="T126" i="3"/>
  <c r="R126" i="3"/>
  <c r="P126" i="3"/>
  <c r="BI121" i="3"/>
  <c r="BH121" i="3"/>
  <c r="BG121" i="3"/>
  <c r="BF121" i="3"/>
  <c r="T121" i="3"/>
  <c r="R121" i="3"/>
  <c r="P121" i="3"/>
  <c r="BI115" i="3"/>
  <c r="BH115" i="3"/>
  <c r="BG115" i="3"/>
  <c r="BF115" i="3"/>
  <c r="T115" i="3"/>
  <c r="R115" i="3"/>
  <c r="P115" i="3"/>
  <c r="BI113" i="3"/>
  <c r="BH113" i="3"/>
  <c r="BG113" i="3"/>
  <c r="BF113" i="3"/>
  <c r="T113" i="3"/>
  <c r="R113" i="3"/>
  <c r="P113" i="3"/>
  <c r="BI111" i="3"/>
  <c r="BH111" i="3"/>
  <c r="BG111" i="3"/>
  <c r="BF111" i="3"/>
  <c r="T111" i="3"/>
  <c r="R111" i="3"/>
  <c r="P111" i="3"/>
  <c r="BI109" i="3"/>
  <c r="BH109" i="3"/>
  <c r="BG109" i="3"/>
  <c r="BF109" i="3"/>
  <c r="T109" i="3"/>
  <c r="R109" i="3"/>
  <c r="P109" i="3"/>
  <c r="BI107" i="3"/>
  <c r="BH107" i="3"/>
  <c r="BG107" i="3"/>
  <c r="BF107" i="3"/>
  <c r="T107" i="3"/>
  <c r="R107" i="3"/>
  <c r="P107" i="3"/>
  <c r="BI105" i="3"/>
  <c r="BH105" i="3"/>
  <c r="BG105" i="3"/>
  <c r="BF105" i="3"/>
  <c r="T105" i="3"/>
  <c r="R105" i="3"/>
  <c r="P105" i="3"/>
  <c r="BI103" i="3"/>
  <c r="BH103" i="3"/>
  <c r="BG103" i="3"/>
  <c r="BF103" i="3"/>
  <c r="T103" i="3"/>
  <c r="R103" i="3"/>
  <c r="P103" i="3"/>
  <c r="BI101" i="3"/>
  <c r="BH101" i="3"/>
  <c r="BG101" i="3"/>
  <c r="BF101" i="3"/>
  <c r="T101" i="3"/>
  <c r="R101" i="3"/>
  <c r="P101" i="3"/>
  <c r="J94" i="3"/>
  <c r="F94" i="3"/>
  <c r="F92" i="3"/>
  <c r="E90" i="3"/>
  <c r="J54" i="3"/>
  <c r="F54" i="3"/>
  <c r="F52" i="3"/>
  <c r="E50" i="3"/>
  <c r="J24" i="3"/>
  <c r="E24" i="3"/>
  <c r="J55" i="3"/>
  <c r="J23" i="3"/>
  <c r="J18" i="3"/>
  <c r="E18" i="3"/>
  <c r="F95" i="3"/>
  <c r="J17" i="3"/>
  <c r="J12" i="3"/>
  <c r="J92" i="3"/>
  <c r="E7" i="3"/>
  <c r="E88" i="3" s="1"/>
  <c r="J37" i="2"/>
  <c r="J36" i="2"/>
  <c r="AY55" i="1"/>
  <c r="J35" i="2"/>
  <c r="AX55" i="1"/>
  <c r="BI1231" i="2"/>
  <c r="BH1231" i="2"/>
  <c r="BG1231" i="2"/>
  <c r="BF1231" i="2"/>
  <c r="T1231" i="2"/>
  <c r="T1230" i="2"/>
  <c r="R1231" i="2"/>
  <c r="R1230" i="2"/>
  <c r="P1231" i="2"/>
  <c r="P1230" i="2"/>
  <c r="BI1228" i="2"/>
  <c r="BH1228" i="2"/>
  <c r="BG1228" i="2"/>
  <c r="BF1228" i="2"/>
  <c r="T1228" i="2"/>
  <c r="R1228" i="2"/>
  <c r="P1228" i="2"/>
  <c r="BI1224" i="2"/>
  <c r="BH1224" i="2"/>
  <c r="BG1224" i="2"/>
  <c r="BF1224" i="2"/>
  <c r="T1224" i="2"/>
  <c r="R1224" i="2"/>
  <c r="P1224" i="2"/>
  <c r="BI1221" i="2"/>
  <c r="BH1221" i="2"/>
  <c r="BG1221" i="2"/>
  <c r="BF1221" i="2"/>
  <c r="T1221" i="2"/>
  <c r="R1221" i="2"/>
  <c r="P1221" i="2"/>
  <c r="BI1219" i="2"/>
  <c r="BH1219" i="2"/>
  <c r="BG1219" i="2"/>
  <c r="BF1219" i="2"/>
  <c r="T1219" i="2"/>
  <c r="R1219" i="2"/>
  <c r="P1219" i="2"/>
  <c r="BI1215" i="2"/>
  <c r="BH1215" i="2"/>
  <c r="BG1215" i="2"/>
  <c r="BF1215" i="2"/>
  <c r="T1215" i="2"/>
  <c r="R1215" i="2"/>
  <c r="P1215" i="2"/>
  <c r="BI1212" i="2"/>
  <c r="BH1212" i="2"/>
  <c r="BG1212" i="2"/>
  <c r="BF1212" i="2"/>
  <c r="T1212" i="2"/>
  <c r="R1212" i="2"/>
  <c r="P1212" i="2"/>
  <c r="BI1210" i="2"/>
  <c r="BH1210" i="2"/>
  <c r="BG1210" i="2"/>
  <c r="BF1210" i="2"/>
  <c r="T1210" i="2"/>
  <c r="R1210" i="2"/>
  <c r="P1210" i="2"/>
  <c r="BI1208" i="2"/>
  <c r="BH1208" i="2"/>
  <c r="BG1208" i="2"/>
  <c r="BF1208" i="2"/>
  <c r="T1208" i="2"/>
  <c r="R1208" i="2"/>
  <c r="P1208" i="2"/>
  <c r="BI1200" i="2"/>
  <c r="BH1200" i="2"/>
  <c r="BG1200" i="2"/>
  <c r="BF1200" i="2"/>
  <c r="T1200" i="2"/>
  <c r="R1200" i="2"/>
  <c r="P1200" i="2"/>
  <c r="BI1196" i="2"/>
  <c r="BH1196" i="2"/>
  <c r="BG1196" i="2"/>
  <c r="BF1196" i="2"/>
  <c r="T1196" i="2"/>
  <c r="R1196" i="2"/>
  <c r="P1196" i="2"/>
  <c r="BI1191" i="2"/>
  <c r="BH1191" i="2"/>
  <c r="BG1191" i="2"/>
  <c r="BF1191" i="2"/>
  <c r="T1191" i="2"/>
  <c r="R1191" i="2"/>
  <c r="P1191" i="2"/>
  <c r="BI1189" i="2"/>
  <c r="BH1189" i="2"/>
  <c r="BG1189" i="2"/>
  <c r="BF1189" i="2"/>
  <c r="T1189" i="2"/>
  <c r="R1189" i="2"/>
  <c r="P1189" i="2"/>
  <c r="BI1185" i="2"/>
  <c r="BH1185" i="2"/>
  <c r="BG1185" i="2"/>
  <c r="BF1185" i="2"/>
  <c r="T1185" i="2"/>
  <c r="R1185" i="2"/>
  <c r="P1185" i="2"/>
  <c r="BI1181" i="2"/>
  <c r="BH1181" i="2"/>
  <c r="BG1181" i="2"/>
  <c r="BF1181" i="2"/>
  <c r="T1181" i="2"/>
  <c r="R1181" i="2"/>
  <c r="P1181" i="2"/>
  <c r="BI1179" i="2"/>
  <c r="BH1179" i="2"/>
  <c r="BG1179" i="2"/>
  <c r="BF1179" i="2"/>
  <c r="T1179" i="2"/>
  <c r="R1179" i="2"/>
  <c r="P1179" i="2"/>
  <c r="BI1166" i="2"/>
  <c r="BH1166" i="2"/>
  <c r="BG1166" i="2"/>
  <c r="BF1166" i="2"/>
  <c r="T1166" i="2"/>
  <c r="R1166" i="2"/>
  <c r="P1166" i="2"/>
  <c r="BI1163" i="2"/>
  <c r="BH1163" i="2"/>
  <c r="BG1163" i="2"/>
  <c r="BF1163" i="2"/>
  <c r="T1163" i="2"/>
  <c r="R1163" i="2"/>
  <c r="P1163" i="2"/>
  <c r="BI1155" i="2"/>
  <c r="BH1155" i="2"/>
  <c r="BG1155" i="2"/>
  <c r="BF1155" i="2"/>
  <c r="T1155" i="2"/>
  <c r="R1155" i="2"/>
  <c r="P1155" i="2"/>
  <c r="BI1152" i="2"/>
  <c r="BH1152" i="2"/>
  <c r="BG1152" i="2"/>
  <c r="BF1152" i="2"/>
  <c r="T1152" i="2"/>
  <c r="R1152" i="2"/>
  <c r="P1152" i="2"/>
  <c r="BI1143" i="2"/>
  <c r="BH1143" i="2"/>
  <c r="BG1143" i="2"/>
  <c r="BF1143" i="2"/>
  <c r="T1143" i="2"/>
  <c r="R1143" i="2"/>
  <c r="P1143" i="2"/>
  <c r="BI1139" i="2"/>
  <c r="BH1139" i="2"/>
  <c r="BG1139" i="2"/>
  <c r="BF1139" i="2"/>
  <c r="T1139" i="2"/>
  <c r="R1139" i="2"/>
  <c r="P1139" i="2"/>
  <c r="BI1135" i="2"/>
  <c r="BH1135" i="2"/>
  <c r="BG1135" i="2"/>
  <c r="BF1135" i="2"/>
  <c r="T1135" i="2"/>
  <c r="R1135" i="2"/>
  <c r="P1135" i="2"/>
  <c r="BI1131" i="2"/>
  <c r="BH1131" i="2"/>
  <c r="BG1131" i="2"/>
  <c r="BF1131" i="2"/>
  <c r="T1131" i="2"/>
  <c r="R1131" i="2"/>
  <c r="P1131" i="2"/>
  <c r="BI1126" i="2"/>
  <c r="BH1126" i="2"/>
  <c r="BG1126" i="2"/>
  <c r="BF1126" i="2"/>
  <c r="T1126" i="2"/>
  <c r="R1126" i="2"/>
  <c r="P1126" i="2"/>
  <c r="BI1115" i="2"/>
  <c r="BH1115" i="2"/>
  <c r="BG1115" i="2"/>
  <c r="BF1115" i="2"/>
  <c r="T1115" i="2"/>
  <c r="R1115" i="2"/>
  <c r="P1115" i="2"/>
  <c r="BI1113" i="2"/>
  <c r="BH1113" i="2"/>
  <c r="BG1113" i="2"/>
  <c r="BF1113" i="2"/>
  <c r="T1113" i="2"/>
  <c r="R1113" i="2"/>
  <c r="P1113" i="2"/>
  <c r="BI1109" i="2"/>
  <c r="BH1109" i="2"/>
  <c r="BG1109" i="2"/>
  <c r="BF1109" i="2"/>
  <c r="T1109" i="2"/>
  <c r="R1109" i="2"/>
  <c r="P1109" i="2"/>
  <c r="BI1105" i="2"/>
  <c r="BH1105" i="2"/>
  <c r="BG1105" i="2"/>
  <c r="BF1105" i="2"/>
  <c r="T1105" i="2"/>
  <c r="R1105" i="2"/>
  <c r="P1105" i="2"/>
  <c r="BI1100" i="2"/>
  <c r="BH1100" i="2"/>
  <c r="BG1100" i="2"/>
  <c r="BF1100" i="2"/>
  <c r="T1100" i="2"/>
  <c r="R1100" i="2"/>
  <c r="P1100" i="2"/>
  <c r="BI1097" i="2"/>
  <c r="BH1097" i="2"/>
  <c r="BG1097" i="2"/>
  <c r="BF1097" i="2"/>
  <c r="T1097" i="2"/>
  <c r="R1097" i="2"/>
  <c r="P1097" i="2"/>
  <c r="BI1095" i="2"/>
  <c r="BH1095" i="2"/>
  <c r="BG1095" i="2"/>
  <c r="BF1095" i="2"/>
  <c r="T1095" i="2"/>
  <c r="R1095" i="2"/>
  <c r="P1095" i="2"/>
  <c r="BI1093" i="2"/>
  <c r="BH1093" i="2"/>
  <c r="BG1093" i="2"/>
  <c r="BF1093" i="2"/>
  <c r="T1093" i="2"/>
  <c r="R1093" i="2"/>
  <c r="P1093" i="2"/>
  <c r="BI1091" i="2"/>
  <c r="BH1091" i="2"/>
  <c r="BG1091" i="2"/>
  <c r="BF1091" i="2"/>
  <c r="T1091" i="2"/>
  <c r="R1091" i="2"/>
  <c r="P1091" i="2"/>
  <c r="BI1089" i="2"/>
  <c r="BH1089" i="2"/>
  <c r="BG1089" i="2"/>
  <c r="BF1089" i="2"/>
  <c r="T1089" i="2"/>
  <c r="R1089" i="2"/>
  <c r="P1089" i="2"/>
  <c r="BI1085" i="2"/>
  <c r="BH1085" i="2"/>
  <c r="BG1085" i="2"/>
  <c r="BF1085" i="2"/>
  <c r="T1085" i="2"/>
  <c r="R1085" i="2"/>
  <c r="P1085" i="2"/>
  <c r="BI1081" i="2"/>
  <c r="BH1081" i="2"/>
  <c r="BG1081" i="2"/>
  <c r="BF1081" i="2"/>
  <c r="T1081" i="2"/>
  <c r="R1081" i="2"/>
  <c r="P1081" i="2"/>
  <c r="BI1077" i="2"/>
  <c r="BH1077" i="2"/>
  <c r="BG1077" i="2"/>
  <c r="BF1077" i="2"/>
  <c r="T1077" i="2"/>
  <c r="R1077" i="2"/>
  <c r="P1077" i="2"/>
  <c r="BI1073" i="2"/>
  <c r="BH1073" i="2"/>
  <c r="BG1073" i="2"/>
  <c r="BF1073" i="2"/>
  <c r="T1073" i="2"/>
  <c r="R1073" i="2"/>
  <c r="P1073" i="2"/>
  <c r="BI1071" i="2"/>
  <c r="BH1071" i="2"/>
  <c r="BG1071" i="2"/>
  <c r="BF1071" i="2"/>
  <c r="T1071" i="2"/>
  <c r="R1071" i="2"/>
  <c r="P1071" i="2"/>
  <c r="BI1069" i="2"/>
  <c r="BH1069" i="2"/>
  <c r="BG1069" i="2"/>
  <c r="BF1069" i="2"/>
  <c r="T1069" i="2"/>
  <c r="R1069" i="2"/>
  <c r="P1069" i="2"/>
  <c r="BI1067" i="2"/>
  <c r="BH1067" i="2"/>
  <c r="BG1067" i="2"/>
  <c r="BF1067" i="2"/>
  <c r="T1067" i="2"/>
  <c r="R1067" i="2"/>
  <c r="P1067" i="2"/>
  <c r="BI1065" i="2"/>
  <c r="BH1065" i="2"/>
  <c r="BG1065" i="2"/>
  <c r="BF1065" i="2"/>
  <c r="T1065" i="2"/>
  <c r="R1065" i="2"/>
  <c r="P1065" i="2"/>
  <c r="BI1063" i="2"/>
  <c r="BH1063" i="2"/>
  <c r="BG1063" i="2"/>
  <c r="BF1063" i="2"/>
  <c r="T1063" i="2"/>
  <c r="R1063" i="2"/>
  <c r="P1063" i="2"/>
  <c r="BI1059" i="2"/>
  <c r="BH1059" i="2"/>
  <c r="BG1059" i="2"/>
  <c r="BF1059" i="2"/>
  <c r="T1059" i="2"/>
  <c r="R1059" i="2"/>
  <c r="P1059" i="2"/>
  <c r="BI1056" i="2"/>
  <c r="BH1056" i="2"/>
  <c r="BG1056" i="2"/>
  <c r="BF1056" i="2"/>
  <c r="T1056" i="2"/>
  <c r="R1056" i="2"/>
  <c r="P1056" i="2"/>
  <c r="BI1054" i="2"/>
  <c r="BH1054" i="2"/>
  <c r="BG1054" i="2"/>
  <c r="BF1054" i="2"/>
  <c r="T1054" i="2"/>
  <c r="R1054" i="2"/>
  <c r="P1054" i="2"/>
  <c r="BI1052" i="2"/>
  <c r="BH1052" i="2"/>
  <c r="BG1052" i="2"/>
  <c r="BF1052" i="2"/>
  <c r="T1052" i="2"/>
  <c r="R1052" i="2"/>
  <c r="P1052" i="2"/>
  <c r="BI1050" i="2"/>
  <c r="BH1050" i="2"/>
  <c r="BG1050" i="2"/>
  <c r="BF1050" i="2"/>
  <c r="T1050" i="2"/>
  <c r="R1050" i="2"/>
  <c r="P1050" i="2"/>
  <c r="BI1048" i="2"/>
  <c r="BH1048" i="2"/>
  <c r="BG1048" i="2"/>
  <c r="BF1048" i="2"/>
  <c r="T1048" i="2"/>
  <c r="R1048" i="2"/>
  <c r="P1048" i="2"/>
  <c r="BI1043" i="2"/>
  <c r="BH1043" i="2"/>
  <c r="BG1043" i="2"/>
  <c r="BF1043" i="2"/>
  <c r="T1043" i="2"/>
  <c r="R1043" i="2"/>
  <c r="P1043" i="2"/>
  <c r="BI1041" i="2"/>
  <c r="BH1041" i="2"/>
  <c r="BG1041" i="2"/>
  <c r="BF1041" i="2"/>
  <c r="T1041" i="2"/>
  <c r="R1041" i="2"/>
  <c r="P1041" i="2"/>
  <c r="BI1039" i="2"/>
  <c r="BH1039" i="2"/>
  <c r="BG1039" i="2"/>
  <c r="BF1039" i="2"/>
  <c r="T1039" i="2"/>
  <c r="R1039" i="2"/>
  <c r="P1039" i="2"/>
  <c r="BI1037" i="2"/>
  <c r="BH1037" i="2"/>
  <c r="BG1037" i="2"/>
  <c r="BF1037" i="2"/>
  <c r="T1037" i="2"/>
  <c r="R1037" i="2"/>
  <c r="P1037" i="2"/>
  <c r="BI1035" i="2"/>
  <c r="BH1035" i="2"/>
  <c r="BG1035" i="2"/>
  <c r="BF1035" i="2"/>
  <c r="T1035" i="2"/>
  <c r="R1035" i="2"/>
  <c r="P1035" i="2"/>
  <c r="BI1033" i="2"/>
  <c r="BH1033" i="2"/>
  <c r="BG1033" i="2"/>
  <c r="BF1033" i="2"/>
  <c r="T1033" i="2"/>
  <c r="R1033" i="2"/>
  <c r="P1033" i="2"/>
  <c r="BI1031" i="2"/>
  <c r="BH1031" i="2"/>
  <c r="BG1031" i="2"/>
  <c r="BF1031" i="2"/>
  <c r="T1031" i="2"/>
  <c r="R1031" i="2"/>
  <c r="P1031" i="2"/>
  <c r="BI1029" i="2"/>
  <c r="BH1029" i="2"/>
  <c r="BG1029" i="2"/>
  <c r="BF1029" i="2"/>
  <c r="T1029" i="2"/>
  <c r="R1029" i="2"/>
  <c r="P1029" i="2"/>
  <c r="BI1027" i="2"/>
  <c r="BH1027" i="2"/>
  <c r="BG1027" i="2"/>
  <c r="BF1027" i="2"/>
  <c r="T1027" i="2"/>
  <c r="R1027" i="2"/>
  <c r="P1027" i="2"/>
  <c r="BI1025" i="2"/>
  <c r="BH1025" i="2"/>
  <c r="BG1025" i="2"/>
  <c r="BF1025" i="2"/>
  <c r="T1025" i="2"/>
  <c r="R1025" i="2"/>
  <c r="P1025" i="2"/>
  <c r="BI1023" i="2"/>
  <c r="BH1023" i="2"/>
  <c r="BG1023" i="2"/>
  <c r="BF1023" i="2"/>
  <c r="T1023" i="2"/>
  <c r="R1023" i="2"/>
  <c r="P1023" i="2"/>
  <c r="BI1021" i="2"/>
  <c r="BH1021" i="2"/>
  <c r="BG1021" i="2"/>
  <c r="BF1021" i="2"/>
  <c r="T1021" i="2"/>
  <c r="R1021" i="2"/>
  <c r="P1021" i="2"/>
  <c r="BI1019" i="2"/>
  <c r="BH1019" i="2"/>
  <c r="BG1019" i="2"/>
  <c r="BF1019" i="2"/>
  <c r="T1019" i="2"/>
  <c r="R1019" i="2"/>
  <c r="P1019" i="2"/>
  <c r="BI1017" i="2"/>
  <c r="BH1017" i="2"/>
  <c r="BG1017" i="2"/>
  <c r="BF1017" i="2"/>
  <c r="T1017" i="2"/>
  <c r="R1017" i="2"/>
  <c r="P1017" i="2"/>
  <c r="BI1015" i="2"/>
  <c r="BH1015" i="2"/>
  <c r="BG1015" i="2"/>
  <c r="BF1015" i="2"/>
  <c r="T1015" i="2"/>
  <c r="R1015" i="2"/>
  <c r="P1015" i="2"/>
  <c r="BI1013" i="2"/>
  <c r="BH1013" i="2"/>
  <c r="BG1013" i="2"/>
  <c r="BF1013" i="2"/>
  <c r="T1013" i="2"/>
  <c r="R1013" i="2"/>
  <c r="P1013" i="2"/>
  <c r="BI1011" i="2"/>
  <c r="BH1011" i="2"/>
  <c r="BG1011" i="2"/>
  <c r="BF1011" i="2"/>
  <c r="T1011" i="2"/>
  <c r="R1011" i="2"/>
  <c r="P1011" i="2"/>
  <c r="BI1009" i="2"/>
  <c r="BH1009" i="2"/>
  <c r="BG1009" i="2"/>
  <c r="BF1009" i="2"/>
  <c r="T1009" i="2"/>
  <c r="R1009" i="2"/>
  <c r="P1009" i="2"/>
  <c r="BI1007" i="2"/>
  <c r="BH1007" i="2"/>
  <c r="BG1007" i="2"/>
  <c r="BF1007" i="2"/>
  <c r="T1007" i="2"/>
  <c r="R1007" i="2"/>
  <c r="P1007" i="2"/>
  <c r="BI1005" i="2"/>
  <c r="BH1005" i="2"/>
  <c r="BG1005" i="2"/>
  <c r="BF1005" i="2"/>
  <c r="T1005" i="2"/>
  <c r="R1005" i="2"/>
  <c r="P1005" i="2"/>
  <c r="BI1003" i="2"/>
  <c r="BH1003" i="2"/>
  <c r="BG1003" i="2"/>
  <c r="BF1003" i="2"/>
  <c r="T1003" i="2"/>
  <c r="R1003" i="2"/>
  <c r="P1003" i="2"/>
  <c r="BI1001" i="2"/>
  <c r="BH1001" i="2"/>
  <c r="BG1001" i="2"/>
  <c r="BF1001" i="2"/>
  <c r="T1001" i="2"/>
  <c r="R1001" i="2"/>
  <c r="P1001" i="2"/>
  <c r="BI999" i="2"/>
  <c r="BH999" i="2"/>
  <c r="BG999" i="2"/>
  <c r="BF999" i="2"/>
  <c r="T999" i="2"/>
  <c r="R999" i="2"/>
  <c r="P999" i="2"/>
  <c r="BI995" i="2"/>
  <c r="BH995" i="2"/>
  <c r="BG995" i="2"/>
  <c r="BF995" i="2"/>
  <c r="T995" i="2"/>
  <c r="R995" i="2"/>
  <c r="P995" i="2"/>
  <c r="BI992" i="2"/>
  <c r="BH992" i="2"/>
  <c r="BG992" i="2"/>
  <c r="BF992" i="2"/>
  <c r="T992" i="2"/>
  <c r="R992" i="2"/>
  <c r="P992" i="2"/>
  <c r="BI988" i="2"/>
  <c r="BH988" i="2"/>
  <c r="BG988" i="2"/>
  <c r="BF988" i="2"/>
  <c r="T988" i="2"/>
  <c r="R988" i="2"/>
  <c r="P988" i="2"/>
  <c r="BI984" i="2"/>
  <c r="BH984" i="2"/>
  <c r="BG984" i="2"/>
  <c r="BF984" i="2"/>
  <c r="T984" i="2"/>
  <c r="R984" i="2"/>
  <c r="P984" i="2"/>
  <c r="BI982" i="2"/>
  <c r="BH982" i="2"/>
  <c r="BG982" i="2"/>
  <c r="BF982" i="2"/>
  <c r="T982" i="2"/>
  <c r="R982" i="2"/>
  <c r="P982" i="2"/>
  <c r="BI980" i="2"/>
  <c r="BH980" i="2"/>
  <c r="BG980" i="2"/>
  <c r="BF980" i="2"/>
  <c r="T980" i="2"/>
  <c r="R980" i="2"/>
  <c r="P980" i="2"/>
  <c r="BI978" i="2"/>
  <c r="BH978" i="2"/>
  <c r="BG978" i="2"/>
  <c r="BF978" i="2"/>
  <c r="T978" i="2"/>
  <c r="R978" i="2"/>
  <c r="P978" i="2"/>
  <c r="BI976" i="2"/>
  <c r="BH976" i="2"/>
  <c r="BG976" i="2"/>
  <c r="BF976" i="2"/>
  <c r="T976" i="2"/>
  <c r="R976" i="2"/>
  <c r="P976" i="2"/>
  <c r="BI974" i="2"/>
  <c r="BH974" i="2"/>
  <c r="BG974" i="2"/>
  <c r="BF974" i="2"/>
  <c r="T974" i="2"/>
  <c r="R974" i="2"/>
  <c r="P974" i="2"/>
  <c r="BI972" i="2"/>
  <c r="BH972" i="2"/>
  <c r="BG972" i="2"/>
  <c r="BF972" i="2"/>
  <c r="T972" i="2"/>
  <c r="R972" i="2"/>
  <c r="P972" i="2"/>
  <c r="BI969" i="2"/>
  <c r="BH969" i="2"/>
  <c r="BG969" i="2"/>
  <c r="BF969" i="2"/>
  <c r="T969" i="2"/>
  <c r="R969" i="2"/>
  <c r="P969" i="2"/>
  <c r="BI967" i="2"/>
  <c r="BH967" i="2"/>
  <c r="BG967" i="2"/>
  <c r="BF967" i="2"/>
  <c r="T967" i="2"/>
  <c r="R967" i="2"/>
  <c r="P967" i="2"/>
  <c r="BI963" i="2"/>
  <c r="BH963" i="2"/>
  <c r="BG963" i="2"/>
  <c r="BF963" i="2"/>
  <c r="T963" i="2"/>
  <c r="R963" i="2"/>
  <c r="P963" i="2"/>
  <c r="BI961" i="2"/>
  <c r="BH961" i="2"/>
  <c r="BG961" i="2"/>
  <c r="BF961" i="2"/>
  <c r="T961" i="2"/>
  <c r="R961" i="2"/>
  <c r="P961" i="2"/>
  <c r="BI959" i="2"/>
  <c r="BH959" i="2"/>
  <c r="BG959" i="2"/>
  <c r="BF959" i="2"/>
  <c r="T959" i="2"/>
  <c r="R959" i="2"/>
  <c r="P959" i="2"/>
  <c r="BI954" i="2"/>
  <c r="BH954" i="2"/>
  <c r="BG954" i="2"/>
  <c r="BF954" i="2"/>
  <c r="T954" i="2"/>
  <c r="R954" i="2"/>
  <c r="P954" i="2"/>
  <c r="BI950" i="2"/>
  <c r="BH950" i="2"/>
  <c r="BG950" i="2"/>
  <c r="BF950" i="2"/>
  <c r="T950" i="2"/>
  <c r="R950" i="2"/>
  <c r="P950" i="2"/>
  <c r="BI945" i="2"/>
  <c r="BH945" i="2"/>
  <c r="BG945" i="2"/>
  <c r="BF945" i="2"/>
  <c r="T945" i="2"/>
  <c r="R945" i="2"/>
  <c r="P945" i="2"/>
  <c r="BI941" i="2"/>
  <c r="BH941" i="2"/>
  <c r="BG941" i="2"/>
  <c r="BF941" i="2"/>
  <c r="T941" i="2"/>
  <c r="R941" i="2"/>
  <c r="P941" i="2"/>
  <c r="BI938" i="2"/>
  <c r="BH938" i="2"/>
  <c r="BG938" i="2"/>
  <c r="BF938" i="2"/>
  <c r="T938" i="2"/>
  <c r="R938" i="2"/>
  <c r="P938" i="2"/>
  <c r="BI932" i="2"/>
  <c r="BH932" i="2"/>
  <c r="BG932" i="2"/>
  <c r="BF932" i="2"/>
  <c r="T932" i="2"/>
  <c r="R932" i="2"/>
  <c r="P932" i="2"/>
  <c r="BI928" i="2"/>
  <c r="BH928" i="2"/>
  <c r="BG928" i="2"/>
  <c r="BF928" i="2"/>
  <c r="T928" i="2"/>
  <c r="R928" i="2"/>
  <c r="P928" i="2"/>
  <c r="BI926" i="2"/>
  <c r="BH926" i="2"/>
  <c r="BG926" i="2"/>
  <c r="BF926" i="2"/>
  <c r="T926" i="2"/>
  <c r="R926" i="2"/>
  <c r="P926" i="2"/>
  <c r="BI922" i="2"/>
  <c r="BH922" i="2"/>
  <c r="BG922" i="2"/>
  <c r="BF922" i="2"/>
  <c r="T922" i="2"/>
  <c r="R922" i="2"/>
  <c r="P922" i="2"/>
  <c r="BI920" i="2"/>
  <c r="BH920" i="2"/>
  <c r="BG920" i="2"/>
  <c r="BF920" i="2"/>
  <c r="T920" i="2"/>
  <c r="R920" i="2"/>
  <c r="P920" i="2"/>
  <c r="BI918" i="2"/>
  <c r="BH918" i="2"/>
  <c r="BG918" i="2"/>
  <c r="BF918" i="2"/>
  <c r="T918" i="2"/>
  <c r="R918" i="2"/>
  <c r="P918" i="2"/>
  <c r="BI916" i="2"/>
  <c r="BH916" i="2"/>
  <c r="BG916" i="2"/>
  <c r="BF916" i="2"/>
  <c r="T916" i="2"/>
  <c r="R916" i="2"/>
  <c r="P916" i="2"/>
  <c r="BI912" i="2"/>
  <c r="BH912" i="2"/>
  <c r="BG912" i="2"/>
  <c r="BF912" i="2"/>
  <c r="T912" i="2"/>
  <c r="R912" i="2"/>
  <c r="P912" i="2"/>
  <c r="BI908" i="2"/>
  <c r="BH908" i="2"/>
  <c r="BG908" i="2"/>
  <c r="BF908" i="2"/>
  <c r="T908" i="2"/>
  <c r="R908" i="2"/>
  <c r="P908" i="2"/>
  <c r="BI906" i="2"/>
  <c r="BH906" i="2"/>
  <c r="BG906" i="2"/>
  <c r="BF906" i="2"/>
  <c r="T906" i="2"/>
  <c r="R906" i="2"/>
  <c r="P906" i="2"/>
  <c r="BI904" i="2"/>
  <c r="BH904" i="2"/>
  <c r="BG904" i="2"/>
  <c r="BF904" i="2"/>
  <c r="T904" i="2"/>
  <c r="R904" i="2"/>
  <c r="P904" i="2"/>
  <c r="BI901" i="2"/>
  <c r="BH901" i="2"/>
  <c r="BG901" i="2"/>
  <c r="BF901" i="2"/>
  <c r="T901" i="2"/>
  <c r="R901" i="2"/>
  <c r="P901" i="2"/>
  <c r="BI896" i="2"/>
  <c r="BH896" i="2"/>
  <c r="BG896" i="2"/>
  <c r="BF896" i="2"/>
  <c r="T896" i="2"/>
  <c r="R896" i="2"/>
  <c r="P896" i="2"/>
  <c r="BI891" i="2"/>
  <c r="BH891" i="2"/>
  <c r="BG891" i="2"/>
  <c r="BF891" i="2"/>
  <c r="T891" i="2"/>
  <c r="R891" i="2"/>
  <c r="P891" i="2"/>
  <c r="BI887" i="2"/>
  <c r="BH887" i="2"/>
  <c r="BG887" i="2"/>
  <c r="BF887" i="2"/>
  <c r="T887" i="2"/>
  <c r="R887" i="2"/>
  <c r="P887" i="2"/>
  <c r="BI883" i="2"/>
  <c r="BH883" i="2"/>
  <c r="BG883" i="2"/>
  <c r="BF883" i="2"/>
  <c r="T883" i="2"/>
  <c r="R883" i="2"/>
  <c r="P883" i="2"/>
  <c r="BI878" i="2"/>
  <c r="BH878" i="2"/>
  <c r="BG878" i="2"/>
  <c r="BF878" i="2"/>
  <c r="T878" i="2"/>
  <c r="R878" i="2"/>
  <c r="P878" i="2"/>
  <c r="BI874" i="2"/>
  <c r="BH874" i="2"/>
  <c r="BG874" i="2"/>
  <c r="BF874" i="2"/>
  <c r="T874" i="2"/>
  <c r="R874" i="2"/>
  <c r="P874" i="2"/>
  <c r="BI871" i="2"/>
  <c r="BH871" i="2"/>
  <c r="BG871" i="2"/>
  <c r="BF871" i="2"/>
  <c r="T871" i="2"/>
  <c r="R871" i="2"/>
  <c r="P871" i="2"/>
  <c r="BI867" i="2"/>
  <c r="BH867" i="2"/>
  <c r="BG867" i="2"/>
  <c r="BF867" i="2"/>
  <c r="T867" i="2"/>
  <c r="R867" i="2"/>
  <c r="P867" i="2"/>
  <c r="BI863" i="2"/>
  <c r="BH863" i="2"/>
  <c r="BG863" i="2"/>
  <c r="BF863" i="2"/>
  <c r="T863" i="2"/>
  <c r="R863" i="2"/>
  <c r="P863" i="2"/>
  <c r="BI859" i="2"/>
  <c r="BH859" i="2"/>
  <c r="BG859" i="2"/>
  <c r="BF859" i="2"/>
  <c r="T859" i="2"/>
  <c r="R859" i="2"/>
  <c r="P859" i="2"/>
  <c r="BI855" i="2"/>
  <c r="BH855" i="2"/>
  <c r="BG855" i="2"/>
  <c r="BF855" i="2"/>
  <c r="T855" i="2"/>
  <c r="R855" i="2"/>
  <c r="P855" i="2"/>
  <c r="BI851" i="2"/>
  <c r="BH851" i="2"/>
  <c r="BG851" i="2"/>
  <c r="BF851" i="2"/>
  <c r="T851" i="2"/>
  <c r="R851" i="2"/>
  <c r="P851" i="2"/>
  <c r="BI849" i="2"/>
  <c r="BH849" i="2"/>
  <c r="BG849" i="2"/>
  <c r="BF849" i="2"/>
  <c r="T849" i="2"/>
  <c r="R849" i="2"/>
  <c r="P849" i="2"/>
  <c r="BI842" i="2"/>
  <c r="BH842" i="2"/>
  <c r="BG842" i="2"/>
  <c r="BF842" i="2"/>
  <c r="T842" i="2"/>
  <c r="R842" i="2"/>
  <c r="P842" i="2"/>
  <c r="BI838" i="2"/>
  <c r="BH838" i="2"/>
  <c r="BG838" i="2"/>
  <c r="BF838" i="2"/>
  <c r="T838" i="2"/>
  <c r="R838" i="2"/>
  <c r="P838" i="2"/>
  <c r="BI834" i="2"/>
  <c r="BH834" i="2"/>
  <c r="BG834" i="2"/>
  <c r="BF834" i="2"/>
  <c r="T834" i="2"/>
  <c r="R834" i="2"/>
  <c r="P834" i="2"/>
  <c r="BI830" i="2"/>
  <c r="BH830" i="2"/>
  <c r="BG830" i="2"/>
  <c r="BF830" i="2"/>
  <c r="T830" i="2"/>
  <c r="R830" i="2"/>
  <c r="P830" i="2"/>
  <c r="BI827" i="2"/>
  <c r="BH827" i="2"/>
  <c r="BG827" i="2"/>
  <c r="BF827" i="2"/>
  <c r="T827" i="2"/>
  <c r="R827" i="2"/>
  <c r="P827" i="2"/>
  <c r="BI825" i="2"/>
  <c r="BH825" i="2"/>
  <c r="BG825" i="2"/>
  <c r="BF825" i="2"/>
  <c r="T825" i="2"/>
  <c r="R825" i="2"/>
  <c r="P825" i="2"/>
  <c r="BI823" i="2"/>
  <c r="BH823" i="2"/>
  <c r="BG823" i="2"/>
  <c r="BF823" i="2"/>
  <c r="T823" i="2"/>
  <c r="R823" i="2"/>
  <c r="P823" i="2"/>
  <c r="BI821" i="2"/>
  <c r="BH821" i="2"/>
  <c r="BG821" i="2"/>
  <c r="BF821" i="2"/>
  <c r="T821" i="2"/>
  <c r="R821" i="2"/>
  <c r="P821" i="2"/>
  <c r="BI819" i="2"/>
  <c r="BH819" i="2"/>
  <c r="BG819" i="2"/>
  <c r="BF819" i="2"/>
  <c r="T819" i="2"/>
  <c r="R819" i="2"/>
  <c r="P819" i="2"/>
  <c r="BI817" i="2"/>
  <c r="BH817" i="2"/>
  <c r="BG817" i="2"/>
  <c r="BF817" i="2"/>
  <c r="T817" i="2"/>
  <c r="R817" i="2"/>
  <c r="P817" i="2"/>
  <c r="BI815" i="2"/>
  <c r="BH815" i="2"/>
  <c r="BG815" i="2"/>
  <c r="BF815" i="2"/>
  <c r="T815" i="2"/>
  <c r="R815" i="2"/>
  <c r="P815" i="2"/>
  <c r="BI813" i="2"/>
  <c r="BH813" i="2"/>
  <c r="BG813" i="2"/>
  <c r="BF813" i="2"/>
  <c r="T813" i="2"/>
  <c r="R813" i="2"/>
  <c r="P813" i="2"/>
  <c r="BI811" i="2"/>
  <c r="BH811" i="2"/>
  <c r="BG811" i="2"/>
  <c r="BF811" i="2"/>
  <c r="T811" i="2"/>
  <c r="R811" i="2"/>
  <c r="P811" i="2"/>
  <c r="BI808" i="2"/>
  <c r="BH808" i="2"/>
  <c r="BG808" i="2"/>
  <c r="BF808" i="2"/>
  <c r="T808" i="2"/>
  <c r="R808" i="2"/>
  <c r="P808" i="2"/>
  <c r="BI806" i="2"/>
  <c r="BH806" i="2"/>
  <c r="BG806" i="2"/>
  <c r="BF806" i="2"/>
  <c r="T806" i="2"/>
  <c r="R806" i="2"/>
  <c r="P806" i="2"/>
  <c r="BI804" i="2"/>
  <c r="BH804" i="2"/>
  <c r="BG804" i="2"/>
  <c r="BF804" i="2"/>
  <c r="T804" i="2"/>
  <c r="R804" i="2"/>
  <c r="P804" i="2"/>
  <c r="BI800" i="2"/>
  <c r="BH800" i="2"/>
  <c r="BG800" i="2"/>
  <c r="BF800" i="2"/>
  <c r="T800" i="2"/>
  <c r="R800" i="2"/>
  <c r="P800" i="2"/>
  <c r="BI796" i="2"/>
  <c r="BH796" i="2"/>
  <c r="BG796" i="2"/>
  <c r="BF796" i="2"/>
  <c r="T796" i="2"/>
  <c r="R796" i="2"/>
  <c r="P796" i="2"/>
  <c r="BI792" i="2"/>
  <c r="BH792" i="2"/>
  <c r="BG792" i="2"/>
  <c r="BF792" i="2"/>
  <c r="T792" i="2"/>
  <c r="R792" i="2"/>
  <c r="P792" i="2"/>
  <c r="BI788" i="2"/>
  <c r="BH788" i="2"/>
  <c r="BG788" i="2"/>
  <c r="BF788" i="2"/>
  <c r="T788" i="2"/>
  <c r="R788" i="2"/>
  <c r="P788" i="2"/>
  <c r="BI783" i="2"/>
  <c r="BH783" i="2"/>
  <c r="BG783" i="2"/>
  <c r="BF783" i="2"/>
  <c r="T783" i="2"/>
  <c r="R783" i="2"/>
  <c r="P783" i="2"/>
  <c r="BI778" i="2"/>
  <c r="BH778" i="2"/>
  <c r="BG778" i="2"/>
  <c r="BF778" i="2"/>
  <c r="T778" i="2"/>
  <c r="R778" i="2"/>
  <c r="P778" i="2"/>
  <c r="BI775" i="2"/>
  <c r="BH775" i="2"/>
  <c r="BG775" i="2"/>
  <c r="BF775" i="2"/>
  <c r="T775" i="2"/>
  <c r="R775" i="2"/>
  <c r="P775" i="2"/>
  <c r="BI773" i="2"/>
  <c r="BH773" i="2"/>
  <c r="BG773" i="2"/>
  <c r="BF773" i="2"/>
  <c r="T773" i="2"/>
  <c r="R773" i="2"/>
  <c r="P773" i="2"/>
  <c r="BI769" i="2"/>
  <c r="BH769" i="2"/>
  <c r="BG769" i="2"/>
  <c r="BF769" i="2"/>
  <c r="T769" i="2"/>
  <c r="R769" i="2"/>
  <c r="P769" i="2"/>
  <c r="BI765" i="2"/>
  <c r="BH765" i="2"/>
  <c r="BG765" i="2"/>
  <c r="BF765" i="2"/>
  <c r="T765" i="2"/>
  <c r="R765" i="2"/>
  <c r="P765" i="2"/>
  <c r="BI755" i="2"/>
  <c r="BH755" i="2"/>
  <c r="BG755" i="2"/>
  <c r="BF755" i="2"/>
  <c r="T755" i="2"/>
  <c r="R755" i="2"/>
  <c r="P755" i="2"/>
  <c r="BI747" i="2"/>
  <c r="BH747" i="2"/>
  <c r="BG747" i="2"/>
  <c r="BF747" i="2"/>
  <c r="T747" i="2"/>
  <c r="R747" i="2"/>
  <c r="P747" i="2"/>
  <c r="BI743" i="2"/>
  <c r="BH743" i="2"/>
  <c r="BG743" i="2"/>
  <c r="BF743" i="2"/>
  <c r="T743" i="2"/>
  <c r="R743" i="2"/>
  <c r="P743" i="2"/>
  <c r="BI739" i="2"/>
  <c r="BH739" i="2"/>
  <c r="BG739" i="2"/>
  <c r="BF739" i="2"/>
  <c r="T739" i="2"/>
  <c r="R739" i="2"/>
  <c r="P739" i="2"/>
  <c r="BI734" i="2"/>
  <c r="BH734" i="2"/>
  <c r="BG734" i="2"/>
  <c r="BF734" i="2"/>
  <c r="T734" i="2"/>
  <c r="R734" i="2"/>
  <c r="P734" i="2"/>
  <c r="BI730" i="2"/>
  <c r="BH730" i="2"/>
  <c r="BG730" i="2"/>
  <c r="BF730" i="2"/>
  <c r="T730" i="2"/>
  <c r="R730" i="2"/>
  <c r="P730" i="2"/>
  <c r="BI724" i="2"/>
  <c r="BH724" i="2"/>
  <c r="BG724" i="2"/>
  <c r="BF724" i="2"/>
  <c r="T724" i="2"/>
  <c r="R724" i="2"/>
  <c r="P724" i="2"/>
  <c r="BI720" i="2"/>
  <c r="BH720" i="2"/>
  <c r="BG720" i="2"/>
  <c r="BF720" i="2"/>
  <c r="T720" i="2"/>
  <c r="R720" i="2"/>
  <c r="P720" i="2"/>
  <c r="BI716" i="2"/>
  <c r="BH716" i="2"/>
  <c r="BG716" i="2"/>
  <c r="BF716" i="2"/>
  <c r="T716" i="2"/>
  <c r="R716" i="2"/>
  <c r="P716" i="2"/>
  <c r="BI711" i="2"/>
  <c r="BH711" i="2"/>
  <c r="BG711" i="2"/>
  <c r="BF711" i="2"/>
  <c r="T711" i="2"/>
  <c r="R711" i="2"/>
  <c r="P711" i="2"/>
  <c r="BI705" i="2"/>
  <c r="BH705" i="2"/>
  <c r="BG705" i="2"/>
  <c r="BF705" i="2"/>
  <c r="T705" i="2"/>
  <c r="R705" i="2"/>
  <c r="P705" i="2"/>
  <c r="BI700" i="2"/>
  <c r="BH700" i="2"/>
  <c r="BG700" i="2"/>
  <c r="BF700" i="2"/>
  <c r="T700" i="2"/>
  <c r="R700" i="2"/>
  <c r="P700" i="2"/>
  <c r="BI696" i="2"/>
  <c r="BH696" i="2"/>
  <c r="BG696" i="2"/>
  <c r="BF696" i="2"/>
  <c r="T696" i="2"/>
  <c r="R696" i="2"/>
  <c r="P696" i="2"/>
  <c r="BI692" i="2"/>
  <c r="BH692" i="2"/>
  <c r="BG692" i="2"/>
  <c r="BF692" i="2"/>
  <c r="T692" i="2"/>
  <c r="T691" i="2"/>
  <c r="R692" i="2"/>
  <c r="R691" i="2"/>
  <c r="P692" i="2"/>
  <c r="P691" i="2"/>
  <c r="BI689" i="2"/>
  <c r="BH689" i="2"/>
  <c r="BG689" i="2"/>
  <c r="BF689" i="2"/>
  <c r="T689" i="2"/>
  <c r="R689" i="2"/>
  <c r="P689" i="2"/>
  <c r="BI687" i="2"/>
  <c r="BH687" i="2"/>
  <c r="BG687" i="2"/>
  <c r="BF687" i="2"/>
  <c r="T687" i="2"/>
  <c r="R687" i="2"/>
  <c r="P687" i="2"/>
  <c r="BI685" i="2"/>
  <c r="BH685" i="2"/>
  <c r="BG685" i="2"/>
  <c r="BF685" i="2"/>
  <c r="T685" i="2"/>
  <c r="R685" i="2"/>
  <c r="P685" i="2"/>
  <c r="BI683" i="2"/>
  <c r="BH683" i="2"/>
  <c r="BG683" i="2"/>
  <c r="BF683" i="2"/>
  <c r="T683" i="2"/>
  <c r="R683" i="2"/>
  <c r="P683" i="2"/>
  <c r="BI681" i="2"/>
  <c r="BH681" i="2"/>
  <c r="BG681" i="2"/>
  <c r="BF681" i="2"/>
  <c r="T681" i="2"/>
  <c r="R681" i="2"/>
  <c r="P681" i="2"/>
  <c r="BI679" i="2"/>
  <c r="BH679" i="2"/>
  <c r="BG679" i="2"/>
  <c r="BF679" i="2"/>
  <c r="T679" i="2"/>
  <c r="R679" i="2"/>
  <c r="P679" i="2"/>
  <c r="BI677" i="2"/>
  <c r="BH677" i="2"/>
  <c r="BG677" i="2"/>
  <c r="BF677" i="2"/>
  <c r="T677" i="2"/>
  <c r="R677" i="2"/>
  <c r="P677" i="2"/>
  <c r="BI673" i="2"/>
  <c r="BH673" i="2"/>
  <c r="BG673" i="2"/>
  <c r="BF673" i="2"/>
  <c r="T673" i="2"/>
  <c r="R673" i="2"/>
  <c r="P673" i="2"/>
  <c r="BI671" i="2"/>
  <c r="BH671" i="2"/>
  <c r="BG671" i="2"/>
  <c r="BF671" i="2"/>
  <c r="T671" i="2"/>
  <c r="R671" i="2"/>
  <c r="P671" i="2"/>
  <c r="BI669" i="2"/>
  <c r="BH669" i="2"/>
  <c r="BG669" i="2"/>
  <c r="BF669" i="2"/>
  <c r="T669" i="2"/>
  <c r="R669" i="2"/>
  <c r="P669" i="2"/>
  <c r="BI667" i="2"/>
  <c r="BH667" i="2"/>
  <c r="BG667" i="2"/>
  <c r="BF667" i="2"/>
  <c r="T667" i="2"/>
  <c r="R667" i="2"/>
  <c r="P667" i="2"/>
  <c r="BI665" i="2"/>
  <c r="BH665" i="2"/>
  <c r="BG665" i="2"/>
  <c r="BF665" i="2"/>
  <c r="T665" i="2"/>
  <c r="R665" i="2"/>
  <c r="P665" i="2"/>
  <c r="BI661" i="2"/>
  <c r="BH661" i="2"/>
  <c r="BG661" i="2"/>
  <c r="BF661" i="2"/>
  <c r="T661" i="2"/>
  <c r="R661" i="2"/>
  <c r="P661" i="2"/>
  <c r="BI654" i="2"/>
  <c r="BH654" i="2"/>
  <c r="BG654" i="2"/>
  <c r="BF654" i="2"/>
  <c r="T654" i="2"/>
  <c r="R654" i="2"/>
  <c r="P654" i="2"/>
  <c r="BI651" i="2"/>
  <c r="BH651" i="2"/>
  <c r="BG651" i="2"/>
  <c r="BF651" i="2"/>
  <c r="T651" i="2"/>
  <c r="R651" i="2"/>
  <c r="P651" i="2"/>
  <c r="BI649" i="2"/>
  <c r="BH649" i="2"/>
  <c r="BG649" i="2"/>
  <c r="BF649" i="2"/>
  <c r="T649" i="2"/>
  <c r="R649" i="2"/>
  <c r="P649" i="2"/>
  <c r="BI645" i="2"/>
  <c r="BH645" i="2"/>
  <c r="BG645" i="2"/>
  <c r="BF645" i="2"/>
  <c r="T645" i="2"/>
  <c r="R645" i="2"/>
  <c r="P645" i="2"/>
  <c r="BI641" i="2"/>
  <c r="BH641" i="2"/>
  <c r="BG641" i="2"/>
  <c r="BF641" i="2"/>
  <c r="T641" i="2"/>
  <c r="R641" i="2"/>
  <c r="P641" i="2"/>
  <c r="BI616" i="2"/>
  <c r="BH616" i="2"/>
  <c r="BG616" i="2"/>
  <c r="BF616" i="2"/>
  <c r="T616" i="2"/>
  <c r="R616" i="2"/>
  <c r="P616" i="2"/>
  <c r="BI612" i="2"/>
  <c r="BH612" i="2"/>
  <c r="BG612" i="2"/>
  <c r="BF612" i="2"/>
  <c r="T612" i="2"/>
  <c r="R612" i="2"/>
  <c r="P612" i="2"/>
  <c r="BI608" i="2"/>
  <c r="BH608" i="2"/>
  <c r="BG608" i="2"/>
  <c r="BF608" i="2"/>
  <c r="T608" i="2"/>
  <c r="R608" i="2"/>
  <c r="P608" i="2"/>
  <c r="BI604" i="2"/>
  <c r="BH604" i="2"/>
  <c r="BG604" i="2"/>
  <c r="BF604" i="2"/>
  <c r="T604" i="2"/>
  <c r="R604" i="2"/>
  <c r="P604" i="2"/>
  <c r="BI600" i="2"/>
  <c r="BH600" i="2"/>
  <c r="BG600" i="2"/>
  <c r="BF600" i="2"/>
  <c r="T600" i="2"/>
  <c r="R600" i="2"/>
  <c r="P600" i="2"/>
  <c r="BI596" i="2"/>
  <c r="BH596" i="2"/>
  <c r="BG596" i="2"/>
  <c r="BF596" i="2"/>
  <c r="T596" i="2"/>
  <c r="R596" i="2"/>
  <c r="P596" i="2"/>
  <c r="BI594" i="2"/>
  <c r="BH594" i="2"/>
  <c r="BG594" i="2"/>
  <c r="BF594" i="2"/>
  <c r="T594" i="2"/>
  <c r="R594" i="2"/>
  <c r="P594" i="2"/>
  <c r="BI590" i="2"/>
  <c r="BH590" i="2"/>
  <c r="BG590" i="2"/>
  <c r="BF590" i="2"/>
  <c r="T590" i="2"/>
  <c r="R590" i="2"/>
  <c r="P590" i="2"/>
  <c r="BI586" i="2"/>
  <c r="BH586" i="2"/>
  <c r="BG586" i="2"/>
  <c r="BF586" i="2"/>
  <c r="T586" i="2"/>
  <c r="R586" i="2"/>
  <c r="P586" i="2"/>
  <c r="BI584" i="2"/>
  <c r="BH584" i="2"/>
  <c r="BG584" i="2"/>
  <c r="BF584" i="2"/>
  <c r="T584" i="2"/>
  <c r="R584" i="2"/>
  <c r="P584" i="2"/>
  <c r="BI576" i="2"/>
  <c r="BH576" i="2"/>
  <c r="BG576" i="2"/>
  <c r="BF576" i="2"/>
  <c r="T576" i="2"/>
  <c r="R576" i="2"/>
  <c r="P576" i="2"/>
  <c r="BI569" i="2"/>
  <c r="BH569" i="2"/>
  <c r="BG569" i="2"/>
  <c r="BF569" i="2"/>
  <c r="T569" i="2"/>
  <c r="R569" i="2"/>
  <c r="P569" i="2"/>
  <c r="BI565" i="2"/>
  <c r="BH565" i="2"/>
  <c r="BG565" i="2"/>
  <c r="BF565" i="2"/>
  <c r="T565" i="2"/>
  <c r="R565" i="2"/>
  <c r="P565" i="2"/>
  <c r="BI560" i="2"/>
  <c r="BH560" i="2"/>
  <c r="BG560" i="2"/>
  <c r="BF560" i="2"/>
  <c r="T560" i="2"/>
  <c r="R560" i="2"/>
  <c r="P560" i="2"/>
  <c r="BI550" i="2"/>
  <c r="BH550" i="2"/>
  <c r="BG550" i="2"/>
  <c r="BF550" i="2"/>
  <c r="T550" i="2"/>
  <c r="R550" i="2"/>
  <c r="P550" i="2"/>
  <c r="BI546" i="2"/>
  <c r="BH546" i="2"/>
  <c r="BG546" i="2"/>
  <c r="BF546" i="2"/>
  <c r="T546" i="2"/>
  <c r="R546" i="2"/>
  <c r="P546" i="2"/>
  <c r="BI542" i="2"/>
  <c r="BH542" i="2"/>
  <c r="BG542" i="2"/>
  <c r="BF542" i="2"/>
  <c r="T542" i="2"/>
  <c r="R542" i="2"/>
  <c r="P542" i="2"/>
  <c r="BI537" i="2"/>
  <c r="BH537" i="2"/>
  <c r="BG537" i="2"/>
  <c r="BF537" i="2"/>
  <c r="T537" i="2"/>
  <c r="R537" i="2"/>
  <c r="P537" i="2"/>
  <c r="BI535" i="2"/>
  <c r="BH535" i="2"/>
  <c r="BG535" i="2"/>
  <c r="BF535" i="2"/>
  <c r="T535" i="2"/>
  <c r="R535" i="2"/>
  <c r="P535" i="2"/>
  <c r="BI533" i="2"/>
  <c r="BH533" i="2"/>
  <c r="BG533" i="2"/>
  <c r="BF533" i="2"/>
  <c r="T533" i="2"/>
  <c r="R533" i="2"/>
  <c r="P533" i="2"/>
  <c r="BI529" i="2"/>
  <c r="BH529" i="2"/>
  <c r="BG529" i="2"/>
  <c r="BF529" i="2"/>
  <c r="T529" i="2"/>
  <c r="R529" i="2"/>
  <c r="P529" i="2"/>
  <c r="BI524" i="2"/>
  <c r="BH524" i="2"/>
  <c r="BG524" i="2"/>
  <c r="BF524" i="2"/>
  <c r="T524" i="2"/>
  <c r="R524" i="2"/>
  <c r="P524" i="2"/>
  <c r="BI520" i="2"/>
  <c r="BH520" i="2"/>
  <c r="BG520" i="2"/>
  <c r="BF520" i="2"/>
  <c r="T520" i="2"/>
  <c r="R520" i="2"/>
  <c r="P520" i="2"/>
  <c r="BI512" i="2"/>
  <c r="BH512" i="2"/>
  <c r="BG512" i="2"/>
  <c r="BF512" i="2"/>
  <c r="T512" i="2"/>
  <c r="R512" i="2"/>
  <c r="P512" i="2"/>
  <c r="BI508" i="2"/>
  <c r="BH508" i="2"/>
  <c r="BG508" i="2"/>
  <c r="BF508" i="2"/>
  <c r="T508" i="2"/>
  <c r="R508" i="2"/>
  <c r="P508" i="2"/>
  <c r="BI500" i="2"/>
  <c r="BH500" i="2"/>
  <c r="BG500" i="2"/>
  <c r="BF500" i="2"/>
  <c r="T500" i="2"/>
  <c r="R500" i="2"/>
  <c r="P500" i="2"/>
  <c r="BI486" i="2"/>
  <c r="BH486" i="2"/>
  <c r="BG486" i="2"/>
  <c r="BF486" i="2"/>
  <c r="T486" i="2"/>
  <c r="R486" i="2"/>
  <c r="P486" i="2"/>
  <c r="BI475" i="2"/>
  <c r="BH475" i="2"/>
  <c r="BG475" i="2"/>
  <c r="BF475" i="2"/>
  <c r="T475" i="2"/>
  <c r="R475" i="2"/>
  <c r="P475" i="2"/>
  <c r="BI467" i="2"/>
  <c r="BH467" i="2"/>
  <c r="BG467" i="2"/>
  <c r="BF467" i="2"/>
  <c r="T467" i="2"/>
  <c r="R467" i="2"/>
  <c r="P467" i="2"/>
  <c r="BI462" i="2"/>
  <c r="BH462" i="2"/>
  <c r="BG462" i="2"/>
  <c r="BF462" i="2"/>
  <c r="T462" i="2"/>
  <c r="R462" i="2"/>
  <c r="P462" i="2"/>
  <c r="BI455" i="2"/>
  <c r="BH455" i="2"/>
  <c r="BG455" i="2"/>
  <c r="BF455" i="2"/>
  <c r="T455" i="2"/>
  <c r="R455" i="2"/>
  <c r="P455" i="2"/>
  <c r="BI448" i="2"/>
  <c r="BH448" i="2"/>
  <c r="BG448" i="2"/>
  <c r="BF448" i="2"/>
  <c r="T448" i="2"/>
  <c r="R448" i="2"/>
  <c r="P448" i="2"/>
  <c r="BI444" i="2"/>
  <c r="BH444" i="2"/>
  <c r="BG444" i="2"/>
  <c r="BF444" i="2"/>
  <c r="T444" i="2"/>
  <c r="R444" i="2"/>
  <c r="P444" i="2"/>
  <c r="BI440" i="2"/>
  <c r="BH440" i="2"/>
  <c r="BG440" i="2"/>
  <c r="BF440" i="2"/>
  <c r="T440" i="2"/>
  <c r="R440" i="2"/>
  <c r="P440" i="2"/>
  <c r="BI436" i="2"/>
  <c r="BH436" i="2"/>
  <c r="BG436" i="2"/>
  <c r="BF436" i="2"/>
  <c r="T436" i="2"/>
  <c r="R436" i="2"/>
  <c r="P436" i="2"/>
  <c r="BI430" i="2"/>
  <c r="BH430" i="2"/>
  <c r="BG430" i="2"/>
  <c r="BF430" i="2"/>
  <c r="T430" i="2"/>
  <c r="R430" i="2"/>
  <c r="P430" i="2"/>
  <c r="BI428" i="2"/>
  <c r="BH428" i="2"/>
  <c r="BG428" i="2"/>
  <c r="BF428" i="2"/>
  <c r="T428" i="2"/>
  <c r="R428" i="2"/>
  <c r="P428" i="2"/>
  <c r="BI424" i="2"/>
  <c r="BH424" i="2"/>
  <c r="BG424" i="2"/>
  <c r="BF424" i="2"/>
  <c r="T424" i="2"/>
  <c r="R424" i="2"/>
  <c r="P424" i="2"/>
  <c r="BI422" i="2"/>
  <c r="BH422" i="2"/>
  <c r="BG422" i="2"/>
  <c r="BF422" i="2"/>
  <c r="T422" i="2"/>
  <c r="R422" i="2"/>
  <c r="P422" i="2"/>
  <c r="BI417" i="2"/>
  <c r="BH417" i="2"/>
  <c r="BG417" i="2"/>
  <c r="BF417" i="2"/>
  <c r="T417" i="2"/>
  <c r="R417" i="2"/>
  <c r="P417" i="2"/>
  <c r="BI415" i="2"/>
  <c r="BH415" i="2"/>
  <c r="BG415" i="2"/>
  <c r="BF415" i="2"/>
  <c r="T415" i="2"/>
  <c r="R415" i="2"/>
  <c r="P415" i="2"/>
  <c r="BI408" i="2"/>
  <c r="BH408" i="2"/>
  <c r="BG408" i="2"/>
  <c r="BF408" i="2"/>
  <c r="T408" i="2"/>
  <c r="R408" i="2"/>
  <c r="P408" i="2"/>
  <c r="BI400" i="2"/>
  <c r="BH400" i="2"/>
  <c r="BG400" i="2"/>
  <c r="BF400" i="2"/>
  <c r="T400" i="2"/>
  <c r="R400" i="2"/>
  <c r="P400" i="2"/>
  <c r="BI398" i="2"/>
  <c r="BH398" i="2"/>
  <c r="BG398" i="2"/>
  <c r="BF398" i="2"/>
  <c r="T398" i="2"/>
  <c r="R398" i="2"/>
  <c r="P398" i="2"/>
  <c r="BI394" i="2"/>
  <c r="BH394" i="2"/>
  <c r="BG394" i="2"/>
  <c r="BF394" i="2"/>
  <c r="T394" i="2"/>
  <c r="R394" i="2"/>
  <c r="P394" i="2"/>
  <c r="BI392" i="2"/>
  <c r="BH392" i="2"/>
  <c r="BG392" i="2"/>
  <c r="BF392" i="2"/>
  <c r="T392" i="2"/>
  <c r="R392" i="2"/>
  <c r="P392" i="2"/>
  <c r="BI388" i="2"/>
  <c r="BH388" i="2"/>
  <c r="BG388" i="2"/>
  <c r="BF388" i="2"/>
  <c r="T388" i="2"/>
  <c r="R388" i="2"/>
  <c r="P388" i="2"/>
  <c r="BI386" i="2"/>
  <c r="BH386" i="2"/>
  <c r="BG386" i="2"/>
  <c r="BF386" i="2"/>
  <c r="T386" i="2"/>
  <c r="R386" i="2"/>
  <c r="P386" i="2"/>
  <c r="BI384" i="2"/>
  <c r="BH384" i="2"/>
  <c r="BG384" i="2"/>
  <c r="BF384" i="2"/>
  <c r="T384" i="2"/>
  <c r="R384" i="2"/>
  <c r="P384" i="2"/>
  <c r="BI382" i="2"/>
  <c r="BH382" i="2"/>
  <c r="BG382" i="2"/>
  <c r="BF382" i="2"/>
  <c r="T382" i="2"/>
  <c r="R382" i="2"/>
  <c r="P382" i="2"/>
  <c r="BI378" i="2"/>
  <c r="BH378" i="2"/>
  <c r="BG378" i="2"/>
  <c r="BF378" i="2"/>
  <c r="T378" i="2"/>
  <c r="R378" i="2"/>
  <c r="P378" i="2"/>
  <c r="BI376" i="2"/>
  <c r="BH376" i="2"/>
  <c r="BG376" i="2"/>
  <c r="BF376" i="2"/>
  <c r="T376" i="2"/>
  <c r="R376" i="2"/>
  <c r="P376" i="2"/>
  <c r="BI374" i="2"/>
  <c r="BH374" i="2"/>
  <c r="BG374" i="2"/>
  <c r="BF374" i="2"/>
  <c r="T374" i="2"/>
  <c r="R374" i="2"/>
  <c r="P374" i="2"/>
  <c r="BI372" i="2"/>
  <c r="BH372" i="2"/>
  <c r="BG372" i="2"/>
  <c r="BF372" i="2"/>
  <c r="T372" i="2"/>
  <c r="R372" i="2"/>
  <c r="P372" i="2"/>
  <c r="BI370" i="2"/>
  <c r="BH370" i="2"/>
  <c r="BG370" i="2"/>
  <c r="BF370" i="2"/>
  <c r="T370" i="2"/>
  <c r="R370" i="2"/>
  <c r="P370" i="2"/>
  <c r="BI361" i="2"/>
  <c r="BH361" i="2"/>
  <c r="BG361" i="2"/>
  <c r="BF361" i="2"/>
  <c r="T361" i="2"/>
  <c r="R361" i="2"/>
  <c r="P361" i="2"/>
  <c r="BI356" i="2"/>
  <c r="BH356" i="2"/>
  <c r="BG356" i="2"/>
  <c r="BF356" i="2"/>
  <c r="T356" i="2"/>
  <c r="R356" i="2"/>
  <c r="P356" i="2"/>
  <c r="BI353" i="2"/>
  <c r="BH353" i="2"/>
  <c r="BG353" i="2"/>
  <c r="BF353" i="2"/>
  <c r="T353" i="2"/>
  <c r="R353" i="2"/>
  <c r="P353" i="2"/>
  <c r="BI351" i="2"/>
  <c r="BH351" i="2"/>
  <c r="BG351" i="2"/>
  <c r="BF351" i="2"/>
  <c r="T351" i="2"/>
  <c r="R351" i="2"/>
  <c r="P351" i="2"/>
  <c r="BI347" i="2"/>
  <c r="BH347" i="2"/>
  <c r="BG347" i="2"/>
  <c r="BF347" i="2"/>
  <c r="T347" i="2"/>
  <c r="R347" i="2"/>
  <c r="P347" i="2"/>
  <c r="BI342" i="2"/>
  <c r="BH342" i="2"/>
  <c r="BG342" i="2"/>
  <c r="BF342" i="2"/>
  <c r="T342" i="2"/>
  <c r="R342" i="2"/>
  <c r="P342" i="2"/>
  <c r="BI337" i="2"/>
  <c r="BH337" i="2"/>
  <c r="BG337" i="2"/>
  <c r="BF337" i="2"/>
  <c r="T337" i="2"/>
  <c r="R337" i="2"/>
  <c r="P337" i="2"/>
  <c r="BI322" i="2"/>
  <c r="BH322" i="2"/>
  <c r="BG322" i="2"/>
  <c r="BF322" i="2"/>
  <c r="T322" i="2"/>
  <c r="R322" i="2"/>
  <c r="P322" i="2"/>
  <c r="BI318" i="2"/>
  <c r="BH318" i="2"/>
  <c r="BG318" i="2"/>
  <c r="BF318" i="2"/>
  <c r="T318" i="2"/>
  <c r="R318" i="2"/>
  <c r="P318" i="2"/>
  <c r="BI316" i="2"/>
  <c r="BH316" i="2"/>
  <c r="BG316" i="2"/>
  <c r="BF316" i="2"/>
  <c r="T316" i="2"/>
  <c r="R316" i="2"/>
  <c r="P316" i="2"/>
  <c r="BI314" i="2"/>
  <c r="BH314" i="2"/>
  <c r="BG314" i="2"/>
  <c r="BF314" i="2"/>
  <c r="T314" i="2"/>
  <c r="R314" i="2"/>
  <c r="P314" i="2"/>
  <c r="BI310" i="2"/>
  <c r="BH310" i="2"/>
  <c r="BG310" i="2"/>
  <c r="BF310" i="2"/>
  <c r="T310" i="2"/>
  <c r="R310" i="2"/>
  <c r="P310" i="2"/>
  <c r="BI306" i="2"/>
  <c r="BH306" i="2"/>
  <c r="BG306" i="2"/>
  <c r="BF306" i="2"/>
  <c r="T306" i="2"/>
  <c r="R306" i="2"/>
  <c r="P306" i="2"/>
  <c r="BI302" i="2"/>
  <c r="BH302" i="2"/>
  <c r="BG302" i="2"/>
  <c r="BF302" i="2"/>
  <c r="T302" i="2"/>
  <c r="R302" i="2"/>
  <c r="P302" i="2"/>
  <c r="BI300" i="2"/>
  <c r="BH300" i="2"/>
  <c r="BG300" i="2"/>
  <c r="BF300" i="2"/>
  <c r="T300" i="2"/>
  <c r="R300" i="2"/>
  <c r="P300" i="2"/>
  <c r="BI295" i="2"/>
  <c r="BH295" i="2"/>
  <c r="BG295" i="2"/>
  <c r="BF295" i="2"/>
  <c r="T295" i="2"/>
  <c r="R295" i="2"/>
  <c r="P295" i="2"/>
  <c r="BI293" i="2"/>
  <c r="BH293" i="2"/>
  <c r="BG293" i="2"/>
  <c r="BF293" i="2"/>
  <c r="T293" i="2"/>
  <c r="R293" i="2"/>
  <c r="P293" i="2"/>
  <c r="BI288" i="2"/>
  <c r="BH288" i="2"/>
  <c r="BG288" i="2"/>
  <c r="BF288" i="2"/>
  <c r="T288" i="2"/>
  <c r="R288" i="2"/>
  <c r="P288" i="2"/>
  <c r="BI283" i="2"/>
  <c r="BH283" i="2"/>
  <c r="BG283" i="2"/>
  <c r="BF283" i="2"/>
  <c r="T283" i="2"/>
  <c r="R283" i="2"/>
  <c r="P283" i="2"/>
  <c r="BI279" i="2"/>
  <c r="BH279" i="2"/>
  <c r="BG279" i="2"/>
  <c r="BF279" i="2"/>
  <c r="T279" i="2"/>
  <c r="R279" i="2"/>
  <c r="P279" i="2"/>
  <c r="BI275" i="2"/>
  <c r="BH275" i="2"/>
  <c r="BG275" i="2"/>
  <c r="BF275" i="2"/>
  <c r="T275" i="2"/>
  <c r="R275" i="2"/>
  <c r="P275" i="2"/>
  <c r="BI271" i="2"/>
  <c r="BH271" i="2"/>
  <c r="BG271" i="2"/>
  <c r="BF271" i="2"/>
  <c r="T271" i="2"/>
  <c r="R271" i="2"/>
  <c r="P271" i="2"/>
  <c r="BI267" i="2"/>
  <c r="BH267" i="2"/>
  <c r="BG267" i="2"/>
  <c r="BF267" i="2"/>
  <c r="T267" i="2"/>
  <c r="R267" i="2"/>
  <c r="P267" i="2"/>
  <c r="BI263" i="2"/>
  <c r="BH263" i="2"/>
  <c r="BG263" i="2"/>
  <c r="BF263" i="2"/>
  <c r="T263" i="2"/>
  <c r="R263" i="2"/>
  <c r="P263" i="2"/>
  <c r="BI259" i="2"/>
  <c r="BH259" i="2"/>
  <c r="BG259" i="2"/>
  <c r="BF259" i="2"/>
  <c r="T259" i="2"/>
  <c r="R259" i="2"/>
  <c r="P259" i="2"/>
  <c r="BI253" i="2"/>
  <c r="BH253" i="2"/>
  <c r="BG253" i="2"/>
  <c r="BF253" i="2"/>
  <c r="T253" i="2"/>
  <c r="R253" i="2"/>
  <c r="P253" i="2"/>
  <c r="BI236" i="2"/>
  <c r="BH236" i="2"/>
  <c r="BG236" i="2"/>
  <c r="BF236" i="2"/>
  <c r="T236" i="2"/>
  <c r="R236" i="2"/>
  <c r="P236" i="2"/>
  <c r="BI232" i="2"/>
  <c r="BH232" i="2"/>
  <c r="BG232" i="2"/>
  <c r="BF232" i="2"/>
  <c r="T232" i="2"/>
  <c r="R232" i="2"/>
  <c r="P232" i="2"/>
  <c r="BI227" i="2"/>
  <c r="BH227" i="2"/>
  <c r="BG227" i="2"/>
  <c r="BF227" i="2"/>
  <c r="T227" i="2"/>
  <c r="R227" i="2"/>
  <c r="P227" i="2"/>
  <c r="BI225" i="2"/>
  <c r="BH225" i="2"/>
  <c r="BG225" i="2"/>
  <c r="BF225" i="2"/>
  <c r="T225" i="2"/>
  <c r="R225" i="2"/>
  <c r="P225" i="2"/>
  <c r="BI219" i="2"/>
  <c r="BH219" i="2"/>
  <c r="BG219" i="2"/>
  <c r="BF219" i="2"/>
  <c r="T219" i="2"/>
  <c r="R219" i="2"/>
  <c r="P219" i="2"/>
  <c r="BI215" i="2"/>
  <c r="BH215" i="2"/>
  <c r="BG215" i="2"/>
  <c r="BF215" i="2"/>
  <c r="T215" i="2"/>
  <c r="R215" i="2"/>
  <c r="P215" i="2"/>
  <c r="BI213" i="2"/>
  <c r="BH213" i="2"/>
  <c r="BG213" i="2"/>
  <c r="BF213" i="2"/>
  <c r="T213" i="2"/>
  <c r="R213" i="2"/>
  <c r="P213" i="2"/>
  <c r="BI211" i="2"/>
  <c r="BH211" i="2"/>
  <c r="BG211" i="2"/>
  <c r="BF211" i="2"/>
  <c r="T211" i="2"/>
  <c r="R211" i="2"/>
  <c r="P211" i="2"/>
  <c r="BI207" i="2"/>
  <c r="BH207" i="2"/>
  <c r="BG207" i="2"/>
  <c r="BF207" i="2"/>
  <c r="T207" i="2"/>
  <c r="R207" i="2"/>
  <c r="P207" i="2"/>
  <c r="BI202" i="2"/>
  <c r="BH202" i="2"/>
  <c r="BG202" i="2"/>
  <c r="BF202" i="2"/>
  <c r="T202" i="2"/>
  <c r="R202" i="2"/>
  <c r="P202" i="2"/>
  <c r="BI196" i="2"/>
  <c r="BH196" i="2"/>
  <c r="BG196" i="2"/>
  <c r="BF196" i="2"/>
  <c r="T196" i="2"/>
  <c r="R196" i="2"/>
  <c r="P196" i="2"/>
  <c r="BI192" i="2"/>
  <c r="BH192" i="2"/>
  <c r="BG192" i="2"/>
  <c r="BF192" i="2"/>
  <c r="T192" i="2"/>
  <c r="R192" i="2"/>
  <c r="P192" i="2"/>
  <c r="BI190" i="2"/>
  <c r="BH190" i="2"/>
  <c r="BG190" i="2"/>
  <c r="BF190" i="2"/>
  <c r="T190" i="2"/>
  <c r="R190" i="2"/>
  <c r="P190" i="2"/>
  <c r="BI186" i="2"/>
  <c r="BH186" i="2"/>
  <c r="BG186" i="2"/>
  <c r="BF186" i="2"/>
  <c r="T186" i="2"/>
  <c r="R186" i="2"/>
  <c r="P186" i="2"/>
  <c r="BI182" i="2"/>
  <c r="BH182" i="2"/>
  <c r="BG182" i="2"/>
  <c r="BF182" i="2"/>
  <c r="T182" i="2"/>
  <c r="R182" i="2"/>
  <c r="P182" i="2"/>
  <c r="BI178" i="2"/>
  <c r="BH178" i="2"/>
  <c r="BG178" i="2"/>
  <c r="BF178" i="2"/>
  <c r="T178" i="2"/>
  <c r="R178" i="2"/>
  <c r="P178" i="2"/>
  <c r="BI174" i="2"/>
  <c r="BH174" i="2"/>
  <c r="BG174" i="2"/>
  <c r="BF174" i="2"/>
  <c r="T174" i="2"/>
  <c r="R174" i="2"/>
  <c r="P174" i="2"/>
  <c r="BI172" i="2"/>
  <c r="BH172" i="2"/>
  <c r="BG172" i="2"/>
  <c r="BF172" i="2"/>
  <c r="T172" i="2"/>
  <c r="R172" i="2"/>
  <c r="P172" i="2"/>
  <c r="BI167" i="2"/>
  <c r="BH167" i="2"/>
  <c r="BG167" i="2"/>
  <c r="BF167" i="2"/>
  <c r="T167" i="2"/>
  <c r="R167" i="2"/>
  <c r="P167" i="2"/>
  <c r="BI163" i="2"/>
  <c r="BH163" i="2"/>
  <c r="BG163" i="2"/>
  <c r="BF163" i="2"/>
  <c r="T163" i="2"/>
  <c r="R163" i="2"/>
  <c r="P163" i="2"/>
  <c r="BI159" i="2"/>
  <c r="BH159" i="2"/>
  <c r="BG159" i="2"/>
  <c r="BF159" i="2"/>
  <c r="T159" i="2"/>
  <c r="R159" i="2"/>
  <c r="P159" i="2"/>
  <c r="BI156" i="2"/>
  <c r="BH156" i="2"/>
  <c r="BG156" i="2"/>
  <c r="BF156" i="2"/>
  <c r="T156" i="2"/>
  <c r="R156" i="2"/>
  <c r="P156" i="2"/>
  <c r="BI154" i="2"/>
  <c r="BH154" i="2"/>
  <c r="BG154" i="2"/>
  <c r="BF154" i="2"/>
  <c r="T154" i="2"/>
  <c r="R154" i="2"/>
  <c r="P154" i="2"/>
  <c r="BI150" i="2"/>
  <c r="BH150" i="2"/>
  <c r="BG150" i="2"/>
  <c r="BF150" i="2"/>
  <c r="T150" i="2"/>
  <c r="R150" i="2"/>
  <c r="P150" i="2"/>
  <c r="BI146" i="2"/>
  <c r="BH146" i="2"/>
  <c r="BG146" i="2"/>
  <c r="BF146" i="2"/>
  <c r="T146" i="2"/>
  <c r="R146" i="2"/>
  <c r="P146" i="2"/>
  <c r="BI144" i="2"/>
  <c r="BH144" i="2"/>
  <c r="BG144" i="2"/>
  <c r="BF144" i="2"/>
  <c r="T144" i="2"/>
  <c r="R144" i="2"/>
  <c r="P144" i="2"/>
  <c r="BI140" i="2"/>
  <c r="BH140" i="2"/>
  <c r="BG140" i="2"/>
  <c r="BF140" i="2"/>
  <c r="T140" i="2"/>
  <c r="R140" i="2"/>
  <c r="P140" i="2"/>
  <c r="BI134" i="2"/>
  <c r="BH134" i="2"/>
  <c r="BG134" i="2"/>
  <c r="BF134" i="2"/>
  <c r="T134" i="2"/>
  <c r="R134" i="2"/>
  <c r="P134" i="2"/>
  <c r="BI132" i="2"/>
  <c r="BH132" i="2"/>
  <c r="BG132" i="2"/>
  <c r="BF132" i="2"/>
  <c r="T132" i="2"/>
  <c r="R132" i="2"/>
  <c r="P132" i="2"/>
  <c r="BI128" i="2"/>
  <c r="BH128" i="2"/>
  <c r="BG128" i="2"/>
  <c r="BF128" i="2"/>
  <c r="T128" i="2"/>
  <c r="R128" i="2"/>
  <c r="P128" i="2"/>
  <c r="BI124" i="2"/>
  <c r="BH124" i="2"/>
  <c r="BG124" i="2"/>
  <c r="BF124" i="2"/>
  <c r="T124" i="2"/>
  <c r="R124" i="2"/>
  <c r="P124" i="2"/>
  <c r="BI118" i="2"/>
  <c r="BH118" i="2"/>
  <c r="BG118" i="2"/>
  <c r="BF118" i="2"/>
  <c r="T118" i="2"/>
  <c r="R118" i="2"/>
  <c r="P118" i="2"/>
  <c r="BI114" i="2"/>
  <c r="BH114" i="2"/>
  <c r="BG114" i="2"/>
  <c r="BF114" i="2"/>
  <c r="T114" i="2"/>
  <c r="R114" i="2"/>
  <c r="P114" i="2"/>
  <c r="BI110" i="2"/>
  <c r="BH110" i="2"/>
  <c r="BG110" i="2"/>
  <c r="BF110" i="2"/>
  <c r="T110" i="2"/>
  <c r="R110" i="2"/>
  <c r="P110" i="2"/>
  <c r="BI106" i="2"/>
  <c r="BH106" i="2"/>
  <c r="BG106" i="2"/>
  <c r="BF106" i="2"/>
  <c r="T106" i="2"/>
  <c r="R106" i="2"/>
  <c r="P106" i="2"/>
  <c r="J99" i="2"/>
  <c r="F99" i="2"/>
  <c r="F97" i="2"/>
  <c r="E95" i="2"/>
  <c r="J54" i="2"/>
  <c r="F54" i="2"/>
  <c r="F52" i="2"/>
  <c r="E50" i="2"/>
  <c r="J24" i="2"/>
  <c r="E24" i="2"/>
  <c r="J100" i="2"/>
  <c r="J23" i="2"/>
  <c r="J18" i="2"/>
  <c r="E18" i="2"/>
  <c r="F55" i="2"/>
  <c r="J17" i="2"/>
  <c r="J12" i="2"/>
  <c r="J52" i="2" s="1"/>
  <c r="E7" i="2"/>
  <c r="E93" i="2"/>
  <c r="L50" i="1"/>
  <c r="AM50" i="1"/>
  <c r="AM49" i="1"/>
  <c r="L49" i="1"/>
  <c r="AM47" i="1"/>
  <c r="L47" i="1"/>
  <c r="L45" i="1"/>
  <c r="L44" i="1"/>
  <c r="BK178" i="9"/>
  <c r="J178" i="9"/>
  <c r="BK174" i="9"/>
  <c r="J174" i="9"/>
  <c r="BK170" i="9"/>
  <c r="J170" i="9"/>
  <c r="BK167" i="9"/>
  <c r="J167" i="9"/>
  <c r="BK163" i="9"/>
  <c r="J163" i="9"/>
  <c r="BK158" i="9"/>
  <c r="J158" i="9"/>
  <c r="BK154" i="9"/>
  <c r="J154" i="9"/>
  <c r="BK150" i="9"/>
  <c r="J150" i="9"/>
  <c r="BK146" i="9"/>
  <c r="J146" i="9"/>
  <c r="BK144" i="9"/>
  <c r="J144" i="9"/>
  <c r="BK142" i="9"/>
  <c r="J142" i="9"/>
  <c r="BK137" i="9"/>
  <c r="J137" i="9"/>
  <c r="BK132" i="9"/>
  <c r="J132" i="9"/>
  <c r="BK127" i="9"/>
  <c r="J127" i="9"/>
  <c r="BK123" i="9"/>
  <c r="J123" i="9"/>
  <c r="BK121" i="9"/>
  <c r="J121" i="9"/>
  <c r="BK119" i="9"/>
  <c r="J119" i="9"/>
  <c r="BK117" i="9"/>
  <c r="J117" i="9"/>
  <c r="BK115" i="9"/>
  <c r="J115" i="9"/>
  <c r="BK111" i="9"/>
  <c r="J111" i="9"/>
  <c r="BK109" i="9"/>
  <c r="J109" i="9"/>
  <c r="BK106" i="9"/>
  <c r="J106" i="9"/>
  <c r="BK102" i="9"/>
  <c r="J102" i="9"/>
  <c r="BK97" i="9"/>
  <c r="J97" i="9"/>
  <c r="BK93" i="9"/>
  <c r="J93" i="9"/>
  <c r="BK126" i="8"/>
  <c r="J126" i="8"/>
  <c r="BK123" i="8"/>
  <c r="J123" i="8"/>
  <c r="BK120" i="8"/>
  <c r="J120" i="8"/>
  <c r="BK117" i="8"/>
  <c r="J117" i="8"/>
  <c r="BK115" i="8"/>
  <c r="J115" i="8"/>
  <c r="BK113" i="8"/>
  <c r="J113" i="8"/>
  <c r="BK111" i="8"/>
  <c r="J111" i="8"/>
  <c r="BK108" i="8"/>
  <c r="J108" i="8"/>
  <c r="BK106" i="8"/>
  <c r="J106" i="8"/>
  <c r="BK104" i="8"/>
  <c r="J104" i="8"/>
  <c r="BK102" i="8"/>
  <c r="J102" i="8"/>
  <c r="BK100" i="8"/>
  <c r="J100" i="8"/>
  <c r="BK98" i="8"/>
  <c r="J98" i="8"/>
  <c r="BK96" i="8"/>
  <c r="J96" i="8"/>
  <c r="BK94" i="8"/>
  <c r="J94" i="8"/>
  <c r="BK92" i="8"/>
  <c r="J92" i="8"/>
  <c r="BK134" i="7"/>
  <c r="J134" i="7"/>
  <c r="BK131" i="7"/>
  <c r="J131" i="7"/>
  <c r="BK129" i="7"/>
  <c r="J129" i="7"/>
  <c r="BK127" i="7"/>
  <c r="J127" i="7"/>
  <c r="BK125" i="7"/>
  <c r="J125" i="7"/>
  <c r="BK123" i="7"/>
  <c r="J123" i="7"/>
  <c r="BK121" i="7"/>
  <c r="J121" i="7"/>
  <c r="BK119" i="7"/>
  <c r="J119" i="7"/>
  <c r="BK117" i="7"/>
  <c r="J117" i="7"/>
  <c r="BK115" i="7"/>
  <c r="J115" i="7"/>
  <c r="BK113" i="7"/>
  <c r="J113" i="7"/>
  <c r="BK111" i="7"/>
  <c r="J111" i="7"/>
  <c r="BK109" i="7"/>
  <c r="J109" i="7"/>
  <c r="BK106" i="7"/>
  <c r="J106" i="7"/>
  <c r="BK103" i="7"/>
  <c r="J103" i="7"/>
  <c r="BK100" i="7"/>
  <c r="J97" i="7"/>
  <c r="BK94" i="7"/>
  <c r="J94" i="7"/>
  <c r="BK91" i="7"/>
  <c r="J91" i="7"/>
  <c r="BK223" i="6"/>
  <c r="J223" i="6"/>
  <c r="J212" i="6"/>
  <c r="J209" i="6"/>
  <c r="J196" i="6"/>
  <c r="J192" i="6"/>
  <c r="J166" i="6"/>
  <c r="J159" i="6"/>
  <c r="J155" i="6"/>
  <c r="BK148" i="6"/>
  <c r="J146" i="6"/>
  <c r="J137" i="6"/>
  <c r="BK132" i="6"/>
  <c r="J128" i="6"/>
  <c r="J124" i="6"/>
  <c r="J118" i="6"/>
  <c r="BK110" i="6"/>
  <c r="J98" i="6"/>
  <c r="J94" i="6"/>
  <c r="J92" i="6"/>
  <c r="BK501" i="5"/>
  <c r="BK498" i="5"/>
  <c r="J496" i="5"/>
  <c r="J494" i="5"/>
  <c r="BK490" i="5"/>
  <c r="J488" i="5"/>
  <c r="BK486" i="5"/>
  <c r="J484" i="5"/>
  <c r="J476" i="5"/>
  <c r="J464" i="5"/>
  <c r="BK462" i="5"/>
  <c r="J460" i="5"/>
  <c r="BK452" i="5"/>
  <c r="BK450" i="5"/>
  <c r="J444" i="5"/>
  <c r="BK442" i="5"/>
  <c r="J438" i="5"/>
  <c r="BK416" i="5"/>
  <c r="BK405" i="5"/>
  <c r="BK401" i="5"/>
  <c r="BK399" i="5"/>
  <c r="J397" i="5"/>
  <c r="J393" i="5"/>
  <c r="BK391" i="5"/>
  <c r="J389" i="5"/>
  <c r="BK381" i="5"/>
  <c r="BK379" i="5"/>
  <c r="J377" i="5"/>
  <c r="J375" i="5"/>
  <c r="J373" i="5"/>
  <c r="J371" i="5"/>
  <c r="J369" i="5"/>
  <c r="BK367" i="5"/>
  <c r="J365" i="5"/>
  <c r="J363" i="5"/>
  <c r="BK361" i="5"/>
  <c r="BK357" i="5"/>
  <c r="BK355" i="5"/>
  <c r="BK353" i="5"/>
  <c r="J351" i="5"/>
  <c r="BK349" i="5"/>
  <c r="J341" i="5"/>
  <c r="J339" i="5"/>
  <c r="BK335" i="5"/>
  <c r="J333" i="5"/>
  <c r="BK331" i="5"/>
  <c r="J321" i="5"/>
  <c r="BK319" i="5"/>
  <c r="J317" i="5"/>
  <c r="J315" i="5"/>
  <c r="J313" i="5"/>
  <c r="BK295" i="5"/>
  <c r="J293" i="5"/>
  <c r="BK289" i="5"/>
  <c r="J287" i="5"/>
  <c r="J285" i="5"/>
  <c r="J283" i="5"/>
  <c r="BK281" i="5"/>
  <c r="J279" i="5"/>
  <c r="J277" i="5"/>
  <c r="J273" i="5"/>
  <c r="J271" i="5"/>
  <c r="J269" i="5"/>
  <c r="J267" i="5"/>
  <c r="BK265" i="5"/>
  <c r="J253" i="5"/>
  <c r="BK251" i="5"/>
  <c r="BK249" i="5"/>
  <c r="J247" i="5"/>
  <c r="BK245" i="5"/>
  <c r="BK243" i="5"/>
  <c r="BK241" i="5"/>
  <c r="J233" i="5"/>
  <c r="J231" i="5"/>
  <c r="BK225" i="5"/>
  <c r="J223" i="5"/>
  <c r="BK221" i="5"/>
  <c r="BK217" i="5"/>
  <c r="J213" i="5"/>
  <c r="J207" i="5"/>
  <c r="J203" i="5"/>
  <c r="BK197" i="5"/>
  <c r="J193" i="5"/>
  <c r="BK183" i="5"/>
  <c r="BK181" i="5"/>
  <c r="BK177" i="5"/>
  <c r="J175" i="5"/>
  <c r="BK171" i="5"/>
  <c r="BK169" i="5"/>
  <c r="J165" i="5"/>
  <c r="BK123" i="5"/>
  <c r="BK117" i="5"/>
  <c r="J113" i="5"/>
  <c r="J111" i="5"/>
  <c r="J107" i="5"/>
  <c r="BK105" i="5"/>
  <c r="BK101" i="5"/>
  <c r="J95" i="5"/>
  <c r="J91" i="5"/>
  <c r="J89" i="5"/>
  <c r="J224" i="4"/>
  <c r="BK221" i="4"/>
  <c r="BK219" i="4"/>
  <c r="BK217" i="4"/>
  <c r="J215" i="4"/>
  <c r="J213" i="4"/>
  <c r="J211" i="4"/>
  <c r="BK209" i="4"/>
  <c r="BK207" i="4"/>
  <c r="J205" i="4"/>
  <c r="BK203" i="4"/>
  <c r="BK200" i="4"/>
  <c r="BK196" i="4"/>
  <c r="J194" i="4"/>
  <c r="BK192" i="4"/>
  <c r="BK190" i="4"/>
  <c r="BK188" i="4"/>
  <c r="BK184" i="4"/>
  <c r="BK182" i="4"/>
  <c r="BK180" i="4"/>
  <c r="J178" i="4"/>
  <c r="BK176" i="4"/>
  <c r="BK172" i="4"/>
  <c r="J170" i="4"/>
  <c r="J168" i="4"/>
  <c r="BK166" i="4"/>
  <c r="J163" i="4"/>
  <c r="BK161" i="4"/>
  <c r="J159" i="4"/>
  <c r="BK157" i="4"/>
  <c r="BK155" i="4"/>
  <c r="BK153" i="4"/>
  <c r="J148" i="4"/>
  <c r="J144" i="4"/>
  <c r="BK142" i="4"/>
  <c r="BK138" i="4"/>
  <c r="BK136" i="4"/>
  <c r="J134" i="4"/>
  <c r="J128" i="4"/>
  <c r="J126" i="4"/>
  <c r="BK124" i="4"/>
  <c r="BK122" i="4"/>
  <c r="BK120" i="4"/>
  <c r="J118" i="4"/>
  <c r="J116" i="4"/>
  <c r="J113" i="4"/>
  <c r="J111" i="4"/>
  <c r="BK108" i="4"/>
  <c r="J106" i="4"/>
  <c r="J102" i="4"/>
  <c r="BK100" i="4"/>
  <c r="BK94" i="4"/>
  <c r="J92" i="4"/>
  <c r="BK432" i="3"/>
  <c r="J430" i="3"/>
  <c r="BK426" i="3"/>
  <c r="J422" i="3"/>
  <c r="BK418" i="3"/>
  <c r="J416" i="3"/>
  <c r="J414" i="3"/>
  <c r="J410" i="3"/>
  <c r="BK406" i="3"/>
  <c r="J404" i="3"/>
  <c r="BK398" i="3"/>
  <c r="BK395" i="3"/>
  <c r="BK391" i="3"/>
  <c r="J388" i="3"/>
  <c r="J386" i="3"/>
  <c r="J384" i="3"/>
  <c r="BK382" i="3"/>
  <c r="J380" i="3"/>
  <c r="J378" i="3"/>
  <c r="J370" i="3"/>
  <c r="BK368" i="3"/>
  <c r="BK366" i="3"/>
  <c r="BK364" i="3"/>
  <c r="BK356" i="3"/>
  <c r="J352" i="3"/>
  <c r="BK348" i="3"/>
  <c r="J344" i="3"/>
  <c r="J342" i="3"/>
  <c r="J335" i="3"/>
  <c r="J325" i="3"/>
  <c r="J323" i="3"/>
  <c r="BK315" i="3"/>
  <c r="J304" i="3"/>
  <c r="BK296" i="3"/>
  <c r="J294" i="3"/>
  <c r="J286" i="3"/>
  <c r="BK283" i="3"/>
  <c r="J281" i="3"/>
  <c r="J279" i="3"/>
  <c r="BK271" i="3"/>
  <c r="BK269" i="3"/>
  <c r="BK262" i="3"/>
  <c r="BK258" i="3"/>
  <c r="BK250" i="3"/>
  <c r="BK243" i="3"/>
  <c r="BK233" i="3"/>
  <c r="J231" i="3"/>
  <c r="BK227" i="3"/>
  <c r="J225" i="3"/>
  <c r="J223" i="3"/>
  <c r="BK221" i="3"/>
  <c r="BK215" i="3"/>
  <c r="J213" i="3"/>
  <c r="J210" i="3"/>
  <c r="J208" i="3"/>
  <c r="J206" i="3"/>
  <c r="J195" i="3"/>
  <c r="J187" i="3"/>
  <c r="J183" i="3"/>
  <c r="J173" i="3"/>
  <c r="BK171" i="3"/>
  <c r="J168" i="3"/>
  <c r="BK162" i="3"/>
  <c r="J156" i="3"/>
  <c r="BK150" i="3"/>
  <c r="BK136" i="3"/>
  <c r="J126" i="3"/>
  <c r="BK111" i="3"/>
  <c r="BK109" i="3"/>
  <c r="BK107" i="3"/>
  <c r="BK103" i="3"/>
  <c r="BK1231" i="2"/>
  <c r="BK1228" i="2"/>
  <c r="BK1224" i="2"/>
  <c r="BK1221" i="2"/>
  <c r="BK1219" i="2"/>
  <c r="BK1215" i="2"/>
  <c r="J1215" i="2"/>
  <c r="BK1212" i="2"/>
  <c r="J1212" i="2"/>
  <c r="BK1210" i="2"/>
  <c r="J1210" i="2"/>
  <c r="BK1208" i="2"/>
  <c r="BK1200" i="2"/>
  <c r="BK1196" i="2"/>
  <c r="J1191" i="2"/>
  <c r="J1189" i="2"/>
  <c r="BK1185" i="2"/>
  <c r="J1166" i="2"/>
  <c r="BK1152" i="2"/>
  <c r="J1143" i="2"/>
  <c r="J1139" i="2"/>
  <c r="J1135" i="2"/>
  <c r="BK1131" i="2"/>
  <c r="BK1126" i="2"/>
  <c r="J1115" i="2"/>
  <c r="BK1113" i="2"/>
  <c r="J1109" i="2"/>
  <c r="J1105" i="2"/>
  <c r="BK1095" i="2"/>
  <c r="BK1089" i="2"/>
  <c r="BK1077" i="2"/>
  <c r="BK1073" i="2"/>
  <c r="BK1071" i="2"/>
  <c r="J1063" i="2"/>
  <c r="J1059" i="2"/>
  <c r="J1052" i="2"/>
  <c r="BK1048" i="2"/>
  <c r="BK1043" i="2"/>
  <c r="J1041" i="2"/>
  <c r="J1039" i="2"/>
  <c r="BK1035" i="2"/>
  <c r="J1033" i="2"/>
  <c r="J1031" i="2"/>
  <c r="J1027" i="2"/>
  <c r="BK1025" i="2"/>
  <c r="J1021" i="2"/>
  <c r="BK1019" i="2"/>
  <c r="J1017" i="2"/>
  <c r="J1015" i="2"/>
  <c r="BK1011" i="2"/>
  <c r="BK1009" i="2"/>
  <c r="BK1005" i="2"/>
  <c r="BK1003" i="2"/>
  <c r="J1001" i="2"/>
  <c r="BK995" i="2"/>
  <c r="BK992" i="2"/>
  <c r="J984" i="2"/>
  <c r="BK982" i="2"/>
  <c r="J980" i="2"/>
  <c r="BK978" i="2"/>
  <c r="BK976" i="2"/>
  <c r="BK974" i="2"/>
  <c r="BK972" i="2"/>
  <c r="BK969" i="2"/>
  <c r="J963" i="2"/>
  <c r="J961" i="2"/>
  <c r="BK959" i="2"/>
  <c r="J954" i="2"/>
  <c r="J945" i="2"/>
  <c r="BK941" i="2"/>
  <c r="BK938" i="2"/>
  <c r="BK932" i="2"/>
  <c r="BK926" i="2"/>
  <c r="J922" i="2"/>
  <c r="J920" i="2"/>
  <c r="BK918" i="2"/>
  <c r="J916" i="2"/>
  <c r="J908" i="2"/>
  <c r="BK901" i="2"/>
  <c r="BK896" i="2"/>
  <c r="J883" i="2"/>
  <c r="BK878" i="2"/>
  <c r="BK874" i="2"/>
  <c r="BK871" i="2"/>
  <c r="J867" i="2"/>
  <c r="BK863" i="2"/>
  <c r="BK859" i="2"/>
  <c r="J855" i="2"/>
  <c r="BK851" i="2"/>
  <c r="BK842" i="2"/>
  <c r="BK838" i="2"/>
  <c r="BK834" i="2"/>
  <c r="J830" i="2"/>
  <c r="J825" i="2"/>
  <c r="J821" i="2"/>
  <c r="BK819" i="2"/>
  <c r="J817" i="2"/>
  <c r="J815" i="2"/>
  <c r="J811" i="2"/>
  <c r="J808" i="2"/>
  <c r="BK806" i="2"/>
  <c r="J804" i="2"/>
  <c r="J800" i="2"/>
  <c r="J796" i="2"/>
  <c r="BK792" i="2"/>
  <c r="J783" i="2"/>
  <c r="BK778" i="2"/>
  <c r="BK769" i="2"/>
  <c r="J765" i="2"/>
  <c r="BK747" i="2"/>
  <c r="BK743" i="2"/>
  <c r="BK724" i="2"/>
  <c r="J720" i="2"/>
  <c r="J716" i="2"/>
  <c r="J692" i="2"/>
  <c r="BK687" i="2"/>
  <c r="BK685" i="2"/>
  <c r="BK681" i="2"/>
  <c r="BK679" i="2"/>
  <c r="J679" i="2"/>
  <c r="BK677" i="2"/>
  <c r="J673" i="2"/>
  <c r="J667" i="2"/>
  <c r="BK661" i="2"/>
  <c r="BK654" i="2"/>
  <c r="J651" i="2"/>
  <c r="BK645" i="2"/>
  <c r="J641" i="2"/>
  <c r="BK612" i="2"/>
  <c r="J608" i="2"/>
  <c r="J600" i="2"/>
  <c r="J590" i="2"/>
  <c r="J586" i="2"/>
  <c r="J584" i="2"/>
  <c r="J565" i="2"/>
  <c r="J560" i="2"/>
  <c r="BK550" i="2"/>
  <c r="BK546" i="2"/>
  <c r="BK542" i="2"/>
  <c r="BK537" i="2"/>
  <c r="J533" i="2"/>
  <c r="J529" i="2"/>
  <c r="J524" i="2"/>
  <c r="J512" i="2"/>
  <c r="BK486" i="2"/>
  <c r="J467" i="2"/>
  <c r="BK448" i="2"/>
  <c r="BK444" i="2"/>
  <c r="BK440" i="2"/>
  <c r="J430" i="2"/>
  <c r="BK428" i="2"/>
  <c r="BK422" i="2"/>
  <c r="J417" i="2"/>
  <c r="J415" i="2"/>
  <c r="BK408" i="2"/>
  <c r="BK398" i="2"/>
  <c r="J394" i="2"/>
  <c r="J388" i="2"/>
  <c r="J386" i="2"/>
  <c r="BK384" i="2"/>
  <c r="J376" i="2"/>
  <c r="BK374" i="2"/>
  <c r="J372" i="2"/>
  <c r="J361" i="2"/>
  <c r="J356" i="2"/>
  <c r="BK351" i="2"/>
  <c r="J347" i="2"/>
  <c r="BK342" i="2"/>
  <c r="J337" i="2"/>
  <c r="BK318" i="2"/>
  <c r="J316" i="2"/>
  <c r="J314" i="2"/>
  <c r="BK310" i="2"/>
  <c r="BK306" i="2"/>
  <c r="J302" i="2"/>
  <c r="J300" i="2"/>
  <c r="BK295" i="2"/>
  <c r="BK293" i="2"/>
  <c r="BK288" i="2"/>
  <c r="J283" i="2"/>
  <c r="BK279" i="2"/>
  <c r="J275" i="2"/>
  <c r="BK271" i="2"/>
  <c r="BK267" i="2"/>
  <c r="BK259" i="2"/>
  <c r="BK253" i="2"/>
  <c r="J225" i="2"/>
  <c r="J219" i="2"/>
  <c r="BK215" i="2"/>
  <c r="J207" i="2"/>
  <c r="J202" i="2"/>
  <c r="J196" i="2"/>
  <c r="J192" i="2"/>
  <c r="J190" i="2"/>
  <c r="J186" i="2"/>
  <c r="J182" i="2"/>
  <c r="BK178" i="2"/>
  <c r="J174" i="2"/>
  <c r="BK172" i="2"/>
  <c r="BK167" i="2"/>
  <c r="J156" i="2"/>
  <c r="BK154" i="2"/>
  <c r="BK150" i="2"/>
  <c r="J144" i="2"/>
  <c r="BK134" i="2"/>
  <c r="BK128" i="2"/>
  <c r="J110" i="2"/>
  <c r="J106" i="2"/>
  <c r="J220" i="6"/>
  <c r="BK216" i="6"/>
  <c r="BK214" i="6"/>
  <c r="BK212" i="6"/>
  <c r="BK209" i="6"/>
  <c r="J200" i="6"/>
  <c r="BK188" i="6"/>
  <c r="J183" i="6"/>
  <c r="BK179" i="6"/>
  <c r="BK173" i="6"/>
  <c r="J168" i="6"/>
  <c r="BK166" i="6"/>
  <c r="J164" i="6"/>
  <c r="BK155" i="6"/>
  <c r="BK153" i="6"/>
  <c r="BK143" i="6"/>
  <c r="J141" i="6"/>
  <c r="J139" i="6"/>
  <c r="BK124" i="6"/>
  <c r="J122" i="6"/>
  <c r="BK510" i="5"/>
  <c r="J510" i="5"/>
  <c r="BK506" i="5"/>
  <c r="J506" i="5"/>
  <c r="BK503" i="5"/>
  <c r="J503" i="5"/>
  <c r="J498" i="5"/>
  <c r="J492" i="5"/>
  <c r="J490" i="5"/>
  <c r="BK488" i="5"/>
  <c r="BK484" i="5"/>
  <c r="J482" i="5"/>
  <c r="BK474" i="5"/>
  <c r="BK472" i="5"/>
  <c r="BK470" i="5"/>
  <c r="BK468" i="5"/>
  <c r="J468" i="5"/>
  <c r="BK466" i="5"/>
  <c r="BK464" i="5"/>
  <c r="BK460" i="5"/>
  <c r="J458" i="5"/>
  <c r="BK454" i="5"/>
  <c r="J452" i="5"/>
  <c r="BK446" i="5"/>
  <c r="BK444" i="5"/>
  <c r="BK436" i="5"/>
  <c r="J430" i="5"/>
  <c r="J428" i="5"/>
  <c r="J424" i="5"/>
  <c r="J412" i="5"/>
  <c r="J410" i="5"/>
  <c r="J407" i="5"/>
  <c r="J403" i="5"/>
  <c r="J361" i="5"/>
  <c r="BK359" i="5"/>
  <c r="BK351" i="5"/>
  <c r="J349" i="5"/>
  <c r="J347" i="5"/>
  <c r="J343" i="5"/>
  <c r="J329" i="5"/>
  <c r="BK325" i="5"/>
  <c r="BK323" i="5"/>
  <c r="BK321" i="5"/>
  <c r="J309" i="5"/>
  <c r="J307" i="5"/>
  <c r="J303" i="5"/>
  <c r="BK301" i="5"/>
  <c r="BK299" i="5"/>
  <c r="J297" i="5"/>
  <c r="J291" i="5"/>
  <c r="J289" i="5"/>
  <c r="BK287" i="5"/>
  <c r="J245" i="5"/>
  <c r="J241" i="5"/>
  <c r="BK235" i="5"/>
  <c r="BK231" i="5"/>
  <c r="BK219" i="5"/>
  <c r="J217" i="5"/>
  <c r="J209" i="5"/>
  <c r="BK201" i="5"/>
  <c r="J197" i="5"/>
  <c r="BK191" i="5"/>
  <c r="J187" i="5"/>
  <c r="BK165" i="5"/>
  <c r="J151" i="5"/>
  <c r="J137" i="5"/>
  <c r="J133" i="5"/>
  <c r="J129" i="5"/>
  <c r="BK1109" i="2"/>
  <c r="J1100" i="2"/>
  <c r="J1097" i="2"/>
  <c r="J1095" i="2"/>
  <c r="BK1093" i="2"/>
  <c r="BK1091" i="2"/>
  <c r="J1089" i="2"/>
  <c r="J1085" i="2"/>
  <c r="J1081" i="2"/>
  <c r="J1077" i="2"/>
  <c r="J1071" i="2"/>
  <c r="J1069" i="2"/>
  <c r="J1067" i="2"/>
  <c r="J1065" i="2"/>
  <c r="BK1063" i="2"/>
  <c r="BK1056" i="2"/>
  <c r="BK1054" i="2"/>
  <c r="BK1052" i="2"/>
  <c r="J1050" i="2"/>
  <c r="J1037" i="2"/>
  <c r="J1035" i="2"/>
  <c r="BK1029" i="2"/>
  <c r="J1023" i="2"/>
  <c r="BK1015" i="2"/>
  <c r="J1013" i="2"/>
  <c r="BK1007" i="2"/>
  <c r="J1005" i="2"/>
  <c r="J1003" i="2"/>
  <c r="BK1001" i="2"/>
  <c r="J999" i="2"/>
  <c r="BK988" i="2"/>
  <c r="BK984" i="2"/>
  <c r="J978" i="2"/>
  <c r="J976" i="2"/>
  <c r="J974" i="2"/>
  <c r="BK967" i="2"/>
  <c r="BK963" i="2"/>
  <c r="J959" i="2"/>
  <c r="J950" i="2"/>
  <c r="J938" i="2"/>
  <c r="J932" i="2"/>
  <c r="BK928" i="2"/>
  <c r="J926" i="2"/>
  <c r="BK922" i="2"/>
  <c r="BK920" i="2"/>
  <c r="J912" i="2"/>
  <c r="BK908" i="2"/>
  <c r="J906" i="2"/>
  <c r="BK904" i="2"/>
  <c r="J891" i="2"/>
  <c r="BK887" i="2"/>
  <c r="BK883" i="2"/>
  <c r="J874" i="2"/>
  <c r="J871" i="2"/>
  <c r="BK867" i="2"/>
  <c r="BK849" i="2"/>
  <c r="J842" i="2"/>
  <c r="J838" i="2"/>
  <c r="J827" i="2"/>
  <c r="J823" i="2"/>
  <c r="BK815" i="2"/>
  <c r="J813" i="2"/>
  <c r="BK811" i="2"/>
  <c r="BK804" i="2"/>
  <c r="BK796" i="2"/>
  <c r="J792" i="2"/>
  <c r="BK788" i="2"/>
  <c r="J778" i="2"/>
  <c r="BK775" i="2"/>
  <c r="BK773" i="2"/>
  <c r="BK755" i="2"/>
  <c r="J747" i="2"/>
  <c r="BK739" i="2"/>
  <c r="J734" i="2"/>
  <c r="J730" i="2"/>
  <c r="BK720" i="2"/>
  <c r="BK716" i="2"/>
  <c r="BK711" i="2"/>
  <c r="BK705" i="2"/>
  <c r="BK700" i="2"/>
  <c r="BK696" i="2"/>
  <c r="J689" i="2"/>
  <c r="J687" i="2"/>
  <c r="J683" i="2"/>
  <c r="BK671" i="2"/>
  <c r="BK669" i="2"/>
  <c r="BK665" i="2"/>
  <c r="J661" i="2"/>
  <c r="BK651" i="2"/>
  <c r="J649" i="2"/>
  <c r="J645" i="2"/>
  <c r="BK641" i="2"/>
  <c r="J616" i="2"/>
  <c r="J612" i="2"/>
  <c r="BK608" i="2"/>
  <c r="J604" i="2"/>
  <c r="BK600" i="2"/>
  <c r="BK596" i="2"/>
  <c r="J594" i="2"/>
  <c r="BK590" i="2"/>
  <c r="BK586" i="2"/>
  <c r="BK584" i="2"/>
  <c r="J576" i="2"/>
  <c r="BK569" i="2"/>
  <c r="BK560" i="2"/>
  <c r="J550" i="2"/>
  <c r="J546" i="2"/>
  <c r="J537" i="2"/>
  <c r="J535" i="2"/>
  <c r="BK520" i="2"/>
  <c r="BK512" i="2"/>
  <c r="BK220" i="6"/>
  <c r="J216" i="6"/>
  <c r="J214" i="6"/>
  <c r="BK204" i="6"/>
  <c r="BK202" i="6"/>
  <c r="BK198" i="6"/>
  <c r="BK196" i="6"/>
  <c r="BK192" i="6"/>
  <c r="J188" i="6"/>
  <c r="BK183" i="6"/>
  <c r="J179" i="6"/>
  <c r="J153" i="6"/>
  <c r="J148" i="6"/>
  <c r="BK146" i="6"/>
  <c r="BK141" i="6"/>
  <c r="BK137" i="6"/>
  <c r="J132" i="6"/>
  <c r="BK128" i="6"/>
  <c r="BK122" i="6"/>
  <c r="BK118" i="6"/>
  <c r="BK114" i="6"/>
  <c r="BK106" i="6"/>
  <c r="J102" i="6"/>
  <c r="BK94" i="6"/>
  <c r="BK90" i="6"/>
  <c r="J501" i="5"/>
  <c r="BK496" i="5"/>
  <c r="BK494" i="5"/>
  <c r="J486" i="5"/>
  <c r="BK482" i="5"/>
  <c r="BK480" i="5"/>
  <c r="BK478" i="5"/>
  <c r="BK476" i="5"/>
  <c r="J474" i="5"/>
  <c r="J472" i="5"/>
  <c r="J462" i="5"/>
  <c r="BK458" i="5"/>
  <c r="BK456" i="5"/>
  <c r="J450" i="5"/>
  <c r="BK448" i="5"/>
  <c r="J446" i="5"/>
  <c r="J442" i="5"/>
  <c r="BK440" i="5"/>
  <c r="J436" i="5"/>
  <c r="BK434" i="5"/>
  <c r="J432" i="5"/>
  <c r="BK424" i="5"/>
  <c r="J420" i="5"/>
  <c r="BK412" i="5"/>
  <c r="J405" i="5"/>
  <c r="BK403" i="5"/>
  <c r="J401" i="5"/>
  <c r="J399" i="5"/>
  <c r="BK397" i="5"/>
  <c r="BK395" i="5"/>
  <c r="BK393" i="5"/>
  <c r="J391" i="5"/>
  <c r="BK387" i="5"/>
  <c r="BK385" i="5"/>
  <c r="J383" i="5"/>
  <c r="J381" i="5"/>
  <c r="J379" i="5"/>
  <c r="BK377" i="5"/>
  <c r="BK375" i="5"/>
  <c r="BK371" i="5"/>
  <c r="BK369" i="5"/>
  <c r="J367" i="5"/>
  <c r="BK365" i="5"/>
  <c r="J357" i="5"/>
  <c r="J355" i="5"/>
  <c r="J345" i="5"/>
  <c r="BK343" i="5"/>
  <c r="BK341" i="5"/>
  <c r="BK339" i="5"/>
  <c r="J337" i="5"/>
  <c r="J331" i="5"/>
  <c r="J327" i="5"/>
  <c r="BK313" i="5"/>
  <c r="BK311" i="5"/>
  <c r="BK309" i="5"/>
  <c r="BK307" i="5"/>
  <c r="J305" i="5"/>
  <c r="J301" i="5"/>
  <c r="J299" i="5"/>
  <c r="BK285" i="5"/>
  <c r="BK283" i="5"/>
  <c r="BK279" i="5"/>
  <c r="J275" i="5"/>
  <c r="BK273" i="5"/>
  <c r="BK271" i="5"/>
  <c r="BK269" i="5"/>
  <c r="BK267" i="5"/>
  <c r="J265" i="5"/>
  <c r="J263" i="5"/>
  <c r="BK261" i="5"/>
  <c r="BK259" i="5"/>
  <c r="J257" i="5"/>
  <c r="J255" i="5"/>
  <c r="J251" i="5"/>
  <c r="J249" i="5"/>
  <c r="BK247" i="5"/>
  <c r="J243" i="5"/>
  <c r="J239" i="5"/>
  <c r="BK237" i="5"/>
  <c r="J235" i="5"/>
  <c r="BK229" i="5"/>
  <c r="J227" i="5"/>
  <c r="BK213" i="5"/>
  <c r="BK207" i="5"/>
  <c r="BK203" i="5"/>
  <c r="BK193" i="5"/>
  <c r="J191" i="5"/>
  <c r="J183" i="5"/>
  <c r="J181" i="5"/>
  <c r="J177" i="5"/>
  <c r="BK175" i="5"/>
  <c r="J171" i="5"/>
  <c r="J169" i="5"/>
  <c r="BK163" i="5"/>
  <c r="BK159" i="5"/>
  <c r="BK157" i="5"/>
  <c r="BK153" i="5"/>
  <c r="BK151" i="5"/>
  <c r="J147" i="5"/>
  <c r="BK143" i="5"/>
  <c r="J143" i="5"/>
  <c r="J141" i="5"/>
  <c r="BK137" i="5"/>
  <c r="BK133" i="5"/>
  <c r="BK127" i="5"/>
  <c r="J125" i="5"/>
  <c r="J123" i="5"/>
  <c r="BK121" i="5"/>
  <c r="BK111" i="5"/>
  <c r="BK107" i="5"/>
  <c r="J99" i="5"/>
  <c r="BK91" i="5"/>
  <c r="BK89" i="5"/>
  <c r="J228" i="4"/>
  <c r="BK224" i="4"/>
  <c r="J221" i="4"/>
  <c r="J219" i="4"/>
  <c r="BK215" i="4"/>
  <c r="BK213" i="4"/>
  <c r="BK211" i="4"/>
  <c r="J209" i="4"/>
  <c r="J207" i="4"/>
  <c r="BK205" i="4"/>
  <c r="J203" i="4"/>
  <c r="J200" i="4"/>
  <c r="BK198" i="4"/>
  <c r="J196" i="4"/>
  <c r="J190" i="4"/>
  <c r="J188" i="4"/>
  <c r="BK186" i="4"/>
  <c r="J182" i="4"/>
  <c r="BK178" i="4"/>
  <c r="J174" i="4"/>
  <c r="BK168" i="4"/>
  <c r="J166" i="4"/>
  <c r="J161" i="4"/>
  <c r="BK159" i="4"/>
  <c r="J155" i="4"/>
  <c r="J151" i="4"/>
  <c r="J146" i="4"/>
  <c r="J142" i="4"/>
  <c r="BK140" i="4"/>
  <c r="J136" i="4"/>
  <c r="J132" i="4"/>
  <c r="BK130" i="4"/>
  <c r="BK128" i="4"/>
  <c r="BK126" i="4"/>
  <c r="BK116" i="4"/>
  <c r="BK111" i="4"/>
  <c r="J104" i="4"/>
  <c r="BK102" i="4"/>
  <c r="BK98" i="4"/>
  <c r="BK96" i="4"/>
  <c r="J440" i="3"/>
  <c r="J437" i="3"/>
  <c r="BK435" i="3"/>
  <c r="BK430" i="3"/>
  <c r="J428" i="3"/>
  <c r="BK424" i="3"/>
  <c r="BK420" i="3"/>
  <c r="BK416" i="3"/>
  <c r="BK412" i="3"/>
  <c r="BK410" i="3"/>
  <c r="J408" i="3"/>
  <c r="BK402" i="3"/>
  <c r="J400" i="3"/>
  <c r="J398" i="3"/>
  <c r="J395" i="3"/>
  <c r="BK393" i="3"/>
  <c r="J391" i="3"/>
  <c r="J382" i="3"/>
  <c r="BK378" i="3"/>
  <c r="J376" i="3"/>
  <c r="J374" i="3"/>
  <c r="J372" i="3"/>
  <c r="BK370" i="3"/>
  <c r="J368" i="3"/>
  <c r="J364" i="3"/>
  <c r="J362" i="3"/>
  <c r="J360" i="3"/>
  <c r="BK358" i="3"/>
  <c r="J354" i="3"/>
  <c r="BK352" i="3"/>
  <c r="J350" i="3"/>
  <c r="J346" i="3"/>
  <c r="BK344" i="3"/>
  <c r="BK342" i="3"/>
  <c r="BK339" i="3"/>
  <c r="BK337" i="3"/>
  <c r="BK333" i="3"/>
  <c r="J331" i="3"/>
  <c r="J329" i="3"/>
  <c r="BK327" i="3"/>
  <c r="BK323" i="3"/>
  <c r="J321" i="3"/>
  <c r="BK319" i="3"/>
  <c r="BK317" i="3"/>
  <c r="BK313" i="3"/>
  <c r="J311" i="3"/>
  <c r="J309" i="3"/>
  <c r="J306" i="3"/>
  <c r="BK302" i="3"/>
  <c r="J300" i="3"/>
  <c r="BK298" i="3"/>
  <c r="BK292" i="3"/>
  <c r="BK290" i="3"/>
  <c r="J283" i="3"/>
  <c r="BK279" i="3"/>
  <c r="BK275" i="3"/>
  <c r="J271" i="3"/>
  <c r="J266" i="3"/>
  <c r="BK264" i="3"/>
  <c r="J262" i="3"/>
  <c r="J260" i="3"/>
  <c r="BK256" i="3"/>
  <c r="J252" i="3"/>
  <c r="J250" i="3"/>
  <c r="J247" i="3"/>
  <c r="J245" i="3"/>
  <c r="J243" i="3"/>
  <c r="BK241" i="3"/>
  <c r="BK239" i="3"/>
  <c r="BK237" i="3"/>
  <c r="BK235" i="3"/>
  <c r="BK231" i="3"/>
  <c r="J229" i="3"/>
  <c r="J227" i="3"/>
  <c r="BK225" i="3"/>
  <c r="BK219" i="3"/>
  <c r="BK217" i="3"/>
  <c r="BK213" i="3"/>
  <c r="BK210" i="3"/>
  <c r="BK206" i="3"/>
  <c r="BK204" i="3"/>
  <c r="BK202" i="3"/>
  <c r="BK190" i="3"/>
  <c r="BK187" i="3"/>
  <c r="BK183" i="3"/>
  <c r="BK179" i="3"/>
  <c r="BK177" i="3"/>
  <c r="J175" i="3"/>
  <c r="BK168" i="3"/>
  <c r="J162" i="3"/>
  <c r="BK156" i="3"/>
  <c r="J150" i="3"/>
  <c r="J145" i="3"/>
  <c r="BK143" i="3"/>
  <c r="BK138" i="3"/>
  <c r="J134" i="3"/>
  <c r="BK128" i="3"/>
  <c r="BK126" i="3"/>
  <c r="BK121" i="3"/>
  <c r="BK115" i="3"/>
  <c r="BK113" i="3"/>
  <c r="J111" i="3"/>
  <c r="J107" i="3"/>
  <c r="BK105" i="3"/>
  <c r="J103" i="3"/>
  <c r="J101" i="3"/>
  <c r="BK1181" i="2"/>
  <c r="J1179" i="2"/>
  <c r="BK1166" i="2"/>
  <c r="BK1163" i="2"/>
  <c r="J1155" i="2"/>
  <c r="J1152" i="2"/>
  <c r="BK1143" i="2"/>
  <c r="BK1139" i="2"/>
  <c r="BK1135" i="2"/>
  <c r="J1131" i="2"/>
  <c r="J1126" i="2"/>
  <c r="BK1115" i="2"/>
  <c r="J1113" i="2"/>
  <c r="BK1105" i="2"/>
  <c r="BK1100" i="2"/>
  <c r="BK1097" i="2"/>
  <c r="J1093" i="2"/>
  <c r="J1091" i="2"/>
  <c r="BK1085" i="2"/>
  <c r="BK1081" i="2"/>
  <c r="J1073" i="2"/>
  <c r="BK1069" i="2"/>
  <c r="BK1067" i="2"/>
  <c r="BK1065" i="2"/>
  <c r="BK1059" i="2"/>
  <c r="J1056" i="2"/>
  <c r="J1054" i="2"/>
  <c r="BK1050" i="2"/>
  <c r="J1048" i="2"/>
  <c r="J1043" i="2"/>
  <c r="BK1041" i="2"/>
  <c r="BK1039" i="2"/>
  <c r="BK1037" i="2"/>
  <c r="BK1033" i="2"/>
  <c r="BK1031" i="2"/>
  <c r="J1029" i="2"/>
  <c r="BK1027" i="2"/>
  <c r="J1025" i="2"/>
  <c r="BK1023" i="2"/>
  <c r="BK1021" i="2"/>
  <c r="J1019" i="2"/>
  <c r="BK1017" i="2"/>
  <c r="BK1013" i="2"/>
  <c r="J1011" i="2"/>
  <c r="J1009" i="2"/>
  <c r="J1007" i="2"/>
  <c r="BK999" i="2"/>
  <c r="J995" i="2"/>
  <c r="J992" i="2"/>
  <c r="J988" i="2"/>
  <c r="J982" i="2"/>
  <c r="BK980" i="2"/>
  <c r="J972" i="2"/>
  <c r="J969" i="2"/>
  <c r="J967" i="2"/>
  <c r="BK961" i="2"/>
  <c r="BK954" i="2"/>
  <c r="BK950" i="2"/>
  <c r="BK945" i="2"/>
  <c r="J941" i="2"/>
  <c r="J928" i="2"/>
  <c r="J918" i="2"/>
  <c r="BK916" i="2"/>
  <c r="BK912" i="2"/>
  <c r="BK906" i="2"/>
  <c r="J904" i="2"/>
  <c r="J901" i="2"/>
  <c r="J896" i="2"/>
  <c r="BK891" i="2"/>
  <c r="J887" i="2"/>
  <c r="J878" i="2"/>
  <c r="J863" i="2"/>
  <c r="J859" i="2"/>
  <c r="BK855" i="2"/>
  <c r="J851" i="2"/>
  <c r="J849" i="2"/>
  <c r="J834" i="2"/>
  <c r="BK830" i="2"/>
  <c r="BK827" i="2"/>
  <c r="BK825" i="2"/>
  <c r="BK823" i="2"/>
  <c r="BK821" i="2"/>
  <c r="J819" i="2"/>
  <c r="BK817" i="2"/>
  <c r="BK813" i="2"/>
  <c r="BK808" i="2"/>
  <c r="J806" i="2"/>
  <c r="BK800" i="2"/>
  <c r="J788" i="2"/>
  <c r="BK783" i="2"/>
  <c r="J775" i="2"/>
  <c r="J773" i="2"/>
  <c r="J769" i="2"/>
  <c r="BK765" i="2"/>
  <c r="J755" i="2"/>
  <c r="J743" i="2"/>
  <c r="J739" i="2"/>
  <c r="BK734" i="2"/>
  <c r="BK730" i="2"/>
  <c r="J724" i="2"/>
  <c r="J711" i="2"/>
  <c r="J705" i="2"/>
  <c r="J700" i="2"/>
  <c r="J696" i="2"/>
  <c r="BK692" i="2"/>
  <c r="BK689" i="2"/>
  <c r="J685" i="2"/>
  <c r="BK683" i="2"/>
  <c r="J681" i="2"/>
  <c r="J677" i="2"/>
  <c r="BK673" i="2"/>
  <c r="J671" i="2"/>
  <c r="J669" i="2"/>
  <c r="BK667" i="2"/>
  <c r="J665" i="2"/>
  <c r="J654" i="2"/>
  <c r="BK649" i="2"/>
  <c r="BK616" i="2"/>
  <c r="BK604" i="2"/>
  <c r="J596" i="2"/>
  <c r="BK594" i="2"/>
  <c r="BK576" i="2"/>
  <c r="J569" i="2"/>
  <c r="BK565" i="2"/>
  <c r="J542" i="2"/>
  <c r="BK535" i="2"/>
  <c r="BK533" i="2"/>
  <c r="BK529" i="2"/>
  <c r="BK524" i="2"/>
  <c r="J520" i="2"/>
  <c r="J508" i="2"/>
  <c r="J500" i="2"/>
  <c r="J486" i="2"/>
  <c r="J475" i="2"/>
  <c r="BK467" i="2"/>
  <c r="J462" i="2"/>
  <c r="BK455" i="2"/>
  <c r="J444" i="2"/>
  <c r="J440" i="2"/>
  <c r="BK436" i="2"/>
  <c r="BK424" i="2"/>
  <c r="BK417" i="2"/>
  <c r="J408" i="2"/>
  <c r="BK400" i="2"/>
  <c r="J392" i="2"/>
  <c r="J384" i="2"/>
  <c r="BK382" i="2"/>
  <c r="BK378" i="2"/>
  <c r="J370" i="2"/>
  <c r="BK356" i="2"/>
  <c r="BK353" i="2"/>
  <c r="BK347" i="2"/>
  <c r="BK337" i="2"/>
  <c r="J322" i="2"/>
  <c r="J310" i="2"/>
  <c r="BK300" i="2"/>
  <c r="J295" i="2"/>
  <c r="J293" i="2"/>
  <c r="J288" i="2"/>
  <c r="J279" i="2"/>
  <c r="J271" i="2"/>
  <c r="BK263" i="2"/>
  <c r="BK236" i="2"/>
  <c r="J232" i="2"/>
  <c r="J227" i="2"/>
  <c r="J215" i="2"/>
  <c r="J213" i="2"/>
  <c r="BK211" i="2"/>
  <c r="BK196" i="2"/>
  <c r="BK192" i="2"/>
  <c r="BK182" i="2"/>
  <c r="J167" i="2"/>
  <c r="J163" i="2"/>
  <c r="BK159" i="2"/>
  <c r="BK146" i="2"/>
  <c r="BK140" i="2"/>
  <c r="J132" i="2"/>
  <c r="BK124" i="2"/>
  <c r="BK118" i="2"/>
  <c r="J114" i="2"/>
  <c r="AS60" i="1"/>
  <c r="J100" i="7"/>
  <c r="BK97" i="7"/>
  <c r="J204" i="6"/>
  <c r="J202" i="6"/>
  <c r="BK200" i="6"/>
  <c r="J198" i="6"/>
  <c r="J173" i="6"/>
  <c r="BK168" i="6"/>
  <c r="BK164" i="6"/>
  <c r="BK159" i="6"/>
  <c r="J143" i="6"/>
  <c r="BK139" i="6"/>
  <c r="J114" i="6"/>
  <c r="J110" i="6"/>
  <c r="J106" i="6"/>
  <c r="BK102" i="6"/>
  <c r="BK98" i="6"/>
  <c r="BK92" i="6"/>
  <c r="J90" i="6"/>
  <c r="BK492" i="5"/>
  <c r="J480" i="5"/>
  <c r="J478" i="5"/>
  <c r="J470" i="5"/>
  <c r="J466" i="5"/>
  <c r="J456" i="5"/>
  <c r="J454" i="5"/>
  <c r="J448" i="5"/>
  <c r="J440" i="5"/>
  <c r="BK438" i="5"/>
  <c r="J434" i="5"/>
  <c r="BK432" i="5"/>
  <c r="BK430" i="5"/>
  <c r="BK428" i="5"/>
  <c r="BK420" i="5"/>
  <c r="J416" i="5"/>
  <c r="BK410" i="5"/>
  <c r="BK407" i="5"/>
  <c r="J395" i="5"/>
  <c r="BK389" i="5"/>
  <c r="J387" i="5"/>
  <c r="J385" i="5"/>
  <c r="BK383" i="5"/>
  <c r="BK373" i="5"/>
  <c r="BK363" i="5"/>
  <c r="J359" i="5"/>
  <c r="J353" i="5"/>
  <c r="BK347" i="5"/>
  <c r="BK345" i="5"/>
  <c r="BK337" i="5"/>
  <c r="J335" i="5"/>
  <c r="BK333" i="5"/>
  <c r="BK329" i="5"/>
  <c r="BK327" i="5"/>
  <c r="J325" i="5"/>
  <c r="J323" i="5"/>
  <c r="J319" i="5"/>
  <c r="BK317" i="5"/>
  <c r="BK315" i="5"/>
  <c r="J311" i="5"/>
  <c r="BK305" i="5"/>
  <c r="BK303" i="5"/>
  <c r="BK297" i="5"/>
  <c r="J295" i="5"/>
  <c r="BK293" i="5"/>
  <c r="BK291" i="5"/>
  <c r="J281" i="5"/>
  <c r="BK277" i="5"/>
  <c r="BK275" i="5"/>
  <c r="BK263" i="5"/>
  <c r="J261" i="5"/>
  <c r="J259" i="5"/>
  <c r="BK257" i="5"/>
  <c r="BK255" i="5"/>
  <c r="BK253" i="5"/>
  <c r="BK239" i="5"/>
  <c r="J237" i="5"/>
  <c r="BK233" i="5"/>
  <c r="J229" i="5"/>
  <c r="BK227" i="5"/>
  <c r="J225" i="5"/>
  <c r="BK223" i="5"/>
  <c r="J221" i="5"/>
  <c r="J219" i="5"/>
  <c r="BK209" i="5"/>
  <c r="J201" i="5"/>
  <c r="BK187" i="5"/>
  <c r="J163" i="5"/>
  <c r="J159" i="5"/>
  <c r="J157" i="5"/>
  <c r="J153" i="5"/>
  <c r="BK147" i="5"/>
  <c r="BK141" i="5"/>
  <c r="BK129" i="5"/>
  <c r="J127" i="5"/>
  <c r="BK125" i="5"/>
  <c r="J121" i="5"/>
  <c r="J117" i="5"/>
  <c r="BK113" i="5"/>
  <c r="J105" i="5"/>
  <c r="J101" i="5"/>
  <c r="BK99" i="5"/>
  <c r="BK95" i="5"/>
  <c r="BK228" i="4"/>
  <c r="J217" i="4"/>
  <c r="J198" i="4"/>
  <c r="BK194" i="4"/>
  <c r="J192" i="4"/>
  <c r="J186" i="4"/>
  <c r="J184" i="4"/>
  <c r="J180" i="4"/>
  <c r="J176" i="4"/>
  <c r="BK174" i="4"/>
  <c r="J172" i="4"/>
  <c r="BK170" i="4"/>
  <c r="BK163" i="4"/>
  <c r="J157" i="4"/>
  <c r="J153" i="4"/>
  <c r="BK151" i="4"/>
  <c r="BK148" i="4"/>
  <c r="BK146" i="4"/>
  <c r="BK144" i="4"/>
  <c r="J140" i="4"/>
  <c r="J138" i="4"/>
  <c r="BK134" i="4"/>
  <c r="BK132" i="4"/>
  <c r="J130" i="4"/>
  <c r="J124" i="4"/>
  <c r="J122" i="4"/>
  <c r="J120" i="4"/>
  <c r="BK118" i="4"/>
  <c r="BK113" i="4"/>
  <c r="J108" i="4"/>
  <c r="BK106" i="4"/>
  <c r="BK104" i="4"/>
  <c r="J100" i="4"/>
  <c r="J98" i="4"/>
  <c r="J96" i="4"/>
  <c r="J94" i="4"/>
  <c r="BK92" i="4"/>
  <c r="BK443" i="3"/>
  <c r="J443" i="3"/>
  <c r="BK440" i="3"/>
  <c r="BK437" i="3"/>
  <c r="J435" i="3"/>
  <c r="J432" i="3"/>
  <c r="BK428" i="3"/>
  <c r="J426" i="3"/>
  <c r="J424" i="3"/>
  <c r="BK422" i="3"/>
  <c r="J420" i="3"/>
  <c r="J418" i="3"/>
  <c r="BK414" i="3"/>
  <c r="J412" i="3"/>
  <c r="BK408" i="3"/>
  <c r="J406" i="3"/>
  <c r="BK404" i="3"/>
  <c r="J402" i="3"/>
  <c r="BK400" i="3"/>
  <c r="J393" i="3"/>
  <c r="BK388" i="3"/>
  <c r="BK386" i="3"/>
  <c r="BK384" i="3"/>
  <c r="BK380" i="3"/>
  <c r="BK376" i="3"/>
  <c r="BK374" i="3"/>
  <c r="BK372" i="3"/>
  <c r="J366" i="3"/>
  <c r="BK362" i="3"/>
  <c r="BK360" i="3"/>
  <c r="J358" i="3"/>
  <c r="J356" i="3"/>
  <c r="BK354" i="3"/>
  <c r="BK350" i="3"/>
  <c r="J348" i="3"/>
  <c r="BK346" i="3"/>
  <c r="J339" i="3"/>
  <c r="J337" i="3"/>
  <c r="BK335" i="3"/>
  <c r="J333" i="3"/>
  <c r="BK331" i="3"/>
  <c r="BK329" i="3"/>
  <c r="J327" i="3"/>
  <c r="BK325" i="3"/>
  <c r="BK321" i="3"/>
  <c r="J319" i="3"/>
  <c r="J317" i="3"/>
  <c r="J315" i="3"/>
  <c r="J313" i="3"/>
  <c r="BK311" i="3"/>
  <c r="BK309" i="3"/>
  <c r="BK306" i="3"/>
  <c r="BK304" i="3"/>
  <c r="J302" i="3"/>
  <c r="BK300" i="3"/>
  <c r="J298" i="3"/>
  <c r="J296" i="3"/>
  <c r="BK294" i="3"/>
  <c r="J292" i="3"/>
  <c r="J290" i="3"/>
  <c r="BK286" i="3"/>
  <c r="BK281" i="3"/>
  <c r="J275" i="3"/>
  <c r="J269" i="3"/>
  <c r="BK266" i="3"/>
  <c r="J264" i="3"/>
  <c r="BK260" i="3"/>
  <c r="J258" i="3"/>
  <c r="J256" i="3"/>
  <c r="BK252" i="3"/>
  <c r="BK247" i="3"/>
  <c r="BK245" i="3"/>
  <c r="J241" i="3"/>
  <c r="J239" i="3"/>
  <c r="J237" i="3"/>
  <c r="J235" i="3"/>
  <c r="J233" i="3"/>
  <c r="BK229" i="3"/>
  <c r="BK223" i="3"/>
  <c r="J221" i="3"/>
  <c r="J219" i="3"/>
  <c r="J217" i="3"/>
  <c r="J215" i="3"/>
  <c r="BK208" i="3"/>
  <c r="J204" i="3"/>
  <c r="J202" i="3"/>
  <c r="BK195" i="3"/>
  <c r="J190" i="3"/>
  <c r="J179" i="3"/>
  <c r="J177" i="3"/>
  <c r="BK175" i="3"/>
  <c r="BK173" i="3"/>
  <c r="J171" i="3"/>
  <c r="BK145" i="3"/>
  <c r="J143" i="3"/>
  <c r="J138" i="3"/>
  <c r="J136" i="3"/>
  <c r="BK134" i="3"/>
  <c r="J128" i="3"/>
  <c r="J121" i="3"/>
  <c r="J115" i="3"/>
  <c r="J113" i="3"/>
  <c r="J109" i="3"/>
  <c r="J105" i="3"/>
  <c r="BK101" i="3"/>
  <c r="J1231" i="2"/>
  <c r="J1228" i="2"/>
  <c r="J1224" i="2"/>
  <c r="J1221" i="2"/>
  <c r="J1219" i="2"/>
  <c r="J1208" i="2"/>
  <c r="J1200" i="2"/>
  <c r="J1196" i="2"/>
  <c r="BK1191" i="2"/>
  <c r="BK1189" i="2"/>
  <c r="J1185" i="2"/>
  <c r="J1181" i="2"/>
  <c r="BK1179" i="2"/>
  <c r="J1163" i="2"/>
  <c r="BK1155" i="2"/>
  <c r="BK508" i="2"/>
  <c r="BK500" i="2"/>
  <c r="BK475" i="2"/>
  <c r="BK462" i="2"/>
  <c r="J455" i="2"/>
  <c r="J448" i="2"/>
  <c r="J436" i="2"/>
  <c r="BK430" i="2"/>
  <c r="J428" i="2"/>
  <c r="J424" i="2"/>
  <c r="J422" i="2"/>
  <c r="BK415" i="2"/>
  <c r="J400" i="2"/>
  <c r="J398" i="2"/>
  <c r="BK394" i="2"/>
  <c r="BK392" i="2"/>
  <c r="BK388" i="2"/>
  <c r="BK386" i="2"/>
  <c r="J382" i="2"/>
  <c r="J378" i="2"/>
  <c r="BK376" i="2"/>
  <c r="J374" i="2"/>
  <c r="BK372" i="2"/>
  <c r="BK370" i="2"/>
  <c r="BK361" i="2"/>
  <c r="J353" i="2"/>
  <c r="J351" i="2"/>
  <c r="J342" i="2"/>
  <c r="BK322" i="2"/>
  <c r="J318" i="2"/>
  <c r="BK316" i="2"/>
  <c r="BK314" i="2"/>
  <c r="J306" i="2"/>
  <c r="BK302" i="2"/>
  <c r="BK283" i="2"/>
  <c r="BK275" i="2"/>
  <c r="J267" i="2"/>
  <c r="J263" i="2"/>
  <c r="J259" i="2"/>
  <c r="J253" i="2"/>
  <c r="J236" i="2"/>
  <c r="BK232" i="2"/>
  <c r="BK227" i="2"/>
  <c r="BK225" i="2"/>
  <c r="BK219" i="2"/>
  <c r="BK213" i="2"/>
  <c r="J211" i="2"/>
  <c r="BK207" i="2"/>
  <c r="BK202" i="2"/>
  <c r="BK190" i="2"/>
  <c r="BK186" i="2"/>
  <c r="J178" i="2"/>
  <c r="BK174" i="2"/>
  <c r="J172" i="2"/>
  <c r="BK163" i="2"/>
  <c r="J159" i="2"/>
  <c r="BK156" i="2"/>
  <c r="J154" i="2"/>
  <c r="J150" i="2"/>
  <c r="J146" i="2"/>
  <c r="BK144" i="2"/>
  <c r="J140" i="2"/>
  <c r="J134" i="2"/>
  <c r="BK132" i="2"/>
  <c r="J128" i="2"/>
  <c r="J124" i="2"/>
  <c r="J118" i="2"/>
  <c r="BK114" i="2"/>
  <c r="BK110" i="2"/>
  <c r="BK106" i="2"/>
  <c r="P105" i="2" l="1"/>
  <c r="T105" i="2"/>
  <c r="R158" i="2"/>
  <c r="P231" i="2"/>
  <c r="BK355" i="2"/>
  <c r="J355" i="2" s="1"/>
  <c r="J64" i="2" s="1"/>
  <c r="T435" i="2"/>
  <c r="R653" i="2"/>
  <c r="R695" i="2"/>
  <c r="P777" i="2"/>
  <c r="BK810" i="2"/>
  <c r="J810" i="2" s="1"/>
  <c r="J71" i="2" s="1"/>
  <c r="T810" i="2"/>
  <c r="T873" i="2"/>
  <c r="R903" i="2"/>
  <c r="T903" i="2"/>
  <c r="T940" i="2"/>
  <c r="R994" i="2"/>
  <c r="P1058" i="2"/>
  <c r="BK1099" i="2"/>
  <c r="J1099" i="2" s="1"/>
  <c r="J78" i="2" s="1"/>
  <c r="P1099" i="2"/>
  <c r="BK1165" i="2"/>
  <c r="J1165" i="2" s="1"/>
  <c r="J80" i="2" s="1"/>
  <c r="P1165" i="2"/>
  <c r="BK1214" i="2"/>
  <c r="J1214" i="2" s="1"/>
  <c r="J81" i="2" s="1"/>
  <c r="R1214" i="2"/>
  <c r="P1223" i="2"/>
  <c r="T100" i="3"/>
  <c r="P170" i="3"/>
  <c r="BK212" i="3"/>
  <c r="J212" i="3" s="1"/>
  <c r="J66" i="3" s="1"/>
  <c r="R212" i="3"/>
  <c r="P249" i="3"/>
  <c r="BK268" i="3"/>
  <c r="J268" i="3" s="1"/>
  <c r="J68" i="3" s="1"/>
  <c r="R268" i="3"/>
  <c r="R289" i="3"/>
  <c r="T289" i="3"/>
  <c r="BK341" i="3"/>
  <c r="J341" i="3" s="1"/>
  <c r="J73" i="3" s="1"/>
  <c r="R341" i="3"/>
  <c r="BK390" i="3"/>
  <c r="J390" i="3" s="1"/>
  <c r="J74" i="3" s="1"/>
  <c r="R390" i="3"/>
  <c r="P397" i="3"/>
  <c r="BK434" i="3"/>
  <c r="J434" i="3" s="1"/>
  <c r="J76" i="3" s="1"/>
  <c r="R434" i="3"/>
  <c r="R91" i="4"/>
  <c r="BK110" i="4"/>
  <c r="J110" i="4" s="1"/>
  <c r="J62" i="4" s="1"/>
  <c r="R110" i="4"/>
  <c r="T115" i="4"/>
  <c r="BK165" i="4"/>
  <c r="J165" i="4"/>
  <c r="J65" i="4" s="1"/>
  <c r="T165" i="4"/>
  <c r="R202" i="4"/>
  <c r="BK88" i="5"/>
  <c r="J88" i="5" s="1"/>
  <c r="J61" i="5" s="1"/>
  <c r="T409" i="5"/>
  <c r="R500" i="5"/>
  <c r="BK89" i="6"/>
  <c r="P136" i="6"/>
  <c r="BK105" i="2"/>
  <c r="J105" i="2"/>
  <c r="J61" i="2" s="1"/>
  <c r="BK158" i="2"/>
  <c r="J158" i="2"/>
  <c r="J62" i="2"/>
  <c r="BK231" i="2"/>
  <c r="J231" i="2" s="1"/>
  <c r="J63" i="2" s="1"/>
  <c r="T231" i="2"/>
  <c r="BK435" i="2"/>
  <c r="J435" i="2" s="1"/>
  <c r="J65" i="2" s="1"/>
  <c r="R435" i="2"/>
  <c r="P653" i="2"/>
  <c r="BK695" i="2"/>
  <c r="J695" i="2" s="1"/>
  <c r="J69" i="2" s="1"/>
  <c r="T695" i="2"/>
  <c r="R777" i="2"/>
  <c r="P810" i="2"/>
  <c r="R810" i="2"/>
  <c r="P829" i="2"/>
  <c r="T829" i="2"/>
  <c r="P873" i="2"/>
  <c r="R873" i="2"/>
  <c r="P903" i="2"/>
  <c r="P940" i="2"/>
  <c r="R940" i="2"/>
  <c r="P994" i="2"/>
  <c r="BK1058" i="2"/>
  <c r="J1058" i="2" s="1"/>
  <c r="J77" i="2" s="1"/>
  <c r="T1058" i="2"/>
  <c r="R1099" i="2"/>
  <c r="BK1154" i="2"/>
  <c r="J1154" i="2" s="1"/>
  <c r="J79" i="2" s="1"/>
  <c r="P1154" i="2"/>
  <c r="T1154" i="2"/>
  <c r="T1165" i="2"/>
  <c r="P1214" i="2"/>
  <c r="BK1223" i="2"/>
  <c r="J1223" i="2" s="1"/>
  <c r="J82" i="2" s="1"/>
  <c r="R1223" i="2"/>
  <c r="BK100" i="3"/>
  <c r="J100" i="3" s="1"/>
  <c r="J61" i="3" s="1"/>
  <c r="R100" i="3"/>
  <c r="BK170" i="3"/>
  <c r="J170" i="3" s="1"/>
  <c r="J63" i="3" s="1"/>
  <c r="R170" i="3"/>
  <c r="P201" i="3"/>
  <c r="T201" i="3"/>
  <c r="T212" i="3"/>
  <c r="R249" i="3"/>
  <c r="P268" i="3"/>
  <c r="P289" i="3"/>
  <c r="P308" i="3"/>
  <c r="R308" i="3"/>
  <c r="T341" i="3"/>
  <c r="P390" i="3"/>
  <c r="T390" i="3"/>
  <c r="T397" i="3"/>
  <c r="T434" i="3"/>
  <c r="P91" i="4"/>
  <c r="BK115" i="4"/>
  <c r="J115" i="4"/>
  <c r="J63" i="4" s="1"/>
  <c r="P115" i="4"/>
  <c r="BK150" i="4"/>
  <c r="J150" i="4"/>
  <c r="J64" i="4" s="1"/>
  <c r="R150" i="4"/>
  <c r="P165" i="4"/>
  <c r="BK202" i="4"/>
  <c r="J202" i="4" s="1"/>
  <c r="J66" i="4" s="1"/>
  <c r="P202" i="4"/>
  <c r="T88" i="5"/>
  <c r="T87" i="5" s="1"/>
  <c r="T86" i="5" s="1"/>
  <c r="BK409" i="5"/>
  <c r="J409" i="5"/>
  <c r="J62" i="5" s="1"/>
  <c r="BK500" i="5"/>
  <c r="J500" i="5"/>
  <c r="J63" i="5"/>
  <c r="T500" i="5"/>
  <c r="R89" i="6"/>
  <c r="R136" i="6"/>
  <c r="BK152" i="6"/>
  <c r="J152" i="6" s="1"/>
  <c r="J64" i="6" s="1"/>
  <c r="T152" i="6"/>
  <c r="R187" i="6"/>
  <c r="R211" i="6"/>
  <c r="P88" i="5"/>
  <c r="R409" i="5"/>
  <c r="P500" i="5"/>
  <c r="T89" i="6"/>
  <c r="T136" i="6"/>
  <c r="P145" i="6"/>
  <c r="T145" i="6"/>
  <c r="R152" i="6"/>
  <c r="P187" i="6"/>
  <c r="BK211" i="6"/>
  <c r="J211" i="6"/>
  <c r="J66" i="6" s="1"/>
  <c r="R105" i="2"/>
  <c r="P158" i="2"/>
  <c r="T158" i="2"/>
  <c r="R231" i="2"/>
  <c r="P355" i="2"/>
  <c r="R355" i="2"/>
  <c r="T355" i="2"/>
  <c r="P435" i="2"/>
  <c r="BK653" i="2"/>
  <c r="J653" i="2" s="1"/>
  <c r="J66" i="2" s="1"/>
  <c r="T653" i="2"/>
  <c r="P695" i="2"/>
  <c r="P694" i="2" s="1"/>
  <c r="BK777" i="2"/>
  <c r="J777" i="2" s="1"/>
  <c r="J70" i="2" s="1"/>
  <c r="T777" i="2"/>
  <c r="BK829" i="2"/>
  <c r="J829" i="2" s="1"/>
  <c r="J72" i="2" s="1"/>
  <c r="R829" i="2"/>
  <c r="BK873" i="2"/>
  <c r="J873" i="2" s="1"/>
  <c r="J73" i="2" s="1"/>
  <c r="BK903" i="2"/>
  <c r="J903" i="2"/>
  <c r="J74" i="2" s="1"/>
  <c r="BK940" i="2"/>
  <c r="J940" i="2" s="1"/>
  <c r="J75" i="2" s="1"/>
  <c r="BK994" i="2"/>
  <c r="J994" i="2" s="1"/>
  <c r="J76" i="2" s="1"/>
  <c r="T994" i="2"/>
  <c r="R1058" i="2"/>
  <c r="T1099" i="2"/>
  <c r="R1154" i="2"/>
  <c r="R1165" i="2"/>
  <c r="T1214" i="2"/>
  <c r="T1223" i="2"/>
  <c r="P100" i="3"/>
  <c r="T170" i="3"/>
  <c r="BK201" i="3"/>
  <c r="J201" i="3" s="1"/>
  <c r="J65" i="3" s="1"/>
  <c r="R201" i="3"/>
  <c r="P212" i="3"/>
  <c r="BK249" i="3"/>
  <c r="J249" i="3" s="1"/>
  <c r="J67" i="3" s="1"/>
  <c r="T249" i="3"/>
  <c r="T268" i="3"/>
  <c r="BK289" i="3"/>
  <c r="BK308" i="3"/>
  <c r="J308" i="3" s="1"/>
  <c r="J72" i="3" s="1"/>
  <c r="T308" i="3"/>
  <c r="P341" i="3"/>
  <c r="BK397" i="3"/>
  <c r="J397" i="3" s="1"/>
  <c r="J75" i="3" s="1"/>
  <c r="R397" i="3"/>
  <c r="P434" i="3"/>
  <c r="BK91" i="4"/>
  <c r="J91" i="4" s="1"/>
  <c r="J61" i="4" s="1"/>
  <c r="T91" i="4"/>
  <c r="P110" i="4"/>
  <c r="T110" i="4"/>
  <c r="R115" i="4"/>
  <c r="P150" i="4"/>
  <c r="T150" i="4"/>
  <c r="R165" i="4"/>
  <c r="T202" i="4"/>
  <c r="R88" i="5"/>
  <c r="R87" i="5" s="1"/>
  <c r="R86" i="5" s="1"/>
  <c r="P409" i="5"/>
  <c r="P89" i="6"/>
  <c r="BK136" i="6"/>
  <c r="J136" i="6" s="1"/>
  <c r="J62" i="6" s="1"/>
  <c r="BK145" i="6"/>
  <c r="J145" i="6" s="1"/>
  <c r="J63" i="6" s="1"/>
  <c r="R145" i="6"/>
  <c r="P152" i="6"/>
  <c r="BK187" i="6"/>
  <c r="J187" i="6" s="1"/>
  <c r="J65" i="6" s="1"/>
  <c r="T187" i="6"/>
  <c r="P211" i="6"/>
  <c r="T211" i="6"/>
  <c r="BK90" i="7"/>
  <c r="J90" i="7" s="1"/>
  <c r="J65" i="7" s="1"/>
  <c r="P90" i="7"/>
  <c r="P89" i="7"/>
  <c r="P88" i="7" s="1"/>
  <c r="AU61" i="1" s="1"/>
  <c r="R90" i="7"/>
  <c r="R89" i="7"/>
  <c r="R88" i="7" s="1"/>
  <c r="T90" i="7"/>
  <c r="T89" i="7" s="1"/>
  <c r="T88" i="7" s="1"/>
  <c r="BK91" i="8"/>
  <c r="J91" i="8" s="1"/>
  <c r="J65" i="8" s="1"/>
  <c r="P91" i="8"/>
  <c r="R91" i="8"/>
  <c r="T91" i="8"/>
  <c r="BK110" i="8"/>
  <c r="J110" i="8"/>
  <c r="J66" i="8" s="1"/>
  <c r="P110" i="8"/>
  <c r="R110" i="8"/>
  <c r="T110" i="8"/>
  <c r="BK119" i="8"/>
  <c r="J119" i="8" s="1"/>
  <c r="J67" i="8" s="1"/>
  <c r="P119" i="8"/>
  <c r="R119" i="8"/>
  <c r="T119" i="8"/>
  <c r="BK92" i="9"/>
  <c r="J92" i="9"/>
  <c r="J61" i="9" s="1"/>
  <c r="P92" i="9"/>
  <c r="R92" i="9"/>
  <c r="T92" i="9"/>
  <c r="BK101" i="9"/>
  <c r="J101" i="9" s="1"/>
  <c r="J62" i="9" s="1"/>
  <c r="P101" i="9"/>
  <c r="R101" i="9"/>
  <c r="T101" i="9"/>
  <c r="BK108" i="9"/>
  <c r="J108" i="9"/>
  <c r="J63" i="9" s="1"/>
  <c r="P108" i="9"/>
  <c r="R108" i="9"/>
  <c r="T108" i="9"/>
  <c r="BK141" i="9"/>
  <c r="J141" i="9" s="1"/>
  <c r="J64" i="9" s="1"/>
  <c r="P141" i="9"/>
  <c r="R141" i="9"/>
  <c r="T141" i="9"/>
  <c r="BK169" i="9"/>
  <c r="J169" i="9"/>
  <c r="J68" i="9" s="1"/>
  <c r="P169" i="9"/>
  <c r="P165" i="9" s="1"/>
  <c r="R169" i="9"/>
  <c r="R165" i="9" s="1"/>
  <c r="T169" i="9"/>
  <c r="T165" i="9" s="1"/>
  <c r="E48" i="2"/>
  <c r="J55" i="2"/>
  <c r="J97" i="2"/>
  <c r="F100" i="2"/>
  <c r="BE106" i="2"/>
  <c r="BE118" i="2"/>
  <c r="BE128" i="2"/>
  <c r="BE134" i="2"/>
  <c r="BE140" i="2"/>
  <c r="BE144" i="2"/>
  <c r="BE159" i="2"/>
  <c r="BE167" i="2"/>
  <c r="BE182" i="2"/>
  <c r="BE196" i="2"/>
  <c r="BE211" i="2"/>
  <c r="BE215" i="2"/>
  <c r="BE219" i="2"/>
  <c r="BE232" i="2"/>
  <c r="BE267" i="2"/>
  <c r="BE271" i="2"/>
  <c r="BE310" i="2"/>
  <c r="BE318" i="2"/>
  <c r="BE342" i="2"/>
  <c r="BE347" i="2"/>
  <c r="BE353" i="2"/>
  <c r="BE356" i="2"/>
  <c r="BE361" i="2"/>
  <c r="BE384" i="2"/>
  <c r="BE388" i="2"/>
  <c r="BE417" i="2"/>
  <c r="BE436" i="2"/>
  <c r="BE455" i="2"/>
  <c r="BE467" i="2"/>
  <c r="BE486" i="2"/>
  <c r="BE1191" i="2"/>
  <c r="BE1196" i="2"/>
  <c r="BE1228" i="2"/>
  <c r="BK691" i="2"/>
  <c r="J691" i="2" s="1"/>
  <c r="J67" i="2" s="1"/>
  <c r="BK1230" i="2"/>
  <c r="J1230" i="2" s="1"/>
  <c r="J83" i="2" s="1"/>
  <c r="F55" i="3"/>
  <c r="J95" i="3"/>
  <c r="BE107" i="3"/>
  <c r="BE128" i="3"/>
  <c r="BE134" i="3"/>
  <c r="BE136" i="3"/>
  <c r="BE171" i="3"/>
  <c r="BE190" i="3"/>
  <c r="BE195" i="3"/>
  <c r="BE202" i="3"/>
  <c r="BE206" i="3"/>
  <c r="BE210" i="3"/>
  <c r="BE213" i="3"/>
  <c r="BE215" i="3"/>
  <c r="BE221" i="3"/>
  <c r="BE225" i="3"/>
  <c r="BE227" i="3"/>
  <c r="BE231" i="3"/>
  <c r="BE233" i="3"/>
  <c r="BE235" i="3"/>
  <c r="BE243" i="3"/>
  <c r="BE258" i="3"/>
  <c r="BE264" i="3"/>
  <c r="BE279" i="3"/>
  <c r="BE292" i="3"/>
  <c r="BE294" i="3"/>
  <c r="BE296" i="3"/>
  <c r="BE298" i="3"/>
  <c r="BE302" i="3"/>
  <c r="BE304" i="3"/>
  <c r="BE319" i="3"/>
  <c r="BE323" i="3"/>
  <c r="BE329" i="3"/>
  <c r="BE333" i="3"/>
  <c r="BE337" i="3"/>
  <c r="BE339" i="3"/>
  <c r="BE344" i="3"/>
  <c r="BE364" i="3"/>
  <c r="BE370" i="3"/>
  <c r="BE374" i="3"/>
  <c r="BE378" i="3"/>
  <c r="BE384" i="3"/>
  <c r="BE391" i="3"/>
  <c r="BE400" i="3"/>
  <c r="BE402" i="3"/>
  <c r="BE406" i="3"/>
  <c r="BE410" i="3"/>
  <c r="BE412" i="3"/>
  <c r="BE420" i="3"/>
  <c r="BE435" i="3"/>
  <c r="BE437" i="3"/>
  <c r="BE440" i="3"/>
  <c r="BE443" i="3"/>
  <c r="BK189" i="3"/>
  <c r="J189" i="3" s="1"/>
  <c r="J64" i="3" s="1"/>
  <c r="BK442" i="3"/>
  <c r="J442" i="3"/>
  <c r="J78" i="3" s="1"/>
  <c r="E79" i="4"/>
  <c r="J83" i="4"/>
  <c r="BE96" i="4"/>
  <c r="BE102" i="4"/>
  <c r="BE104" i="4"/>
  <c r="BE106" i="4"/>
  <c r="BE108" i="4"/>
  <c r="BE111" i="4"/>
  <c r="BE120" i="4"/>
  <c r="BE122" i="4"/>
  <c r="BE128" i="4"/>
  <c r="BE130" i="4"/>
  <c r="BE132" i="4"/>
  <c r="BE144" i="4"/>
  <c r="BE146" i="4"/>
  <c r="BE159" i="4"/>
  <c r="BE161" i="4"/>
  <c r="BE163" i="4"/>
  <c r="BE170" i="4"/>
  <c r="BE172" i="4"/>
  <c r="BE182" i="4"/>
  <c r="BE184" i="4"/>
  <c r="BE190" i="4"/>
  <c r="BE192" i="4"/>
  <c r="BE196" i="4"/>
  <c r="BE200" i="4"/>
  <c r="BE203" i="4"/>
  <c r="BE205" i="4"/>
  <c r="BE219" i="4"/>
  <c r="BE224" i="4"/>
  <c r="E48" i="5"/>
  <c r="F83" i="5"/>
  <c r="BE89" i="5"/>
  <c r="BE91" i="5"/>
  <c r="BE111" i="5"/>
  <c r="BE117" i="5"/>
  <c r="BE123" i="5"/>
  <c r="BE133" i="5"/>
  <c r="BE137" i="5"/>
  <c r="BE141" i="5"/>
  <c r="BE151" i="5"/>
  <c r="BE163" i="5"/>
  <c r="BE169" i="5"/>
  <c r="BE171" i="5"/>
  <c r="BE177" i="5"/>
  <c r="BE181" i="5"/>
  <c r="BE193" i="5"/>
  <c r="BE203" i="5"/>
  <c r="BE213" i="5"/>
  <c r="BE229" i="5"/>
  <c r="BE241" i="5"/>
  <c r="BE245" i="5"/>
  <c r="BE247" i="5"/>
  <c r="BE251" i="5"/>
  <c r="BE255" i="5"/>
  <c r="BE265" i="5"/>
  <c r="BE271" i="5"/>
  <c r="BE283" i="5"/>
  <c r="BE285" i="5"/>
  <c r="BE287" i="5"/>
  <c r="BE299" i="5"/>
  <c r="BE307" i="5"/>
  <c r="BE341" i="5"/>
  <c r="BE355" i="5"/>
  <c r="BE357" i="5"/>
  <c r="BE365" i="5"/>
  <c r="BE375" i="5"/>
  <c r="BE379" i="5"/>
  <c r="BE381" i="5"/>
  <c r="BE393" i="5"/>
  <c r="BE397" i="5"/>
  <c r="BE403" i="5"/>
  <c r="BE430" i="5"/>
  <c r="BE442" i="5"/>
  <c r="BE444" i="5"/>
  <c r="BE458" i="5"/>
  <c r="BE460" i="5"/>
  <c r="BE464" i="5"/>
  <c r="BE472" i="5"/>
  <c r="BE474" i="5"/>
  <c r="BE476" i="5"/>
  <c r="BE482" i="5"/>
  <c r="BE484" i="5"/>
  <c r="BE488" i="5"/>
  <c r="BE496" i="5"/>
  <c r="E77" i="6"/>
  <c r="F84" i="6"/>
  <c r="BE94" i="6"/>
  <c r="BE106" i="6"/>
  <c r="BE122" i="6"/>
  <c r="BE132" i="6"/>
  <c r="BE143" i="6"/>
  <c r="BE146" i="6"/>
  <c r="BE148" i="6"/>
  <c r="BE179" i="6"/>
  <c r="BE183" i="6"/>
  <c r="BE188" i="6"/>
  <c r="BE209" i="6"/>
  <c r="BE214" i="6"/>
  <c r="BE110" i="2"/>
  <c r="BE114" i="2"/>
  <c r="BE150" i="2"/>
  <c r="BE174" i="2"/>
  <c r="BE178" i="2"/>
  <c r="BE190" i="2"/>
  <c r="BE202" i="2"/>
  <c r="BE207" i="2"/>
  <c r="BE225" i="2"/>
  <c r="BE253" i="2"/>
  <c r="BE259" i="2"/>
  <c r="BE275" i="2"/>
  <c r="BE279" i="2"/>
  <c r="BE300" i="2"/>
  <c r="BE351" i="2"/>
  <c r="BE372" i="2"/>
  <c r="BE374" i="2"/>
  <c r="BE376" i="2"/>
  <c r="BE394" i="2"/>
  <c r="BE398" i="2"/>
  <c r="BE408" i="2"/>
  <c r="BE415" i="2"/>
  <c r="BE422" i="2"/>
  <c r="BE430" i="2"/>
  <c r="BE444" i="2"/>
  <c r="BE448" i="2"/>
  <c r="BE512" i="2"/>
  <c r="BE546" i="2"/>
  <c r="BE550" i="2"/>
  <c r="BE560" i="2"/>
  <c r="BE586" i="2"/>
  <c r="BE590" i="2"/>
  <c r="BE654" i="2"/>
  <c r="BE665" i="2"/>
  <c r="BE669" i="2"/>
  <c r="BE679" i="2"/>
  <c r="BE681" i="2"/>
  <c r="BE683" i="2"/>
  <c r="BE716" i="2"/>
  <c r="BE720" i="2"/>
  <c r="BE724" i="2"/>
  <c r="BE769" i="2"/>
  <c r="BE773" i="2"/>
  <c r="BE775" i="2"/>
  <c r="BE792" i="2"/>
  <c r="BE796" i="2"/>
  <c r="BE804" i="2"/>
  <c r="BE811" i="2"/>
  <c r="BE815" i="2"/>
  <c r="BE819" i="2"/>
  <c r="BE821" i="2"/>
  <c r="BE825" i="2"/>
  <c r="BE830" i="2"/>
  <c r="BE842" i="2"/>
  <c r="BE849" i="2"/>
  <c r="BE851" i="2"/>
  <c r="BE871" i="2"/>
  <c r="BE878" i="2"/>
  <c r="BE883" i="2"/>
  <c r="BE887" i="2"/>
  <c r="BE896" i="2"/>
  <c r="BE904" i="2"/>
  <c r="BE908" i="2"/>
  <c r="BE926" i="2"/>
  <c r="BE941" i="2"/>
  <c r="BE945" i="2"/>
  <c r="BE950" i="2"/>
  <c r="BE959" i="2"/>
  <c r="BE963" i="2"/>
  <c r="BE967" i="2"/>
  <c r="BE969" i="2"/>
  <c r="BE984" i="2"/>
  <c r="BE988" i="2"/>
  <c r="BE992" i="2"/>
  <c r="BE995" i="2"/>
  <c r="BE1003" i="2"/>
  <c r="BE1005" i="2"/>
  <c r="BE1009" i="2"/>
  <c r="BE1015" i="2"/>
  <c r="BE1017" i="2"/>
  <c r="BE1019" i="2"/>
  <c r="BE1025" i="2"/>
  <c r="BE1027" i="2"/>
  <c r="BE1035" i="2"/>
  <c r="BE1037" i="2"/>
  <c r="BE1048" i="2"/>
  <c r="BE1052" i="2"/>
  <c r="BE1054" i="2"/>
  <c r="BE1063" i="2"/>
  <c r="BE1065" i="2"/>
  <c r="BE1067" i="2"/>
  <c r="BE1077" i="2"/>
  <c r="BE1089" i="2"/>
  <c r="BE1095" i="2"/>
  <c r="BE1126" i="2"/>
  <c r="BE1131" i="2"/>
  <c r="BE1135" i="2"/>
  <c r="BE1143" i="2"/>
  <c r="BE1152" i="2"/>
  <c r="BE1155" i="2"/>
  <c r="BE1179" i="2"/>
  <c r="BE1185" i="2"/>
  <c r="BE1189" i="2"/>
  <c r="E48" i="3"/>
  <c r="J52" i="3"/>
  <c r="BE103" i="3"/>
  <c r="BE109" i="3"/>
  <c r="BE111" i="3"/>
  <c r="BE113" i="3"/>
  <c r="BE115" i="3"/>
  <c r="BE126" i="3"/>
  <c r="BE150" i="3"/>
  <c r="BE183" i="3"/>
  <c r="BE187" i="3"/>
  <c r="BE204" i="3"/>
  <c r="BE208" i="3"/>
  <c r="BE223" i="3"/>
  <c r="BE229" i="3"/>
  <c r="BE237" i="3"/>
  <c r="BE239" i="3"/>
  <c r="BE241" i="3"/>
  <c r="BE245" i="3"/>
  <c r="BE247" i="3"/>
  <c r="BE250" i="3"/>
  <c r="BE262" i="3"/>
  <c r="BE266" i="3"/>
  <c r="BE269" i="3"/>
  <c r="BE271" i="3"/>
  <c r="BE281" i="3"/>
  <c r="BE283" i="3"/>
  <c r="BE290" i="3"/>
  <c r="BE300" i="3"/>
  <c r="BE306" i="3"/>
  <c r="BE309" i="3"/>
  <c r="BE311" i="3"/>
  <c r="BE315" i="3"/>
  <c r="BE317" i="3"/>
  <c r="BE321" i="3"/>
  <c r="BE325" i="3"/>
  <c r="BE331" i="3"/>
  <c r="BE335" i="3"/>
  <c r="BE342" i="3"/>
  <c r="BE346" i="3"/>
  <c r="BE350" i="3"/>
  <c r="BE352" i="3"/>
  <c r="BE356" i="3"/>
  <c r="BE358" i="3"/>
  <c r="BE366" i="3"/>
  <c r="BE368" i="3"/>
  <c r="BE386" i="3"/>
  <c r="BE388" i="3"/>
  <c r="BE395" i="3"/>
  <c r="BE398" i="3"/>
  <c r="BE408" i="3"/>
  <c r="BE414" i="3"/>
  <c r="BE418" i="3"/>
  <c r="BE422" i="3"/>
  <c r="BK285" i="3"/>
  <c r="J285" i="3" s="1"/>
  <c r="J69" i="3" s="1"/>
  <c r="F55" i="4"/>
  <c r="BE94" i="4"/>
  <c r="BE100" i="4"/>
  <c r="BE124" i="4"/>
  <c r="BE138" i="4"/>
  <c r="BE151" i="4"/>
  <c r="BE153" i="4"/>
  <c r="BE157" i="4"/>
  <c r="BE180" i="4"/>
  <c r="BE186" i="4"/>
  <c r="BE188" i="4"/>
  <c r="BE194" i="4"/>
  <c r="BE198" i="4"/>
  <c r="BE209" i="4"/>
  <c r="BE211" i="4"/>
  <c r="BE213" i="4"/>
  <c r="BE217" i="4"/>
  <c r="BE221" i="4"/>
  <c r="BE228" i="4"/>
  <c r="BK223" i="4"/>
  <c r="J223" i="4"/>
  <c r="J67" i="4" s="1"/>
  <c r="BK227" i="4"/>
  <c r="J227" i="4"/>
  <c r="J69" i="4"/>
  <c r="J52" i="5"/>
  <c r="BE95" i="5"/>
  <c r="BE121" i="5"/>
  <c r="BE127" i="5"/>
  <c r="BE129" i="5"/>
  <c r="BE165" i="5"/>
  <c r="BE197" i="5"/>
  <c r="BE217" i="5"/>
  <c r="BE219" i="5"/>
  <c r="BE223" i="5"/>
  <c r="BE225" i="5"/>
  <c r="BE231" i="5"/>
  <c r="BE239" i="5"/>
  <c r="BE253" i="5"/>
  <c r="BE257" i="5"/>
  <c r="BE261" i="5"/>
  <c r="BE267" i="5"/>
  <c r="BE269" i="5"/>
  <c r="BE275" i="5"/>
  <c r="BE277" i="5"/>
  <c r="BE281" i="5"/>
  <c r="BE289" i="5"/>
  <c r="BE295" i="5"/>
  <c r="BE297" i="5"/>
  <c r="BE317" i="5"/>
  <c r="BE319" i="5"/>
  <c r="BE321" i="5"/>
  <c r="BE323" i="5"/>
  <c r="BE333" i="5"/>
  <c r="BE347" i="5"/>
  <c r="BE349" i="5"/>
  <c r="BE351" i="5"/>
  <c r="BE359" i="5"/>
  <c r="BE361" i="5"/>
  <c r="BE369" i="5"/>
  <c r="BE371" i="5"/>
  <c r="BE385" i="5"/>
  <c r="BE391" i="5"/>
  <c r="BE399" i="5"/>
  <c r="BE401" i="5"/>
  <c r="BE405" i="5"/>
  <c r="BE412" i="5"/>
  <c r="BE436" i="5"/>
  <c r="BE452" i="5"/>
  <c r="BE468" i="5"/>
  <c r="BE490" i="5"/>
  <c r="BE492" i="5"/>
  <c r="BE498" i="5"/>
  <c r="J52" i="6"/>
  <c r="BE92" i="6"/>
  <c r="BE98" i="6"/>
  <c r="BE114" i="6"/>
  <c r="BE124" i="6"/>
  <c r="BE159" i="6"/>
  <c r="BE173" i="6"/>
  <c r="BE212" i="6"/>
  <c r="BE533" i="2"/>
  <c r="BE542" i="2"/>
  <c r="BE565" i="2"/>
  <c r="BE569" i="2"/>
  <c r="BE594" i="2"/>
  <c r="BE600" i="2"/>
  <c r="BE608" i="2"/>
  <c r="BE612" i="2"/>
  <c r="BE645" i="2"/>
  <c r="BE651" i="2"/>
  <c r="BE667" i="2"/>
  <c r="BE677" i="2"/>
  <c r="BE685" i="2"/>
  <c r="BE687" i="2"/>
  <c r="BE692" i="2"/>
  <c r="BE734" i="2"/>
  <c r="BE747" i="2"/>
  <c r="BE783" i="2"/>
  <c r="BE808" i="2"/>
  <c r="BE859" i="2"/>
  <c r="BE901" i="2"/>
  <c r="BE912" i="2"/>
  <c r="BE916" i="2"/>
  <c r="BE938" i="2"/>
  <c r="BE954" i="2"/>
  <c r="BE961" i="2"/>
  <c r="BE978" i="2"/>
  <c r="BE980" i="2"/>
  <c r="BE982" i="2"/>
  <c r="BE999" i="2"/>
  <c r="BE1011" i="2"/>
  <c r="BE1041" i="2"/>
  <c r="BE1073" i="2"/>
  <c r="BE1081" i="2"/>
  <c r="BE1105" i="2"/>
  <c r="BE143" i="5"/>
  <c r="BE147" i="5"/>
  <c r="BE157" i="5"/>
  <c r="BE175" i="5"/>
  <c r="BE183" i="5"/>
  <c r="BE201" i="5"/>
  <c r="BE209" i="5"/>
  <c r="BE221" i="5"/>
  <c r="BE243" i="5"/>
  <c r="BE249" i="5"/>
  <c r="BE293" i="5"/>
  <c r="BE303" i="5"/>
  <c r="BE311" i="5"/>
  <c r="BE315" i="5"/>
  <c r="BE327" i="5"/>
  <c r="BE329" i="5"/>
  <c r="BE331" i="5"/>
  <c r="BE335" i="5"/>
  <c r="BE337" i="5"/>
  <c r="BE339" i="5"/>
  <c r="BE353" i="5"/>
  <c r="BE363" i="5"/>
  <c r="BE367" i="5"/>
  <c r="BE416" i="5"/>
  <c r="BE438" i="5"/>
  <c r="BE440" i="5"/>
  <c r="BE448" i="5"/>
  <c r="BE450" i="5"/>
  <c r="BE462" i="5"/>
  <c r="BE466" i="5"/>
  <c r="BE486" i="5"/>
  <c r="BE494" i="5"/>
  <c r="BE501" i="5"/>
  <c r="BE503" i="5"/>
  <c r="BE506" i="5"/>
  <c r="BE510" i="5"/>
  <c r="BK509" i="5"/>
  <c r="J509" i="5" s="1"/>
  <c r="J66" i="5" s="1"/>
  <c r="J84" i="6"/>
  <c r="BE90" i="6"/>
  <c r="BE128" i="6"/>
  <c r="BE155" i="6"/>
  <c r="BE192" i="6"/>
  <c r="BE196" i="6"/>
  <c r="BE202" i="6"/>
  <c r="BE204" i="6"/>
  <c r="BE124" i="2"/>
  <c r="BE132" i="2"/>
  <c r="BE146" i="2"/>
  <c r="BE154" i="2"/>
  <c r="BE156" i="2"/>
  <c r="BE163" i="2"/>
  <c r="BE172" i="2"/>
  <c r="BE186" i="2"/>
  <c r="BE192" i="2"/>
  <c r="BE213" i="2"/>
  <c r="BE227" i="2"/>
  <c r="BE236" i="2"/>
  <c r="BE263" i="2"/>
  <c r="BE283" i="2"/>
  <c r="BE288" i="2"/>
  <c r="BE293" i="2"/>
  <c r="BE295" i="2"/>
  <c r="BE302" i="2"/>
  <c r="BE306" i="2"/>
  <c r="BE314" i="2"/>
  <c r="BE316" i="2"/>
  <c r="BE322" i="2"/>
  <c r="BE337" i="2"/>
  <c r="BE370" i="2"/>
  <c r="BE378" i="2"/>
  <c r="BE382" i="2"/>
  <c r="BE386" i="2"/>
  <c r="BE392" i="2"/>
  <c r="BE400" i="2"/>
  <c r="BE424" i="2"/>
  <c r="BE428" i="2"/>
  <c r="BE440" i="2"/>
  <c r="BE462" i="2"/>
  <c r="BE475" i="2"/>
  <c r="BE500" i="2"/>
  <c r="BE508" i="2"/>
  <c r="BE520" i="2"/>
  <c r="BE524" i="2"/>
  <c r="BE529" i="2"/>
  <c r="BE535" i="2"/>
  <c r="BE537" i="2"/>
  <c r="BE576" i="2"/>
  <c r="BE584" i="2"/>
  <c r="BE596" i="2"/>
  <c r="BE604" i="2"/>
  <c r="BE616" i="2"/>
  <c r="BE641" i="2"/>
  <c r="BE649" i="2"/>
  <c r="BE661" i="2"/>
  <c r="BE671" i="2"/>
  <c r="BE673" i="2"/>
  <c r="BE689" i="2"/>
  <c r="BE696" i="2"/>
  <c r="BE700" i="2"/>
  <c r="BE705" i="2"/>
  <c r="BE711" i="2"/>
  <c r="BE730" i="2"/>
  <c r="BE739" i="2"/>
  <c r="BE743" i="2"/>
  <c r="BE755" i="2"/>
  <c r="BE765" i="2"/>
  <c r="BE778" i="2"/>
  <c r="BE788" i="2"/>
  <c r="BE800" i="2"/>
  <c r="BE806" i="2"/>
  <c r="BE813" i="2"/>
  <c r="BE817" i="2"/>
  <c r="BE823" i="2"/>
  <c r="BE827" i="2"/>
  <c r="BE834" i="2"/>
  <c r="BE838" i="2"/>
  <c r="BE855" i="2"/>
  <c r="BE863" i="2"/>
  <c r="BE867" i="2"/>
  <c r="BE874" i="2"/>
  <c r="BE891" i="2"/>
  <c r="BE906" i="2"/>
  <c r="BE918" i="2"/>
  <c r="BE920" i="2"/>
  <c r="BE922" i="2"/>
  <c r="BE928" i="2"/>
  <c r="BE932" i="2"/>
  <c r="BE972" i="2"/>
  <c r="BE974" i="2"/>
  <c r="BE976" i="2"/>
  <c r="BE1001" i="2"/>
  <c r="BE1007" i="2"/>
  <c r="BE1013" i="2"/>
  <c r="BE1021" i="2"/>
  <c r="BE1023" i="2"/>
  <c r="BE1029" i="2"/>
  <c r="BE1031" i="2"/>
  <c r="BE1033" i="2"/>
  <c r="BE1039" i="2"/>
  <c r="BE1043" i="2"/>
  <c r="BE1050" i="2"/>
  <c r="BE1056" i="2"/>
  <c r="BE1059" i="2"/>
  <c r="BE1069" i="2"/>
  <c r="BE1071" i="2"/>
  <c r="BE1085" i="2"/>
  <c r="BE1091" i="2"/>
  <c r="BE1093" i="2"/>
  <c r="BE1097" i="2"/>
  <c r="BE1100" i="2"/>
  <c r="BE1109" i="2"/>
  <c r="BE1113" i="2"/>
  <c r="BE1115" i="2"/>
  <c r="BE1139" i="2"/>
  <c r="BE1163" i="2"/>
  <c r="BE1166" i="2"/>
  <c r="BE1181" i="2"/>
  <c r="BE1200" i="2"/>
  <c r="BE1208" i="2"/>
  <c r="BE1210" i="2"/>
  <c r="BE1212" i="2"/>
  <c r="BE1215" i="2"/>
  <c r="BE1219" i="2"/>
  <c r="BE1221" i="2"/>
  <c r="BE1224" i="2"/>
  <c r="BE1231" i="2"/>
  <c r="BE101" i="3"/>
  <c r="BE105" i="3"/>
  <c r="BE121" i="3"/>
  <c r="BE138" i="3"/>
  <c r="BE143" i="3"/>
  <c r="BE145" i="3"/>
  <c r="BE156" i="3"/>
  <c r="BE162" i="3"/>
  <c r="BE168" i="3"/>
  <c r="BE173" i="3"/>
  <c r="BE175" i="3"/>
  <c r="BE177" i="3"/>
  <c r="BE179" i="3"/>
  <c r="BE217" i="3"/>
  <c r="BE219" i="3"/>
  <c r="BE252" i="3"/>
  <c r="BE256" i="3"/>
  <c r="BE260" i="3"/>
  <c r="BE275" i="3"/>
  <c r="BE286" i="3"/>
  <c r="BE313" i="3"/>
  <c r="BE327" i="3"/>
  <c r="BE348" i="3"/>
  <c r="BE354" i="3"/>
  <c r="BE360" i="3"/>
  <c r="BE362" i="3"/>
  <c r="BE372" i="3"/>
  <c r="BE376" i="3"/>
  <c r="BE380" i="3"/>
  <c r="BE382" i="3"/>
  <c r="BE393" i="3"/>
  <c r="BE404" i="3"/>
  <c r="BE416" i="3"/>
  <c r="BE424" i="3"/>
  <c r="BE426" i="3"/>
  <c r="BE428" i="3"/>
  <c r="BE430" i="3"/>
  <c r="BE432" i="3"/>
  <c r="BK167" i="3"/>
  <c r="J167" i="3"/>
  <c r="J62" i="3" s="1"/>
  <c r="BK439" i="3"/>
  <c r="J439" i="3"/>
  <c r="J77" i="3"/>
  <c r="J55" i="4"/>
  <c r="BE92" i="4"/>
  <c r="BE98" i="4"/>
  <c r="BE113" i="4"/>
  <c r="BE116" i="4"/>
  <c r="BE118" i="4"/>
  <c r="BE126" i="4"/>
  <c r="BE134" i="4"/>
  <c r="BE136" i="4"/>
  <c r="BE140" i="4"/>
  <c r="BE142" i="4"/>
  <c r="BE148" i="4"/>
  <c r="BE155" i="4"/>
  <c r="BE166" i="4"/>
  <c r="BE168" i="4"/>
  <c r="BE174" i="4"/>
  <c r="BE176" i="4"/>
  <c r="BE178" i="4"/>
  <c r="BE207" i="4"/>
  <c r="BE215" i="4"/>
  <c r="J55" i="5"/>
  <c r="BE99" i="5"/>
  <c r="BE101" i="5"/>
  <c r="BE105" i="5"/>
  <c r="BE107" i="5"/>
  <c r="BE113" i="5"/>
  <c r="BE125" i="5"/>
  <c r="BE153" i="5"/>
  <c r="BE159" i="5"/>
  <c r="BE187" i="5"/>
  <c r="BE191" i="5"/>
  <c r="BE207" i="5"/>
  <c r="BE227" i="5"/>
  <c r="BE233" i="5"/>
  <c r="BE235" i="5"/>
  <c r="BE237" i="5"/>
  <c r="BE259" i="5"/>
  <c r="BE263" i="5"/>
  <c r="BE273" i="5"/>
  <c r="BE279" i="5"/>
  <c r="BE291" i="5"/>
  <c r="BE301" i="5"/>
  <c r="BE305" i="5"/>
  <c r="BE309" i="5"/>
  <c r="BE313" i="5"/>
  <c r="BE325" i="5"/>
  <c r="BE343" i="5"/>
  <c r="BE345" i="5"/>
  <c r="BE373" i="5"/>
  <c r="BE377" i="5"/>
  <c r="BE383" i="5"/>
  <c r="BE387" i="5"/>
  <c r="BE389" i="5"/>
  <c r="BE395" i="5"/>
  <c r="BE407" i="5"/>
  <c r="BE410" i="5"/>
  <c r="BE420" i="5"/>
  <c r="BE424" i="5"/>
  <c r="BE428" i="5"/>
  <c r="BE432" i="5"/>
  <c r="BE434" i="5"/>
  <c r="BE446" i="5"/>
  <c r="BE454" i="5"/>
  <c r="BE456" i="5"/>
  <c r="BE470" i="5"/>
  <c r="BE478" i="5"/>
  <c r="BE480" i="5"/>
  <c r="BK505" i="5"/>
  <c r="J505" i="5" s="1"/>
  <c r="J64" i="5" s="1"/>
  <c r="BE102" i="6"/>
  <c r="BE110" i="6"/>
  <c r="BE118" i="6"/>
  <c r="BE137" i="6"/>
  <c r="BE139" i="6"/>
  <c r="BE141" i="6"/>
  <c r="BE153" i="6"/>
  <c r="BE164" i="6"/>
  <c r="BE166" i="6"/>
  <c r="BE168" i="6"/>
  <c r="BE198" i="6"/>
  <c r="BE200" i="6"/>
  <c r="BE216" i="6"/>
  <c r="BE220" i="6"/>
  <c r="BE223" i="6"/>
  <c r="BK222" i="6"/>
  <c r="J222" i="6"/>
  <c r="J67" i="6"/>
  <c r="E50" i="7"/>
  <c r="J56" i="7"/>
  <c r="F59" i="7"/>
  <c r="J59" i="7"/>
  <c r="BE91" i="7"/>
  <c r="BE94" i="7"/>
  <c r="BE97" i="7"/>
  <c r="BE100" i="7"/>
  <c r="BE103" i="7"/>
  <c r="BE106" i="7"/>
  <c r="BE109" i="7"/>
  <c r="BE111" i="7"/>
  <c r="BE113" i="7"/>
  <c r="BE115" i="7"/>
  <c r="BE117" i="7"/>
  <c r="BE119" i="7"/>
  <c r="BE121" i="7"/>
  <c r="BE123" i="7"/>
  <c r="BE125" i="7"/>
  <c r="BE127" i="7"/>
  <c r="BE129" i="7"/>
  <c r="BE131" i="7"/>
  <c r="BE134" i="7"/>
  <c r="BK133" i="7"/>
  <c r="J133" i="7"/>
  <c r="J66" i="7" s="1"/>
  <c r="E50" i="8"/>
  <c r="J56" i="8"/>
  <c r="F59" i="8"/>
  <c r="J59" i="8"/>
  <c r="BE92" i="8"/>
  <c r="BE94" i="8"/>
  <c r="BE96" i="8"/>
  <c r="BE98" i="8"/>
  <c r="BE100" i="8"/>
  <c r="BE102" i="8"/>
  <c r="BE104" i="8"/>
  <c r="BE106" i="8"/>
  <c r="BE108" i="8"/>
  <c r="BE111" i="8"/>
  <c r="BE113" i="8"/>
  <c r="BE115" i="8"/>
  <c r="BE117" i="8"/>
  <c r="BE120" i="8"/>
  <c r="BE123" i="8"/>
  <c r="BE126" i="8"/>
  <c r="E48" i="9"/>
  <c r="J52" i="9"/>
  <c r="F55" i="9"/>
  <c r="J55" i="9"/>
  <c r="BE93" i="9"/>
  <c r="BE97" i="9"/>
  <c r="BE102" i="9"/>
  <c r="BE106" i="9"/>
  <c r="BE109" i="9"/>
  <c r="BE111" i="9"/>
  <c r="BE115" i="9"/>
  <c r="BE117" i="9"/>
  <c r="BE119" i="9"/>
  <c r="BE121" i="9"/>
  <c r="BE123" i="9"/>
  <c r="BE127" i="9"/>
  <c r="BE132" i="9"/>
  <c r="BE137" i="9"/>
  <c r="BE142" i="9"/>
  <c r="BE144" i="9"/>
  <c r="BE146" i="9"/>
  <c r="BE150" i="9"/>
  <c r="BE154" i="9"/>
  <c r="BE158" i="9"/>
  <c r="BE163" i="9"/>
  <c r="BE167" i="9"/>
  <c r="BE170" i="9"/>
  <c r="BE174" i="9"/>
  <c r="BE178" i="9"/>
  <c r="BK162" i="9"/>
  <c r="J162" i="9" s="1"/>
  <c r="J65" i="9" s="1"/>
  <c r="BK166" i="9"/>
  <c r="J166" i="9" s="1"/>
  <c r="J67" i="9" s="1"/>
  <c r="BK177" i="9"/>
  <c r="J177" i="9"/>
  <c r="J70" i="9" s="1"/>
  <c r="F36" i="2"/>
  <c r="BC55" i="1" s="1"/>
  <c r="F37" i="4"/>
  <c r="BD57" i="1" s="1"/>
  <c r="F37" i="2"/>
  <c r="BD55" i="1" s="1"/>
  <c r="J34" i="6"/>
  <c r="AW59" i="1" s="1"/>
  <c r="F34" i="4"/>
  <c r="BA57" i="1" s="1"/>
  <c r="F38" i="8"/>
  <c r="BC62" i="1" s="1"/>
  <c r="F35" i="9"/>
  <c r="BB63" i="1" s="1"/>
  <c r="F37" i="9"/>
  <c r="BD63" i="1" s="1"/>
  <c r="J34" i="3"/>
  <c r="AW56" i="1" s="1"/>
  <c r="J34" i="5"/>
  <c r="AW58" i="1" s="1"/>
  <c r="F35" i="3"/>
  <c r="BB56" i="1" s="1"/>
  <c r="F37" i="5"/>
  <c r="BD58" i="1" s="1"/>
  <c r="F34" i="3"/>
  <c r="BA56" i="1" s="1"/>
  <c r="F35" i="4"/>
  <c r="BB57" i="1" s="1"/>
  <c r="F36" i="6"/>
  <c r="BC59" i="1" s="1"/>
  <c r="F37" i="7"/>
  <c r="BB61" i="1" s="1"/>
  <c r="J36" i="8"/>
  <c r="AW62" i="1" s="1"/>
  <c r="J34" i="9"/>
  <c r="AW63" i="1" s="1"/>
  <c r="F37" i="6"/>
  <c r="BD59" i="1" s="1"/>
  <c r="F34" i="2"/>
  <c r="BA55" i="1" s="1"/>
  <c r="F35" i="2"/>
  <c r="BB55" i="1" s="1"/>
  <c r="F35" i="5"/>
  <c r="BB58" i="1" s="1"/>
  <c r="F36" i="7"/>
  <c r="BA61" i="1" s="1"/>
  <c r="F38" i="7"/>
  <c r="BC61" i="1" s="1"/>
  <c r="F37" i="8"/>
  <c r="BB62" i="1" s="1"/>
  <c r="F36" i="9"/>
  <c r="BC63" i="1" s="1"/>
  <c r="AS54" i="1"/>
  <c r="F36" i="3"/>
  <c r="BC56" i="1"/>
  <c r="J34" i="4"/>
  <c r="AW57" i="1"/>
  <c r="F36" i="4"/>
  <c r="BC57" i="1"/>
  <c r="F36" i="5"/>
  <c r="BC58" i="1"/>
  <c r="F34" i="6"/>
  <c r="BA59" i="1"/>
  <c r="F35" i="6"/>
  <c r="BB59" i="1"/>
  <c r="J34" i="2"/>
  <c r="AW55" i="1"/>
  <c r="F37" i="3"/>
  <c r="BD56" i="1"/>
  <c r="F34" i="5"/>
  <c r="BA58" i="1"/>
  <c r="J36" i="7"/>
  <c r="AW61" i="1"/>
  <c r="F39" i="7"/>
  <c r="BD61" i="1"/>
  <c r="F36" i="8"/>
  <c r="BA62" i="1"/>
  <c r="F39" i="8"/>
  <c r="BD62" i="1"/>
  <c r="F34" i="9"/>
  <c r="BA63" i="1"/>
  <c r="R91" i="9" l="1"/>
  <c r="R90" i="9" s="1"/>
  <c r="T90" i="8"/>
  <c r="T89" i="8" s="1"/>
  <c r="P88" i="6"/>
  <c r="P87" i="6" s="1"/>
  <c r="AU59" i="1" s="1"/>
  <c r="R99" i="3"/>
  <c r="T694" i="2"/>
  <c r="T91" i="9"/>
  <c r="T90" i="9"/>
  <c r="BK288" i="3"/>
  <c r="J288" i="3"/>
  <c r="J70" i="3" s="1"/>
  <c r="T88" i="6"/>
  <c r="T87" i="6" s="1"/>
  <c r="P90" i="4"/>
  <c r="P89" i="4" s="1"/>
  <c r="AU57" i="1" s="1"/>
  <c r="R90" i="4"/>
  <c r="R89" i="4"/>
  <c r="T288" i="3"/>
  <c r="T98" i="3" s="1"/>
  <c r="R288" i="3"/>
  <c r="T99" i="3"/>
  <c r="R694" i="2"/>
  <c r="T104" i="2"/>
  <c r="T103" i="2" s="1"/>
  <c r="P91" i="9"/>
  <c r="P90" i="9"/>
  <c r="AU63" i="1"/>
  <c r="P90" i="8"/>
  <c r="P89" i="8"/>
  <c r="AU62" i="1"/>
  <c r="R88" i="6"/>
  <c r="R87" i="6" s="1"/>
  <c r="P104" i="2"/>
  <c r="P103" i="2"/>
  <c r="AU55" i="1"/>
  <c r="R90" i="8"/>
  <c r="R89" i="8"/>
  <c r="T90" i="4"/>
  <c r="T89" i="4"/>
  <c r="P99" i="3"/>
  <c r="R104" i="2"/>
  <c r="R103" i="2"/>
  <c r="P87" i="5"/>
  <c r="P86" i="5" s="1"/>
  <c r="AU58" i="1" s="1"/>
  <c r="P288" i="3"/>
  <c r="BK88" i="6"/>
  <c r="BK87" i="6" s="1"/>
  <c r="J87" i="6" s="1"/>
  <c r="J59" i="6" s="1"/>
  <c r="BK104" i="2"/>
  <c r="J104" i="2" s="1"/>
  <c r="J60" i="2" s="1"/>
  <c r="BK694" i="2"/>
  <c r="J694" i="2" s="1"/>
  <c r="J68" i="2" s="1"/>
  <c r="BK99" i="3"/>
  <c r="J99" i="3"/>
  <c r="J60" i="3" s="1"/>
  <c r="J289" i="3"/>
  <c r="J71" i="3"/>
  <c r="BK87" i="5"/>
  <c r="BK86" i="5" s="1"/>
  <c r="J86" i="5" s="1"/>
  <c r="J59" i="5" s="1"/>
  <c r="BK508" i="5"/>
  <c r="J508" i="5" s="1"/>
  <c r="J65" i="5" s="1"/>
  <c r="J89" i="6"/>
  <c r="J61" i="6"/>
  <c r="BK90" i="4"/>
  <c r="J90" i="4" s="1"/>
  <c r="J60" i="4" s="1"/>
  <c r="BK226" i="4"/>
  <c r="J226" i="4" s="1"/>
  <c r="J68" i="4" s="1"/>
  <c r="BK89" i="7"/>
  <c r="J89" i="7"/>
  <c r="J64" i="7" s="1"/>
  <c r="BK90" i="8"/>
  <c r="J90" i="8"/>
  <c r="J64" i="8"/>
  <c r="BK91" i="9"/>
  <c r="J91" i="9" s="1"/>
  <c r="J60" i="9" s="1"/>
  <c r="BK165" i="9"/>
  <c r="J165" i="9" s="1"/>
  <c r="J66" i="9" s="1"/>
  <c r="BK176" i="9"/>
  <c r="J176" i="9"/>
  <c r="J69" i="9" s="1"/>
  <c r="BD60" i="1"/>
  <c r="F33" i="6"/>
  <c r="AZ59" i="1"/>
  <c r="BA60" i="1"/>
  <c r="AW60" i="1" s="1"/>
  <c r="BC60" i="1"/>
  <c r="AY60" i="1"/>
  <c r="F33" i="2"/>
  <c r="AZ55" i="1" s="1"/>
  <c r="J33" i="5"/>
  <c r="AV58" i="1" s="1"/>
  <c r="AT58" i="1" s="1"/>
  <c r="F35" i="7"/>
  <c r="AZ61" i="1"/>
  <c r="F33" i="9"/>
  <c r="AZ63" i="1"/>
  <c r="AU60" i="1"/>
  <c r="J33" i="2"/>
  <c r="AV55" i="1" s="1"/>
  <c r="AT55" i="1" s="1"/>
  <c r="J33" i="6"/>
  <c r="AV59" i="1"/>
  <c r="AT59" i="1"/>
  <c r="F33" i="3"/>
  <c r="AZ56" i="1" s="1"/>
  <c r="F35" i="8"/>
  <c r="AZ62" i="1"/>
  <c r="J35" i="8"/>
  <c r="AV62" i="1" s="1"/>
  <c r="AT62" i="1" s="1"/>
  <c r="F33" i="5"/>
  <c r="AZ58" i="1"/>
  <c r="J33" i="3"/>
  <c r="AV56" i="1"/>
  <c r="AT56" i="1" s="1"/>
  <c r="J33" i="4"/>
  <c r="AV57" i="1" s="1"/>
  <c r="AT57" i="1" s="1"/>
  <c r="BB60" i="1"/>
  <c r="AX60" i="1"/>
  <c r="F33" i="4"/>
  <c r="AZ57" i="1"/>
  <c r="J35" i="7"/>
  <c r="AV61" i="1"/>
  <c r="AT61" i="1" s="1"/>
  <c r="J33" i="9"/>
  <c r="AV63" i="1" s="1"/>
  <c r="AT63" i="1" s="1"/>
  <c r="P98" i="3" l="1"/>
  <c r="AU56" i="1" s="1"/>
  <c r="AU54" i="1" s="1"/>
  <c r="R98" i="3"/>
  <c r="BK89" i="4"/>
  <c r="J89" i="4" s="1"/>
  <c r="J59" i="4" s="1"/>
  <c r="J87" i="5"/>
  <c r="J60" i="5"/>
  <c r="J88" i="6"/>
  <c r="J60" i="6" s="1"/>
  <c r="BK103" i="2"/>
  <c r="J103" i="2"/>
  <c r="BK98" i="3"/>
  <c r="J98" i="3" s="1"/>
  <c r="J59" i="3" s="1"/>
  <c r="BK88" i="7"/>
  <c r="J88" i="7" s="1"/>
  <c r="J63" i="7" s="1"/>
  <c r="BK89" i="8"/>
  <c r="J89" i="8"/>
  <c r="J63" i="8" s="1"/>
  <c r="BK90" i="9"/>
  <c r="J90" i="9"/>
  <c r="J59" i="9"/>
  <c r="BC54" i="1"/>
  <c r="AY54" i="1" s="1"/>
  <c r="BD54" i="1"/>
  <c r="W33" i="1"/>
  <c r="BA54" i="1"/>
  <c r="AW54" i="1" s="1"/>
  <c r="AK30" i="1" s="1"/>
  <c r="BB54" i="1"/>
  <c r="W31" i="1" s="1"/>
  <c r="AZ60" i="1"/>
  <c r="AV60" i="1"/>
  <c r="AT60" i="1" s="1"/>
  <c r="J30" i="6"/>
  <c r="AG59" i="1"/>
  <c r="AN59" i="1"/>
  <c r="J30" i="5"/>
  <c r="AG58" i="1" s="1"/>
  <c r="AN58" i="1" s="1"/>
  <c r="J30" i="2"/>
  <c r="AG55" i="1" s="1"/>
  <c r="AN55" i="1" s="1"/>
  <c r="J59" i="2" l="1"/>
  <c r="J39" i="2"/>
  <c r="J39" i="5"/>
  <c r="J39" i="6"/>
  <c r="AZ54" i="1"/>
  <c r="W29" i="1" s="1"/>
  <c r="AX54" i="1"/>
  <c r="W32" i="1"/>
  <c r="J30" i="4"/>
  <c r="AG57" i="1" s="1"/>
  <c r="AN57" i="1" s="1"/>
  <c r="W30" i="1"/>
  <c r="J30" i="3"/>
  <c r="AG56" i="1" s="1"/>
  <c r="AN56" i="1" s="1"/>
  <c r="J32" i="7"/>
  <c r="AG61" i="1" s="1"/>
  <c r="AN61" i="1" s="1"/>
  <c r="J30" i="9"/>
  <c r="AG63" i="1"/>
  <c r="AN63" i="1" s="1"/>
  <c r="J32" i="8"/>
  <c r="AG62" i="1"/>
  <c r="AN62" i="1"/>
  <c r="J39" i="4" l="1"/>
  <c r="J39" i="3"/>
  <c r="J41" i="7"/>
  <c r="J41" i="8"/>
  <c r="J39" i="9"/>
  <c r="AG60" i="1"/>
  <c r="AN60" i="1"/>
  <c r="AV54" i="1"/>
  <c r="AK29" i="1" s="1"/>
  <c r="AG54" i="1" l="1"/>
  <c r="AK26" i="1" s="1"/>
  <c r="AK35" i="1" s="1"/>
  <c r="AT54" i="1"/>
  <c r="AN54" i="1" l="1"/>
</calcChain>
</file>

<file path=xl/sharedStrings.xml><?xml version="1.0" encoding="utf-8"?>
<sst xmlns="http://schemas.openxmlformats.org/spreadsheetml/2006/main" count="22778" uniqueCount="2617">
  <si>
    <t>Export Komplet</t>
  </si>
  <si>
    <t>VZ</t>
  </si>
  <si>
    <t>2.0</t>
  </si>
  <si>
    <t>ZAMOK</t>
  </si>
  <si>
    <t>False</t>
  </si>
  <si>
    <t>{0568b394-417a-4b34-b36a-bd6c47e136da}</t>
  </si>
  <si>
    <t>0,01</t>
  </si>
  <si>
    <t>21</t>
  </si>
  <si>
    <t>12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</si>
  <si>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</si>
  <si>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</si>
  <si>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</si>
  <si>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</si>
  <si>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</si>
  <si>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P2</t>
  </si>
  <si>
    <t>Měnit lze pouze buňky se žlutým podbarvením!_x000D_
_x000D_
1) v Rekapitulaci stavby vyplňte údaje o Účastníkovi (přenesou se do ostatních sestav i v jiných listech)_x000D_
_x000D_
2) na vybraných listech vyplňte v sestavě Soupis prací ceny u položek</t>
  </si>
  <si>
    <t>Stavba:</t>
  </si>
  <si>
    <t>Novostavba hasičské zbrojnice pro obec Stračov na p.p.č. 79-2 v k.ú. Stračov-výkaz výměr</t>
  </si>
  <si>
    <t>KSO:</t>
  </si>
  <si>
    <t/>
  </si>
  <si>
    <t>CC-CZ:</t>
  </si>
  <si>
    <t>Místo:</t>
  </si>
  <si>
    <t>Stračov čp.2, st.p.č.79/2, kú Stračov</t>
  </si>
  <si>
    <t>Datum:</t>
  </si>
  <si>
    <t>29. 6. 2026</t>
  </si>
  <si>
    <t>Zadavatel:</t>
  </si>
  <si>
    <t>IČ:</t>
  </si>
  <si>
    <t>00269638</t>
  </si>
  <si>
    <t>Obec Stračov, Stračov 2, 503 14 Stračov</t>
  </si>
  <si>
    <t>DIČ:</t>
  </si>
  <si>
    <t>CZ00269638</t>
  </si>
  <si>
    <t>Účastník:</t>
  </si>
  <si>
    <t>Vyplň údaj</t>
  </si>
  <si>
    <t>Projektant:</t>
  </si>
  <si>
    <t>08127247</t>
  </si>
  <si>
    <t>Bc. Tomáš Nosek, Palackého 189, Nechanice, 503 15</t>
  </si>
  <si>
    <t>True</t>
  </si>
  <si>
    <t>Zpracovatel:</t>
  </si>
  <si>
    <t xml:space="preserve"> 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</si>
  <si>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</si>
  <si>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</si>
  <si>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</si>
  <si>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</si>
  <si>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</si>
  <si>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</si>
  <si>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</si>
  <si>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</si>
  <si>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</si>
  <si>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</si>
  <si>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</si>
  <si>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</si>
  <si>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</si>
  <si>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</si>
  <si>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</si>
  <si>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</si>
  <si>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</si>
  <si>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</si>
  <si>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</si>
  <si>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</si>
  <si>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</si>
  <si>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</si>
  <si>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</si>
  <si>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</si>
  <si>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</si>
  <si>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</si>
  <si>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</si>
  <si>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</si>
  <si>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</si>
  <si>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</si>
  <si>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</si>
  <si>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</si>
  <si>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</si>
  <si>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</si>
  <si>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</si>
  <si>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</si>
  <si>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</si>
  <si>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</si>
  <si>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</si>
  <si>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</si>
  <si>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</si>
  <si>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1</t>
  </si>
  <si>
    <t>Novostavba objektu</t>
  </si>
  <si>
    <t>STA</t>
  </si>
  <si>
    <t>{113b8a04-cc71-4036-916a-6918ed74fc02}</t>
  </si>
  <si>
    <t>2</t>
  </si>
  <si>
    <t>Zdravotechnika</t>
  </si>
  <si>
    <t>{57dd2c42-673c-4bbf-b600-fdf9032ceb97}</t>
  </si>
  <si>
    <t>3</t>
  </si>
  <si>
    <t>Vytápění</t>
  </si>
  <si>
    <t>{2130a2f9-a232-4b96-a8ba-3a4adead3601}</t>
  </si>
  <si>
    <t>4</t>
  </si>
  <si>
    <t>Elektroinstalace</t>
  </si>
  <si>
    <t>{382aaf88-4a4b-4c65-b156-fcdb98ebdbdf}</t>
  </si>
  <si>
    <t>5</t>
  </si>
  <si>
    <t>Zpevněné plochy</t>
  </si>
  <si>
    <t>{deaa367b-1bb3-4548-9588-999e42150333}</t>
  </si>
  <si>
    <t>6</t>
  </si>
  <si>
    <t>Vedlejší rozpočtové n...</t>
  </si>
  <si>
    <t>{58352705-f373-4c09-91ac-81763d33a8fd}</t>
  </si>
  <si>
    <t>VRN 01</t>
  </si>
  <si>
    <t>Zařízení staveniště</t>
  </si>
  <si>
    <t>Soupis</t>
  </si>
  <si>
    <t>{4bbb96de-4446-4a85-a45a-340ff1943e5b}</t>
  </si>
  <si>
    <t>801</t>
  </si>
  <si>
    <t>VRN 02</t>
  </si>
  <si>
    <t>Vedlejší rozpočtové náklady</t>
  </si>
  <si>
    <t>{cfe4431a-b241-4066-949c-a65d7cea94bf}</t>
  </si>
  <si>
    <t>801 31 81</t>
  </si>
  <si>
    <t>7</t>
  </si>
  <si>
    <t>Demolice</t>
  </si>
  <si>
    <t>{2103af04-69c0-461c-8cd8-d61915d85c18}</t>
  </si>
  <si>
    <t>KRYCÍ LIST SOUPISU PRACÍ</t>
  </si>
  <si>
    <t>Objekt:</t>
  </si>
  <si>
    <t>1 - Novostavba objektu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</si>
  <si>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</si>
  <si>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</si>
  <si>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</si>
  <si>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</si>
  <si>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</si>
  <si>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</si>
  <si>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</si>
  <si>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</si>
  <si>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</si>
  <si>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6 - Úpravy povrchů, podlahy a osazování výplní</t>
  </si>
  <si>
    <t xml:space="preserve">    9 - Ostatní konstrukce a práce, bourání</t>
  </si>
  <si>
    <t xml:space="preserve">    998 - Přesun hmot</t>
  </si>
  <si>
    <t>PSV - Práce a dodávky PSV</t>
  </si>
  <si>
    <t xml:space="preserve">    711 - Izolace proti vodě, vlhkosti a plynům</t>
  </si>
  <si>
    <t xml:space="preserve">    713 - Izolace tepelné</t>
  </si>
  <si>
    <t xml:space="preserve">    725 - Zdravotechnika - zařizovací předměty</t>
  </si>
  <si>
    <t xml:space="preserve">    762 - Konstrukce tesařské</t>
  </si>
  <si>
    <t xml:space="preserve">    763 - Konstrukce suché výstavby</t>
  </si>
  <si>
    <t xml:space="preserve">    764 - Konstrukce klempířské</t>
  </si>
  <si>
    <t xml:space="preserve">    765 - Krytina skládaná</t>
  </si>
  <si>
    <t xml:space="preserve">    766 - Konstrukce truhlářské</t>
  </si>
  <si>
    <t xml:space="preserve">    767 - Konstrukce zámečnické</t>
  </si>
  <si>
    <t xml:space="preserve">    771 - Podlahy z dlaždic</t>
  </si>
  <si>
    <t xml:space="preserve">    777 - Podlahy lité</t>
  </si>
  <si>
    <t xml:space="preserve">    781 - Dokončovací práce - obklady</t>
  </si>
  <si>
    <t xml:space="preserve">    783 - Dokončovací práce - nátěry</t>
  </si>
  <si>
    <t xml:space="preserve">    784 - Dokončovací práce - malby a tapety</t>
  </si>
  <si>
    <t>HZS - Hodinové zúčtovací sazby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</si>
  <si>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</si>
  <si>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</si>
  <si>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</si>
  <si>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</si>
  <si>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</si>
  <si>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</si>
  <si>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</si>
  <si>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</si>
  <si>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</si>
  <si>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</si>
  <si>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</si>
  <si>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</si>
  <si>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</si>
  <si>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</si>
  <si>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</si>
  <si>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</si>
  <si>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</si>
  <si>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</si>
  <si>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131251100</t>
  </si>
  <si>
    <t>Hloubení jam nezapažených v hornině třídy těžitelnosti I skupiny 3 objem do 20 m3 strojně</t>
  </si>
  <si>
    <t>m3</t>
  </si>
  <si>
    <t>PP</t>
  </si>
  <si>
    <t>VV</t>
  </si>
  <si>
    <t>1,5*1,5*1,2</t>
  </si>
  <si>
    <t>Součet</t>
  </si>
  <si>
    <t>131251104</t>
  </si>
  <si>
    <t>Hloubení jam nezapažených v hornině třídy těžitelnosti I skupiny 3 objem do 500 m3 strojně</t>
  </si>
  <si>
    <t>8,48*10*0,5</t>
  </si>
  <si>
    <t>132211401</t>
  </si>
  <si>
    <t>Hloubená vykopávka pod základy v hornině třídy těžitelnosti I skupiny 3 ručně</t>
  </si>
  <si>
    <t>17*0,6*0,5</t>
  </si>
  <si>
    <t>132251102</t>
  </si>
  <si>
    <t>Hloubení rýh nezapažených š do 800 mm v hornině třídy těžitelnosti I skupiny 3 objem do 50 m3 strojně</t>
  </si>
  <si>
    <t>8</t>
  </si>
  <si>
    <t>(20,75+10+20,75+10)*0,6*0,8</t>
  </si>
  <si>
    <t>8,8*0,6*0,8*3</t>
  </si>
  <si>
    <t>1,65*0,8*0,6</t>
  </si>
  <si>
    <t>162751117</t>
  </si>
  <si>
    <t>Vodorovné přemístění přes 9 000 do 10000 m výkopku/sypaniny z horniny třídy těžitelnosti I skupiny 1 až 3</t>
  </si>
  <si>
    <t>10</t>
  </si>
  <si>
    <t>2,7+5,1+42,984+42,4-12,762</t>
  </si>
  <si>
    <t>171201221</t>
  </si>
  <si>
    <t>Poplatek za uložení na skládce (skládkovné) zeminy a kamení kód odpadu 17 05 04</t>
  </si>
  <si>
    <t>t</t>
  </si>
  <si>
    <t>80,422*1,8</t>
  </si>
  <si>
    <t>171251201</t>
  </si>
  <si>
    <t>Uložení sypaniny na skládky nebo meziskládky</t>
  </si>
  <si>
    <t>14</t>
  </si>
  <si>
    <t>174111101</t>
  </si>
  <si>
    <t>Zásyp jam, šachet rýh nebo kolem objektů sypaninou se zhutněním ručně</t>
  </si>
  <si>
    <t>16</t>
  </si>
  <si>
    <t>20,75*0,6*0,3*2</t>
  </si>
  <si>
    <t>8,8*0,6*0,3*3</t>
  </si>
  <si>
    <t>3*0,6*0,3</t>
  </si>
  <si>
    <t>9</t>
  </si>
  <si>
    <t>181351103</t>
  </si>
  <si>
    <t>Rozprostření ornice tl vrstvy do 200 mm pl přes 100 do 500 m2 v rovině nebo ve svahu do 1:5 strojně</t>
  </si>
  <si>
    <t>m2</t>
  </si>
  <si>
    <t>18</t>
  </si>
  <si>
    <t>346,5</t>
  </si>
  <si>
    <t>181411131</t>
  </si>
  <si>
    <t>Založení parkového trávníku výsevem pl do 1000 m2 v rovině a ve svahu do 1:5</t>
  </si>
  <si>
    <t>20</t>
  </si>
  <si>
    <t>11</t>
  </si>
  <si>
    <t>M</t>
  </si>
  <si>
    <t>00572410</t>
  </si>
  <si>
    <t>osivo směs travní parková</t>
  </si>
  <si>
    <t>kg</t>
  </si>
  <si>
    <t>22</t>
  </si>
  <si>
    <t>181912112</t>
  </si>
  <si>
    <t>Úprava pláně v hornině třídy těžitelnosti I skupiny 3 se zhutněním ručně</t>
  </si>
  <si>
    <t>24</t>
  </si>
  <si>
    <t>20,75*10</t>
  </si>
  <si>
    <t>13</t>
  </si>
  <si>
    <t>183403153</t>
  </si>
  <si>
    <t>Obdělání půdy hrabáním v rovině a svahu do 1:5</t>
  </si>
  <si>
    <t>26</t>
  </si>
  <si>
    <t>185803211</t>
  </si>
  <si>
    <t>Uválcování trávníku v rovině a svahu do 1:5</t>
  </si>
  <si>
    <t>28</t>
  </si>
  <si>
    <t>Zakládání</t>
  </si>
  <si>
    <t>15</t>
  </si>
  <si>
    <t>213141111</t>
  </si>
  <si>
    <t>Zřízení vrstvy z geotextilie v rovině nebo ve sklonu do 1:5 š do 3 m</t>
  </si>
  <si>
    <t>30</t>
  </si>
  <si>
    <t>80*1,2</t>
  </si>
  <si>
    <t>69311081</t>
  </si>
  <si>
    <t>geotextilie netkaná separační, ochranná, filtrační, drenážní PES 300g/m2</t>
  </si>
  <si>
    <t>32</t>
  </si>
  <si>
    <t>96*1,15</t>
  </si>
  <si>
    <t>17</t>
  </si>
  <si>
    <t>218111112</t>
  </si>
  <si>
    <t>Odvětrání radonu vodorovné drenážní kladené do štěrkového podsypu z plastových perforovaných trubek DN přes 60 do 80 mm</t>
  </si>
  <si>
    <t>m</t>
  </si>
  <si>
    <t>34</t>
  </si>
  <si>
    <t>18*4</t>
  </si>
  <si>
    <t>218121111</t>
  </si>
  <si>
    <t>Odvětrání radonu svislé z plastových trubek DN přes 80 do 110 mm</t>
  </si>
  <si>
    <t>36</t>
  </si>
  <si>
    <t>19</t>
  </si>
  <si>
    <t>271532211</t>
  </si>
  <si>
    <t>Podsyp pod základové konstrukce se zhutněním z hrubého kameniva frakce 32 až 63 mm</t>
  </si>
  <si>
    <t>38</t>
  </si>
  <si>
    <t>1,1*20,75*10</t>
  </si>
  <si>
    <t>271532213</t>
  </si>
  <si>
    <t>Podsyp pod základové konstrukce se zhutněním z hrubého kameniva frakce 8 až 16 mm</t>
  </si>
  <si>
    <t>40</t>
  </si>
  <si>
    <t>20,75*10*0,15</t>
  </si>
  <si>
    <t>273321511</t>
  </si>
  <si>
    <t>Základové desky ze ŽB bez zvýšených nároků na prostředí tř. C 25/30</t>
  </si>
  <si>
    <t>42</t>
  </si>
  <si>
    <t>20,75*10*0,2</t>
  </si>
  <si>
    <t>273351121</t>
  </si>
  <si>
    <t>Zřízení bednění základových desek</t>
  </si>
  <si>
    <t>44</t>
  </si>
  <si>
    <t>(20,75+10+20,75+10)*0,2</t>
  </si>
  <si>
    <t>23</t>
  </si>
  <si>
    <t>273351122</t>
  </si>
  <si>
    <t>Odstranění bednění základových desek</t>
  </si>
  <si>
    <t>46</t>
  </si>
  <si>
    <t>273362021</t>
  </si>
  <si>
    <t>Výztuž základových desek svařovanými sítěmi Kari</t>
  </si>
  <si>
    <t>48</t>
  </si>
  <si>
    <t>20,75*10*1,33*5,4/1000</t>
  </si>
  <si>
    <t>25</t>
  </si>
  <si>
    <t>274321511</t>
  </si>
  <si>
    <t>Základové pasy ze ŽB bez zvýšených nároků na prostředí tř. C 25/30</t>
  </si>
  <si>
    <t>50</t>
  </si>
  <si>
    <t>(20,75+10+20,75+10)*0,6*0,8*1,1</t>
  </si>
  <si>
    <t>8,8*0,6*0,8*3*1,1</t>
  </si>
  <si>
    <t>1,65*0,8*0,6*1,1</t>
  </si>
  <si>
    <t>274361821</t>
  </si>
  <si>
    <t>Výztuž základových pasů betonářskou ocelí 10 505 (R)</t>
  </si>
  <si>
    <t>52</t>
  </si>
  <si>
    <t>47,282*90/1000</t>
  </si>
  <si>
    <t>0,89*36/1000</t>
  </si>
  <si>
    <t>27</t>
  </si>
  <si>
    <t>275313711</t>
  </si>
  <si>
    <t>Základové patky z betonu tř. C 20/25</t>
  </si>
  <si>
    <t>54</t>
  </si>
  <si>
    <t>1,5*1,5*1,5*1,1</t>
  </si>
  <si>
    <t>275351121</t>
  </si>
  <si>
    <t>Zřízení bednění základových patek</t>
  </si>
  <si>
    <t>56</t>
  </si>
  <si>
    <t>29</t>
  </si>
  <si>
    <t>275351122</t>
  </si>
  <si>
    <t>Odstranění bednění základových patek</t>
  </si>
  <si>
    <t>58</t>
  </si>
  <si>
    <t>275361821</t>
  </si>
  <si>
    <t>Výztuž základových patek betonářskou ocelí 10 505 (R)</t>
  </si>
  <si>
    <t>60</t>
  </si>
  <si>
    <t>3,713*80/1000</t>
  </si>
  <si>
    <t>31</t>
  </si>
  <si>
    <t>279113135</t>
  </si>
  <si>
    <t>Základová zeď tl přes 300 do 400 mm z tvárnic ztraceného bednění včetně výplně z betonu tř. C 16/20</t>
  </si>
  <si>
    <t>62</t>
  </si>
  <si>
    <t>30*1,5</t>
  </si>
  <si>
    <t>36*1</t>
  </si>
  <si>
    <t>20*0,5</t>
  </si>
  <si>
    <t>279311115</t>
  </si>
  <si>
    <t>Postupné podbetonování základového zdiva prostým betonem bez zvláštních nároků na prostředí tř. C 20/25</t>
  </si>
  <si>
    <t>64</t>
  </si>
  <si>
    <t>33</t>
  </si>
  <si>
    <t>279361821</t>
  </si>
  <si>
    <t>Výztuž základových zdí nosných betonářskou ocelí 10 505</t>
  </si>
  <si>
    <t>66</t>
  </si>
  <si>
    <t>91*0,4*30/1000</t>
  </si>
  <si>
    <t>Svislé a kompletní konstrukce</t>
  </si>
  <si>
    <t>311235111</t>
  </si>
  <si>
    <t>Zdivo jednovrstvé z cihel broušených přes P10 do P15 na tenkovrstvou maltu tl 175 mm</t>
  </si>
  <si>
    <t>68</t>
  </si>
  <si>
    <t>9,1*3,8</t>
  </si>
  <si>
    <t>35</t>
  </si>
  <si>
    <t>311235161</t>
  </si>
  <si>
    <t>Zdivo jednovrstvé z cihel broušených přes P10 do P15 na tenkovrstvou maltu tl 300 mm</t>
  </si>
  <si>
    <t>70</t>
  </si>
  <si>
    <t>"obvod"</t>
  </si>
  <si>
    <t>(20,75+10+20,75+10)*4</t>
  </si>
  <si>
    <t>-3,5*3,83*3</t>
  </si>
  <si>
    <t>-1*2*3</t>
  </si>
  <si>
    <t>-1,5*1,5</t>
  </si>
  <si>
    <t>-2*1,5*4</t>
  </si>
  <si>
    <t>(20,75+10+20,75+10)*1</t>
  </si>
  <si>
    <t>5*4*2</t>
  </si>
  <si>
    <t>1,35*4</t>
  </si>
  <si>
    <t>Mezisoučet</t>
  </si>
  <si>
    <t>"vnitřní"</t>
  </si>
  <si>
    <t>9,1*4,25</t>
  </si>
  <si>
    <t>-1*2</t>
  </si>
  <si>
    <t>311238937.WNR</t>
  </si>
  <si>
    <t>Založení zdiva z broušených cihel POROTHERM na zakládací maltu tloušťky 300 mm</t>
  </si>
  <si>
    <t>72</t>
  </si>
  <si>
    <t>(20,75+10+20,75+10)*2</t>
  </si>
  <si>
    <t>-3,52*3</t>
  </si>
  <si>
    <t>-3</t>
  </si>
  <si>
    <t>37</t>
  </si>
  <si>
    <t>317168022</t>
  </si>
  <si>
    <t>Překlad keramický plochý š 145 mm dl 1250 mm</t>
  </si>
  <si>
    <t>kus</t>
  </si>
  <si>
    <t>74</t>
  </si>
  <si>
    <t>5+7</t>
  </si>
  <si>
    <t>317168026</t>
  </si>
  <si>
    <t>Překlad keramický plochý š 145 mm dl 2250 mm</t>
  </si>
  <si>
    <t>76</t>
  </si>
  <si>
    <t>39</t>
  </si>
  <si>
    <t>317168052</t>
  </si>
  <si>
    <t>Překlad keramický vysoký v 238 mm dl 1250 mm</t>
  </si>
  <si>
    <t>78</t>
  </si>
  <si>
    <t>317168053</t>
  </si>
  <si>
    <t>Překlad keramický vysoký v 238 mm dl 1500 mm</t>
  </si>
  <si>
    <t>80</t>
  </si>
  <si>
    <t>41</t>
  </si>
  <si>
    <t>317168054</t>
  </si>
  <si>
    <t>Překlad keramický vysoký v 238 mm dl 1750 mm</t>
  </si>
  <si>
    <t>82</t>
  </si>
  <si>
    <t>317168057</t>
  </si>
  <si>
    <t>Překlad keramický vysoký v 238 mm dl 2500 mm</t>
  </si>
  <si>
    <t>84</t>
  </si>
  <si>
    <t>43</t>
  </si>
  <si>
    <t>317234410</t>
  </si>
  <si>
    <t>Vyzdívka mezi nosníky z cihel pálených na MC</t>
  </si>
  <si>
    <t>86</t>
  </si>
  <si>
    <t>4*0,3*0,2*3</t>
  </si>
  <si>
    <t>3,3*0,3*0,2*2</t>
  </si>
  <si>
    <t>317351107</t>
  </si>
  <si>
    <t>Zřízení bednění překladů v do 4 m</t>
  </si>
  <si>
    <t>88</t>
  </si>
  <si>
    <t>3,3*0,3*2</t>
  </si>
  <si>
    <t>4*0,3*4</t>
  </si>
  <si>
    <t>45</t>
  </si>
  <si>
    <t>317351108</t>
  </si>
  <si>
    <t>Odstranění bednění překladů v do 4 m</t>
  </si>
  <si>
    <t>90</t>
  </si>
  <si>
    <t>317941123</t>
  </si>
  <si>
    <t>Osazování ocelových válcovaných nosníků na zdivu I, IE, U, UE nebo L přes č. 14 do č. 22 nebo výšky do 220 mm</t>
  </si>
  <si>
    <t>92</t>
  </si>
  <si>
    <t>4*2*3*26,2/1000*3</t>
  </si>
  <si>
    <t>3,3*2*3*17,9/1000*2</t>
  </si>
  <si>
    <t>47</t>
  </si>
  <si>
    <t>13010722</t>
  </si>
  <si>
    <t>ocel profilová jakost S235JR (11 375) průřez I (IPN) 200</t>
  </si>
  <si>
    <t>94</t>
  </si>
  <si>
    <t>13010718</t>
  </si>
  <si>
    <t>ocel profilová jakost S235JR (11 375) průřez I (IPN) 160</t>
  </si>
  <si>
    <t>96</t>
  </si>
  <si>
    <t>0,709</t>
  </si>
  <si>
    <t>49</t>
  </si>
  <si>
    <t>330321410</t>
  </si>
  <si>
    <t>Sloupy nebo pilíře ze ŽB tř. C 25/30 bez výztuže</t>
  </si>
  <si>
    <t>98</t>
  </si>
  <si>
    <t>4*0,3*0,3*4</t>
  </si>
  <si>
    <t>331351121</t>
  </si>
  <si>
    <t>Zřízení bednění čtyřúhelníkových sloupů v do 4 m průřezu přes 0,08 do 0,16 m2</t>
  </si>
  <si>
    <t>100</t>
  </si>
  <si>
    <t>4*1,2*4</t>
  </si>
  <si>
    <t>51</t>
  </si>
  <si>
    <t>331351122</t>
  </si>
  <si>
    <t>Odstranění bednění čtyřúhelníkových sloupů v do 4 m průřezu přes 0,08 do 0,16 m2</t>
  </si>
  <si>
    <t>102</t>
  </si>
  <si>
    <t>331351911</t>
  </si>
  <si>
    <t>Příplatek k cenám bednění čtyřúhelníkových sloupů za pohledový beton</t>
  </si>
  <si>
    <t>104</t>
  </si>
  <si>
    <t>53</t>
  </si>
  <si>
    <t>331361821</t>
  </si>
  <si>
    <t>Výztuž sloupů hranatých betonářskou ocelí 10 505</t>
  </si>
  <si>
    <t>106</t>
  </si>
  <si>
    <t>1,44*260/1000</t>
  </si>
  <si>
    <t>342244221</t>
  </si>
  <si>
    <t>Příčka z cihel broušených na tenkovrstvou maltu tloušťky 140 mm</t>
  </si>
  <si>
    <t>108</t>
  </si>
  <si>
    <t>4,5*4*2</t>
  </si>
  <si>
    <t>3,65*4</t>
  </si>
  <si>
    <t>9,1*2,5*2</t>
  </si>
  <si>
    <t>7,15*2,5</t>
  </si>
  <si>
    <t>3,2*2,5*2</t>
  </si>
  <si>
    <t>4*2,5</t>
  </si>
  <si>
    <t>3,85*2,5</t>
  </si>
  <si>
    <t>1,45*2,5*2</t>
  </si>
  <si>
    <t>1,2*2,5*2</t>
  </si>
  <si>
    <t>2,9*2,5</t>
  </si>
  <si>
    <t>-1,6*2</t>
  </si>
  <si>
    <t>-0,9*2*11</t>
  </si>
  <si>
    <t>55</t>
  </si>
  <si>
    <t>346244382</t>
  </si>
  <si>
    <t>Plentování jednostranné v přes 200 do 300 mm válcovaných nosníků cihlami</t>
  </si>
  <si>
    <t>110</t>
  </si>
  <si>
    <t>4*2*2*0,25*3</t>
  </si>
  <si>
    <t>3,3*2*2*0,25*2</t>
  </si>
  <si>
    <t>346272236</t>
  </si>
  <si>
    <t>Přizdívka z pórobetonových tvárnic tl 100 mm</t>
  </si>
  <si>
    <t>112</t>
  </si>
  <si>
    <t>1,2*1,2*2</t>
  </si>
  <si>
    <t>0,3*0,3*6*4</t>
  </si>
  <si>
    <t>57</t>
  </si>
  <si>
    <t>349231811</t>
  </si>
  <si>
    <t>Přizdívka ostění s ozubem z cihel tl přes 80 do 150 mm</t>
  </si>
  <si>
    <t>114</t>
  </si>
  <si>
    <t>2*0,15*2*3</t>
  </si>
  <si>
    <t>389361001</t>
  </si>
  <si>
    <t>Doplňující výztuž prefabrikovaných konstrukcí z betonářské oceli</t>
  </si>
  <si>
    <t>116</t>
  </si>
  <si>
    <t>59</t>
  </si>
  <si>
    <t>389381001</t>
  </si>
  <si>
    <t>Dobetonování prefabrikovaných konstrukcí</t>
  </si>
  <si>
    <t>118</t>
  </si>
  <si>
    <t>Vodorovné konstrukce</t>
  </si>
  <si>
    <t>411121125</t>
  </si>
  <si>
    <t>Montáž prefabrikovaných ŽB stropů ze stropních panelů š 1200 mm dl přes 3800 do 7000 mm</t>
  </si>
  <si>
    <t>120</t>
  </si>
  <si>
    <t>8*3</t>
  </si>
  <si>
    <t>61</t>
  </si>
  <si>
    <t>59346862</t>
  </si>
  <si>
    <t>panel stropní předpjatý š 1190mm v 250mm, počet lan 8 + 2</t>
  </si>
  <si>
    <t>122</t>
  </si>
  <si>
    <t>4,45*8</t>
  </si>
  <si>
    <t>5*8</t>
  </si>
  <si>
    <t>5,125*8</t>
  </si>
  <si>
    <t>4,75*5</t>
  </si>
  <si>
    <t>411351011</t>
  </si>
  <si>
    <t>Zřízení bednění stropů deskových tl přes 5 do 25 cm bez podpěrné kce</t>
  </si>
  <si>
    <t>124</t>
  </si>
  <si>
    <t>63</t>
  </si>
  <si>
    <t>411351012</t>
  </si>
  <si>
    <t>Odstranění bednění stropů deskových tl přes 5 do 25 cm bez podpěrné kce</t>
  </si>
  <si>
    <t>126</t>
  </si>
  <si>
    <t>411354313</t>
  </si>
  <si>
    <t>Zřízení podpěrné konstrukce stropů výšky do 4 m tl přes 15 do 25 cm</t>
  </si>
  <si>
    <t>128</t>
  </si>
  <si>
    <t>65</t>
  </si>
  <si>
    <t>411354314</t>
  </si>
  <si>
    <t>Odstranění podpěrné konstrukce stropů výšky do 4 m tl přes 15 do 25 cm</t>
  </si>
  <si>
    <t>130</t>
  </si>
  <si>
    <t>413321414</t>
  </si>
  <si>
    <t>Nosníky ze ŽB tř. C 25/30</t>
  </si>
  <si>
    <t>132</t>
  </si>
  <si>
    <t>10*0,3*0,4*2</t>
  </si>
  <si>
    <t>67</t>
  </si>
  <si>
    <t>413351111</t>
  </si>
  <si>
    <t>Zřízení bednění nosníků a průvlaků bez podpěrné kce výšky do 100 cm</t>
  </si>
  <si>
    <t>134</t>
  </si>
  <si>
    <t>413351112</t>
  </si>
  <si>
    <t>Odstranění bednění nosníků a průvlaků bez podpěrné kce výšky do 100 cm</t>
  </si>
  <si>
    <t>136</t>
  </si>
  <si>
    <t>69</t>
  </si>
  <si>
    <t>413351191</t>
  </si>
  <si>
    <t>Příplatek k cenám bednění nosníků za pohledový beton</t>
  </si>
  <si>
    <t>138</t>
  </si>
  <si>
    <t>413352211</t>
  </si>
  <si>
    <t>Zřízení podpěrné konstrukce nosníků výšky podepření přes 4 do 6 m pro nosník výšky do 100 cm</t>
  </si>
  <si>
    <t>140</t>
  </si>
  <si>
    <t>0,4*10</t>
  </si>
  <si>
    <t>71</t>
  </si>
  <si>
    <t>413352212</t>
  </si>
  <si>
    <t>Odstranění podpěrné konstrukce nosníků výšky podepření přes 4 do 6 m pro nosník výšky do 100 cm</t>
  </si>
  <si>
    <t>142</t>
  </si>
  <si>
    <t>413941123</t>
  </si>
  <si>
    <t>Osazování ocelových válcovaných nosníků stropů I, IE, U, UE nebo L č. 14 až 22 nebo výšky přes 120 do 220 mm</t>
  </si>
  <si>
    <t>144</t>
  </si>
  <si>
    <t>20,7*22*2/1000*2</t>
  </si>
  <si>
    <t>73</t>
  </si>
  <si>
    <t>13010824</t>
  </si>
  <si>
    <t>ocel profilová jakost S235JR (11 375) průřez U (UPN) 180</t>
  </si>
  <si>
    <t>146</t>
  </si>
  <si>
    <t>417321515</t>
  </si>
  <si>
    <t>Ztužující pásy a věnce ze ŽB tř. C 25/30</t>
  </si>
  <si>
    <t>148</t>
  </si>
  <si>
    <t>(10,5+10+10,5+10,5)*0,3*0,3</t>
  </si>
  <si>
    <t>(20,75+10+20,75+10)*0,3*0,3</t>
  </si>
  <si>
    <t>(20,75+10+20,75+10)*0,3*0,25</t>
  </si>
  <si>
    <t>13,5*0,1*0,3*2</t>
  </si>
  <si>
    <t>1,3*0,3*0,3</t>
  </si>
  <si>
    <t>75</t>
  </si>
  <si>
    <t>417351115</t>
  </si>
  <si>
    <t>Zřízení bednění ztužujících věnců</t>
  </si>
  <si>
    <t>150</t>
  </si>
  <si>
    <t>(20,75+10+20,75+10)*2*0,3</t>
  </si>
  <si>
    <t>(20,75+10+20,75+10)*2*0,25</t>
  </si>
  <si>
    <t>1,2*0,3*2</t>
  </si>
  <si>
    <t>13,5*0,1*2</t>
  </si>
  <si>
    <t>417351116</t>
  </si>
  <si>
    <t>Odstranění bednění ztužujících věnců</t>
  </si>
  <si>
    <t>152</t>
  </si>
  <si>
    <t>77</t>
  </si>
  <si>
    <t>417361821</t>
  </si>
  <si>
    <t>Výztuž ztužujících pásů a věnců betonářskou ocelí 10 505</t>
  </si>
  <si>
    <t>154</t>
  </si>
  <si>
    <t>14,81*150/1000</t>
  </si>
  <si>
    <t>2,4*150/1000</t>
  </si>
  <si>
    <t>431123901</t>
  </si>
  <si>
    <t>Montáž podestových panelů s nesvařovanými spoji hmotnosti do 2 t budova v do 18 m</t>
  </si>
  <si>
    <t>156</t>
  </si>
  <si>
    <t>79</t>
  </si>
  <si>
    <t>59343002</t>
  </si>
  <si>
    <t>podesta ŽB včetně výztuže do 150kg/m3 objem prefabrikátu do 1m3</t>
  </si>
  <si>
    <t>158</t>
  </si>
  <si>
    <t>1,6*1,6*0,3*2</t>
  </si>
  <si>
    <t>435123901</t>
  </si>
  <si>
    <t>Montáž schodišťových ramen s nesvařovanými spoji hmotnosti do 2 t budova v do 18 m</t>
  </si>
  <si>
    <t>160</t>
  </si>
  <si>
    <t>81</t>
  </si>
  <si>
    <t>59372191</t>
  </si>
  <si>
    <t>schodiště ŽB včetně výztuže do 120kg/m3 objem prefabrikátu do 1m3</t>
  </si>
  <si>
    <t>162</t>
  </si>
  <si>
    <t>0,3*1,2*16</t>
  </si>
  <si>
    <t>24*0,2*0,3*1,2</t>
  </si>
  <si>
    <t>Úpravy povrchů, podlahy a osazování výplní</t>
  </si>
  <si>
    <t>611321341</t>
  </si>
  <si>
    <t>Vápenocementová omítka štuková dvouvrstvá vnitřních stropů rovných nanášená strojně</t>
  </si>
  <si>
    <t>164</t>
  </si>
  <si>
    <t>41,5+93,7</t>
  </si>
  <si>
    <t>83</t>
  </si>
  <si>
    <t>612142001</t>
  </si>
  <si>
    <t>Pletivo sklovláknité vnitřních stěn vtlačené do tmelu</t>
  </si>
  <si>
    <t>166</t>
  </si>
  <si>
    <t>5,04</t>
  </si>
  <si>
    <t>612321121</t>
  </si>
  <si>
    <t>Vápenocementová omítka hladká jednovrstvá vnitřních stěn nanášená ručně</t>
  </si>
  <si>
    <t>168</t>
  </si>
  <si>
    <t>83,7</t>
  </si>
  <si>
    <t>85</t>
  </si>
  <si>
    <t>612321141</t>
  </si>
  <si>
    <t>Vápenocementová omítka štuková dvouvrstvá vnitřních stěn nanášená ručně</t>
  </si>
  <si>
    <t>170</t>
  </si>
  <si>
    <t>147,1*2</t>
  </si>
  <si>
    <t>36,675*2</t>
  </si>
  <si>
    <t>329,11</t>
  </si>
  <si>
    <t>-83,7</t>
  </si>
  <si>
    <t>612325302</t>
  </si>
  <si>
    <t>Vápenocementová štuková omítka ostění nebo nadpraží</t>
  </si>
  <si>
    <t>172</t>
  </si>
  <si>
    <t>4*0,8*3</t>
  </si>
  <si>
    <t>0,45*2*3</t>
  </si>
  <si>
    <t>0,3*1,3*3</t>
  </si>
  <si>
    <t>3,3*0,7*2</t>
  </si>
  <si>
    <t>87</t>
  </si>
  <si>
    <t>615142012</t>
  </si>
  <si>
    <t>Pletivo rabicové vnitřních nosníků provizorně přichycené</t>
  </si>
  <si>
    <t>174</t>
  </si>
  <si>
    <t>619995001</t>
  </si>
  <si>
    <t>Začištění omítek kolem oken, dveří, podlah nebo obkladů</t>
  </si>
  <si>
    <t>176</t>
  </si>
  <si>
    <t>(2+3,08+1,5+2)*2</t>
  </si>
  <si>
    <t>5*2</t>
  </si>
  <si>
    <t>4,5</t>
  </si>
  <si>
    <t>6,5</t>
  </si>
  <si>
    <t>(3,83+3,83+3,52)*3</t>
  </si>
  <si>
    <t>89</t>
  </si>
  <si>
    <t>622135001</t>
  </si>
  <si>
    <t>Vyrovnání podkladu vnějších stěn maltou vápenocementovou tl do 10 mm</t>
  </si>
  <si>
    <t>178</t>
  </si>
  <si>
    <t>20*8,3</t>
  </si>
  <si>
    <t>20,75*5,5</t>
  </si>
  <si>
    <t>20,75*6,7</t>
  </si>
  <si>
    <t>-3*2*2</t>
  </si>
  <si>
    <t>-2*1,5*2</t>
  </si>
  <si>
    <t>-3,52*3,83*3</t>
  </si>
  <si>
    <t>622211031</t>
  </si>
  <si>
    <t>Montáž kontaktního zateplení vnějších stěn lepením a mechanickým kotvením polystyrénových desek do betonu a zdiva tl přes 120 do 160 mm</t>
  </si>
  <si>
    <t>180</t>
  </si>
  <si>
    <t>20,75*0,9</t>
  </si>
  <si>
    <t>-1*0,3</t>
  </si>
  <si>
    <t>-3,5*3*0,3</t>
  </si>
  <si>
    <t>20,75*1,8</t>
  </si>
  <si>
    <t>10*2*1,65</t>
  </si>
  <si>
    <t>-2*0,3</t>
  </si>
  <si>
    <t>20,75*5,1*2</t>
  </si>
  <si>
    <t>-2*1,5*3</t>
  </si>
  <si>
    <t>91</t>
  </si>
  <si>
    <t>28375807</t>
  </si>
  <si>
    <t>deska EPS grafitová fasádní λ=0,030-0,031 tl 150mm</t>
  </si>
  <si>
    <t>182</t>
  </si>
  <si>
    <t>20,75*5,1*2*1,05</t>
  </si>
  <si>
    <t>-3,5*3,83*3*1,05</t>
  </si>
  <si>
    <t>-1,5*1,5*1,05</t>
  </si>
  <si>
    <t>-2*1,5*3*1,05</t>
  </si>
  <si>
    <t>-1*2*3*1,05</t>
  </si>
  <si>
    <t>28376423</t>
  </si>
  <si>
    <t>deska XPS hrana polodrážková a hladký povrch 300kPA λ=0,035 tl 120mm</t>
  </si>
  <si>
    <t>184</t>
  </si>
  <si>
    <t>85,425*1,05</t>
  </si>
  <si>
    <t>93</t>
  </si>
  <si>
    <t>622212001</t>
  </si>
  <si>
    <t>Montáž kontaktního zateplení vnějšího ostění, nadpraží nebo parapetu hl. špalety do 200 mm lepením desek z polystyrenu tl do 40 mm</t>
  </si>
  <si>
    <t>186</t>
  </si>
  <si>
    <t>(3,08+2+1,5)*2</t>
  </si>
  <si>
    <t>6,4</t>
  </si>
  <si>
    <t>28376071</t>
  </si>
  <si>
    <t>deska EPS grafitová fasádní λ=0,030-0,031 tl 30mm</t>
  </si>
  <si>
    <t>188</t>
  </si>
  <si>
    <t>67,6*0,2*1,15</t>
  </si>
  <si>
    <t>95</t>
  </si>
  <si>
    <t>622221031</t>
  </si>
  <si>
    <t>Montáž kontaktního zateplení vnějších stěn lepením a mechanickým kotvením TI z minerální vlny s podélnou orientací do zdiva a betonu tl přes 120 do 160 mm</t>
  </si>
  <si>
    <t>190</t>
  </si>
  <si>
    <t>10*8,7*2</t>
  </si>
  <si>
    <t>-3,3*10</t>
  </si>
  <si>
    <t>63152266</t>
  </si>
  <si>
    <t>deska tepelně izolační minerální kontaktních fasád podélné vlákno λ=0,036 tl 150mm</t>
  </si>
  <si>
    <t>192</t>
  </si>
  <si>
    <t>141*1,05</t>
  </si>
  <si>
    <t>97</t>
  </si>
  <si>
    <t>622251101</t>
  </si>
  <si>
    <t>Příplatek k cenám kontaktního zateplení vnějších stěn za zápustnou montáž a použití tepelněizolačních zátek z polystyrenu</t>
  </si>
  <si>
    <t>194</t>
  </si>
  <si>
    <t>622251105</t>
  </si>
  <si>
    <t>Příplatek k cenám kontaktního zateplení vnějších stěn za zápustnou montáž a použití tepelněizolačních zátek z minerální vlny</t>
  </si>
  <si>
    <t>196</t>
  </si>
  <si>
    <t>99</t>
  </si>
  <si>
    <t>622252001</t>
  </si>
  <si>
    <t>Montáž profilů kontaktního zateplení připevněných mechanicky</t>
  </si>
  <si>
    <t>198</t>
  </si>
  <si>
    <t>20,75*2</t>
  </si>
  <si>
    <t>10*2</t>
  </si>
  <si>
    <t>59051653</t>
  </si>
  <si>
    <t>profil zakládací Al tl 0,7mm pro ETICS pro izolant tl 150mm</t>
  </si>
  <si>
    <t>200</t>
  </si>
  <si>
    <t>61,5*1,1</t>
  </si>
  <si>
    <t>101</t>
  </si>
  <si>
    <t>622252002</t>
  </si>
  <si>
    <t>Montáž profilů kontaktního zateplení lepených</t>
  </si>
  <si>
    <t>202</t>
  </si>
  <si>
    <t>(96,6+9,972+9,975)/1,05</t>
  </si>
  <si>
    <t>63127464</t>
  </si>
  <si>
    <t>profil rohový Al 15x15mm s výztužnou tkaninou š 100mm pro ETICS</t>
  </si>
  <si>
    <t>204</t>
  </si>
  <si>
    <t>6,7*2*1,05</t>
  </si>
  <si>
    <t>5,5*2*1,05</t>
  </si>
  <si>
    <t>(3,08+2+1,5)*1,05*2</t>
  </si>
  <si>
    <t>5*2*1,05</t>
  </si>
  <si>
    <t>4,5*1,05</t>
  </si>
  <si>
    <t>6,4*1,05</t>
  </si>
  <si>
    <t>(3,83+3,83+3,52)*3*1,05</t>
  </si>
  <si>
    <t>103</t>
  </si>
  <si>
    <t>59051512</t>
  </si>
  <si>
    <t>profil začišťovací s okapnicí PVC s výztužnou tkaninou pro parapet ETICS</t>
  </si>
  <si>
    <t>206</t>
  </si>
  <si>
    <t>2*4*1,05</t>
  </si>
  <si>
    <t>1,5*1,05</t>
  </si>
  <si>
    <t>59051510</t>
  </si>
  <si>
    <t>profil začišťovací s okapnicí PVC s výztužnou tkaninou pro nadpraží ETICS</t>
  </si>
  <si>
    <t>208</t>
  </si>
  <si>
    <t>9,5*1,05</t>
  </si>
  <si>
    <t>105</t>
  </si>
  <si>
    <t>622511112</t>
  </si>
  <si>
    <t>Tenkovrstvá akrylátová mozaiková střednězrnná omítka vnějších stěn</t>
  </si>
  <si>
    <t>210</t>
  </si>
  <si>
    <t>20,75*0,3</t>
  </si>
  <si>
    <t>622531022</t>
  </si>
  <si>
    <t>Tenkovrstvá silikonová zatíraná omítka zrnitost 2,0 mm vnějších stěn</t>
  </si>
  <si>
    <t>212</t>
  </si>
  <si>
    <t>161,894/1,05</t>
  </si>
  <si>
    <t>15,548/1,15</t>
  </si>
  <si>
    <t>10*1,2</t>
  </si>
  <si>
    <t>3,5*4</t>
  </si>
  <si>
    <t>292</t>
  </si>
  <si>
    <t>629999011.R</t>
  </si>
  <si>
    <t>Příplatek k úpravám povrchů za provádění styku dvou barev nebo struktur na fasádě - nadpis "Hasiči Stračov"</t>
  </si>
  <si>
    <t>ks</t>
  </si>
  <si>
    <t>1385263267</t>
  </si>
  <si>
    <t>107</t>
  </si>
  <si>
    <t>631311115</t>
  </si>
  <si>
    <t>Mazanina tl přes 50 do 80 mm z betonu prostého bez zvýšených nároků na prostředí tř. C 20/25</t>
  </si>
  <si>
    <t>214</t>
  </si>
  <si>
    <t>(16,13+7,12+8,76+7,2+175,45)*0,06</t>
  </si>
  <si>
    <t>631311225</t>
  </si>
  <si>
    <t>Mazanina tl přes 80 do 120 mm z betonu prostého se zvýšenými nároky na prostředí tř. C 30/37, dilatace po 3*3 m</t>
  </si>
  <si>
    <t>216</t>
  </si>
  <si>
    <t>134,78*0,15</t>
  </si>
  <si>
    <t>109</t>
  </si>
  <si>
    <t>631319205</t>
  </si>
  <si>
    <t>Příplatek k mazaninám za přidání ocelových vláken (drátkobeton) pro objemové vyztužení 35 kg/m3</t>
  </si>
  <si>
    <t>218</t>
  </si>
  <si>
    <t>631362021</t>
  </si>
  <si>
    <t>Výztuž mazanin svařovanými sítěmi Kari</t>
  </si>
  <si>
    <t>220</t>
  </si>
  <si>
    <t>(16,13+7,12+8,76+7,2+175,45)*4,44*1,25/1000</t>
  </si>
  <si>
    <t>111</t>
  </si>
  <si>
    <t>632450124</t>
  </si>
  <si>
    <t>Vyrovnávací cementový potěr tl přes 40 do 50 mm ze suchých směsí provedený v pásu</t>
  </si>
  <si>
    <t>222</t>
  </si>
  <si>
    <t>9,5*0,3</t>
  </si>
  <si>
    <t>632450131</t>
  </si>
  <si>
    <t>Vyrovnávací cementový potěr tl přes 10 do 20 mm ze suchých směsí provedený v ploše</t>
  </si>
  <si>
    <t>224</t>
  </si>
  <si>
    <t>113</t>
  </si>
  <si>
    <t>632481213</t>
  </si>
  <si>
    <t>Separační vrstva z PE fólie</t>
  </si>
  <si>
    <t>226</t>
  </si>
  <si>
    <t>349,44</t>
  </si>
  <si>
    <t>633121112</t>
  </si>
  <si>
    <t>Povrchová úprava průmyslových podlah pro střední provoz vsypovou směsí s příměsí korundu tl 3 mm</t>
  </si>
  <si>
    <t>228</t>
  </si>
  <si>
    <t>41,5+93,28</t>
  </si>
  <si>
    <t>115</t>
  </si>
  <si>
    <t>634112112</t>
  </si>
  <si>
    <t>Obvodová dilatace podlahovým páskem z pěnového PE mezi stěnou a mazaninou nebo potěrem v 100 mm</t>
  </si>
  <si>
    <t>230</t>
  </si>
  <si>
    <t>"sociálky"</t>
  </si>
  <si>
    <t>1,6+1,6+4,5+4,5</t>
  </si>
  <si>
    <t>2,85+2,85+3,85+3,85</t>
  </si>
  <si>
    <t>1,3+1,3+1+1</t>
  </si>
  <si>
    <t>1,2+1,2+1+1</t>
  </si>
  <si>
    <t>2,1+2,1+2,9+2,9</t>
  </si>
  <si>
    <t>"beton"</t>
  </si>
  <si>
    <t>9,1+4,56+9,1+4,56</t>
  </si>
  <si>
    <t>9,1+10,3+9,1+10,3</t>
  </si>
  <si>
    <t>1,2*2</t>
  </si>
  <si>
    <t>"dlažba"</t>
  </si>
  <si>
    <t>1,95+1,95+3,65+3,65</t>
  </si>
  <si>
    <t>2,4+2,4+3,65+3,65</t>
  </si>
  <si>
    <t>4,5+4,5+3,55+3,55</t>
  </si>
  <si>
    <t>4,88+4,88+5,75+5,75</t>
  </si>
  <si>
    <t>4+4+1,1+1,1</t>
  </si>
  <si>
    <t>3,2+3,2+3,5+3,5</t>
  </si>
  <si>
    <t>10,32+10,32+9,1+9,1</t>
  </si>
  <si>
    <t>9,1+9,1+4,35+4,35</t>
  </si>
  <si>
    <t>637121113</t>
  </si>
  <si>
    <t>Okapový chodník z kačírku tl 200 mm s udusáním</t>
  </si>
  <si>
    <t>232</t>
  </si>
  <si>
    <t>16*0,5</t>
  </si>
  <si>
    <t>117</t>
  </si>
  <si>
    <t>637311131</t>
  </si>
  <si>
    <t>Okapový chodník z betonových záhonových obrubníků lože beton</t>
  </si>
  <si>
    <t>234</t>
  </si>
  <si>
    <t>642946111</t>
  </si>
  <si>
    <t>Osazování pouzdra posuvných dveří s jednou kapsou pro jedno křídlo š do 800 mm do zděné příčky</t>
  </si>
  <si>
    <t>236</t>
  </si>
  <si>
    <t>119</t>
  </si>
  <si>
    <t>55331612</t>
  </si>
  <si>
    <t>pouzdro stavební posuvných dveří jednopouzdrové 800mm standardní rozměr</t>
  </si>
  <si>
    <t>238</t>
  </si>
  <si>
    <t>Ostatní konstrukce a práce, bourání</t>
  </si>
  <si>
    <t>941111111</t>
  </si>
  <si>
    <t>Montáž lešení řadového trubkového lehkého s podlahami zatížení do 200 kg/m2 š od 0,6 do 0,9 m v do 10 m</t>
  </si>
  <si>
    <t>240</t>
  </si>
  <si>
    <t>20,75*6,5</t>
  </si>
  <si>
    <t>20,75*5</t>
  </si>
  <si>
    <t>3*6</t>
  </si>
  <si>
    <t>10*2*6</t>
  </si>
  <si>
    <t>121</t>
  </si>
  <si>
    <t>941111211</t>
  </si>
  <si>
    <t>Příplatek k lešení řadovému trubkovému lehkému s podlahami do 200 kg/m2 š od 0,6 do 0,9 m v do 10 m za každý den použití</t>
  </si>
  <si>
    <t>242</t>
  </si>
  <si>
    <t>376,625*180</t>
  </si>
  <si>
    <t>941111811</t>
  </si>
  <si>
    <t>Demontáž lešení řadového trubkového lehkého s podlahami zatížení do 200 kg/m2 š od 0,6 do 0,9 m v do 10 m</t>
  </si>
  <si>
    <t>244</t>
  </si>
  <si>
    <t>123</t>
  </si>
  <si>
    <t>944511111</t>
  </si>
  <si>
    <t>Montáž ochranné sítě z textilie z umělých vláken</t>
  </si>
  <si>
    <t>246</t>
  </si>
  <si>
    <t>944511211</t>
  </si>
  <si>
    <t>Příplatek k ochranné síti za každý den použití</t>
  </si>
  <si>
    <t>248</t>
  </si>
  <si>
    <t>125</t>
  </si>
  <si>
    <t>944511811</t>
  </si>
  <si>
    <t>Demontáž ochranné sítě z textilie z umělých vláken</t>
  </si>
  <si>
    <t>250</t>
  </si>
  <si>
    <t>949101111</t>
  </si>
  <si>
    <t>Lešení pomocné pro objekty pozemních staveb s lešeňovou podlahou v do 1,9 m zatížení do 150 kg/m2</t>
  </si>
  <si>
    <t>252</t>
  </si>
  <si>
    <t>173,99+175,45</t>
  </si>
  <si>
    <t>127</t>
  </si>
  <si>
    <t>952901111</t>
  </si>
  <si>
    <t>Vyčištění budov bytové a občanské výstavby při výšce podlaží do 4 m</t>
  </si>
  <si>
    <t>254</t>
  </si>
  <si>
    <t>953943211</t>
  </si>
  <si>
    <t>Osazování hasicího přístroje</t>
  </si>
  <si>
    <t>256</t>
  </si>
  <si>
    <t>129</t>
  </si>
  <si>
    <t>44932114</t>
  </si>
  <si>
    <t>přístroj hasicí ruční práškový PG 6 LE</t>
  </si>
  <si>
    <t>258</t>
  </si>
  <si>
    <t>953961114</t>
  </si>
  <si>
    <t>Kotva chemickým tmelem M 16 hl 125 mm do betonu, ŽB nebo kamene s vyvrtáním otvoru</t>
  </si>
  <si>
    <t>260</t>
  </si>
  <si>
    <t>131</t>
  </si>
  <si>
    <t>953993311r</t>
  </si>
  <si>
    <t>Luminisčenční značení směru úniku</t>
  </si>
  <si>
    <t>kpl</t>
  </si>
  <si>
    <t>262</t>
  </si>
  <si>
    <t>977151116</t>
  </si>
  <si>
    <t>Jádrové vrty diamantovými korunkami do stavebních materiálů D přes 70 do 80 mm</t>
  </si>
  <si>
    <t>264</t>
  </si>
  <si>
    <t>133</t>
  </si>
  <si>
    <t>977151121</t>
  </si>
  <si>
    <t>Jádrové vrty diamantovými korunkami do stavebních materiálů D přes 110 do 120 mm</t>
  </si>
  <si>
    <t>266</t>
  </si>
  <si>
    <t>998</t>
  </si>
  <si>
    <t>Přesun hmot</t>
  </si>
  <si>
    <t>998011002</t>
  </si>
  <si>
    <t>Přesun hmot pro budovy zděné v přes 6 do 12 m</t>
  </si>
  <si>
    <t>268</t>
  </si>
  <si>
    <t>PSV</t>
  </si>
  <si>
    <t>Práce a dodávky PSV</t>
  </si>
  <si>
    <t>711</t>
  </si>
  <si>
    <t>Izolace proti vodě, vlhkosti a plynům</t>
  </si>
  <si>
    <t>135</t>
  </si>
  <si>
    <t>711111002</t>
  </si>
  <si>
    <t>Provedení izolace proti zemní vlhkosti vodorovné za studena lakem asfaltovým</t>
  </si>
  <si>
    <t>270</t>
  </si>
  <si>
    <t>11163150</t>
  </si>
  <si>
    <t>lak penetrační asfaltový</t>
  </si>
  <si>
    <t>272</t>
  </si>
  <si>
    <t>P</t>
  </si>
  <si>
    <t>Poznámka k položce:_x000D_
Poznámka k položce: Spotřeba 0,3-0,4kg/m2</t>
  </si>
  <si>
    <t>207,5*0,4/1000</t>
  </si>
  <si>
    <t>137</t>
  </si>
  <si>
    <t>711112002</t>
  </si>
  <si>
    <t>Provedení izolace proti zemní vlhkosti svislé za studena lakem asfaltovým</t>
  </si>
  <si>
    <t>274</t>
  </si>
  <si>
    <t>20,75*1,1</t>
  </si>
  <si>
    <t>20,75*2,2</t>
  </si>
  <si>
    <t>10*1,65*2</t>
  </si>
  <si>
    <t>276</t>
  </si>
  <si>
    <t>101,475*0,4/1000</t>
  </si>
  <si>
    <t>139</t>
  </si>
  <si>
    <t>711141559</t>
  </si>
  <si>
    <t>Provedení izolace proti zemní vlhkosti pásy přitavením vodorovné NAIP</t>
  </si>
  <si>
    <t>278</t>
  </si>
  <si>
    <t>20,75*10*2</t>
  </si>
  <si>
    <t>295</t>
  </si>
  <si>
    <t>62853004</t>
  </si>
  <si>
    <t>pás asfaltový natavitelný modifikovaný SBS s vložkou ze skleněné tkaniny a spalitelnou PE fólií nebo jemnozrnným minerálním posypem na horním povrchu tl 4,0mm</t>
  </si>
  <si>
    <t>CS ÚRS 2026 01</t>
  </si>
  <si>
    <t>364884040</t>
  </si>
  <si>
    <t>415*1,15</t>
  </si>
  <si>
    <t>141</t>
  </si>
  <si>
    <t>711142559</t>
  </si>
  <si>
    <t>Provedení izolace proti zemní vlhkosti pásy přitavením svislé NAIP</t>
  </si>
  <si>
    <t>282</t>
  </si>
  <si>
    <t>296</t>
  </si>
  <si>
    <t>2008499675</t>
  </si>
  <si>
    <t>101,475*1,15</t>
  </si>
  <si>
    <t>143</t>
  </si>
  <si>
    <t>711161212</t>
  </si>
  <si>
    <t>Izolace proti zemní vlhkosti nopovou fólií svislá, nopek v 8,0 mm, tl do 0,6 mm</t>
  </si>
  <si>
    <t>286</t>
  </si>
  <si>
    <t>20,75*2*0,8</t>
  </si>
  <si>
    <t>10*2*0,8</t>
  </si>
  <si>
    <t>711161383</t>
  </si>
  <si>
    <t>Izolace proti zemní vlhkosti nopovou fólií ukončení horní lištou</t>
  </si>
  <si>
    <t>288</t>
  </si>
  <si>
    <t>20,75+20,75+3</t>
  </si>
  <si>
    <t>145</t>
  </si>
  <si>
    <t>711193121</t>
  </si>
  <si>
    <t>Izolace proti vlhkosti na vodorovné ploše těsnicí hmotou minerální na bázi cementu a disperze dvousložková</t>
  </si>
  <si>
    <t>290</t>
  </si>
  <si>
    <t>7,2+1,35+4,8+7,93+1,45+11,2</t>
  </si>
  <si>
    <t>711193131</t>
  </si>
  <si>
    <t>Izolace proti vlhkosti na svislé ploše těsnicí kaší minerální minerální na bázi cementu a disperze dvousložková</t>
  </si>
  <si>
    <t>2,1*1,5</t>
  </si>
  <si>
    <t>2,85*1,5</t>
  </si>
  <si>
    <t>1,1*1,5</t>
  </si>
  <si>
    <t>(4,5+4,5+1,6+1,6)*2,1</t>
  </si>
  <si>
    <t>-0,9*2*2</t>
  </si>
  <si>
    <t>147</t>
  </si>
  <si>
    <t>711199101</t>
  </si>
  <si>
    <t>Provedení těsnícího pásu do spoje dilatační nebo styčné spáry podlaha - stěna</t>
  </si>
  <si>
    <t>294</t>
  </si>
  <si>
    <t>6,7*2</t>
  </si>
  <si>
    <t>28355021</t>
  </si>
  <si>
    <t>páska pružná těsnící hydroizolační š do 100mm</t>
  </si>
  <si>
    <t>58*1,1</t>
  </si>
  <si>
    <t>149</t>
  </si>
  <si>
    <t>711199102</t>
  </si>
  <si>
    <t>Provedení těsnícího koutu pro vnější nebo vnitřní roh spáry podlaha - stěna</t>
  </si>
  <si>
    <t>298</t>
  </si>
  <si>
    <t>59054242</t>
  </si>
  <si>
    <t>páska pružná těsnící hydroizolační -kout</t>
  </si>
  <si>
    <t>300</t>
  </si>
  <si>
    <t>151</t>
  </si>
  <si>
    <t>998711202</t>
  </si>
  <si>
    <t>Přesun hmot procentní pro izolace proti vodě, vlhkosti a plynům v objektech v přes 6 do 12 m</t>
  </si>
  <si>
    <t>%</t>
  </si>
  <si>
    <t>302</t>
  </si>
  <si>
    <t>713</t>
  </si>
  <si>
    <t>Izolace tepelné</t>
  </si>
  <si>
    <t>713121111</t>
  </si>
  <si>
    <t>Montáž izolace tepelné podlah volně kladenými rohožemi, pásy, dílci, deskami 1 vrstva</t>
  </si>
  <si>
    <t>304</t>
  </si>
  <si>
    <t>173,99</t>
  </si>
  <si>
    <t>175,45</t>
  </si>
  <si>
    <t>153</t>
  </si>
  <si>
    <t>28375927</t>
  </si>
  <si>
    <t>deska EPS 200 pro konstrukce s velmi vysokým zatížením λ=0,034 tl 120mm</t>
  </si>
  <si>
    <t>306</t>
  </si>
  <si>
    <t>173,99*1,05</t>
  </si>
  <si>
    <t>-134,78*1,05</t>
  </si>
  <si>
    <t>28376379</t>
  </si>
  <si>
    <t>deska XPS hrana polodrážková a hladký povrch 500kPA λ=0,035 tl 50mm</t>
  </si>
  <si>
    <t>308</t>
  </si>
  <si>
    <t>134,78*1,05</t>
  </si>
  <si>
    <t>155</t>
  </si>
  <si>
    <t>28376554</t>
  </si>
  <si>
    <t>deska polystyrénová pro snížení kročejového hluku (max. zatížení 4 kN/m2) tl 40mm</t>
  </si>
  <si>
    <t>310</t>
  </si>
  <si>
    <t>175,45*1,05</t>
  </si>
  <si>
    <t>713151111</t>
  </si>
  <si>
    <t>Montáž izolace tepelné střech šikmých kladené volně mezi krokve rohoží, pásů, desek</t>
  </si>
  <si>
    <t>312</t>
  </si>
  <si>
    <t>195,086*2</t>
  </si>
  <si>
    <t>157</t>
  </si>
  <si>
    <t>63141194r</t>
  </si>
  <si>
    <t>deska tepelně izolační minerální do šikmých střech a stěn λ=0,033 tl 160mm</t>
  </si>
  <si>
    <t>314</t>
  </si>
  <si>
    <t>390,172*1,1</t>
  </si>
  <si>
    <t>713191522</t>
  </si>
  <si>
    <t>Montáž podkladového profilu pro zatepletní spodní části oken a dveří šířky přes 50 do 100 mm výšky přes 100 do 200 mm</t>
  </si>
  <si>
    <t>316</t>
  </si>
  <si>
    <t>159</t>
  </si>
  <si>
    <t>28376262</t>
  </si>
  <si>
    <t>profil podkladový sendvičový s vloženou PIR vložkou pro zateplení spodní části oken a dveří (25/30/15) š 70mm v 200mm</t>
  </si>
  <si>
    <t>318</t>
  </si>
  <si>
    <t>998713202</t>
  </si>
  <si>
    <t>Přesun hmot procentní pro izolace tepelné v objektech v přes 6 do 12 m</t>
  </si>
  <si>
    <t>320</t>
  </si>
  <si>
    <t>725</t>
  </si>
  <si>
    <t>Zdravotechnika - zařizovací předměty</t>
  </si>
  <si>
    <t>161</t>
  </si>
  <si>
    <t>725291651</t>
  </si>
  <si>
    <t>Montáž mýdelníku jednoduchého</t>
  </si>
  <si>
    <t>322</t>
  </si>
  <si>
    <t>64294411</t>
  </si>
  <si>
    <t>mýdlenka bílá keramická</t>
  </si>
  <si>
    <t>324</t>
  </si>
  <si>
    <t>163</t>
  </si>
  <si>
    <t>55431079r</t>
  </si>
  <si>
    <t>koš odpadkový bílý plastový 3L</t>
  </si>
  <si>
    <t>326</t>
  </si>
  <si>
    <t>55779014r</t>
  </si>
  <si>
    <t>štětka na WC</t>
  </si>
  <si>
    <t>328</t>
  </si>
  <si>
    <t>165</t>
  </si>
  <si>
    <t>725291652</t>
  </si>
  <si>
    <t>Montáž dávkovače tekutého mýdla</t>
  </si>
  <si>
    <t>330</t>
  </si>
  <si>
    <t>55431098</t>
  </si>
  <si>
    <t>dávkovač tekutého mýdla bílý 0,8L</t>
  </si>
  <si>
    <t>332</t>
  </si>
  <si>
    <t>167</t>
  </si>
  <si>
    <t>725291654</t>
  </si>
  <si>
    <t>Montáž zásobníku papírových ručníků</t>
  </si>
  <si>
    <t>334</t>
  </si>
  <si>
    <t>55431086</t>
  </si>
  <si>
    <t>zásobník papírových ručníků skládaných komaxit bílý</t>
  </si>
  <si>
    <t>336</t>
  </si>
  <si>
    <t>169</t>
  </si>
  <si>
    <t>998725202</t>
  </si>
  <si>
    <t>Přesun hmot procentní pro zařizovací předměty v objektech v přes 6 do 12 m</t>
  </si>
  <si>
    <t>338</t>
  </si>
  <si>
    <t>762</t>
  </si>
  <si>
    <t>Konstrukce tesařské</t>
  </si>
  <si>
    <t>762123230</t>
  </si>
  <si>
    <t>Montáž tesařských stěn vázaných s ocelovými spojkami z hraněného řeziva průřezové pl přes 144 do 224 cm2</t>
  </si>
  <si>
    <t>340</t>
  </si>
  <si>
    <t>3,16*8</t>
  </si>
  <si>
    <t>171</t>
  </si>
  <si>
    <t>762332131</t>
  </si>
  <si>
    <t>Montáž vázaných kcí krovů pravidelných pomocí tesařských spojů z hraněného řeziva průřezové pl přes 50 do 120 cm2</t>
  </si>
  <si>
    <t>342</t>
  </si>
  <si>
    <t>20,75*2*1,2</t>
  </si>
  <si>
    <t>60512125</t>
  </si>
  <si>
    <t>hranol stavební řezivo průřezu do 120cm2 do dl 6m</t>
  </si>
  <si>
    <t>344</t>
  </si>
  <si>
    <t>20,75*2*1,2*0,08*0,08*1,1</t>
  </si>
  <si>
    <t>173</t>
  </si>
  <si>
    <t>762332132</t>
  </si>
  <si>
    <t>Montáž vázaných kcí krovů pravidelných z hraněného řeziva průřezové pl přes 120 do 224 cm2</t>
  </si>
  <si>
    <t>346</t>
  </si>
  <si>
    <t>20,7*2</t>
  </si>
  <si>
    <t>6,585*42</t>
  </si>
  <si>
    <t>4,65*28</t>
  </si>
  <si>
    <t>60512141</t>
  </si>
  <si>
    <t>hranol stavební řezivo průřezu do 450cm2 dl 6-8m</t>
  </si>
  <si>
    <t>348</t>
  </si>
  <si>
    <t>175</t>
  </si>
  <si>
    <t>762342214</t>
  </si>
  <si>
    <t>Montáž laťování na střechách jednoduchých sklonu do 60° osové vzdálenosti přes 150 do 360 mm</t>
  </si>
  <si>
    <t>350</t>
  </si>
  <si>
    <t>20,75*11*2</t>
  </si>
  <si>
    <t>60514101</t>
  </si>
  <si>
    <t>řezivo jehličnaté lať 10-25cm2</t>
  </si>
  <si>
    <t>352</t>
  </si>
  <si>
    <t>20,75*18*2*0,04*0,06*1,1</t>
  </si>
  <si>
    <t>177</t>
  </si>
  <si>
    <t>762395000</t>
  </si>
  <si>
    <t>Spojovací prostředky krovů, bednění, laťování, nadstřešních konstrukcí</t>
  </si>
  <si>
    <t>354</t>
  </si>
  <si>
    <t>9,039+1,972+0,351</t>
  </si>
  <si>
    <t>762842231r</t>
  </si>
  <si>
    <t>Montáž podbíjení střech šikmých vnějšího přesahu š přes 0,8 m z cementotřískových desek</t>
  </si>
  <si>
    <t>356</t>
  </si>
  <si>
    <t>20,75*2*0,66</t>
  </si>
  <si>
    <t>179</t>
  </si>
  <si>
    <t>61191172r</t>
  </si>
  <si>
    <t>deska cementotřísková barevná tl. 18 mm</t>
  </si>
  <si>
    <t>358</t>
  </si>
  <si>
    <t>27,39*1,1</t>
  </si>
  <si>
    <t>998762202</t>
  </si>
  <si>
    <t>Přesun hmot procentní pro kce tesařské v objektech v přes 6 do 12 m</t>
  </si>
  <si>
    <t>360</t>
  </si>
  <si>
    <t>763</t>
  </si>
  <si>
    <t>Konstrukce suché výstavby</t>
  </si>
  <si>
    <t>181</t>
  </si>
  <si>
    <t>763131411</t>
  </si>
  <si>
    <t>SDK podhled desky 1xA 12,5 bez izolace dvouvrstvá spodní kce profil CD+UD</t>
  </si>
  <si>
    <t>362</t>
  </si>
  <si>
    <t>173,99-41,5-93,7</t>
  </si>
  <si>
    <t>763131751</t>
  </si>
  <si>
    <t>Montáž parotěsné zábrany do SDK podhledu</t>
  </si>
  <si>
    <t>364</t>
  </si>
  <si>
    <t>19,85*9,1*1,08</t>
  </si>
  <si>
    <t>183</t>
  </si>
  <si>
    <t>28329276</t>
  </si>
  <si>
    <t>fólie PE vyztužená pro parotěsnou vrstvu (reakce na oheň - třída E) 140g/m2</t>
  </si>
  <si>
    <t>366</t>
  </si>
  <si>
    <t>369,076*1,15</t>
  </si>
  <si>
    <t>763161719</t>
  </si>
  <si>
    <t>SDK podkroví deska 1xDF 12,5 TI 100 mm 15 kg/m3 REI 15 DP3 dvouvrstvá spodní kce profil CD+UD na krokvových závěsech</t>
  </si>
  <si>
    <t>368</t>
  </si>
  <si>
    <t>185</t>
  </si>
  <si>
    <t>763164728</t>
  </si>
  <si>
    <t>SDK obklad kcí uzavřeného tvaru š do 0,8 m desky 2xDFH2 15</t>
  </si>
  <si>
    <t>370</t>
  </si>
  <si>
    <t>20*3</t>
  </si>
  <si>
    <t>763182313</t>
  </si>
  <si>
    <t>Ostění oken z desek v SDK konstrukci hl do 0,3 m</t>
  </si>
  <si>
    <t>372</t>
  </si>
  <si>
    <t>(0,55+0,78)*2*10</t>
  </si>
  <si>
    <t>0,65*4</t>
  </si>
  <si>
    <t>187</t>
  </si>
  <si>
    <t>998763402</t>
  </si>
  <si>
    <t>Přesun hmot procentní pro konstrukce montované z desek v objektech v přes 6 do 12 m</t>
  </si>
  <si>
    <t>374</t>
  </si>
  <si>
    <t>764</t>
  </si>
  <si>
    <t>Konstrukce klempířské</t>
  </si>
  <si>
    <t>764212634</t>
  </si>
  <si>
    <t>Oplechování štítu závětrnou lištou z Pz s povrchovou úpravou rš 330 mm</t>
  </si>
  <si>
    <t>376</t>
  </si>
  <si>
    <t>189</t>
  </si>
  <si>
    <t>764212637</t>
  </si>
  <si>
    <t>Oplechování štítu závětrnou lištou z Pz s povrchovou úpravou rš 670 mm</t>
  </si>
  <si>
    <t>378</t>
  </si>
  <si>
    <t>764212661</t>
  </si>
  <si>
    <t>Oplechování rovné okapové hrany z Pz s povrchovou úpravou rš 150 mm</t>
  </si>
  <si>
    <t>380</t>
  </si>
  <si>
    <t>191</t>
  </si>
  <si>
    <t>764216645</t>
  </si>
  <si>
    <t>Oplechování rovných parapetů celoplošně lepené z Pz s povrchovou úpravou rš 400 mm</t>
  </si>
  <si>
    <t>382</t>
  </si>
  <si>
    <t>9,5</t>
  </si>
  <si>
    <t>764314612</t>
  </si>
  <si>
    <t>Lemování prostupů střech s krytinou skládanou nebo plechovou bez lišty z Pz s povrchovou úpravou</t>
  </si>
  <si>
    <t>384</t>
  </si>
  <si>
    <t>193</t>
  </si>
  <si>
    <t>764315632</t>
  </si>
  <si>
    <t>Lemování trub prostupovou manžetou z Pz s povrch úpravou střech s krytinou skládanou D přes 75 do 100 mm</t>
  </si>
  <si>
    <t>386</t>
  </si>
  <si>
    <t>764315633</t>
  </si>
  <si>
    <t>Lemování trub prostupovou manžetou z Pz s povrch úpravou střech s krytinou skládanou D přes 100 do 150 mm</t>
  </si>
  <si>
    <t>388</t>
  </si>
  <si>
    <t>195</t>
  </si>
  <si>
    <t>764511602</t>
  </si>
  <si>
    <t>Žlab podokapní půlkruhový z Pz s povrchovou úpravou rš 330 mm</t>
  </si>
  <si>
    <t>390</t>
  </si>
  <si>
    <t>764511622</t>
  </si>
  <si>
    <t>Roh nebo kout půlkruhového podokapního žlabu z Pz s povrchovou úpravou rš 330 mm</t>
  </si>
  <si>
    <t>392</t>
  </si>
  <si>
    <t>197</t>
  </si>
  <si>
    <t>764511643</t>
  </si>
  <si>
    <t>Kotlík oválný (trychtýřový) pro podokapní žlaby z Pz s povrchovou úpravou 330/120 mm</t>
  </si>
  <si>
    <t>394</t>
  </si>
  <si>
    <t>764518623</t>
  </si>
  <si>
    <t>Svody kruhové včetně objímek, kolen, odskoků z Pz s povrchovou úpravou průměru 120 mm</t>
  </si>
  <si>
    <t>396</t>
  </si>
  <si>
    <t>5,5*2</t>
  </si>
  <si>
    <t>199</t>
  </si>
  <si>
    <t>998764202</t>
  </si>
  <si>
    <t>Přesun hmot procentní pro konstrukce klempířské v objektech v přes 6 do 12 m</t>
  </si>
  <si>
    <t>398</t>
  </si>
  <si>
    <t>765</t>
  </si>
  <si>
    <t>Krytina skládaná</t>
  </si>
  <si>
    <t>765111015</t>
  </si>
  <si>
    <t>Montáž krytiny keramické drážkové sklonu do 30° na sucho přes 11 do 12 ks/m2</t>
  </si>
  <si>
    <t>400</t>
  </si>
  <si>
    <t>20,75*11</t>
  </si>
  <si>
    <t>293</t>
  </si>
  <si>
    <t>59660719</t>
  </si>
  <si>
    <t>taška ražená drážková engoba velkoformátová (do 12 ks/m2) základní - odstín černá</t>
  </si>
  <si>
    <t>425895188</t>
  </si>
  <si>
    <t>228,25*12*1,15</t>
  </si>
  <si>
    <t>-505</t>
  </si>
  <si>
    <t>59660723</t>
  </si>
  <si>
    <t>taška ražená drážková engoba velkoformátová (do 12 ks/m2) protisněhová - odstín černá</t>
  </si>
  <si>
    <t>51382515</t>
  </si>
  <si>
    <t>505</t>
  </si>
  <si>
    <t>203</t>
  </si>
  <si>
    <t>765111203</t>
  </si>
  <si>
    <t>Montáž krytiny keramické okapní jednoduchá větrací mřížka</t>
  </si>
  <si>
    <t>406</t>
  </si>
  <si>
    <t>11*2</t>
  </si>
  <si>
    <t>59660202</t>
  </si>
  <si>
    <t>mřížka ochranná větrací jednoduchá š 55mm</t>
  </si>
  <si>
    <t>408</t>
  </si>
  <si>
    <t>205</t>
  </si>
  <si>
    <t>765111251</t>
  </si>
  <si>
    <t>Montáž krytiny keramické hřeben na sucho větracím pásem</t>
  </si>
  <si>
    <t>410</t>
  </si>
  <si>
    <t>59660806</t>
  </si>
  <si>
    <t>hřebenáč drážkový keramický š 210mm engoba</t>
  </si>
  <si>
    <t>412</t>
  </si>
  <si>
    <t>21*3</t>
  </si>
  <si>
    <t>207</t>
  </si>
  <si>
    <t>765115011</t>
  </si>
  <si>
    <t>Montáž keramické speciální tašky (větrací, protisněhové,prostupové) drážkové velkoformátové (do 12 ks/m2) na sucho</t>
  </si>
  <si>
    <t>414</t>
  </si>
  <si>
    <t>59660401</t>
  </si>
  <si>
    <t>taška ražená drážková režná velkoformátová (do 12 ks/m2) větrací</t>
  </si>
  <si>
    <t>416</t>
  </si>
  <si>
    <t>Poznámka k položce:_x000D_
Poznámka k položce: Spotřeba: 28 kus/100m2</t>
  </si>
  <si>
    <t>209</t>
  </si>
  <si>
    <t>765115202</t>
  </si>
  <si>
    <t>Montáž nástavce pro odvětrání kanalizace pro keramickou krytinu</t>
  </si>
  <si>
    <t>418</t>
  </si>
  <si>
    <t>59660255</t>
  </si>
  <si>
    <t>nástavec odvětrání kovový D 125mm</t>
  </si>
  <si>
    <t>420</t>
  </si>
  <si>
    <t>211</t>
  </si>
  <si>
    <t>765115251</t>
  </si>
  <si>
    <t>Montáž držáku hromosvodu na tašku keramické krytiny</t>
  </si>
  <si>
    <t>422</t>
  </si>
  <si>
    <t>59660650</t>
  </si>
  <si>
    <t>držák Pz hromosvodu na tašky keramické drážkové krytiny</t>
  </si>
  <si>
    <t>424</t>
  </si>
  <si>
    <t>213</t>
  </si>
  <si>
    <t>765115302</t>
  </si>
  <si>
    <t>Montáž střešního výlezu pl jednotlivě přes 0,25 m2 pro keramickou krytinu</t>
  </si>
  <si>
    <t>426</t>
  </si>
  <si>
    <t>59164622r</t>
  </si>
  <si>
    <t>výlez na střechu 650*650 mm</t>
  </si>
  <si>
    <t>428</t>
  </si>
  <si>
    <t>215</t>
  </si>
  <si>
    <t>765191011</t>
  </si>
  <si>
    <t>Montáž pojistné hydroizolační nebo parotěsné fólie kladené ve sklonu do 30° volně na krokve</t>
  </si>
  <si>
    <t>430</t>
  </si>
  <si>
    <t>28329032</t>
  </si>
  <si>
    <t>fólie nekontaktní nízkodifuzně propustná PE mikroperforovaná pro doplňkovou hydroizolační vrstvu třípláštových střech (reakce na oheň - třída F) 140g/m2</t>
  </si>
  <si>
    <t>432</t>
  </si>
  <si>
    <t>228,25*1,15</t>
  </si>
  <si>
    <t>217</t>
  </si>
  <si>
    <t>998765202</t>
  </si>
  <si>
    <t>Přesun hmot procentní pro krytiny skládané v objektech v přes 6 do 12 m</t>
  </si>
  <si>
    <t>434</t>
  </si>
  <si>
    <t>766</t>
  </si>
  <si>
    <t>Konstrukce truhlářské</t>
  </si>
  <si>
    <t>766211211</t>
  </si>
  <si>
    <t>Montáž madel schodišťových středových dřevěných průběžných šířky do 150 mm</t>
  </si>
  <si>
    <t>436</t>
  </si>
  <si>
    <t>219</t>
  </si>
  <si>
    <t>05217100r</t>
  </si>
  <si>
    <t>madlo dubové D 42mm</t>
  </si>
  <si>
    <t>438</t>
  </si>
  <si>
    <t>766231113</t>
  </si>
  <si>
    <t>Montáž sklápěcích půdních schodů</t>
  </si>
  <si>
    <t>440</t>
  </si>
  <si>
    <t>221</t>
  </si>
  <si>
    <t>55347586</t>
  </si>
  <si>
    <t>schody skládací protipožární,mech. z Al profilů, EW 15 DP3,pro výšku max. 280cm, 11 schodnic 110x70cm</t>
  </si>
  <si>
    <t>442</t>
  </si>
  <si>
    <t>766622111r</t>
  </si>
  <si>
    <t>Plastové okno 1,5*1,5 m, izolační trojsklo O01</t>
  </si>
  <si>
    <t>444</t>
  </si>
  <si>
    <t>223</t>
  </si>
  <si>
    <t>766622111rr</t>
  </si>
  <si>
    <t>Plastové okno 2*1,75 m, izolační trojsklo O02</t>
  </si>
  <si>
    <t>446</t>
  </si>
  <si>
    <t>766641131r</t>
  </si>
  <si>
    <t>Plastové dveře 1,08*2,705 m, izolační trojsklo D103</t>
  </si>
  <si>
    <t>448</t>
  </si>
  <si>
    <t>225</t>
  </si>
  <si>
    <t>766641131rr</t>
  </si>
  <si>
    <t>Plastové dveře 1,08*2,705 m, izolační trojsklo D104</t>
  </si>
  <si>
    <t>450</t>
  </si>
  <si>
    <t>766660001r</t>
  </si>
  <si>
    <t>Dřevěné vnitřní dveře včetně zárubně 800/1970 D201</t>
  </si>
  <si>
    <t>452</t>
  </si>
  <si>
    <t>227</t>
  </si>
  <si>
    <t>766660002r</t>
  </si>
  <si>
    <t>Dřevěné vnitřní dveře včetně zárubně 800/1970 D202</t>
  </si>
  <si>
    <t>454</t>
  </si>
  <si>
    <t>766660002rr</t>
  </si>
  <si>
    <t>Dřevěné vnitřní dveře včetně zárubně 700/1970 D205</t>
  </si>
  <si>
    <t>456</t>
  </si>
  <si>
    <t>229</t>
  </si>
  <si>
    <t>766660002rrr</t>
  </si>
  <si>
    <t>Dřevěné vnitřní dveře včetně zárubně 700/1970 D206</t>
  </si>
  <si>
    <t>458</t>
  </si>
  <si>
    <t>766660002rt</t>
  </si>
  <si>
    <t>Dřevěné vnitřní dveře včetně zárubně-požární odolnost EW 30DP3-C2 900/1970 D301</t>
  </si>
  <si>
    <t>460</t>
  </si>
  <si>
    <t>231</t>
  </si>
  <si>
    <t>766660011r</t>
  </si>
  <si>
    <t>Dřevěné vnitřní dveře včetně zárubně posuvné 900/1970 D207</t>
  </si>
  <si>
    <t>462</t>
  </si>
  <si>
    <t>766660011rr</t>
  </si>
  <si>
    <t>Dřevěné vnitřní dveře včetně zárubně 900/1970 D204</t>
  </si>
  <si>
    <t>464</t>
  </si>
  <si>
    <t>233</t>
  </si>
  <si>
    <t>766660011rrr</t>
  </si>
  <si>
    <t>Dřevěné vnitřní dveře včetně zárubně 900/1970 D203</t>
  </si>
  <si>
    <t>466</t>
  </si>
  <si>
    <t>766671024</t>
  </si>
  <si>
    <t>Montáž střešního okna do krytiny tvarované 78 x 118 cm</t>
  </si>
  <si>
    <t>468</t>
  </si>
  <si>
    <t>235</t>
  </si>
  <si>
    <t>61124498</t>
  </si>
  <si>
    <t>okno střešní dřevěné kyvné, izolační trojsklo 78x118cm, Uw=1,1W/m2K Al oplechování O03</t>
  </si>
  <si>
    <t>470</t>
  </si>
  <si>
    <t>61124163</t>
  </si>
  <si>
    <t>lemování střešních oken 78x118cm</t>
  </si>
  <si>
    <t>472</t>
  </si>
  <si>
    <t>237</t>
  </si>
  <si>
    <t>61124233</t>
  </si>
  <si>
    <t>manžeta z parotěsné fólie pro střešní okno 78x118cm</t>
  </si>
  <si>
    <t>474</t>
  </si>
  <si>
    <t>61124363</t>
  </si>
  <si>
    <t>roleta celostínící vnitřní 78x118cm</t>
  </si>
  <si>
    <t>476</t>
  </si>
  <si>
    <t>239</t>
  </si>
  <si>
    <t>61140602</t>
  </si>
  <si>
    <t>tyč ovládací střešních oken</t>
  </si>
  <si>
    <t>478</t>
  </si>
  <si>
    <t>61124060</t>
  </si>
  <si>
    <t>zateplovací sada střešních oken rám 78x118cm</t>
  </si>
  <si>
    <t>sada</t>
  </si>
  <si>
    <t>480</t>
  </si>
  <si>
    <t>241</t>
  </si>
  <si>
    <t>766694116</t>
  </si>
  <si>
    <t>Montáž parapetních desek dřevěných nebo plastových š do 30 cm</t>
  </si>
  <si>
    <t>482</t>
  </si>
  <si>
    <t>4*2</t>
  </si>
  <si>
    <t>1,5</t>
  </si>
  <si>
    <t>60794102</t>
  </si>
  <si>
    <t>parapet dřevotřískový vnitřní povrch laminátový š 260mm</t>
  </si>
  <si>
    <t>484</t>
  </si>
  <si>
    <t>243</t>
  </si>
  <si>
    <t>61144019</t>
  </si>
  <si>
    <t>koncovka k parapetu plastovému vnitřnímu 1 pár</t>
  </si>
  <si>
    <t>486</t>
  </si>
  <si>
    <t>766811111r</t>
  </si>
  <si>
    <t>Kuchyňská linka včetně spotřebičů a dřezu délky 4,5 m, horní i dolní skříňky</t>
  </si>
  <si>
    <t>488</t>
  </si>
  <si>
    <t>245</t>
  </si>
  <si>
    <t>766821122r</t>
  </si>
  <si>
    <t>Šatní skříňka plechová pro hasiče a záchranné složky IPO červená 1,78*0,5*0,4 m</t>
  </si>
  <si>
    <t>490</t>
  </si>
  <si>
    <t>998766202</t>
  </si>
  <si>
    <t>Přesun hmot procentní pro kce truhlářské v objektech v přes 6 do 12 m</t>
  </si>
  <si>
    <t>492</t>
  </si>
  <si>
    <t>767</t>
  </si>
  <si>
    <t>Konstrukce zámečnické</t>
  </si>
  <si>
    <t>247</t>
  </si>
  <si>
    <t>767627306</t>
  </si>
  <si>
    <t>Připojovací spára oken a stěn parotěsnou páskou interiérovou</t>
  </si>
  <si>
    <t>494</t>
  </si>
  <si>
    <t>5+6,5+5+6,5+7+7+6</t>
  </si>
  <si>
    <t>767627307</t>
  </si>
  <si>
    <t>Připojovací spára oken a stěn paropropustnou páskou exteriérovou</t>
  </si>
  <si>
    <t>496</t>
  </si>
  <si>
    <t>249</t>
  </si>
  <si>
    <t>767651112r</t>
  </si>
  <si>
    <t>Sekční vrata 3500*3830 mm D101</t>
  </si>
  <si>
    <t>498</t>
  </si>
  <si>
    <t>767651112rr</t>
  </si>
  <si>
    <t>Sekční vrata 3500*3830 mm D102 s dveřmi</t>
  </si>
  <si>
    <t>500</t>
  </si>
  <si>
    <t>251</t>
  </si>
  <si>
    <t>767995112r</t>
  </si>
  <si>
    <t>Vnější čistící rohož Z1 1080*580 mm</t>
  </si>
  <si>
    <t>502</t>
  </si>
  <si>
    <t>767995112ra</t>
  </si>
  <si>
    <t>Vnitřní čistící rohož A1 1080*580 mm</t>
  </si>
  <si>
    <t>504</t>
  </si>
  <si>
    <t>253</t>
  </si>
  <si>
    <t>767995112rr</t>
  </si>
  <si>
    <t>Schodišťové zábradlí Z2-Z5</t>
  </si>
  <si>
    <t>506</t>
  </si>
  <si>
    <t>5+4,7+7,5+5,2</t>
  </si>
  <si>
    <t>767995113</t>
  </si>
  <si>
    <t>Montáž atypických zámečnických konstrukcí hm přes 10 do 20 kg</t>
  </si>
  <si>
    <t>508</t>
  </si>
  <si>
    <t>3,52*3*8,878</t>
  </si>
  <si>
    <t>255</t>
  </si>
  <si>
    <t>13010438</t>
  </si>
  <si>
    <t>úhelník ocelový rovnostranný jakost S235JR (11 375) 100x100x6mm</t>
  </si>
  <si>
    <t>510</t>
  </si>
  <si>
    <t>93,752/1000</t>
  </si>
  <si>
    <t>767995113r</t>
  </si>
  <si>
    <t>Sešroubování dřevěného krovu s ocelovým profilem</t>
  </si>
  <si>
    <t>512</t>
  </si>
  <si>
    <t>20,7*4</t>
  </si>
  <si>
    <t>257</t>
  </si>
  <si>
    <t>767995116r1</t>
  </si>
  <si>
    <t>Pororoštové venkovní schodiště pozinkované-1</t>
  </si>
  <si>
    <t>514</t>
  </si>
  <si>
    <t>767995116r2</t>
  </si>
  <si>
    <t>Pororoštové venkovní schodiště pozinkované-2</t>
  </si>
  <si>
    <t>516</t>
  </si>
  <si>
    <t>259</t>
  </si>
  <si>
    <t>767995117r</t>
  </si>
  <si>
    <t>Věž na sušení hadic, výtahové mechanismy – železo + navijáky + kladky+ elektro, závaží</t>
  </si>
  <si>
    <t>518</t>
  </si>
  <si>
    <t>767995117rr</t>
  </si>
  <si>
    <t>Ocelová konstrukce hasičské sirény</t>
  </si>
  <si>
    <t>520</t>
  </si>
  <si>
    <t>261</t>
  </si>
  <si>
    <t>998767202</t>
  </si>
  <si>
    <t>Přesun hmot procentní pro zámečnické konstrukce v objektech v přes 6 do 12 m</t>
  </si>
  <si>
    <t>522</t>
  </si>
  <si>
    <t>771</t>
  </si>
  <si>
    <t>Podlahy z dlaždic</t>
  </si>
  <si>
    <t>771121011</t>
  </si>
  <si>
    <t>Nátěr penetrační na podlahu</t>
  </si>
  <si>
    <t>524</t>
  </si>
  <si>
    <t>16,13+7,12+8,76+7,2</t>
  </si>
  <si>
    <t>263</t>
  </si>
  <si>
    <t>771274113</t>
  </si>
  <si>
    <t>Montáž obkladů stupnic z dlaždic keramických hladkých lepených cementovým flexibilním lepidlem š přes 250 do 300 mm</t>
  </si>
  <si>
    <t>526</t>
  </si>
  <si>
    <t>24*1,2</t>
  </si>
  <si>
    <t>59761085</t>
  </si>
  <si>
    <t>schodovka keramická</t>
  </si>
  <si>
    <t>528</t>
  </si>
  <si>
    <t>28,8*1,2</t>
  </si>
  <si>
    <t>265</t>
  </si>
  <si>
    <t>771274232</t>
  </si>
  <si>
    <t>Montáž obkladů podstupnic z dlaždic keramických hladkých lepených cementovým flexibilním lepidlem v přes 150 do 200 mm</t>
  </si>
  <si>
    <t>530</t>
  </si>
  <si>
    <t>771474112</t>
  </si>
  <si>
    <t>Montáž soklů z dlaždic keramických rovných lepených cementovým flexibilním lepidlem v přes 65 do 90 mm</t>
  </si>
  <si>
    <t>532</t>
  </si>
  <si>
    <t>267</t>
  </si>
  <si>
    <t>59761187</t>
  </si>
  <si>
    <t>sokl keramický</t>
  </si>
  <si>
    <t>534</t>
  </si>
  <si>
    <t>150*1,1</t>
  </si>
  <si>
    <t>20*1,2</t>
  </si>
  <si>
    <t>771474122</t>
  </si>
  <si>
    <t>Montáž soklů z dlaždic keramických schodišťových šikmých lepených cementovým flexibilním lepidlem v přes 65 do 90 mm</t>
  </si>
  <si>
    <t>536</t>
  </si>
  <si>
    <t>0,6*24</t>
  </si>
  <si>
    <t>269</t>
  </si>
  <si>
    <t>771574413</t>
  </si>
  <si>
    <t>Montáž podlah keramických hladkých lepených cementovým flexibilním lepidlem přes 2 do 4 ks/m2</t>
  </si>
  <si>
    <t>538</t>
  </si>
  <si>
    <t>214,66</t>
  </si>
  <si>
    <t>59761136</t>
  </si>
  <si>
    <t>dlažba keramická slinutá mrazuvzdorná povrch hladký/lesklý tl do 10mm přes 2 do 4ks/m2</t>
  </si>
  <si>
    <t>540</t>
  </si>
  <si>
    <t>214,66*1,05</t>
  </si>
  <si>
    <t>271</t>
  </si>
  <si>
    <t>771591115</t>
  </si>
  <si>
    <t>Podlahy spárování silikonem</t>
  </si>
  <si>
    <t>542</t>
  </si>
  <si>
    <t>150+14,4</t>
  </si>
  <si>
    <t>998771202</t>
  </si>
  <si>
    <t>Přesun hmot procentní pro podlahy z dlaždic v objektech v přes 6 do 12 m</t>
  </si>
  <si>
    <t>544</t>
  </si>
  <si>
    <t>777</t>
  </si>
  <si>
    <t>Podlahy lité</t>
  </si>
  <si>
    <t>273</t>
  </si>
  <si>
    <t>777911111</t>
  </si>
  <si>
    <t>Tuhé napojení lité podlahy na stěnu nebo sokl</t>
  </si>
  <si>
    <t>546</t>
  </si>
  <si>
    <t>15,3*2</t>
  </si>
  <si>
    <t>9,1*2</t>
  </si>
  <si>
    <t>-3,5*3</t>
  </si>
  <si>
    <t>998777203</t>
  </si>
  <si>
    <t>Přesun hmot procentní pro podlahy lité v objektech v přes 12 do 24 m</t>
  </si>
  <si>
    <t>548</t>
  </si>
  <si>
    <t>781</t>
  </si>
  <si>
    <t>Dokončovací práce - obklady</t>
  </si>
  <si>
    <t>275</t>
  </si>
  <si>
    <t>781121011</t>
  </si>
  <si>
    <t>Nátěr penetrační na stěnu</t>
  </si>
  <si>
    <t>550</t>
  </si>
  <si>
    <t>(3,85+3,85+2,85+2,85)*2,1</t>
  </si>
  <si>
    <t>-0,9*2</t>
  </si>
  <si>
    <t>(2,1+2,1+2,9+2,9)*2,1</t>
  </si>
  <si>
    <t>(1,3+1,3+1,1+1,1)*2,1</t>
  </si>
  <si>
    <t>(1,2+1,2+1,1+1,1)*2,1</t>
  </si>
  <si>
    <t>781472214</t>
  </si>
  <si>
    <t>Montáž obkladů keramických hladkých lepených cementovým flexibilním lepidlem přes 4 do 6 ks/m2</t>
  </si>
  <si>
    <t>552</t>
  </si>
  <si>
    <t>277</t>
  </si>
  <si>
    <t>59761707</t>
  </si>
  <si>
    <t>obklad keramický nemrazuvzdorný povrch hladký/lesklý tl do 10mm přes 4 do 6ks/m2</t>
  </si>
  <si>
    <t>554</t>
  </si>
  <si>
    <t>83,7*1,05</t>
  </si>
  <si>
    <t>781491011</t>
  </si>
  <si>
    <t>Montáž zrcadel plochy do 1 m2 lepených silikonovým tmelem na podkladní omítku</t>
  </si>
  <si>
    <t>556</t>
  </si>
  <si>
    <t>0,4*0,6*3</t>
  </si>
  <si>
    <t>279</t>
  </si>
  <si>
    <t>63465122</t>
  </si>
  <si>
    <t>zrcadlo nemontované čiré tl 3mm max rozměr 3210x2250mm</t>
  </si>
  <si>
    <t>558</t>
  </si>
  <si>
    <t>280</t>
  </si>
  <si>
    <t>781492211</t>
  </si>
  <si>
    <t>Montáž profilů rohových lepených flexibilním cementovým lepidlem</t>
  </si>
  <si>
    <t>560</t>
  </si>
  <si>
    <t>1,2+1,2</t>
  </si>
  <si>
    <t>2,1*3</t>
  </si>
  <si>
    <t>281</t>
  </si>
  <si>
    <t>19416012</t>
  </si>
  <si>
    <t>lišta ukončovací nerezová 10mm</t>
  </si>
  <si>
    <t>562</t>
  </si>
  <si>
    <t>781495115</t>
  </si>
  <si>
    <t>Spárování vnitřních obkladů silikonem</t>
  </si>
  <si>
    <t>564</t>
  </si>
  <si>
    <t>5*2,1</t>
  </si>
  <si>
    <t>4*2,1</t>
  </si>
  <si>
    <t>283</t>
  </si>
  <si>
    <t>781495141</t>
  </si>
  <si>
    <t>Průnik obkladem kruhový do DN 30</t>
  </si>
  <si>
    <t>566</t>
  </si>
  <si>
    <t>284</t>
  </si>
  <si>
    <t>781495143</t>
  </si>
  <si>
    <t>Průnik obkladem kruhový přes DN 90</t>
  </si>
  <si>
    <t>568</t>
  </si>
  <si>
    <t>285</t>
  </si>
  <si>
    <t>998781202</t>
  </si>
  <si>
    <t>Přesun hmot procentní pro obklady keramické v objektech v přes 6 do 12 m</t>
  </si>
  <si>
    <t>570</t>
  </si>
  <si>
    <t>783</t>
  </si>
  <si>
    <t>Dokončovací práce - nátěry</t>
  </si>
  <si>
    <t>783314101</t>
  </si>
  <si>
    <t>Základní jednonásobný syntetický nátěr zámečnických konstrukcí</t>
  </si>
  <si>
    <t>572</t>
  </si>
  <si>
    <t>11,5*0,4</t>
  </si>
  <si>
    <t>287</t>
  </si>
  <si>
    <t>783315101</t>
  </si>
  <si>
    <t>Mezinátěr jednonásobný syntetický standardní zámečnických konstrukcí</t>
  </si>
  <si>
    <t>574</t>
  </si>
  <si>
    <t>783317101</t>
  </si>
  <si>
    <t>Krycí jednonásobný syntetický standardní nátěr zámečnických konstrukcí</t>
  </si>
  <si>
    <t>576</t>
  </si>
  <si>
    <t>784</t>
  </si>
  <si>
    <t>Dokončovací práce - malby a tapety</t>
  </si>
  <si>
    <t>289</t>
  </si>
  <si>
    <t>784181101</t>
  </si>
  <si>
    <t>Základní akrylátová jednonásobná bezbarvá penetrace podkladu v místnostech v do 3,80 m</t>
  </si>
  <si>
    <t>578</t>
  </si>
  <si>
    <t>612,96+18,09+173,99+195,086</t>
  </si>
  <si>
    <t>784211101</t>
  </si>
  <si>
    <t>Dvojnásobné bílé malby ze směsí za mokra výborně oděruvzdorných v místnostech v do 3,80 m</t>
  </si>
  <si>
    <t>580</t>
  </si>
  <si>
    <t>HZS</t>
  </si>
  <si>
    <t>Hodinové zúčtovací sazby</t>
  </si>
  <si>
    <t>291</t>
  </si>
  <si>
    <t>HZS1292</t>
  </si>
  <si>
    <t>Hodinová zúčtovací sazba stavební dělník</t>
  </si>
  <si>
    <t>hod</t>
  </si>
  <si>
    <t>262144</t>
  </si>
  <si>
    <t>582</t>
  </si>
  <si>
    <t>2 - Zdravotechnika</t>
  </si>
  <si>
    <t xml:space="preserve">    5 - Komunikace pozemní</t>
  </si>
  <si>
    <t xml:space="preserve">    8 - Vedení trubní dálková a přípojná</t>
  </si>
  <si>
    <t xml:space="preserve">    997 - Doprava suti a vybouraných hmot</t>
  </si>
  <si>
    <t xml:space="preserve">    721 - Zdravotechnika - vnitřní kanalizace</t>
  </si>
  <si>
    <t xml:space="preserve">    722 - Zdravotechnika - vnitřní vodovod</t>
  </si>
  <si>
    <t xml:space="preserve">    724 - Zdravotechnika - strojní vybavení</t>
  </si>
  <si>
    <t xml:space="preserve">    726 - Zdravotechnika - předstěnové instalace</t>
  </si>
  <si>
    <t xml:space="preserve">    727 - Zdravotechnika - protipožární ochrana</t>
  </si>
  <si>
    <t>113106023</t>
  </si>
  <si>
    <t>Rozebrání dlažeb při překopech komunikací pro pěší ze zámkové dlažby ručně</t>
  </si>
  <si>
    <t>113107422</t>
  </si>
  <si>
    <t>Odstranění podkladu z kameniva drceného tl přes 100 do 200 mm při překopech strojně pl do 15 m2</t>
  </si>
  <si>
    <t>113107431</t>
  </si>
  <si>
    <t>Odstranění podkladu z betonu prostého tl přes 100 do 150 mm při překopech strojně pl do 15 m2</t>
  </si>
  <si>
    <t>113107442</t>
  </si>
  <si>
    <t>Odstranění podkladu živičných tl přes 50 do 100 mm při překopech strojně pl do 15 m2</t>
  </si>
  <si>
    <t>113202111</t>
  </si>
  <si>
    <t>Vytrhání obrub krajníků obrubníků stojatých</t>
  </si>
  <si>
    <t>119001401</t>
  </si>
  <si>
    <t>Dočasné zajištění potrubí ocelového nebo litinového DN do 200 mm</t>
  </si>
  <si>
    <t>119001421</t>
  </si>
  <si>
    <t>Dočasné zajištění kabelů a kabelových tratí ze 3 volně ložených kabelů</t>
  </si>
  <si>
    <t>131251102</t>
  </si>
  <si>
    <t>Hloubení nezapažených jam a zářezů strojně s urovnáním dna do předepsaného profilu a spádu v hornině třídy těžitelnosti I skupiny 3 přes 20 do 50 m3</t>
  </si>
  <si>
    <t>72,52</t>
  </si>
  <si>
    <t>2,5*2,5*2</t>
  </si>
  <si>
    <t>132251104</t>
  </si>
  <si>
    <t>Hloubení rýh nezapažených š do 800 mm v hornině třídy těžitelnosti I skupiny 3 objem přes 100 m3 strojně</t>
  </si>
  <si>
    <t>121*0,8*1,2</t>
  </si>
  <si>
    <t>14*0,6*1</t>
  </si>
  <si>
    <t>162351103</t>
  </si>
  <si>
    <t>Vodorovné přemístění výkopku nebo sypaniny po suchu na obvyklém dopravním prostředku, bez naložení výkopku, avšak se složením bez rozhrnutí z horniny třídy těžitelnosti I skupiny 1 až 3 na vzdálenost přes 50 do 500 m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</si>
  <si>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</si>
  <si>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odvoz na skládku</t>
  </si>
  <si>
    <t>f12+f11-f8</t>
  </si>
  <si>
    <t>12,5+97,115+1,5+3,36</t>
  </si>
  <si>
    <t>167151111</t>
  </si>
  <si>
    <t>Nakládání, skládání a překládání neulehlého výkopku nebo sypaniny strojně nakládání, množství přes 100 m3, z hornin třídy těžitelnosti I, skupiny 1 až 3</t>
  </si>
  <si>
    <t>171201231</t>
  </si>
  <si>
    <t>Poplatek za předání zeminy a kamení recyklačnímu zařízení zatříděné do Katalogu odpadů pod kódem 17 05 04</t>
  </si>
  <si>
    <t>f9</t>
  </si>
  <si>
    <t>114,475*2 "Přepočtené koeficientem množství</t>
  </si>
  <si>
    <t>Uložení sypaniny na skládky nebo meziskládky bez hutnění s upravením uložené sypaniny do předepsaného tvaru</t>
  </si>
  <si>
    <t>174151101</t>
  </si>
  <si>
    <t>Zásyp sypaninou z jakékoliv horniny strojně s uložením výkopku ve vrstvách se zhutněním jam, šachet, rýh nebo kolem objektů v těchto vykopávkách</t>
  </si>
  <si>
    <t>f12+f11-f1-f2-f3-f5</t>
  </si>
  <si>
    <t>91,565+5,04</t>
  </si>
  <si>
    <t>175151101</t>
  </si>
  <si>
    <t>Obsypání potrubí strojně sypaninou z vhodných hornin třídy těžitelnosti I a II, skupiny 1 až 4 nebo materiálem připraveným podél výkopu ve vzdálenosti do 3 m od jeho kraje, pro jakoukoliv hloubku výkopu a míru zhutnění bez prohození sypaniny</t>
  </si>
  <si>
    <t>"potrubí" 121*0,8*0,45</t>
  </si>
  <si>
    <t>"vsak" 42</t>
  </si>
  <si>
    <t>14*0,6*0,3</t>
  </si>
  <si>
    <t>58337302</t>
  </si>
  <si>
    <t>štěrkopísek frakce 0/16</t>
  </si>
  <si>
    <t>f2</t>
  </si>
  <si>
    <t>43,56*2 "Přepočtené koeficientem množství</t>
  </si>
  <si>
    <t>2,52*2</t>
  </si>
  <si>
    <t>58333651</t>
  </si>
  <si>
    <t>kamenivo těžené hrubé frakce 8/16</t>
  </si>
  <si>
    <t>f5</t>
  </si>
  <si>
    <t>42*2 "Přepočtené koeficientem množství</t>
  </si>
  <si>
    <t>212750103</t>
  </si>
  <si>
    <t>Trativody z drenážních a melioračních trubek pro budovy se zřízením štěrkového lože pod trubky a s jejich obsypem v otevřeném výkopu trubka tyčová PVC-U plocha pro vtékání vody min. 80 cm2/m SN 4 celoperforovaná 360° DN 160</t>
  </si>
  <si>
    <t>382411R01</t>
  </si>
  <si>
    <t>Akumulační nádrž plastová k obetonování na dešťové vody objem 6 m3 vstup průměr 600 mm na nátoku osazen odkalovací koš rozměry: vnější průměr 2,45 m, výška 1,5 m</t>
  </si>
  <si>
    <t>382411R02</t>
  </si>
  <si>
    <t>Filtrační koš pro osazení do nádrže dešťových vod</t>
  </si>
  <si>
    <t>382411R03</t>
  </si>
  <si>
    <t>Regulovaný odtok s pojistným přepadem DN160 - 0,5 l/s</t>
  </si>
  <si>
    <t>382411R60</t>
  </si>
  <si>
    <t>Odvětrání a komínek vsaku DN110</t>
  </si>
  <si>
    <t>899620141</t>
  </si>
  <si>
    <t>Obetonování plastových šachet z polypropylenu betonem prostým v otevřeném výkopu, beton tř. C 20/25</t>
  </si>
  <si>
    <t>2*3,14*1,5*2,65*0,2</t>
  </si>
  <si>
    <t>899641121</t>
  </si>
  <si>
    <t>Bednění pro obetonování plastových šachet v otevřeném výkopu kruhových zřízení</t>
  </si>
  <si>
    <t>2*3,14*1,5*2,65</t>
  </si>
  <si>
    <t>899640122</t>
  </si>
  <si>
    <t>Bednění pro obetonování plastových šachet v otevřeném výkopu kruhových odstranění</t>
  </si>
  <si>
    <t>451573111</t>
  </si>
  <si>
    <t>Lože pod potrubí, stoky a drobné objekty v otevřeném výkopu z písku a štěrkopísku do 63 mm</t>
  </si>
  <si>
    <t>121*0,8*0,1</t>
  </si>
  <si>
    <t>14*0,6*0,1</t>
  </si>
  <si>
    <t>452311151</t>
  </si>
  <si>
    <t>Podkladní a zajišťovací konstrukce z betonu prostého v otevřeném výkopu bez zvýšených nároků na prostředí desky pod potrubí, stoky a drobné objekty z betonu tř. C 20/25</t>
  </si>
  <si>
    <t>podkladní desky</t>
  </si>
  <si>
    <t>2,5*2,5*0,15*3</t>
  </si>
  <si>
    <t>1*1*0,15</t>
  </si>
  <si>
    <t>Komunikace pozemní</t>
  </si>
  <si>
    <t>566901133</t>
  </si>
  <si>
    <t>Vyspravení podkladu po překopech inženýrských sítí plochy do 15 m2 štěrkodrtí tl. 200 mm</t>
  </si>
  <si>
    <t>566901172</t>
  </si>
  <si>
    <t>Vyspravení podkladu po překopech inženýrských sítí plochy do 15 m2 směsí stmelenou cementem SC 20/25 tl 150 mm</t>
  </si>
  <si>
    <t>572340111</t>
  </si>
  <si>
    <t>Vyspravení krytu komunikací po překopech pl do 15 m2 asfaltovým betonem ACO (AB) tl přes 30 do 50 mm</t>
  </si>
  <si>
    <t>572340112</t>
  </si>
  <si>
    <t>Vyspravení krytu komunikací po překopech pl do 15 m2 asfaltovým betonem ACO (AB) tl přes 50 do 70 mm</t>
  </si>
  <si>
    <t>596212230</t>
  </si>
  <si>
    <t>Kladení zámkové dlažby pozemních komunikací ručně tl 80 mm skupiny C pl do 50 m2</t>
  </si>
  <si>
    <t>Vedení trubní dálková a přípojná</t>
  </si>
  <si>
    <t>871161211</t>
  </si>
  <si>
    <t>Montáž vodovodního potrubí z polyetylenu PE100 RC v otevřeném výkopu svařovaných elektrotvarovkou SDR 11/PN16 d 32 x 3,0 mm</t>
  </si>
  <si>
    <t>28613110</t>
  </si>
  <si>
    <t>potrubí vodovodní jednovrstvé PE100 RC PN 16 SDR11 32x3,0mm</t>
  </si>
  <si>
    <t>871181211</t>
  </si>
  <si>
    <t>Montáž potrubí z PE100 RC SDR 11 otevřený výkop svařovaných elektrotvarovkou d 50 x 4,6 mm</t>
  </si>
  <si>
    <t>28613502</t>
  </si>
  <si>
    <t>potrubí vodovodní dvouvrstvé PE100 RC SDR11 50x4,6mm</t>
  </si>
  <si>
    <t>891181321</t>
  </si>
  <si>
    <t>Montáž vodovodních šoupátek domovní přípojky se závitovými konci PN16 otevřený výkop G 6/4"</t>
  </si>
  <si>
    <t>42221553</t>
  </si>
  <si>
    <t>šoupátko domovní přípojky litinové vnitřní/vnitřní závit PN16 6/4"x6/4"</t>
  </si>
  <si>
    <t>42291053</t>
  </si>
  <si>
    <t>souprava zemní pro navrtávací pas se šoupátkem Rd 1,5m</t>
  </si>
  <si>
    <t>891269111</t>
  </si>
  <si>
    <t>Montáž navrtávacích pasů na potrubí z jakýchkoli trub DN 100</t>
  </si>
  <si>
    <t>42273448</t>
  </si>
  <si>
    <t>pás navrtávací z tvárné litiny DN 100, univerzální, se závitovým výstupem 1"</t>
  </si>
  <si>
    <t>894111111r</t>
  </si>
  <si>
    <t>Čerpací šachta ČŠ1 průměr 1 m, výška 1,5 m</t>
  </si>
  <si>
    <t>894812201</t>
  </si>
  <si>
    <t>Revizní a čistící šachta z polypropylenu PP pro hladké trouby DN 425 šachtové dno (DN šachty / DN trubního vedení) DN 425/150 průtočné</t>
  </si>
  <si>
    <t>894812231</t>
  </si>
  <si>
    <t>Revizní a čistící šachta z polypropylenu PP pro hladké trouby DN 425 roura šachtová korugovaná bez hrdla, světlé hloubky 1500 mm</t>
  </si>
  <si>
    <t>894812241</t>
  </si>
  <si>
    <t>Revizní a čistící šachta z polypropylenu PP pro hladké trouby DN 425 roura šachtová korugovaná teleskopická (včetně těsnění) 375 mm</t>
  </si>
  <si>
    <t>894812249</t>
  </si>
  <si>
    <t>Revizní a čistící šachta z polypropylenu PP pro hladké trouby DN 425 roura šachtová korugovaná Příplatek k cenám 2231 - 2242 za uříznutí šachtové roury</t>
  </si>
  <si>
    <t>894812R51</t>
  </si>
  <si>
    <t>Revizní a čistící šachta z polypropylenu PP pro hladké trouby DN 425 poklop litinový (pro třídu zatížení) s betonovým konusem (B125)</t>
  </si>
  <si>
    <t>899401112</t>
  </si>
  <si>
    <t>Osazení poklopů litinových šoupátkových</t>
  </si>
  <si>
    <t>42291352</t>
  </si>
  <si>
    <t>poklop litinový šoupátkový pro zemní soupravy osazení do terénu a do vozovky</t>
  </si>
  <si>
    <t>899722113</t>
  </si>
  <si>
    <t>Krytí potrubí z plastů výstražnou fólií z PVC šířky přes 25 do 34 cm</t>
  </si>
  <si>
    <t>916131213</t>
  </si>
  <si>
    <t>Osazení silničního obrubníku betonového stojatého s boční opěrou do lože z betonu prostého</t>
  </si>
  <si>
    <t>916991121</t>
  </si>
  <si>
    <t>Lože pod obrubníky, krajníky nebo obruby z dlažebních kostek z betonu prostého</t>
  </si>
  <si>
    <t>2*0,2*0,3</t>
  </si>
  <si>
    <t>919124121</t>
  </si>
  <si>
    <t>Dilatační spáry vkládané v cementobetonovém krytu s vyplněním spár asfaltovou zálivkou</t>
  </si>
  <si>
    <t>919726122</t>
  </si>
  <si>
    <t>Geotextilie netkaná pro ochranu, separaci nebo filtraci měrná hmotnost přes 200 do 300 g/m2</t>
  </si>
  <si>
    <t>919735112</t>
  </si>
  <si>
    <t>Řezání stávajícího živičného krytu hl přes 50 do 100 mm</t>
  </si>
  <si>
    <t>936922111r</t>
  </si>
  <si>
    <t>Biologický septik s vestavným filtrem SBDF 8/sv</t>
  </si>
  <si>
    <t>977151114</t>
  </si>
  <si>
    <t>Jádrové vrty diamantovými korunkami do stavebních materiálů D přes 50 do 60 mm</t>
  </si>
  <si>
    <t>979051121</t>
  </si>
  <si>
    <t>Očištění zámkových dlaždic se spárováním z kameniva těženého při překopech inženýrských sítí</t>
  </si>
  <si>
    <t>997</t>
  </si>
  <si>
    <t>Doprava suti a vybouraných hmot</t>
  </si>
  <si>
    <t>997013501</t>
  </si>
  <si>
    <t>Odvoz suti a vybouraných hmot na skládku nebo meziskládku do 1 km se složením</t>
  </si>
  <si>
    <t>997013509</t>
  </si>
  <si>
    <t>Příplatek k odvozu suti a vybouraných hmot na skládku ZKD 1 km přes 1 km</t>
  </si>
  <si>
    <t>10,67*9</t>
  </si>
  <si>
    <t>997013601</t>
  </si>
  <si>
    <t>Poplatek za uložení na skládce (skládkovné) stavebního odpadu betonového kód odpadu 17 01 01</t>
  </si>
  <si>
    <t>10,67-1,32-3,48</t>
  </si>
  <si>
    <t>997013645</t>
  </si>
  <si>
    <t>Poplatek za uložení na skládce (skládkovné) odpadu asfaltového bez dehtu kód odpadu 17 03 02</t>
  </si>
  <si>
    <t>997013655</t>
  </si>
  <si>
    <t>997211611</t>
  </si>
  <si>
    <t>Nakládání suti na dopravní prostředky pro vodorovnou dopravu</t>
  </si>
  <si>
    <t>998276101</t>
  </si>
  <si>
    <t>Přesun hmot pro trubní vedení hloubené z trub z plastických hmot nebo sklolaminátových pro vodovody, kanalizace, teplovody, produktovody v otevřeném výkopu dopravní vzdálenost do 15 m</t>
  </si>
  <si>
    <t>713463131</t>
  </si>
  <si>
    <t>Montáž izolace tepelné potrubí a ohybů tvarovkami nebo deskami potrubními pouzdry bez povrchové úpravy (izolační materiál ve specifikaci) přilepenými v příčných a podélných spojích izolace potrubí jednovrstvá, tloušťky izolace do 25 mm</t>
  </si>
  <si>
    <t>28377104</t>
  </si>
  <si>
    <t>pouzdro izolační potrubní z pěnového polyetylenu 22/13mm</t>
  </si>
  <si>
    <t>28377045</t>
  </si>
  <si>
    <t>pouzdro izolační potrubní z pěnového polyetylenu 22/20mm</t>
  </si>
  <si>
    <t>28377112</t>
  </si>
  <si>
    <t>pouzdro izolační potrubní z pěnového polyetylenu 28/13mm</t>
  </si>
  <si>
    <t>28377049</t>
  </si>
  <si>
    <t>pouzdro izolační potrubní z pěnového polyetylenu 28/25mm</t>
  </si>
  <si>
    <t>28377116</t>
  </si>
  <si>
    <t>pouzdro izolační potrubní z pěnového polyetylenu 35/13mm</t>
  </si>
  <si>
    <t>713463211</t>
  </si>
  <si>
    <t>Montáž izolace tepelné potrubí a ohybů tvarovkami nebo deskami potrubními pouzdry s povrchovou úpravou hliníkovou fólií (izolační materiál ve specifikaci) přelepenými samolepící hliníkovou páskou potrubí jednovrstvá D do 50 mm</t>
  </si>
  <si>
    <t>63154532</t>
  </si>
  <si>
    <t>pouzdro izolační potrubní z minerální vlny s Al fólií max. 250/100°C 35/30mm</t>
  </si>
  <si>
    <t>998713111</t>
  </si>
  <si>
    <t>Přesun hmot pro izolace tepelné stanovený z hmotnosti přesunovaného materiálu vodorovná dopravní vzdálenost do 50 m s omezením mechanizace v objektech výšky do 6 m</t>
  </si>
  <si>
    <t>721</t>
  </si>
  <si>
    <t>Zdravotechnika - vnitřní kanalizace</t>
  </si>
  <si>
    <t>721173401</t>
  </si>
  <si>
    <t>Potrubí z trub PVC SN4 svodné (ležaté) DN 110</t>
  </si>
  <si>
    <t>721173402</t>
  </si>
  <si>
    <t>Potrubí z trub PVC SN4 svodné (ležaté) DN 125</t>
  </si>
  <si>
    <t>721173403</t>
  </si>
  <si>
    <t>Potrubí z trub PVC SN4 svodné (ležaté) DN 160</t>
  </si>
  <si>
    <t>721174024</t>
  </si>
  <si>
    <t>Potrubí z trub polypropylenových odpadní (svislé) DN 75</t>
  </si>
  <si>
    <t>721174025</t>
  </si>
  <si>
    <t>Potrubí z trub polypropylenových odpadní (svislé) DN 110</t>
  </si>
  <si>
    <t>721174042</t>
  </si>
  <si>
    <t>Potrubí z trub polypropylenových připojovací DN 40</t>
  </si>
  <si>
    <t>721174043</t>
  </si>
  <si>
    <t>Potrubí z trub polypropylenových připojovací DN 50</t>
  </si>
  <si>
    <t>721194105</t>
  </si>
  <si>
    <t>Vyměření přípojek na potrubí vyvedení a upevnění odpadních výpustek DN 50</t>
  </si>
  <si>
    <t>721194109</t>
  </si>
  <si>
    <t>Vyměření přípojek na potrubí vyvedení a upevnění odpadních výpustek DN 110</t>
  </si>
  <si>
    <t>721211422</t>
  </si>
  <si>
    <t>Podlahové vpusti se svislým odtokem DN 50/75/110 mřížka nerez 138x138</t>
  </si>
  <si>
    <t>721226511</t>
  </si>
  <si>
    <t>Zápachové uzávěrky podomítkové (Pe) s krycí deskou pro pračku a myčku DN 40</t>
  </si>
  <si>
    <t>721242105</t>
  </si>
  <si>
    <t>Lapače střešních splavenin polypropylenové (PP) se svislým odtokem DN 110</t>
  </si>
  <si>
    <t>721273153</t>
  </si>
  <si>
    <t>Ventilační hlavice z polypropylenu (PP) DN 110</t>
  </si>
  <si>
    <t>721290111</t>
  </si>
  <si>
    <t>Zkouška těsnosti kanalizace v objektech vodou do DN 125</t>
  </si>
  <si>
    <t>721290112</t>
  </si>
  <si>
    <t>Zkouška těsnosti kanalizace v objektech vodou DN 150 nebo DN 200</t>
  </si>
  <si>
    <t>998721111</t>
  </si>
  <si>
    <t>Přesun hmot pro vnitřní kanalizaci stanovený z hmotnosti přesunovaného materiálu vodorovná dopravní vzdálenost do 50 m s omezením mechanizace v objektech výšky do 6 m</t>
  </si>
  <si>
    <t>722</t>
  </si>
  <si>
    <t>Zdravotechnika - vnitřní vodovod</t>
  </si>
  <si>
    <t>722175002</t>
  </si>
  <si>
    <t>Potrubí z trubek polypropylenových spojovaných svařováním z vícevrstvého PP-RCT s hliníkovou fólií S3,2 (PN 16) D 20/2,8</t>
  </si>
  <si>
    <t>722175003</t>
  </si>
  <si>
    <t>Potrubí z trubek polypropylenových spojovaných svařováním z vícevrstvého PP-RCT s hliníkovou fólií S3,2 (PN 16) D 25/3,5</t>
  </si>
  <si>
    <t>722175004</t>
  </si>
  <si>
    <t>Potrubí z trubek polypropylenových spojovaných svařováním z vícevrstvého PP-RCT s hliníkovou fólií S3,2 (PN 16) D 32/4,4</t>
  </si>
  <si>
    <t>722190401</t>
  </si>
  <si>
    <t>Zřízení přípojek na potrubí vyvedení a upevnění výpustek do DN 25</t>
  </si>
  <si>
    <t>722221134</t>
  </si>
  <si>
    <t>Armatury s jedním závitem ventily výtokové G 1/2"</t>
  </si>
  <si>
    <t>soubor</t>
  </si>
  <si>
    <t>722221135</t>
  </si>
  <si>
    <t>Armatury s jedním závitem ventily výtokové G 3/4"</t>
  </si>
  <si>
    <t>722221R02</t>
  </si>
  <si>
    <t>Armatury s jedním závitem ventily výtokové G 3/4" s připojením na hadici, nezámrzný</t>
  </si>
  <si>
    <t>722224115</t>
  </si>
  <si>
    <t>Armatury s jedním závitem kohouty plnicí a vypouštěcí PN 10 G 1/2"</t>
  </si>
  <si>
    <t>722231072</t>
  </si>
  <si>
    <t>Armatury se dvěma závity ventily zpětné mosazné PN 10 do 110°C G 1/2"</t>
  </si>
  <si>
    <t>722231074</t>
  </si>
  <si>
    <t>Armatury se dvěma závity ventily zpětné mosazné PN 10 do 110°C G 1"</t>
  </si>
  <si>
    <t>722231141</t>
  </si>
  <si>
    <t>Armatury se dvěma závity ventily pojistné rohové G 1/2"</t>
  </si>
  <si>
    <t>722231142</t>
  </si>
  <si>
    <t>Armatury se dvěma závity ventily pojistné rohové G 3/4"</t>
  </si>
  <si>
    <t>722232043</t>
  </si>
  <si>
    <t>Armatury se dvěma závity kulové kohouty PN 42 do 185 °C přímé vnitřní závit G 1/2"</t>
  </si>
  <si>
    <t>722232045</t>
  </si>
  <si>
    <t>Armatury se dvěma závity kulové kohouty PN 42 do 185 °C přímé vnitřní závit G 1"</t>
  </si>
  <si>
    <t>722232063</t>
  </si>
  <si>
    <t>Armatury se dvěma závity kulové kohouty PN 42 do 185 °C přímé vnitřní závit s vypouštěním G 1"</t>
  </si>
  <si>
    <t>722234263</t>
  </si>
  <si>
    <t>Armatury se dvěma závity filtry mosazný PN 20 do 80 °C G 1/2"</t>
  </si>
  <si>
    <t>722234265</t>
  </si>
  <si>
    <t>Armatury se dvěma závity filtry mosazný PN 20 do 80 °C G 1"</t>
  </si>
  <si>
    <t>722262R13</t>
  </si>
  <si>
    <t>Vodoměry pro vodu do 40°C závitové horizontální jednovtokové suchoběžné G 3/4" x 130 mm Qn 2,5</t>
  </si>
  <si>
    <t>734411127</t>
  </si>
  <si>
    <t>Teploměry technické s pevným stonkem a jímkou zadní připojení (axiální) průměr 100 mm délka stonku 100 mm</t>
  </si>
  <si>
    <t>734421R01</t>
  </si>
  <si>
    <t>Tlakoměry s pevným stonkem a zkušebním kohoutem zadní připojení (axiální) tlaku 0–16 bar průměru 63 mm</t>
  </si>
  <si>
    <t>734424101</t>
  </si>
  <si>
    <t>Tlakoměry kondenzační smyčky k přivaření, PN 250 do 300°C zahnuté</t>
  </si>
  <si>
    <t>722290234</t>
  </si>
  <si>
    <t>Zkoušky, proplach a desinfekce vodovodního potrubí proplach a desinfekce vodovodního potrubí do DN 80</t>
  </si>
  <si>
    <t>722290246</t>
  </si>
  <si>
    <t>Zkoušky, proplach a desinfekce vodovodního potrubí zkoušky těsnosti vodovodního potrubí plastového do DN 40</t>
  </si>
  <si>
    <t>998722111</t>
  </si>
  <si>
    <t>Přesun hmot pro vnitřní vodovod stanovený z hmotnosti přesunovaného materiálu vodorovná dopravní vzdálenost do 50 m s omezením mechanizace v objektech výšky do 6 m</t>
  </si>
  <si>
    <t>724</t>
  </si>
  <si>
    <t>Zdravotechnika - strojní vybavení</t>
  </si>
  <si>
    <t>732421212</t>
  </si>
  <si>
    <t>Čerpadla teplovodní mokroběžná závitová cirkulační pro TUV (elektronicky řízená) PN 10, do 80°C DN přípojky/dopravní výška H (m) - čerpací výkon Q (m3/h) DN 25 / do 4,0 m / 2,2 m3/h</t>
  </si>
  <si>
    <t>724233013</t>
  </si>
  <si>
    <t>Nádoby expanzní tlakové pro rozvody pitné vody s membránou bez pojistného ventilu se závitovým připojením průtočné PN 10 o objemu 18 l. vč. průtočné armatury</t>
  </si>
  <si>
    <t>998724111</t>
  </si>
  <si>
    <t>Přesun hmot pro strojní vybavení stanovený z hmotnosti přesunovaného materiálu vodorovná dopravní vzdálenost do 50 m s omezením mechanizace v objektech výšky do 6 m</t>
  </si>
  <si>
    <t>725112022</t>
  </si>
  <si>
    <t>Zařízení záchodů klozety keramické závěsné na nosné stěny s hlubokým splachováním odpad vodorovný</t>
  </si>
  <si>
    <t>725121525</t>
  </si>
  <si>
    <t>Pisoárové záchodky keramické automatické s radarovým senzorem</t>
  </si>
  <si>
    <t>725211R01</t>
  </si>
  <si>
    <t>Dvojumyvadlo na šrouby 90x40 cm, bílé</t>
  </si>
  <si>
    <t>725211703</t>
  </si>
  <si>
    <t>Umyvadla keramická bílá bez výtokových armatur připevněná na stěnu šrouby malá (umývátka) stěnová 450 mm</t>
  </si>
  <si>
    <t>725311121</t>
  </si>
  <si>
    <t>Dřezy bez výtokových armatur jednoduché se zápachovou uzávěrkou nerezové s odkapávací plochou 580x480 mm</t>
  </si>
  <si>
    <t>725331111</t>
  </si>
  <si>
    <t>Výlevky bez výtokových armatur a splachovací nádrže keramické stojící se sklopnou plastovou mřížkou, výšky 460 mm</t>
  </si>
  <si>
    <t>725532R01</t>
  </si>
  <si>
    <t>Elektrické ohřívače zásobníkové tlakové akumulační s pojistným ventilem závěsné svislé objem nádrže (příkon) 10 l (2,0 kW)</t>
  </si>
  <si>
    <t>725813111</t>
  </si>
  <si>
    <t>Ventily rohové bez připojovací trubičky nebo flexi hadičky G 1/2"</t>
  </si>
  <si>
    <t>55190005</t>
  </si>
  <si>
    <t>flexi hadice ohebná k baterii D 8x12mm F 1/2"xM10 500mm</t>
  </si>
  <si>
    <t>725813112</t>
  </si>
  <si>
    <t>Ventily rohové bez připojovací trubičky nebo flexi hadičky pračkové G 3/4"</t>
  </si>
  <si>
    <t>725821325</t>
  </si>
  <si>
    <t>Baterie dřezové stojánkové pákové s otáčivým ústím a délkou ramínka 220 mm</t>
  </si>
  <si>
    <t>725821R01</t>
  </si>
  <si>
    <t>Baterie dřezové nástěnné pákové s otáčivým kulatým ústím a délkou ramínka 210 mm, pro výlevku</t>
  </si>
  <si>
    <t>725822613</t>
  </si>
  <si>
    <t>Baterie umyvadlové stojánkové pákové s výpustí</t>
  </si>
  <si>
    <t>725841333</t>
  </si>
  <si>
    <t>Baterie sprchové podomítkové (zápustné) s přepínačem a pevnou sprchou</t>
  </si>
  <si>
    <t>725861102</t>
  </si>
  <si>
    <t>Zápachové uzávěrky zařizovacích předmětů pro umyvadla DN 40</t>
  </si>
  <si>
    <t>725862103</t>
  </si>
  <si>
    <t>Zápachové uzávěrky zařizovacích předmětů pro dřezy DN 40/50</t>
  </si>
  <si>
    <t>725865312</t>
  </si>
  <si>
    <t>Zápachové uzávěrky zařizovacích předmětů pro vany sprchových koutů s kulovým kloubem na odtoku DN 40/50 a odpadním ventilem</t>
  </si>
  <si>
    <t>998725111</t>
  </si>
  <si>
    <t>Přesun hmot pro zařizovací předměty stanovený z hmotnosti přesunovaného materiálu vodorovná dopravní vzdálenost do 50 m s omezením mechanizace v objektech výšky do 6 m</t>
  </si>
  <si>
    <t>726</t>
  </si>
  <si>
    <t>Zdravotechnika - předstěnové instalace</t>
  </si>
  <si>
    <t>726111031</t>
  </si>
  <si>
    <t>Předstěnové instalační systémy pro zazdění do masivních zděných konstrukcí pro závěsné klozety ovládání zepředu, stavební výšky 1080 mm</t>
  </si>
  <si>
    <t>998726121</t>
  </si>
  <si>
    <t>Přesun hmot pro instalační prefabrikáty stanovený z hmotnosti přesunovaného materiálu vodorovná dopravní vzdálenost do 50 m s omezením mechanizace v objektech výšky do 6 m</t>
  </si>
  <si>
    <t>727</t>
  </si>
  <si>
    <t>Zdravotechnika - protipožární ochrana</t>
  </si>
  <si>
    <t>727111R01</t>
  </si>
  <si>
    <t>Požární ucpávka pro rozvody vody a kanalizace do průměru DN 100 včetně</t>
  </si>
  <si>
    <t>HZS2491</t>
  </si>
  <si>
    <t>Hodinové zúčtovací sazby profesí PSV zednické výpomoci a pomocné práce PSV dělník zednických výpomocí</t>
  </si>
  <si>
    <t>3 - Vytápění</t>
  </si>
  <si>
    <t xml:space="preserve">    732 - Ústřední vytápění - strojovny</t>
  </si>
  <si>
    <t xml:space="preserve">    733 - Ústřední vytápění - rozvodné potrubí</t>
  </si>
  <si>
    <t xml:space="preserve">    734 - Ústřední vytápění - armatury</t>
  </si>
  <si>
    <t xml:space="preserve">    735 - Ústřední vytápění - otopná tělesa</t>
  </si>
  <si>
    <t>VRN - Vedlejší rozpočtové náklady</t>
  </si>
  <si>
    <t xml:space="preserve">    VRN4 - Inženýrská činnost</t>
  </si>
  <si>
    <t>28377095</t>
  </si>
  <si>
    <t>pouzdro izolační potrubní z pěnového polyetylenu 15/13mm</t>
  </si>
  <si>
    <t>28377105</t>
  </si>
  <si>
    <t>pouzdro izolační potrubní z pěnového polyetylenu 18/13mm</t>
  </si>
  <si>
    <t>63154003</t>
  </si>
  <si>
    <t>pouzdro izolační potrubní z minerální vlny s Al fólií max. 250/100°C 18/20mm</t>
  </si>
  <si>
    <t>63154530</t>
  </si>
  <si>
    <t>pouzdro izolační potrubní z minerální vlny s Al fólií max. 250/100°C 22/30mm</t>
  </si>
  <si>
    <t>63154531</t>
  </si>
  <si>
    <t>pouzdro izolační potrubní z minerální vlny s Al fólií max. 250/100°C 28/30mm</t>
  </si>
  <si>
    <t>727113001</t>
  </si>
  <si>
    <t>Trubní ucpávka ocelového potrubí s nehořlavou izolací DN 25 stěnou tl 100 mm požární odolnost EI 90-120</t>
  </si>
  <si>
    <t>727113002</t>
  </si>
  <si>
    <t>Trubní ucpávka ocelového potrubí s nehořlavou izolací DN 32 stěnou tl 100 mm požární odolnost EI 90-120</t>
  </si>
  <si>
    <t>732</t>
  </si>
  <si>
    <t>Ústřední vytápění - strojovny</t>
  </si>
  <si>
    <t>732R23R01</t>
  </si>
  <si>
    <t>Tepelné čerpadlo vzduch/voda - plynule řízené Jmenovitý tepelný výkon 12,67 kW (A7/W35), COP = 4,84 (A2/W35) Chladivo - R290	 El. připojení - 400 V, max. příkon 7,7 kW, jištění - 3x16 A  Hladina akustického tlaku v 1 m - 34 dB(A)  Rozměry - 1350x1100x540</t>
  </si>
  <si>
    <t>Tepelné čerpadlo vzduch/voda - plynule řízené Jmenovitý tepelný výkon 12,67 kW (A7/W35), COP = 4,84 (A2/W35) Chladivo - R290	 El. připojení - 400 V, max. příkon 7,7 kW, jištění - 3x16 A Hladina akustického tlaku v 1 m - 34 dB(A) Rozměry - 1350x1100x540</t>
  </si>
  <si>
    <t>732R23R02</t>
  </si>
  <si>
    <t>Kompletní vnitřní jednotka TČ pro venkovní jednotku Elektrokotel 3 - 9 kW, El. připojení - 3x 400 V, jištění - 3x16 A	 Max. provozní tlak - 3,0 bar, vestavěný 3cestný ventil přepínací pro TV  Rozměry - 400x710x300 (ŠxVxH), hmotnost - 25 kg</t>
  </si>
  <si>
    <t>Kompletní vnitřní jednotka TČ pro venkovní jednotku Elektrokotel 3 - 9 kW, El. připojení - 3x 400 V, jištění - 3x16 A	 Max. provozní tlak - 3,0 bar, vestavěný 3cestný ventil přepínací pro TV Rozměry - 400x710x300 (ŠxVxH), hmotnost - 25 kg</t>
  </si>
  <si>
    <t>732R23R03</t>
  </si>
  <si>
    <t>Akumulátor topné vody 2- trubkové napojení, objem 40 litrů průměr 325 mm, výška 610 mm; připojení - DN 25 - vnitřní hmotnost bez vody 15 kg, max. tlak 3 bar</t>
  </si>
  <si>
    <t>732R23R04</t>
  </si>
  <si>
    <t>Negativní zásobník tv - Cu výměník  objem 300 litrů, včetně izolace a opláštění šířkaxhloubka - 600x600 mm; výška 1610 mm hmotnost bez vody 90 kg, max. tlak 3 bar (na straně topné vody)</t>
  </si>
  <si>
    <t>Negativní zásobník tv - Cu výměník objem 300 litrů, včetně izolace a opláštění šířkaxhloubka - 600x600 mm; výška 1610 mm hmotnost bez vody 90 kg, max. tlak 3 bar (na straně topné vody)</t>
  </si>
  <si>
    <t>732R23R05</t>
  </si>
  <si>
    <t>Vnitřní čidlo - prostorový termostat</t>
  </si>
  <si>
    <t>732R23R06</t>
  </si>
  <si>
    <t>Podstavec pod tepelné čerpadlo</t>
  </si>
  <si>
    <t>732R23R07</t>
  </si>
  <si>
    <t>Směšovací modul k otopné větvi</t>
  </si>
  <si>
    <t>732R23R08</t>
  </si>
  <si>
    <t>Lan/Wifi modul</t>
  </si>
  <si>
    <t>732R23R09</t>
  </si>
  <si>
    <t>Čidlo teplé vody</t>
  </si>
  <si>
    <t>732R23R10</t>
  </si>
  <si>
    <t>Magnetický separační filtr</t>
  </si>
  <si>
    <t>732R23R11</t>
  </si>
  <si>
    <t>Uvedení do provbozu TČ</t>
  </si>
  <si>
    <t>732R23R12</t>
  </si>
  <si>
    <t>Sdružený rozdělovač a sběrač pro dvě otopné větve  připojení - DN 32; délka x šířka  - 550x110 mm - včetně izolace včetně stojanu na zeď, hmotnost  5,3 kg</t>
  </si>
  <si>
    <t>Sdružený rozdělovač a sběrač pro dvě otopné větve připojení - DN 32; délka x šířka - 550x110 mm - včetně izolace včetně stojanu na zeď, hmotnost 5,3 kg</t>
  </si>
  <si>
    <t>732R23R13</t>
  </si>
  <si>
    <t>Vysoce účinné oběhové čerpadlo  dopravní výška čerpadla - 4 m, průtok  max. 2,7 m3/h světlost dn15, stavební délka 130 mm, připojení DN 25 připojení 230 v, hmotnost - 1,81 kg</t>
  </si>
  <si>
    <t>Vysoce účinné oběhové čerpadlo dopravní výška čerpadla - 4 m, průtok max. 2,7 m3/h světlost dn15, stavební délka 130 mm, připojení DN 25 připojení 230 v, hmotnost - 1,81 kg</t>
  </si>
  <si>
    <t>732523R14</t>
  </si>
  <si>
    <t>Demineralizační patrona pro napuštění 200 l otopné vody</t>
  </si>
  <si>
    <t>732331611</t>
  </si>
  <si>
    <t>Nádoby expanzní tlakové pro topné a chladicí soustavy s membránou bez pojistného ventilu se závitovým připojením PN 4 o objemu 8 l</t>
  </si>
  <si>
    <t>732331777</t>
  </si>
  <si>
    <t>Nádoby expanzní tlakové pro topné a chladicí soustavy příslušenství k expanzním nádobám bezpečnostní uzávěr k měření tlaku G 3/4</t>
  </si>
  <si>
    <t>998732111</t>
  </si>
  <si>
    <t>Přesun hmot pro strojovny stanovený z hmotnosti přesunovaného materiálu vodorovná dopravní vzdálenost do 50 m s omezením mechanizace v objektech výšky do 6 m</t>
  </si>
  <si>
    <t>733</t>
  </si>
  <si>
    <t>Ústřední vytápění - rozvodné potrubí</t>
  </si>
  <si>
    <t>733122222</t>
  </si>
  <si>
    <t>Potrubí z trubek ocelových hladkých spojovaných lisováním z uhlíkové oceli tenkostěnné vně pozinkované PN 16, T= +110°C Ø 15/1,2</t>
  </si>
  <si>
    <t>733122223</t>
  </si>
  <si>
    <t>Potrubí z trubek ocelových hladkých spojovaných lisováním z uhlíkové oceli tenkostěnné vně pozinkované PN 16, T= +110°C Ø 18/1,2</t>
  </si>
  <si>
    <t>733122224</t>
  </si>
  <si>
    <t>Potrubí z trubek ocelových hladkých spojovaných lisováním z uhlíkové oceli tenkostěnné vně pozinkované PN 16, T= +110°C Ø 22/1,5</t>
  </si>
  <si>
    <t>733122225</t>
  </si>
  <si>
    <t>Potrubí z trubek ocelových hladkých spojovaných lisováním z uhlíkové oceli tenkostěnné vně pozinkované PN 16, T= +110°C Ø 28/1,5</t>
  </si>
  <si>
    <t>733122226</t>
  </si>
  <si>
    <t>Potrubí z trubek ocelových hladkých spojovaných lisováním z uhlíkové oceli tenkostěnné vně pozinkované PN 16, T= +110°C Ø 35/1,5</t>
  </si>
  <si>
    <t>733190107</t>
  </si>
  <si>
    <t>Zkoušky těsnosti potrubí, manžety prostupové z trubek ocelových zkoušky těsnosti potrubí (za provozu) z trubek ocelových závitových DN do 40</t>
  </si>
  <si>
    <t>998733111</t>
  </si>
  <si>
    <t>Přesun hmot pro rozvody potrubí stanovený z hmotnosti přesunovaného materiálu vodorovná dopravní vzdálenost do 50 m s omezením mechanizace v objektech výšky do 6 m</t>
  </si>
  <si>
    <t>734</t>
  </si>
  <si>
    <t>Ústřední vytápění - armatury</t>
  </si>
  <si>
    <t>734211120</t>
  </si>
  <si>
    <t>Ventily odvzdušňovací závitové automatické PN 14 do 120°C G 1/2</t>
  </si>
  <si>
    <t>734220121</t>
  </si>
  <si>
    <t>Ventily regulační závitové vyvažovací přímé s vypouštěním PN 25 do 120°C G 3/8</t>
  </si>
  <si>
    <t>734220122</t>
  </si>
  <si>
    <t>Ventily regulační závitové vyvažovací přímé s vypouštěním PN 25 do 120°C G 1/2</t>
  </si>
  <si>
    <t>734221682</t>
  </si>
  <si>
    <t>Ventily regulační závitové hlavice termostatické pro ovládání ventilů PN 10 do 110°C kapalinové otopných těles VK</t>
  </si>
  <si>
    <t>734221R01</t>
  </si>
  <si>
    <t>Ruční hlavice k otopnému tělesu</t>
  </si>
  <si>
    <t>734242413</t>
  </si>
  <si>
    <t>Ventily zpětné závitové PN 16 do 110°C přímé G 3/4</t>
  </si>
  <si>
    <t>734242414</t>
  </si>
  <si>
    <t>Ventily zpětné závitové PN 16 do 110°C přímé G 1</t>
  </si>
  <si>
    <t>734242418r</t>
  </si>
  <si>
    <t>Nezámrzný ventil Caleffi 108701, 1 1/4" (DN32)</t>
  </si>
  <si>
    <t>734261402</t>
  </si>
  <si>
    <t>Šroubení připojovací armatury radiátorů VK PN 10 do 110°C, regulační uzavíratelné rohové G 1/2 x 18</t>
  </si>
  <si>
    <t>734291123</t>
  </si>
  <si>
    <t>Ostatní armatury kohouty plnicí a vypouštěcí PN 10 do 90°C G 1/2</t>
  </si>
  <si>
    <t>734291263</t>
  </si>
  <si>
    <t>Ostatní armatury filtry závitové pro topné a chladicí systémy PN 30 do 110°C přímé s vnitřními závity G 3/4</t>
  </si>
  <si>
    <t>734291264</t>
  </si>
  <si>
    <t>Ostatní armatury filtry závitové pro topné a chladicí systémy PN 30 do 110°C přímé s vnitřními závity G 1</t>
  </si>
  <si>
    <t>734292714</t>
  </si>
  <si>
    <t>Ostatní armatury kulové kohouty PN 42 do 185°C přímé vnitřní závit G 3/4</t>
  </si>
  <si>
    <t>734292715</t>
  </si>
  <si>
    <t>Ostatní armatury kulové kohouty PN 42 do 185°C přímé vnitřní závit G 1</t>
  </si>
  <si>
    <t>734292716</t>
  </si>
  <si>
    <t>Ostatní armatury kulové kohouty PN 42 do 185°C přímé vnitřní závit G 1 1/4</t>
  </si>
  <si>
    <t>734295022</t>
  </si>
  <si>
    <t>Směšovací armatury otopných a chladících systémů ventily závitové PN 10 T= 120°C třícestné se servomotorem G 1</t>
  </si>
  <si>
    <t>998734111</t>
  </si>
  <si>
    <t>Přesun hmot pro armatury stanovený z hmotnosti přesunovaného materiálu vodorovná dopravní vzdálenost do 50 m s omezením mechanizace v objektech výšky do 6 m</t>
  </si>
  <si>
    <t>735</t>
  </si>
  <si>
    <t>Ústřední vytápění - otopná tělesa</t>
  </si>
  <si>
    <t>735152272</t>
  </si>
  <si>
    <t>Otopná tělesa panelová VK jednodesková PN 1,0 MPa, T do 110°C s jednou přídavnou přestupní plochou výšky tělesa 600 mm stavební délky / výkonu 500 mm / 501 W</t>
  </si>
  <si>
    <t>735152274</t>
  </si>
  <si>
    <t>Otopná tělesa panelová VK jednodesková PN 1,0 MPa, T do 110°C s jednou přídavnou přestupní plochou výšky tělesa 600 mm stavební délky / výkonu 700 mm / 701 W</t>
  </si>
  <si>
    <t>735152276</t>
  </si>
  <si>
    <t>Otopná tělesa panelová VK jednodesková PN 1,0 MPa, T do 110°C s jednou přídavnou přestupní plochou výšky tělesa 600 mm stavební délky / výkonu 900 mm / 902 W</t>
  </si>
  <si>
    <t>735152277</t>
  </si>
  <si>
    <t>Otopná tělesa panelová VK jednodesková PN 1,0 MPa, T do 110°C s jednou přídavnou přestupní plochou výšky tělesa 600 mm stavební délky / výkonu 1000 mm / 1002 W</t>
  </si>
  <si>
    <t>735152278</t>
  </si>
  <si>
    <t>Otopná tělesa panelová VK jednodesková PN 1,0 MPa, T do 110°C s jednou přídavnou přestupní plochou výšky tělesa 600 mm stavební délky / výkonu 1100 mm / 1102 W</t>
  </si>
  <si>
    <t>735152478</t>
  </si>
  <si>
    <t>Otopná tělesa panelová VK dvoudesková PN 1,0 MPa, T do 110°C s jednou přídavnou přestupní plochou výšky tělesa 600 mm stavební délky / výkonu 1100 mm / 1417 W</t>
  </si>
  <si>
    <t>735152577</t>
  </si>
  <si>
    <t>Otopná tělesa panelová VK dvoudesková PN 1,0 MPa, T do 110°C se dvěma přídavnými přestupními plochami výšky tělesa 600 mm stavební délky / výkonu 1000 mm / 1679 W</t>
  </si>
  <si>
    <t>735152578</t>
  </si>
  <si>
    <t>Otopná tělesa panelová VK dvoudesková PN 1,0 MPa, T do 110°C se dvěma přídavnými přestupními plochami výšky tělesa 600 mm stavební délky / výkonu 1100 mm / 1847 W</t>
  </si>
  <si>
    <t>735164252</t>
  </si>
  <si>
    <t>Otopná tělesa trubková přímotopná elektrická na stěnu výšky tělesa 1215 mm, délky 600 mm</t>
  </si>
  <si>
    <t>998735111</t>
  </si>
  <si>
    <t>Přesun hmot pro otopná tělesa stanovený z hmotnosti přesunovaného materiálu vodorovná dopravní vzdálenost do 50 m s omezením mechanizace v objektech výšky do 6 m</t>
  </si>
  <si>
    <t>VRN</t>
  </si>
  <si>
    <t>VRN4</t>
  </si>
  <si>
    <t>Inženýrská činnost</t>
  </si>
  <si>
    <t>043114R03</t>
  </si>
  <si>
    <t>Zkoušky topné, zaregulování, uvedení do provozu, zaškolení obsluhy, vypuštění, napuštění soustavy</t>
  </si>
  <si>
    <t>4 - Elektroinstalace</t>
  </si>
  <si>
    <t xml:space="preserve">PSV - Práce a dodávky PSV   </t>
  </si>
  <si>
    <t xml:space="preserve">    741 - Elektroinstalace - silnoproud   </t>
  </si>
  <si>
    <t xml:space="preserve">    742 - Elektroinstalace - slaboproud   </t>
  </si>
  <si>
    <t xml:space="preserve">    751 - Vzduchotechnika</t>
  </si>
  <si>
    <t xml:space="preserve">VRN - Vedlejší rozpočtové náklady   </t>
  </si>
  <si>
    <t xml:space="preserve">    VRN4 - Inženýrská činnost   </t>
  </si>
  <si>
    <t xml:space="preserve">Práce a dodávky PSV   </t>
  </si>
  <si>
    <t>741</t>
  </si>
  <si>
    <t xml:space="preserve">Elektroinstalace - silnoproud   </t>
  </si>
  <si>
    <t>741110012</t>
  </si>
  <si>
    <t>Montáž trubek elektroinstalačních s nasunutím nebo našroubováním do krabic plastových tuhých, uložených volně, vnější O přes 23 do 35 mm</t>
  </si>
  <si>
    <t>34571538</t>
  </si>
  <si>
    <t>trubka elektroinstalační plastová tuhá lehce odolná D 22,3/25mm</t>
  </si>
  <si>
    <t xml:space="preserve">140 * 1,05   </t>
  </si>
  <si>
    <t>34571546</t>
  </si>
  <si>
    <t>trubka elektroinstalační plastová tuhá středně odolná D 28,6/32mm</t>
  </si>
  <si>
    <t xml:space="preserve">180 * 1,05   </t>
  </si>
  <si>
    <t>741110051</t>
  </si>
  <si>
    <t>Montáž trubek elektroinstalačních s nasunutím nebo našroubováním do krabic plastových ohebných, uložených volně, vnější O přes 11 do 23 mm</t>
  </si>
  <si>
    <t>RMAT0001</t>
  </si>
  <si>
    <t>Mikrotrubička HDPE 14/10mm pro zafouknutí optického kabelu</t>
  </si>
  <si>
    <t xml:space="preserve">50 * 1,05   </t>
  </si>
  <si>
    <t>741110053</t>
  </si>
  <si>
    <t>Montáž trubek elektroinstalačních s nasunutím nebo našroubováním do krabic plastových ohebných, uložených volně, vnější O přes 35 mm</t>
  </si>
  <si>
    <t>34571381</t>
  </si>
  <si>
    <t>trubka elektroinstalační ohebná lehce odolná z PVC-U D 50,7/63mm poloměr ohybu &gt;250mm</t>
  </si>
  <si>
    <t>741110062</t>
  </si>
  <si>
    <t>Montáž trubek elektroinstalačních s nasunutím nebo našroubováním do krabic plastových ohebných, uložených pod omítku, vnější O přes 23 do 35 mm</t>
  </si>
  <si>
    <t>34571377</t>
  </si>
  <si>
    <t>trubka elektroinstalační ohebná lehce odolná z PVC-U D 18,8/25mm poloměr ohybu &gt;100mm</t>
  </si>
  <si>
    <t xml:space="preserve">250 * 1,05   </t>
  </si>
  <si>
    <t>34571378</t>
  </si>
  <si>
    <t>trubka elektroinstalační ohebná lehce odolná z PVC-U D 24,5/32mm poloměr ohybu &gt;130mm</t>
  </si>
  <si>
    <t xml:space="preserve">150 * 1,05   </t>
  </si>
  <si>
    <t>741112001</t>
  </si>
  <si>
    <t>Montáž krabic elektroinstalačních bez napojení na trubky a lišty, demontáže a montáže víčka a přístroje protahovacích nebo odbočných zapuštěných plastových kruhových do zdiva</t>
  </si>
  <si>
    <t>34571450</t>
  </si>
  <si>
    <t>krabice pod omítku PVC přístrojová kruhová D 70mm</t>
  </si>
  <si>
    <t>34571521</t>
  </si>
  <si>
    <t>krabice pod omítku PVC odbočná kruhová D 70mm s víčkem a svorkovnicí</t>
  </si>
  <si>
    <t>741120001</t>
  </si>
  <si>
    <t>Montáž vodičů izolovaných měděných bez ukončení uložených pod omítku plných a laněných (např. CY), průřezu žíly 0,35 až 6 mm2</t>
  </si>
  <si>
    <t>34141025</t>
  </si>
  <si>
    <t>vodič propojovací flexibilní jádro Cu lanované izolace PVC 450/750V (H07V-K) 1x2,5mm2</t>
  </si>
  <si>
    <t xml:space="preserve">90 * 1,15   </t>
  </si>
  <si>
    <t>34141026</t>
  </si>
  <si>
    <t>vodič propojovací flexibilní jádro Cu lanované izolace PVC 450/750V (H07V-K) 1x4mm2</t>
  </si>
  <si>
    <t xml:space="preserve">60 * 1,15   </t>
  </si>
  <si>
    <t>34141027</t>
  </si>
  <si>
    <t>vodič propojovací flexibilní jádro Cu lanované izolace PVC 450/750V (H07V-K) 1x6mm2</t>
  </si>
  <si>
    <t xml:space="preserve">50 * 1,15   </t>
  </si>
  <si>
    <t>741120003</t>
  </si>
  <si>
    <t>Montáž vodičů izolovaných měděných bez ukončení uložených pod omítku plných a laněných (např. CY), průřezu žíly 10 až 16 mm2</t>
  </si>
  <si>
    <t>34141028</t>
  </si>
  <si>
    <t>vodič propojovací flexibilní jádro Cu lanované izolace PVC 450/750V (H07V-K) 1x10mm2</t>
  </si>
  <si>
    <t>34141029</t>
  </si>
  <si>
    <t>vodič propojovací flexibilní jádro Cu lanované izolace PVC 450/750V (H07V-K) 1x16mm2</t>
  </si>
  <si>
    <t xml:space="preserve">100 * 1,15   </t>
  </si>
  <si>
    <t>741122011</t>
  </si>
  <si>
    <t>Montáž kabelů měděných bez ukončení uložených pod omítku plných kulatých (např. CYKY), počtu a průřezu žil 2x1,5 až 2,5 mm2</t>
  </si>
  <si>
    <t>34111005</t>
  </si>
  <si>
    <t>kabel instalační jádro Cu plné izolace PVC plášť PVC 450/750V (CYKY) 2x1,5mm2</t>
  </si>
  <si>
    <t xml:space="preserve">80 * 1,15   </t>
  </si>
  <si>
    <t>741122015</t>
  </si>
  <si>
    <t>Montáž kabelů měděných bez ukončení uložených pod omítku plných kulatých (např. CYKY), počtu a průřezu žil 3x1,5 mm2</t>
  </si>
  <si>
    <t>34111030</t>
  </si>
  <si>
    <t>kabel instalační jádro Cu plné izolace PVC plášť PVC 450/750V (CYKY) 3x1,5mm2</t>
  </si>
  <si>
    <t xml:space="preserve">750 * 1,15   </t>
  </si>
  <si>
    <t>741122016</t>
  </si>
  <si>
    <t>Montáž kabelů měděných bez ukončení uložených pod omítku plných kulatých (např. CYKY), počtu a průřezu žil 3x2,5 až 6 mm2</t>
  </si>
  <si>
    <t>34111036</t>
  </si>
  <si>
    <t>kabel instalační jádro Cu plné izolace PVC plášť PVC 450/750V (CYKY) 3x2,5mm2</t>
  </si>
  <si>
    <t xml:space="preserve">680 * 1,15   </t>
  </si>
  <si>
    <t>741122024</t>
  </si>
  <si>
    <t>Montáž kabelů měděných bez ukončení uložených pod omítku plných kulatých (např. CYKY), počtu a průřezu žil 4x10 mm2</t>
  </si>
  <si>
    <t>34111076</t>
  </si>
  <si>
    <t>kabel instalační jádro Cu plné izolace PVC plášť PVC 450/750V (CYKY) 4x10mm2</t>
  </si>
  <si>
    <t xml:space="preserve">46* 1,15   </t>
  </si>
  <si>
    <t>741122025</t>
  </si>
  <si>
    <t>Montáž kabel Cu bez ukončení uložený pod omítku plný kulatý 4x16 až 25 mm2 (např. CYKY, CYKFY)</t>
  </si>
  <si>
    <t>34111080</t>
  </si>
  <si>
    <t>kabel instalační jádro Cu plné izolace PVC plášť PVC 450/750V (CYKY) 4x16mm2</t>
  </si>
  <si>
    <t>46*1,15</t>
  </si>
  <si>
    <t>741122031</t>
  </si>
  <si>
    <t>Montáž kabelů měděných bez ukončení uložených pod omítku plných kulatých (např. CYKY), počtu a průřezu žil 5x1,5 až 2,5 mm2</t>
  </si>
  <si>
    <t>34111090</t>
  </si>
  <si>
    <t>kabel instalační jádro Cu plné izolace PVC plášť PVC 450/750V (CYKY) 5x1,5mm2</t>
  </si>
  <si>
    <t xml:space="preserve">302,083333333333 * 1,15   </t>
  </si>
  <si>
    <t>34111094</t>
  </si>
  <si>
    <t>kabel instalační jádro Cu plné izolace PVC plášť PVC 450/750V (CYKY) 5x2,5mm2</t>
  </si>
  <si>
    <t xml:space="preserve">230 * 1,15   </t>
  </si>
  <si>
    <t>741122032</t>
  </si>
  <si>
    <t>Montáž kabelů měděných bez ukončení uložených pod omítku plných kulatých (např. CYKY), počtu a průřezu žil 5x4 až 6 mm2</t>
  </si>
  <si>
    <t>34111098</t>
  </si>
  <si>
    <t>kabel instalační jádro Cu plné izolace PVC plášť PVC 450/750V (CYKY) 5x4mm2</t>
  </si>
  <si>
    <t xml:space="preserve">40 * 1,15   </t>
  </si>
  <si>
    <t>34111100</t>
  </si>
  <si>
    <t>kabel instalační jádro Cu plné izolace PVC plášť PVC 450/750V (CYKY) 5x6mm2</t>
  </si>
  <si>
    <t xml:space="preserve">170 * 1,15   </t>
  </si>
  <si>
    <t>741122122</t>
  </si>
  <si>
    <t>Montáž kabelů měděných bez ukončení uložených v trubkách zatažených plných kulatých nebo bezhalogenových (např. CYKY) počtu a průřezu žil 3x1,5 až 6 mm2</t>
  </si>
  <si>
    <t>34111531</t>
  </si>
  <si>
    <t>kabel silový oheň retardující bezhalogenový s funkčností při požáru 180min a P60-R reakce na oheň B2cas1d1a1 jádro Cu 0,6/1kV (1-CSKH-V) 3x1,5mm2</t>
  </si>
  <si>
    <t xml:space="preserve">10 * 1,15   </t>
  </si>
  <si>
    <t>741124703</t>
  </si>
  <si>
    <t>Montáž kabelů měděných ovládacích bez ukončení uložených volně stíněných ovládacích s plným jádrem (např. JYTY) počtu a průměru žil 2 až 19x1 mm2</t>
  </si>
  <si>
    <t>34113148</t>
  </si>
  <si>
    <t>kabel ovládací průmyslový stíněný laminovanou Al fólií s příložným Cu drátem jádro Cu plné izolace PVC plášť PVC 250V (JYTY) 2x1,00mm2</t>
  </si>
  <si>
    <t>34113150</t>
  </si>
  <si>
    <t>kabel ovládací průmyslový stíněný laminovanou Al fólií s příložným Cu drátem jádro Cu plné izolace PVC plášť PVC 250V (JYTY) 4x1,00mm2</t>
  </si>
  <si>
    <t>741130001</t>
  </si>
  <si>
    <t>Ukončení vodičů izolovaných s označením a zapojením v rozváděči nebo na přístroji, průřezu žíly do 2,5 mm2</t>
  </si>
  <si>
    <t>741130003</t>
  </si>
  <si>
    <t>Ukončení vodičů izolovaných s označením a zapojením v rozváděči nebo na přístroji, průřezu žíly do 4 mm2</t>
  </si>
  <si>
    <t>741130004</t>
  </si>
  <si>
    <t>Ukončení vodičů izolovaných s označením a zapojením v rozváděči nebo na přístroji, průřezu žíly do 6 mm2</t>
  </si>
  <si>
    <t>741130005</t>
  </si>
  <si>
    <t>Ukončení vodičů izolovaných s označením a zapojením v rozváděči nebo na přístroji, průřezu žíly do 10 mm2</t>
  </si>
  <si>
    <t>741130006</t>
  </si>
  <si>
    <t>Ukončení vodičů izolovaných s označením a zapojením v rozváděči nebo na přístroji, průřezu žíly do 16 mm2</t>
  </si>
  <si>
    <t>741210001</t>
  </si>
  <si>
    <t>Montáž rozvodnic oceloplechových nebo plastových bez zapojení vodičů běžných, hmotnosti do 20 kg</t>
  </si>
  <si>
    <t>RMAT0002</t>
  </si>
  <si>
    <t>R-VYT vč. Vybavení</t>
  </si>
  <si>
    <t>RMAT0003</t>
  </si>
  <si>
    <t>RH20 vč. Vybavení</t>
  </si>
  <si>
    <t>741210002</t>
  </si>
  <si>
    <t>Montáž rozvodnic oceloplechových nebo plastových bez zapojení vodičů běžných, hmotnosti do 50 kg</t>
  </si>
  <si>
    <t>RMAT0004</t>
  </si>
  <si>
    <t>ER222  vč. Vybavení</t>
  </si>
  <si>
    <t>RMAT0005</t>
  </si>
  <si>
    <t>RH vč. Vybavení</t>
  </si>
  <si>
    <t>741210101</t>
  </si>
  <si>
    <t>Montáž rozvaděčů litinových, hliníkových nebo plastových bez zapojení vodičů sestavy hmotnosti do 50 kg</t>
  </si>
  <si>
    <t>RMAT0035</t>
  </si>
  <si>
    <t>Zás. box s chráničem 4x230V 1x400V vč. Vybavení</t>
  </si>
  <si>
    <t>741310011</t>
  </si>
  <si>
    <t>Montáž spínačů jedno nebo dvoupólových nástěnných se zapojením vodičů, pro prostředí normální ovladačů, řazení 1/0-tlačítkových zapínacích</t>
  </si>
  <si>
    <t>34535023</t>
  </si>
  <si>
    <t>ovládač nástěnný zapínací, řazení 1/0, IP44, šroubové svorky</t>
  </si>
  <si>
    <t>RMAT0021</t>
  </si>
  <si>
    <t>krytka - tlačítko vrata</t>
  </si>
  <si>
    <t>RMAT0022</t>
  </si>
  <si>
    <t>rámeček</t>
  </si>
  <si>
    <t>741310031</t>
  </si>
  <si>
    <t>Montáž spínačů jedno nebo dvoupólových nástěnných se zapojením vodičů, pro prostředí venkovní nebo mokré spínačů, řazení 1-jednopólových</t>
  </si>
  <si>
    <t>34535015</t>
  </si>
  <si>
    <t>spínač nástěnný jednopólový, řazení 1, IP44, šroubové svorky</t>
  </si>
  <si>
    <t>RMAT0006</t>
  </si>
  <si>
    <t>krytka</t>
  </si>
  <si>
    <t>RMAT0007</t>
  </si>
  <si>
    <t>741310042</t>
  </si>
  <si>
    <t>Montáž spínačů jedno nebo dvoupólových nástěnných se zapojením vodičů, pro prostředí venkovní nebo mokré přepínačů, řazení 6-střídavých</t>
  </si>
  <si>
    <t>34535018</t>
  </si>
  <si>
    <t>přepínač nástěnný střídavý, řazení 6, IP44, šroubové svorky</t>
  </si>
  <si>
    <t>RMAT0008</t>
  </si>
  <si>
    <t>RMAT0009</t>
  </si>
  <si>
    <t>741310201</t>
  </si>
  <si>
    <t>Montáž spínačů jedno nebo dvoupólových polozapuštěných nebo zapuštěných se zapojením vodičů šroubové připojení, pro prostředí normální spínačů, řazení 1-jednopólových</t>
  </si>
  <si>
    <t>34535000</t>
  </si>
  <si>
    <t>spínač kompletní, zapuštěný, jednopólový, řazení 1, šroubové svorky</t>
  </si>
  <si>
    <t>RMAT0012</t>
  </si>
  <si>
    <t>RMAT0013</t>
  </si>
  <si>
    <t>741310211</t>
  </si>
  <si>
    <t>Montáž spínačů jedno nebo dvoupólových polozapuštěných nebo zapuštěných se zapojením vodičů šroubové připojení, pro prostředí normální ovladačů, řazení 0/1-tlačítkových zapínacích/vypínacích</t>
  </si>
  <si>
    <t>RMAT0014</t>
  </si>
  <si>
    <t>tlačítko ovladací I/0</t>
  </si>
  <si>
    <t>RMAT0015</t>
  </si>
  <si>
    <t>RMAT0016</t>
  </si>
  <si>
    <t>741310231</t>
  </si>
  <si>
    <t>Montáž spínačů jedno nebo dvoupólových polozapuštěných nebo zapuštěných se zapojením vodičů šroubové připojení, pro prostředí normální přepínačů, řazení 5-sériových</t>
  </si>
  <si>
    <t>34535002</t>
  </si>
  <si>
    <t>přepínač sériový kompletní, zapuštěný, řazení 5, šroubové svorky</t>
  </si>
  <si>
    <t>RMAT0017</t>
  </si>
  <si>
    <t>RMAT0018</t>
  </si>
  <si>
    <t>741310233</t>
  </si>
  <si>
    <t>Montáž spínačů jedno nebo dvoupólových polozapuštěných nebo zapuštěných se zapojením vodičů šroubové připojení, pro prostředí normální přepínačů, řazení 6-střídavých</t>
  </si>
  <si>
    <t>34535003</t>
  </si>
  <si>
    <t>přepínač střídavý kompletní, zapuštěný, řazení 6, šroubové svorky</t>
  </si>
  <si>
    <t>RMAT0019</t>
  </si>
  <si>
    <t>RMAT0020</t>
  </si>
  <si>
    <t>741311003</t>
  </si>
  <si>
    <t>Montáž spínačů speciálních se zapojením vodičů čidla pohybu vestavného</t>
  </si>
  <si>
    <t>40461058</t>
  </si>
  <si>
    <t>čidlo pohybové a prezenční stropní 360°</t>
  </si>
  <si>
    <t>741311071</t>
  </si>
  <si>
    <t>Montáž spínačů speciálních se zapojením vodičů tlačítka nouzového zastavení/vypnutí TOTAL STOP přisazeného nebo nástěnného</t>
  </si>
  <si>
    <t>34532001</t>
  </si>
  <si>
    <t>ovládač nouzového zastavení s aretací 1V 3A 240V AC</t>
  </si>
  <si>
    <t>741313002</t>
  </si>
  <si>
    <t>Montáž zásuvek domovních se zapojením vodičů bezšroubové připojení polozapuštěných nebo zapuštěných 10/16 A, provedení 2P + PE dvojí zapojení pro průběžnou montáž</t>
  </si>
  <si>
    <t>34555241</t>
  </si>
  <si>
    <t>přístroj zásuvky zapuštěné jednonásobné, krytka s clonkami, bezšroubové svorky</t>
  </si>
  <si>
    <t>RMAT0023</t>
  </si>
  <si>
    <t>741313005</t>
  </si>
  <si>
    <t>Montáž zásuvek domovních se zapojením vodičů bezšroubové připojení polozapuštěných nebo zapuštěných 10/16 A, provedení 2P + PE s ochrannými clonkami a přepěťovou ochranou</t>
  </si>
  <si>
    <t>34555244</t>
  </si>
  <si>
    <t>přístroj zásuvky zapuštěné jednonásobné s optickou přepěťovou ochranou, krytka s clonkami, bezšroubové svorky</t>
  </si>
  <si>
    <t>RMAT0024</t>
  </si>
  <si>
    <t>741313083</t>
  </si>
  <si>
    <t>Montáž zásuvek domovních se zapojením vodičů šroubové připojení venkovní nebo mokré, provedení 2P + PE dvojí zapojení pro průběžnou montáž</t>
  </si>
  <si>
    <t>34555248</t>
  </si>
  <si>
    <t>zásuvka nástěnná jednonásobná s víčkem pro průběžnou montáž, IP44, šroubové svorky</t>
  </si>
  <si>
    <t>RMAT0025</t>
  </si>
  <si>
    <t>741313151</t>
  </si>
  <si>
    <t>Montáž zásuvek průmyslových se zapojením vodičů spojovacích, provedení IP 44 3P+N+PE 16 A</t>
  </si>
  <si>
    <t>35811334</t>
  </si>
  <si>
    <t>zásuvka spojovací 16A - 5pól, řazení 3P+N+PE IP44, bezšroubové svorky</t>
  </si>
  <si>
    <t>RMAT0026</t>
  </si>
  <si>
    <t>741372022</t>
  </si>
  <si>
    <t>Montáž svítidel s integrovaným zdrojem LED se zapojením vodičů interiérových přisazených nástěnných hranatých nebo kruhových, plochy přes 0,09 do 0,36 m2</t>
  </si>
  <si>
    <t>RMAT0027</t>
  </si>
  <si>
    <t>LED reflektor s pohybovým a soumrakovým čidlem</t>
  </si>
  <si>
    <t>RMAT0028</t>
  </si>
  <si>
    <t>LED nástěnné svítidlo s pohybovým a soumrakovým čidlem</t>
  </si>
  <si>
    <t>RMAT0029</t>
  </si>
  <si>
    <t>Nástěnné svítidlo WC / Koupelny</t>
  </si>
  <si>
    <t>RMAT0030</t>
  </si>
  <si>
    <t>Svítidlo C - LED prachotěsné svítidlo, polyesterové tělo, opálový PC kryt, IK08 - 1 x LED, 40W, 5500lm, Ra80, 4000K</t>
  </si>
  <si>
    <t>RMAT0031</t>
  </si>
  <si>
    <t>Svítidlo D - Přisazené LED svítidlo, IP65, opálový PMMA kryt, průměr 300mm - 1 x LED, 25W, 3000lm, Ra80, 4000K</t>
  </si>
  <si>
    <t>RMAT0032</t>
  </si>
  <si>
    <t>Svítidlo E - LED prachotěsné svítidlo, polyesterové tělo, opálový PC kryt, IK08 - 1 x LED, 50W, 7500lm, Ra80, 4000K</t>
  </si>
  <si>
    <t>RMAT0033</t>
  </si>
  <si>
    <t>Svítidlo F - LED downlight, plechové tělo, mikroprizmatický kryt, IP54 - 1 x LED, 26W, 3000lm, Ra80, 4000K</t>
  </si>
  <si>
    <t>741372031</t>
  </si>
  <si>
    <t>Montáž svítidel s integrovaným zdrojem LED se zapojením vodičů interiérových přisazených nástěnných nouzových bez piktogramu</t>
  </si>
  <si>
    <t>RMAT0034</t>
  </si>
  <si>
    <t>svítidlo nouzové, zdroj 60 minut</t>
  </si>
  <si>
    <t>741410021</t>
  </si>
  <si>
    <t>Montáž uzemňovacího vedení s upevněním, propojením a připojením pomocí svorek v zemi s izolací spojů pásku průřezu do 120 mm2 v městské zástavbě</t>
  </si>
  <si>
    <t>35442062</t>
  </si>
  <si>
    <t>pás zemnící 30x4mm FeZn</t>
  </si>
  <si>
    <t>741410041</t>
  </si>
  <si>
    <t>Montáž uzemňovacího vedení s upevněním, propojením a připojením pomocí svorek v zemi s izolací spojů drátu nebo lana O do 10 mm v městské zástavbě</t>
  </si>
  <si>
    <t>35441073</t>
  </si>
  <si>
    <t>drát D 10mm FeZn</t>
  </si>
  <si>
    <t>741420001</t>
  </si>
  <si>
    <t>Montáž hromosvodného vedení svodových drátů nebo lan s podpěrami, O do 10 mm</t>
  </si>
  <si>
    <t>35441077</t>
  </si>
  <si>
    <t>drát D 8mm AlMgSi</t>
  </si>
  <si>
    <t>RMAT0036</t>
  </si>
  <si>
    <t>podpěra vedení PV 01</t>
  </si>
  <si>
    <t>RMAT0037</t>
  </si>
  <si>
    <t>podpěra vedení PV 15</t>
  </si>
  <si>
    <t>RMAT0038</t>
  </si>
  <si>
    <t>podpěra vedení PV 22</t>
  </si>
  <si>
    <t>741420021</t>
  </si>
  <si>
    <t>Montáž hromosvodného vedení svorek se 2 šrouby</t>
  </si>
  <si>
    <t>35441885</t>
  </si>
  <si>
    <t>svorka spojovací pro lano D 8-10mm</t>
  </si>
  <si>
    <t>741420022</t>
  </si>
  <si>
    <t>Montáž hromosvodného vedení svorek se 3 a více šrouby</t>
  </si>
  <si>
    <t>RMAT0039</t>
  </si>
  <si>
    <t>svorka SR02</t>
  </si>
  <si>
    <t>RMAT0040</t>
  </si>
  <si>
    <t>svorka SR03</t>
  </si>
  <si>
    <t>RMAT0041</t>
  </si>
  <si>
    <t>svorka zkušební</t>
  </si>
  <si>
    <t>RMAT0042</t>
  </si>
  <si>
    <t>svorka křížová</t>
  </si>
  <si>
    <t>741420051</t>
  </si>
  <si>
    <t>Montáž hromosvodného vedení ochranných prvků úhelníků nebo trubek s držáky do zdiva</t>
  </si>
  <si>
    <t>35441830</t>
  </si>
  <si>
    <t>úhelník ochranný na ochranu svodu - 1700mm, FeZn</t>
  </si>
  <si>
    <t>RMAT0043</t>
  </si>
  <si>
    <t>držák ochranného úhelníku</t>
  </si>
  <si>
    <t>741420083</t>
  </si>
  <si>
    <t>Montáž hromosvodného vedení doplňků štítků k označení svodů</t>
  </si>
  <si>
    <t>35442110</t>
  </si>
  <si>
    <t>štítek plastový - čísla svodů</t>
  </si>
  <si>
    <t>741430004</t>
  </si>
  <si>
    <t>Montáž jímacích tyčí délky do 3 m, na střešní hřeben</t>
  </si>
  <si>
    <t>35441061</t>
  </si>
  <si>
    <t>tyč jímací s kovaným hrotem 2000mm FeZn</t>
  </si>
  <si>
    <t>35442176</t>
  </si>
  <si>
    <t>objímka jímací tyče FeZn</t>
  </si>
  <si>
    <t>RMAT0044</t>
  </si>
  <si>
    <t>držák jímací tyče na hřeben</t>
  </si>
  <si>
    <t>741810001</t>
  </si>
  <si>
    <t>Zkoušky a prohlídky elektrických rozvodů a zařízení celková prohlídka a vyhotovení revizní zprávy pro objem montážních prací do 100 tis. Kč</t>
  </si>
  <si>
    <t>741920245</t>
  </si>
  <si>
    <t>Ucpávka prostupu tmelem samostatného kabelu do D 21 mm stěnou tl do 100 mm požární odolnost EI 90</t>
  </si>
  <si>
    <t>741920301</t>
  </si>
  <si>
    <t>Ucpávka prostupu kabelového svazku povlakem stěna tl 100 mm zaplnění prostupu z 20% plocha otvoru 0,1 m2 požární odolnost EI 60</t>
  </si>
  <si>
    <t>998741112</t>
  </si>
  <si>
    <t>Přesun hmot pro silnoproud stanovený z hmotnosti přesunovaného materiálu vodorovná dopravní vzdálenost do 50 m s omezením mechanizace v objektech výšky přes 6 do 12 m</t>
  </si>
  <si>
    <t>742</t>
  </si>
  <si>
    <t xml:space="preserve">Elektroinstalace - slaboproud   </t>
  </si>
  <si>
    <t>742124002</t>
  </si>
  <si>
    <t>Montáž kabelů datových FTP, UTP, STP pro vnitřní rozvody do trubky</t>
  </si>
  <si>
    <t>34121266</t>
  </si>
  <si>
    <t>kabel datový venkovní celkově stíněný Al fólií jádro Cu plné plášť PE (F/UTP) kategorie 5e</t>
  </si>
  <si>
    <t xml:space="preserve">140 * 1,2   </t>
  </si>
  <si>
    <t>34121265</t>
  </si>
  <si>
    <t>kabel datový venkovní jádro Cu plné plášť PE (U/UTP) kategorie 6</t>
  </si>
  <si>
    <t xml:space="preserve">100 * 1,2   </t>
  </si>
  <si>
    <t>34121268</t>
  </si>
  <si>
    <t>kabel datový bezhalogenový třída reakce na oheň B2cas1d1a1 jádro Cu plné (U/UTP) kategorie 6</t>
  </si>
  <si>
    <t xml:space="preserve">80 * 1,2   </t>
  </si>
  <si>
    <t>RMAT0045</t>
  </si>
  <si>
    <t>kabel KOAX</t>
  </si>
  <si>
    <t xml:space="preserve">30 * 1,2   </t>
  </si>
  <si>
    <t>742210121</t>
  </si>
  <si>
    <t>Montáž hlásiče automatického bodového</t>
  </si>
  <si>
    <t>RMAT0046</t>
  </si>
  <si>
    <t>hlásič automatický - autonomní</t>
  </si>
  <si>
    <t>742220004</t>
  </si>
  <si>
    <t>Montáž ústředny PZTS se zdrojem s komunikátorem 1 linka</t>
  </si>
  <si>
    <t>40462020</t>
  </si>
  <si>
    <t>ústředna PZTS/EKV se zdrojem v krytu, GSM modem, 1x linka 30 adres 1x Ethernet NBÚ - 3</t>
  </si>
  <si>
    <t>742220141</t>
  </si>
  <si>
    <t>Montáž klávesnice pro dodanou ústřednu</t>
  </si>
  <si>
    <t>40467090</t>
  </si>
  <si>
    <t>klávesnice ústředny PZTS, dvouřádkový displej, podsvícená klávesnice</t>
  </si>
  <si>
    <t>742220232</t>
  </si>
  <si>
    <t>Montáž příslušenství pro PZTS detektor na stěnu nebo na strop</t>
  </si>
  <si>
    <t>40461021</t>
  </si>
  <si>
    <t>detektor pohybu sběrnicový</t>
  </si>
  <si>
    <t>742220235</t>
  </si>
  <si>
    <t>Montáž příslušenství pro PZTS magnetický kontakt povrchový</t>
  </si>
  <si>
    <t>40461100</t>
  </si>
  <si>
    <t>kontakt magnetický plochý se svorkovnicí pro okna a dveře povrchová montáž bílý plast pracovní mezera do 30mm</t>
  </si>
  <si>
    <t>742220251</t>
  </si>
  <si>
    <t>Montáž příslušenství pro PZTS tlačítko tísňové výklopné s pamětí poplachu</t>
  </si>
  <si>
    <t>40466040</t>
  </si>
  <si>
    <t>tlačítko tísňové sběrnicové, LED, 2 tlačítka</t>
  </si>
  <si>
    <t>742220255</t>
  </si>
  <si>
    <t>Montáž příslušenství pro PZTS siréna vnitřní pro vyhlášení poplachu</t>
  </si>
  <si>
    <t>RMAT0047</t>
  </si>
  <si>
    <t>siréna vnitřní s vlastním zdrojem</t>
  </si>
  <si>
    <t>742220401</t>
  </si>
  <si>
    <t>Nastavení a oživení PZTS programování základních parametrů ústředny</t>
  </si>
  <si>
    <t>742220402</t>
  </si>
  <si>
    <t>Nastavení a oživení PZTS programování systému na jeden detektor</t>
  </si>
  <si>
    <t>742220411</t>
  </si>
  <si>
    <t>Nastavení a oživení PZTS oživení systému na jeden detektor</t>
  </si>
  <si>
    <t>742220421</t>
  </si>
  <si>
    <t>Nastavení a oživení PZTS instalace přístupového SW</t>
  </si>
  <si>
    <t>742220511</t>
  </si>
  <si>
    <t>Zkoušky a revize PZTS revize výchozí systému PZTS</t>
  </si>
  <si>
    <t>742330001</t>
  </si>
  <si>
    <t>Montáž strukturované kabeláže rozvaděče nástěnného</t>
  </si>
  <si>
    <t>RMAT0050</t>
  </si>
  <si>
    <t>RACK vč. vybavení</t>
  </si>
  <si>
    <t>742330045</t>
  </si>
  <si>
    <t>Montáž strukturované kabeláže zásuvek datových přisazené na omítku 1 až 6 pozic</t>
  </si>
  <si>
    <t>37451190</t>
  </si>
  <si>
    <t>krabička nástěnná zásuvková pro keystone moduly plast bílá 2 porty (neosazený)</t>
  </si>
  <si>
    <t>34539100</t>
  </si>
  <si>
    <t>rámeček datové zásuvky pro 2 moduly 22,5x45mm</t>
  </si>
  <si>
    <t>RMAT0048</t>
  </si>
  <si>
    <t>datová zásuvka</t>
  </si>
  <si>
    <t>742330061</t>
  </si>
  <si>
    <t>Montáž strukturované kabeláže bodu přístupového včetně nastavení</t>
  </si>
  <si>
    <t>40371015</t>
  </si>
  <si>
    <t>bod přístupový vnitřní, WiFi 7</t>
  </si>
  <si>
    <t>742420001</t>
  </si>
  <si>
    <t>Montáž společné televizní antény venkovní televizní antény</t>
  </si>
  <si>
    <t>38454001</t>
  </si>
  <si>
    <t>anténa pro příjem DVB-T2 19 dBi bez zdroje filtr LTE třmen na uchycení hliník a sklolaminát</t>
  </si>
  <si>
    <t>742420011</t>
  </si>
  <si>
    <t>Montáž společné televizní antény FM antény</t>
  </si>
  <si>
    <t>38454004</t>
  </si>
  <si>
    <t>anténa pro příjem rádia 5FM 9,2 dBi analog bez zesilovače bez filtru venkovní hliník plast</t>
  </si>
  <si>
    <t>742420021</t>
  </si>
  <si>
    <t>Montáž společné televizní antény antenního stožáru včetně upevňovacího materiálu</t>
  </si>
  <si>
    <t>31686011</t>
  </si>
  <si>
    <t>stožár anténní kov žárový zinek plastová záslepka průměr 35mm délka 1,5m</t>
  </si>
  <si>
    <t>742420121</t>
  </si>
  <si>
    <t>Montáž společné televizní antény televizní zásuvky koncové nebo průběžné</t>
  </si>
  <si>
    <t>34555014</t>
  </si>
  <si>
    <t>zásuvka koncová TV/SAT/SAT kompletní přístroj s rámečkem, IEC samec + 2x F konektor, 1bB</t>
  </si>
  <si>
    <t>RMAT0049</t>
  </si>
  <si>
    <t>751</t>
  </si>
  <si>
    <t>Vzduchotechnika</t>
  </si>
  <si>
    <t>751111011</t>
  </si>
  <si>
    <t>Montáž ventilátoru axiálního nízkotlakého nástěnného základního D do 100 mm</t>
  </si>
  <si>
    <t>42914131</t>
  </si>
  <si>
    <t>ventilátor axiální stěnový skříň z plastu 12V bezpečnostní provedení IP57 11W D 100mm</t>
  </si>
  <si>
    <t xml:space="preserve">Vedlejší rozpočtové náklady   </t>
  </si>
  <si>
    <t xml:space="preserve">Inženýrská činnost   </t>
  </si>
  <si>
    <t>045203000</t>
  </si>
  <si>
    <t>Kompletační činnost</t>
  </si>
  <si>
    <t>…</t>
  </si>
  <si>
    <t>5 - Zpevněné plochy</t>
  </si>
  <si>
    <t>113106123</t>
  </si>
  <si>
    <t>Rozebrání dlažeb ze zámkových dlaždic komunikací pro pěší ručně</t>
  </si>
  <si>
    <t>121151113</t>
  </si>
  <si>
    <t>Sejmutí ornice plochy do 500 m2 tl vrstvy do 200 mm strojně</t>
  </si>
  <si>
    <t>227,96</t>
  </si>
  <si>
    <t>122251104</t>
  </si>
  <si>
    <t>Odkopávky a prokopávky nezapažené v hornině třídy těžitelnosti I skupiny 3 objem do 500 m3 strojně</t>
  </si>
  <si>
    <t>227,94*0,4</t>
  </si>
  <si>
    <t>4,4*0,3*0,8</t>
  </si>
  <si>
    <t>91,176+1,056-20</t>
  </si>
  <si>
    <t>72,232*1,8</t>
  </si>
  <si>
    <t>171251101</t>
  </si>
  <si>
    <t>Uložení sypaniny do násypů nezhutněných strojně</t>
  </si>
  <si>
    <t>50*2*0,2</t>
  </si>
  <si>
    <t>72,232</t>
  </si>
  <si>
    <t>181411121</t>
  </si>
  <si>
    <t>Založení lučního trávníku výsevem pl do 1000 m2 v rovině a ve svahu do 1:5</t>
  </si>
  <si>
    <t>00572100</t>
  </si>
  <si>
    <t>osivo jetelotráva intenzivní víceletá</t>
  </si>
  <si>
    <t>227,96/20</t>
  </si>
  <si>
    <t>211531111</t>
  </si>
  <si>
    <t>Výplň odvodňovacích žeber nebo trativodů kamenivem hrubým drceným frakce 16 až 63 mm</t>
  </si>
  <si>
    <t>211971110</t>
  </si>
  <si>
    <t>Zřízení opláštění žeber nebo trativodů geotextilií v rýze nebo zářezu sklonu do 1:2</t>
  </si>
  <si>
    <t>69311080</t>
  </si>
  <si>
    <t>geotextilie netkaná separační, ochranná, filtrační, drenážní PES 200g/m2</t>
  </si>
  <si>
    <t>212750101</t>
  </si>
  <si>
    <t>Trativod z drenážních trubek PVC-U SN 4 perforace 360° včetně lože otevřený výkop DN 100 pro budovy plocha pro vtékání vody min. 80 cm2/m</t>
  </si>
  <si>
    <t>339921133</t>
  </si>
  <si>
    <t>Osazování betonových palisád do betonového základu v řadě výšky prvku přes 1 do 1,5 m</t>
  </si>
  <si>
    <t>59228415</t>
  </si>
  <si>
    <t>palisáda tyčová kruhová betonová 175x200mm v 1200mm přírodní</t>
  </si>
  <si>
    <t>4,4*6</t>
  </si>
  <si>
    <t>564231111</t>
  </si>
  <si>
    <t>Podklad nebo podsyp ze štěrkopísku ŠP plochy přes 100 m2 tl 100 mm</t>
  </si>
  <si>
    <t>564730011</t>
  </si>
  <si>
    <t>Podklad z kameniva hrubého drceného vel. 8-16 mm plochy přes 100 m2 tl 100 mm</t>
  </si>
  <si>
    <t>172,5+32</t>
  </si>
  <si>
    <t>564750114</t>
  </si>
  <si>
    <t>Podklad z kameniva hrubého drceného vel. 16-32 mm plochy přes 100 m2 tl 180 mm</t>
  </si>
  <si>
    <t>15,6*12,1</t>
  </si>
  <si>
    <t>564760111</t>
  </si>
  <si>
    <t>Podklad z kameniva hrubého drceného vel. 16-32 mm plochy přes 100 m2 tl 200 mm</t>
  </si>
  <si>
    <t>564761111</t>
  </si>
  <si>
    <t>Podklad z kameniva hrubého drceného vel. 32-63 mm plochy přes 100 m2 tl 200 mm</t>
  </si>
  <si>
    <t>596211110</t>
  </si>
  <si>
    <t>Kladení zámkové dlažby komunikací pro pěší ručně tl 60 mm skupiny A pl do 50 m2</t>
  </si>
  <si>
    <t>596212232</t>
  </si>
  <si>
    <t>Kladení zámkové dlažby pozemních komunikací ručně tl 80 mm skupiny C pl přes 100 do 300 m2</t>
  </si>
  <si>
    <t>11,5*15</t>
  </si>
  <si>
    <t>59245013</t>
  </si>
  <si>
    <t>dlažba zámková betonová tvaru I 200x165mm tl 80mm přírodní</t>
  </si>
  <si>
    <t>204,5*1,03</t>
  </si>
  <si>
    <t>59245222</t>
  </si>
  <si>
    <t>dlažba zámková betonová tvaru I základní pro nevidomé 196x161mm tl 60mm barevná</t>
  </si>
  <si>
    <t>4,5*1,03</t>
  </si>
  <si>
    <t>31,3+6</t>
  </si>
  <si>
    <t>59217031</t>
  </si>
  <si>
    <t>obrubník silniční betonový 1000x150x250mm</t>
  </si>
  <si>
    <t>31,3*1,03</t>
  </si>
  <si>
    <t>59217029</t>
  </si>
  <si>
    <t>obrubník silniční betonový nájezdový 1000x150x150mm</t>
  </si>
  <si>
    <t>59217030</t>
  </si>
  <si>
    <t>obrubník silniční betonový přechodový 1000x150x150-250mm</t>
  </si>
  <si>
    <t>916231213</t>
  </si>
  <si>
    <t>Osazení chodníkového obrubníku betonového stojatého s boční opěrou do lože z betonu prostého</t>
  </si>
  <si>
    <t>59217017</t>
  </si>
  <si>
    <t>obrubník betonový chodníkový 1000x100x250mm</t>
  </si>
  <si>
    <t>37,3*0,15*0,15</t>
  </si>
  <si>
    <t>9*0,1*0,1</t>
  </si>
  <si>
    <t>979054451</t>
  </si>
  <si>
    <t>Očištění vybouraných zámkových dlaždic s původním spárováním z kameniva těženého</t>
  </si>
  <si>
    <t>997013113</t>
  </si>
  <si>
    <t>Vnitrostaveništní doprava suti a vybouraných hmot pro budovy v přes 9 do 12 m</t>
  </si>
  <si>
    <t>0,82*5</t>
  </si>
  <si>
    <t>998223011</t>
  </si>
  <si>
    <t>Přesun hmot pro pozemní komunikace s krytem dlážděným</t>
  </si>
  <si>
    <t>6 - Vedlejší rozpočtové n...</t>
  </si>
  <si>
    <t>Soupis:</t>
  </si>
  <si>
    <t>VRN 01 - Zařízení staveniště</t>
  </si>
  <si>
    <t>CZ-CPV:</t>
  </si>
  <si>
    <t>45000000-7</t>
  </si>
  <si>
    <t>CZ-CPA:</t>
  </si>
  <si>
    <t xml:space="preserve">    VRN3 - Zařízení staveniště</t>
  </si>
  <si>
    <t>VRN3</t>
  </si>
  <si>
    <t>034103000</t>
  </si>
  <si>
    <t>Dočasné oplocení staveniště včetně osazení, přemístění a údržby</t>
  </si>
  <si>
    <t>-699884493</t>
  </si>
  <si>
    <t>Poznámka k položce:_x000D_
Dle situace zařízení staveniště</t>
  </si>
  <si>
    <t>032103000.1</t>
  </si>
  <si>
    <t>Staveništní buňka kancelář/šatna – pronájem</t>
  </si>
  <si>
    <t>kus.měsíc</t>
  </si>
  <si>
    <t>1860552973</t>
  </si>
  <si>
    <t>Poznámka k položce:_x000D_
1 ks po dobu 16 měsíců</t>
  </si>
  <si>
    <t>032103000.2</t>
  </si>
  <si>
    <t>Staveništní buňka sklad – pronájem</t>
  </si>
  <si>
    <t>798841875</t>
  </si>
  <si>
    <t>032103000.3</t>
  </si>
  <si>
    <t>Chemické WC – pronájem a servis</t>
  </si>
  <si>
    <t>-69843391</t>
  </si>
  <si>
    <t>034002000</t>
  </si>
  <si>
    <t>Přenosné hasicí přístroje pro zařízení staveniště a vybraná pracoviště</t>
  </si>
  <si>
    <t>-1890346532</t>
  </si>
  <si>
    <t>Poznámka k položce:_x000D_
Rozmístění v zařízení staveniště a na pracovištích s rizikem vznícení</t>
  </si>
  <si>
    <t>005121900</t>
  </si>
  <si>
    <t>Údržba, doplňování a provoz zařízení staveniště</t>
  </si>
  <si>
    <t>měsíc</t>
  </si>
  <si>
    <t>285153656</t>
  </si>
  <si>
    <t>Poznámka k položce:_x000D_
Délka trvání stavby 16 měsíců</t>
  </si>
  <si>
    <t>032803000</t>
  </si>
  <si>
    <t xml:space="preserve">Ostatní vybavení staveniště dle vyhodnocení zhotovitele k zajištění zhotovitelem navržených technologických postupů, BOZP a PO na staveništi (vybavení prostředky první pomoci, prostředky požární ochrany, ohrazení výkopů, přechodvé lávky přes výkopy) dále </t>
  </si>
  <si>
    <t>1024</t>
  </si>
  <si>
    <t>570353253</t>
  </si>
  <si>
    <t>Ostatní vybavení staveniště dle vyhodnocení zhotovitele k zajištění zhotovitelem navržených technologických postupů, BOZP a PO na staveništi (vybavení prostředky první pomoci, prostředky požární ochrany, ohrazení výkopů, přechodvé lávky přes výkopy) dále dle vyhodnocení rizik zhotovitele.</t>
  </si>
  <si>
    <t>032903000</t>
  </si>
  <si>
    <t>Lékárničky a vybavení pro první pomoc</t>
  </si>
  <si>
    <t>763383663</t>
  </si>
  <si>
    <t>033103000.E1</t>
  </si>
  <si>
    <t xml:space="preserve">Připojení elektrické energe zařízení staveniště (buňkovíště) - zřízení krátkodobého oběrného místa pro staveniště -, zřízení elektroměrového rozvěděče, připojení stavebních buněk kabelovou přípojkou v ochranné trubce DN do 75 mm, vyvěšenou </t>
  </si>
  <si>
    <t>1895209535</t>
  </si>
  <si>
    <t>033103000.E2</t>
  </si>
  <si>
    <t>Připojení elektrické energie -z elektroměrového rozvaděče do podružných rozvaděčů v 1. a 2.NP budovaného objetku. Kabelové vedení v délce 30 m v ochranné trubce..</t>
  </si>
  <si>
    <t>-532716553</t>
  </si>
  <si>
    <t>033103000.V1</t>
  </si>
  <si>
    <t xml:space="preserve">Připojení /zajištění vody pro staveniště - staveništní přípojka vody - bude využito projektované vodovodní přípojky. </t>
  </si>
  <si>
    <t>-2034312575</t>
  </si>
  <si>
    <t>034203000</t>
  </si>
  <si>
    <t>Opatření na ochranu stromů na staveništi obedněním výšky 2 m.</t>
  </si>
  <si>
    <t>87656130</t>
  </si>
  <si>
    <t>034303000.DIO1</t>
  </si>
  <si>
    <t>Dopravní značení na staveništi - dopravní značení na komunikací III/32346  - po dobu výstavby. Zřízeno bude na základě povolení k přechodné úpravě provozu na pozemních komunikacích.Projednání DIO přechodné úpravy - obsaženo v ceně</t>
  </si>
  <si>
    <t>-610594526</t>
  </si>
  <si>
    <t>Dopravní značení na staveništi - dopravní značení na komunikací III/32346 - po dobu výstavby. Zřízeno bude na základě povolení k přechodné úpravě provozu na pozemních komunikacích.Projednání DIO přechodné úpravy - obsaženo v ceně</t>
  </si>
  <si>
    <t>034303000.DIO2</t>
  </si>
  <si>
    <t>Dopravní značení na staveništi - dopravní značení na komunikací III/32346  - po dobu výstavby vodovodní přípojky. Zřízeno bude na základě povolení k přechodné úpravě provozu na pozemních komunikacích.Projednání DIO přechodné úpravy - obsaženo v ceně</t>
  </si>
  <si>
    <t>-1635749006</t>
  </si>
  <si>
    <t>Dopravní značení na staveništi - dopravní značení na komunikací III/32346 - po dobu výstavby vodovodní přípojky. Zřízeno bude na základě povolení k přechodné úpravě provozu na pozemních komunikacích.Projednání DIO přechodné úpravy - obsaženo v ceně</t>
  </si>
  <si>
    <t>034403000</t>
  </si>
  <si>
    <t xml:space="preserve">Osvětlení staveniště - zhotovitel zajistí osvětlení komunikačního prostoru (schodiště na každém podlaží) v rekonstruovaném objektu. </t>
  </si>
  <si>
    <t>-910983147</t>
  </si>
  <si>
    <t>034503000.I1</t>
  </si>
  <si>
    <t xml:space="preserve">Informační tabule na staveništi. U každého vstupu na staveniště bude informační tabule k zajištění BOZP na staveništ. Tabule bude rozměru min. 0,8 x 1,2 m, bude zhotovena dle návrhu plánu BOZP nebo po konzultaci s koordinátorem BOZP. </t>
  </si>
  <si>
    <t>1511993449</t>
  </si>
  <si>
    <t>039103000</t>
  </si>
  <si>
    <t>Rozebrání, bourání a odvoz zařízení staveniště</t>
  </si>
  <si>
    <t>-302706672</t>
  </si>
  <si>
    <t>039203000</t>
  </si>
  <si>
    <t>Úprava terénu po zrušení zařízení staveniště, oprava stávající komunikace, pokud bude poškozena výstavbou, vyklizení staveniště od stavební sutě a příprava terénu pro čisté terénní úpravy.</t>
  </si>
  <si>
    <t>1954925713</t>
  </si>
  <si>
    <t>044003000</t>
  </si>
  <si>
    <t>Revize dočasných objektů nebo zařízení staveniště - výchozí revize, periodické revize staveništních elektrických rozvodů.</t>
  </si>
  <si>
    <t>-526263229</t>
  </si>
  <si>
    <t>VRN 02 - Vedlejší rozpočtové náklady</t>
  </si>
  <si>
    <t xml:space="preserve">    VRN1 - Průzkumné, geodetické a projektové práce</t>
  </si>
  <si>
    <t>VRN5 - Finanční náklady</t>
  </si>
  <si>
    <t>VRN1</t>
  </si>
  <si>
    <t>Průzkumné, geodetické a projektové práce</t>
  </si>
  <si>
    <t>011002000</t>
  </si>
  <si>
    <t xml:space="preserve">Průzkumné práce- zajištění aktualizovaných stanovisek správců sítí, zajištění protokolárního vytyčení podzemních sítí </t>
  </si>
  <si>
    <t>45960770</t>
  </si>
  <si>
    <t>012002000.G1</t>
  </si>
  <si>
    <t xml:space="preserve">Geodetické práce  - protokolární vytyčení základových konstrukcí, základových pasů ze ztraceného bednění, podkladní betonové desky,  všech nosných stěn stavby. </t>
  </si>
  <si>
    <t>-1449932568</t>
  </si>
  <si>
    <t xml:space="preserve">Geodetické práce - protokolární vytyčení základových konstrukcí, základových pasů ze ztraceného bednění, podkladní betonové desky, všech nosných stěn stavby. </t>
  </si>
  <si>
    <t>012002000.G3</t>
  </si>
  <si>
    <t xml:space="preserve">Geodetické práce  - protokolární vytyčení vytyčení všech zpevněných ploch, vč. případného dopočítání výšek dle podélného a příčných řezů. </t>
  </si>
  <si>
    <t>523936795</t>
  </si>
  <si>
    <t xml:space="preserve">Geodetické práce - protokolární vytyčení vytyčení všech zpevněných ploch, vč. případného dopočítání výšek dle podélného a příčných řezů. </t>
  </si>
  <si>
    <t>012002000.G4</t>
  </si>
  <si>
    <t>Geodetické práce - protokolární geodetické zaměření všech nadzemních, podzemních objektů a zpevněných ploch. Geodetická mapa areálu - skutečné provedení souboru staveb.</t>
  </si>
  <si>
    <t>1767327489</t>
  </si>
  <si>
    <t>012002000.G5</t>
  </si>
  <si>
    <t>Geometrický plán stavby pro zápis v KN, vč. schválení KÚ.</t>
  </si>
  <si>
    <t>-1327765990</t>
  </si>
  <si>
    <t>012002000.G6</t>
  </si>
  <si>
    <t>Geometrický plán - protokol DTM</t>
  </si>
  <si>
    <t>-1120462838</t>
  </si>
  <si>
    <t>013002000.VD1</t>
  </si>
  <si>
    <t>Provedení výtažných a přídržných zkoušek. Posouzení a statický výpočet kotvení ETICS.</t>
  </si>
  <si>
    <t>-1385034397</t>
  </si>
  <si>
    <t>013002000.VD6</t>
  </si>
  <si>
    <t xml:space="preserve">Světelně technický výpočet vybraných svítidel </t>
  </si>
  <si>
    <t>1863975733</t>
  </si>
  <si>
    <t>013002000.VD7</t>
  </si>
  <si>
    <t>Provedení dokumentace skutečného provedení stavby s vyznačením všech změn. V souladu s podmínkami SOD.</t>
  </si>
  <si>
    <t>-1612696949</t>
  </si>
  <si>
    <t>043002000.1</t>
  </si>
  <si>
    <t>Revize, zkoušky, ostatní měření a plnění ostatních požadavků na předmět díla uvedených ve SOD, neobsažených v jiných položkách rozpočtu.</t>
  </si>
  <si>
    <t>-1471843172</t>
  </si>
  <si>
    <t>043002000.2</t>
  </si>
  <si>
    <t xml:space="preserve">Provedení hutnících zkoušek na zásypech základových konstrukcí. Požadovaná únosnost navržena v PD.  </t>
  </si>
  <si>
    <t>-722229582</t>
  </si>
  <si>
    <t xml:space="preserve">Provedení hutnících zkoušek na zásypech základových konstrukcí. Požadovaná únosnost navržena v PD. </t>
  </si>
  <si>
    <t>043002000.3</t>
  </si>
  <si>
    <t>Krácený rozbor vody dle požadavku KHS</t>
  </si>
  <si>
    <t>-59437425</t>
  </si>
  <si>
    <t>049002000.1</t>
  </si>
  <si>
    <t xml:space="preserve">Ostatní inženýrská činnost - zpracování dokladové části stavby, příprava podkladů a účast při závěrečné kontrolní prohlídce stavby. </t>
  </si>
  <si>
    <t>1209567373</t>
  </si>
  <si>
    <t>VRN5</t>
  </si>
  <si>
    <t>Finanční náklady</t>
  </si>
  <si>
    <t>051002000</t>
  </si>
  <si>
    <t xml:space="preserve">Pojištění díla a odpovědnosti zhotovitele dle SOD a ZD - pojištění díla min. do výše nabídkové ceny </t>
  </si>
  <si>
    <t>-701300808</t>
  </si>
  <si>
    <t>Poznámka k položce:_x000D_
Pojištění musí být sjednáno a udržováno po dobu provádění díla v souladu se smlouvou o dílo. Zhotovitel předloží objednateli pojistnou smlouvu nebo pojistný certifikát v termínech stanovených smlouvou. Náklady na pojištění musí být zahrnuty v nabídkové ceně; samostatná položka slouží k transparentnímu ocenění tohoto smluvního požadavku.</t>
  </si>
  <si>
    <t>056002000.BZ1</t>
  </si>
  <si>
    <t xml:space="preserve">Bankovní záruka - Finanční náklady na zajištění bankovní záruky za řádné rovedení díla dle SOD. </t>
  </si>
  <si>
    <t>-1896398298</t>
  </si>
  <si>
    <t>Poznámka k položce:_x000D_
Náklady zhotovitele na zajištění, vystavení a udržování finanční záruky za řádné provedení Díla ve výši 5 % z ceny Díla bez DPH, a to formou bankovní záruky, pojištění záruky nebo složením peněžních prostředků na účet Objednatele, pokud zadávací dokumentace nestanoví výslovně jinou rovnocennou formu. Bankovní záruka nebo pojištění záruky musí být neodvolatelné, bezpodmínečné a splatné na první písemnou výzvu Objednatele. Jistota bude platná nebo složená nejméně do protokolárního předání a převzetí Díla bez vad a nedodělků bránících užívání, do předání všech požadovaných dokladů a do odstranění vad a nedodělků z přejímacího řízení, minimálně však 60 dnů po sjednaném termínu dokončení Díla.</t>
  </si>
  <si>
    <t>056002000.BZ2</t>
  </si>
  <si>
    <t>Bankovní záruka - Finanční náklady na zajištění bankovní záruky za jakost díla po dobu záruční lhůty</t>
  </si>
  <si>
    <t>1054601066</t>
  </si>
  <si>
    <t>Poznámka k položce:_x000D_
Náklady zhotovitele na zajištění, vystavení a udržování finanční záruky za za vady Díla v záruční době ve výši 3 % z ceny Díla bez DPH, a to formou bankovní záruky, pojištění záruky nebo složením peněžních prostředků na účet Objednatele. Bankovní záruka nebo pojištění záruky musí být neodvolatelné, bezpodmínečné a splatné na první písemnou výzvu Objednatele. Jistota bude platná nebo složená po dobu nejméně 60 měsíců ode dne protokolárního předání a převzetí Díla a dále nejméně 30 dnů po uplynutí záruční doby.</t>
  </si>
  <si>
    <t>7 - Demolice</t>
  </si>
  <si>
    <t>M - Práce a dodávky M</t>
  </si>
  <si>
    <t xml:space="preserve">    22-M - Montáže technologických zařízení pro dopravní stavby</t>
  </si>
  <si>
    <t>9,1</t>
  </si>
  <si>
    <t>622321121</t>
  </si>
  <si>
    <t>Vápenocementová omítka hladká jednovrstvá vnějších stěn nanášená ručně</t>
  </si>
  <si>
    <t>50*14</t>
  </si>
  <si>
    <t>978015391</t>
  </si>
  <si>
    <t>Otlučení (osekání) vnější vápenné nebo vápenocementové omítky stupně členitosti 1 a 2 v rozsahu přes 80 do 100 %</t>
  </si>
  <si>
    <t>9,1*2,5</t>
  </si>
  <si>
    <t>981013312</t>
  </si>
  <si>
    <t>Demolice budov zděných na MVC podíl konstrukcí přes 10 do 15 % těžkou mechanizací</t>
  </si>
  <si>
    <t>21,34*10,1*2,5</t>
  </si>
  <si>
    <t>21,34*10,1*5</t>
  </si>
  <si>
    <t>981013312r</t>
  </si>
  <si>
    <t>Demolice budov-příplatek za ruční dobourání</t>
  </si>
  <si>
    <t>10*2,5*0,4*2,2</t>
  </si>
  <si>
    <t>10*5*0,4*2,2</t>
  </si>
  <si>
    <t>981013312rr</t>
  </si>
  <si>
    <t>Demolice budov-příplatek za ruční demontáž střešních tašek k dalšímu použití</t>
  </si>
  <si>
    <t>21,34*10,1*1,3</t>
  </si>
  <si>
    <t>421,969*5</t>
  </si>
  <si>
    <t>997013811</t>
  </si>
  <si>
    <t>Poplatek za uložení na skládce (skládkovné) stavebního odpadu dřevěného kód odpadu 17 02 01</t>
  </si>
  <si>
    <t>21,34*10*0,15*800/1000</t>
  </si>
  <si>
    <t>997013862</t>
  </si>
  <si>
    <t>Poplatek za uložení stavebního odpadu na recyklační skládce (skládkovné) z armovaného betonu kód odpadu 17 01 01</t>
  </si>
  <si>
    <t>21,34*10*0,3*2,2</t>
  </si>
  <si>
    <t>997013863</t>
  </si>
  <si>
    <t>Poplatek za uložení stavebního odpadu na recyklační skládce (skládkovné) cihelného kód odpadu 17 01 02</t>
  </si>
  <si>
    <t>421,969-25,608-140,844</t>
  </si>
  <si>
    <t>765113511r</t>
  </si>
  <si>
    <t>Doplnění okraje střechy stávajících budov u bourané části včetně oplechování</t>
  </si>
  <si>
    <t>Práce a dodávky M</t>
  </si>
  <si>
    <t>22-M</t>
  </si>
  <si>
    <t>Montáže technologických zařízení pro dopravní stavby</t>
  </si>
  <si>
    <t>228040321r</t>
  </si>
  <si>
    <t>Odpojení přípojky elektro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</si>
</sst>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0000A8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0" fillId="0" borderId="0" applyNumberFormat="0" applyFill="0" applyBorder="0" applyAlignment="0" applyProtection="0"/>
  </cellStyleXfs>
  <cellXfs count="23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1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2" fillId="4" borderId="8" xfId="0" applyFont="1" applyFill="1" applyBorder="1" applyAlignment="1">
      <alignment horizontal="center" vertical="center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0" fillId="0" borderId="14" xfId="0" applyNumberFormat="1" applyFont="1" applyBorder="1" applyAlignment="1">
      <alignment vertical="center"/>
    </xf>
    <xf numFmtId="4" fontId="20" fillId="0" borderId="0" xfId="0" applyNumberFormat="1" applyFont="1" applyAlignment="1">
      <alignment vertical="center"/>
    </xf>
    <xf numFmtId="166" fontId="20" fillId="0" borderId="0" xfId="0" applyNumberFormat="1" applyFont="1" applyAlignment="1">
      <alignment vertical="center"/>
    </xf>
    <xf numFmtId="4" fontId="20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4" xfId="0" applyNumberFormat="1" applyFont="1" applyBorder="1" applyAlignment="1">
      <alignment vertical="center"/>
    </xf>
    <xf numFmtId="4" fontId="29" fillId="0" borderId="0" xfId="0" applyNumberFormat="1" applyFont="1" applyAlignment="1">
      <alignment vertical="center"/>
    </xf>
    <xf numFmtId="166" fontId="29" fillId="0" borderId="0" xfId="0" applyNumberFormat="1" applyFont="1" applyAlignment="1">
      <alignment vertical="center"/>
    </xf>
    <xf numFmtId="4" fontId="29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29" fillId="0" borderId="19" xfId="0" applyNumberFormat="1" applyFont="1" applyBorder="1" applyAlignment="1">
      <alignment vertical="center"/>
    </xf>
    <xf numFmtId="4" fontId="29" fillId="0" borderId="20" xfId="0" applyNumberFormat="1" applyFont="1" applyBorder="1" applyAlignment="1">
      <alignment vertical="center"/>
    </xf>
    <xf numFmtId="166" fontId="29" fillId="0" borderId="20" xfId="0" applyNumberFormat="1" applyFont="1" applyBorder="1" applyAlignment="1">
      <alignment vertical="center"/>
    </xf>
    <xf numFmtId="4" fontId="29" fillId="0" borderId="21" xfId="0" applyNumberFormat="1" applyFont="1" applyBorder="1" applyAlignment="1">
      <alignment vertical="center"/>
    </xf>
    <xf numFmtId="0" fontId="31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22" fillId="4" borderId="0" xfId="0" applyFont="1" applyFill="1" applyAlignment="1">
      <alignment horizontal="left" vertical="center"/>
    </xf>
    <xf numFmtId="0" fontId="22" fillId="4" borderId="0" xfId="0" applyFont="1" applyFill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2" fillId="4" borderId="16" xfId="0" applyFont="1" applyFill="1" applyBorder="1" applyAlignment="1">
      <alignment horizontal="center" vertical="center" wrapText="1"/>
    </xf>
    <xf numFmtId="0" fontId="22" fillId="4" borderId="17" xfId="0" applyFont="1" applyFill="1" applyBorder="1" applyAlignment="1">
      <alignment horizontal="center" vertical="center" wrapText="1"/>
    </xf>
    <xf numFmtId="0" fontId="22" fillId="4" borderId="18" xfId="0" applyFont="1" applyFill="1" applyBorder="1" applyAlignment="1">
      <alignment horizontal="center" vertical="center" wrapText="1"/>
    </xf>
    <xf numFmtId="4" fontId="24" fillId="0" borderId="0" xfId="0" applyNumberFormat="1" applyFont="1"/>
    <xf numFmtId="166" fontId="33" fillId="0" borderId="12" xfId="0" applyNumberFormat="1" applyFont="1" applyBorder="1"/>
    <xf numFmtId="166" fontId="33" fillId="0" borderId="13" xfId="0" applyNumberFormat="1" applyFont="1" applyBorder="1"/>
    <xf numFmtId="4" fontId="34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22" fillId="0" borderId="22" xfId="0" applyFont="1" applyBorder="1" applyAlignment="1">
      <alignment horizontal="center" vertical="center"/>
    </xf>
    <xf numFmtId="49" fontId="22" fillId="0" borderId="22" xfId="0" applyNumberFormat="1" applyFont="1" applyBorder="1" applyAlignment="1">
      <alignment horizontal="left" vertical="center" wrapText="1"/>
    </xf>
    <xf numFmtId="0" fontId="22" fillId="0" borderId="22" xfId="0" applyFont="1" applyBorder="1" applyAlignment="1">
      <alignment horizontal="left" vertical="center" wrapText="1"/>
    </xf>
    <xf numFmtId="0" fontId="22" fillId="0" borderId="22" xfId="0" applyFont="1" applyBorder="1" applyAlignment="1">
      <alignment horizontal="center" vertical="center" wrapText="1"/>
    </xf>
    <xf numFmtId="167" fontId="22" fillId="0" borderId="22" xfId="0" applyNumberFormat="1" applyFont="1" applyBorder="1" applyAlignment="1">
      <alignment vertical="center"/>
    </xf>
    <xf numFmtId="4" fontId="22" fillId="2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>
      <alignment vertical="center"/>
    </xf>
    <xf numFmtId="0" fontId="23" fillId="2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Alignment="1">
      <alignment horizontal="center" vertical="center"/>
    </xf>
    <xf numFmtId="166" fontId="23" fillId="0" borderId="0" xfId="0" applyNumberFormat="1" applyFont="1" applyAlignment="1">
      <alignment vertical="center"/>
    </xf>
    <xf numFmtId="166" fontId="23" fillId="0" borderId="15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5" fillId="0" borderId="0" xfId="0" applyFont="1" applyAlignment="1">
      <alignment horizontal="left" vertical="center"/>
    </xf>
    <xf numFmtId="0" fontId="36" fillId="0" borderId="0" xfId="0" applyFont="1" applyAlignment="1">
      <alignment horizontal="left"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14" xfId="0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37" fillId="0" borderId="22" xfId="0" applyFont="1" applyBorder="1" applyAlignment="1">
      <alignment horizontal="center" vertical="center"/>
    </xf>
    <xf numFmtId="49" fontId="37" fillId="0" borderId="22" xfId="0" applyNumberFormat="1" applyFont="1" applyBorder="1" applyAlignment="1">
      <alignment horizontal="left" vertical="center" wrapText="1"/>
    </xf>
    <xf numFmtId="0" fontId="37" fillId="0" borderId="22" xfId="0" applyFont="1" applyBorder="1" applyAlignment="1">
      <alignment horizontal="left" vertical="center" wrapText="1"/>
    </xf>
    <xf numFmtId="0" fontId="37" fillId="0" borderId="22" xfId="0" applyFont="1" applyBorder="1" applyAlignment="1">
      <alignment horizontal="center" vertical="center" wrapText="1"/>
    </xf>
    <xf numFmtId="167" fontId="37" fillId="0" borderId="22" xfId="0" applyNumberFormat="1" applyFont="1" applyBorder="1" applyAlignment="1">
      <alignment vertical="center"/>
    </xf>
    <xf numFmtId="4" fontId="37" fillId="2" borderId="22" xfId="0" applyNumberFormat="1" applyFont="1" applyFill="1" applyBorder="1" applyAlignment="1" applyProtection="1">
      <alignment vertical="center"/>
      <protection locked="0"/>
    </xf>
    <xf numFmtId="4" fontId="37" fillId="0" borderId="22" xfId="0" applyNumberFormat="1" applyFont="1" applyBorder="1" applyAlignment="1">
      <alignment vertical="center"/>
    </xf>
    <xf numFmtId="0" fontId="38" fillId="0" borderId="3" xfId="0" applyFont="1" applyBorder="1" applyAlignment="1">
      <alignment vertical="center"/>
    </xf>
    <xf numFmtId="0" fontId="37" fillId="2" borderId="14" xfId="0" applyFont="1" applyFill="1" applyBorder="1" applyAlignment="1" applyProtection="1">
      <alignment horizontal="left" vertical="center"/>
      <protection locked="0"/>
    </xf>
    <xf numFmtId="0" fontId="37" fillId="0" borderId="0" xfId="0" applyFont="1" applyAlignment="1">
      <alignment horizontal="center"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39" fillId="0" borderId="0" xfId="0" applyFont="1" applyAlignment="1">
      <alignment vertical="center" wrapText="1"/>
    </xf>
    <xf numFmtId="167" fontId="22" fillId="2" borderId="22" xfId="0" applyNumberFormat="1" applyFont="1" applyFill="1" applyBorder="1" applyAlignment="1" applyProtection="1">
      <alignment vertical="center"/>
      <protection locked="0"/>
    </xf>
    <xf numFmtId="0" fontId="10" fillId="0" borderId="19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2" fillId="4" borderId="6" xfId="0" applyFont="1" applyFill="1" applyBorder="1" applyAlignment="1">
      <alignment horizontal="center" vertical="center"/>
    </xf>
    <xf numFmtId="0" fontId="22" fillId="4" borderId="7" xfId="0" applyFont="1" applyFill="1" applyBorder="1" applyAlignment="1">
      <alignment horizontal="left" vertical="center"/>
    </xf>
    <xf numFmtId="0" fontId="22" fillId="4" borderId="7" xfId="0" applyFont="1" applyFill="1" applyBorder="1" applyAlignment="1">
      <alignment horizontal="right" vertical="center"/>
    </xf>
    <xf numFmtId="0" fontId="22" fillId="4" borderId="7" xfId="0" applyFont="1" applyFill="1" applyBorder="1" applyAlignment="1">
      <alignment horizontal="center" vertical="center"/>
    </xf>
    <xf numFmtId="0" fontId="27" fillId="0" borderId="0" xfId="0" applyFont="1" applyAlignment="1">
      <alignment horizontal="left" vertical="center" wrapText="1"/>
    </xf>
    <xf numFmtId="4" fontId="28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4" fontId="28" fillId="0" borderId="0" xfId="0" applyNumberFormat="1" applyFont="1" applyAlignment="1">
      <alignment horizontal="right"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30" fillId="0" borderId="0" xfId="0" applyFont="1" applyAlignment="1">
      <alignment horizontal="left" vertical="center" wrapText="1"/>
    </xf>
    <xf numFmtId="4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8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9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65"/>
  <sheetViews>
    <sheetView showGridLines="0" topLeftCell="A7" workbookViewId="0"/>
  </sheetViews>
  <sheetFormatPr defaultRowHeight="14.5"/>
  <cols>
    <col min="1" max="1" width="8.33203125" customWidth="1"/>
    <col min="2" max="2" width="1.6640625" customWidth="1"/>
    <col min="3" max="3" width="4.109375" customWidth="1"/>
    <col min="4" max="33" width="2.6640625" customWidth="1"/>
    <col min="34" max="34" width="3.33203125" customWidth="1"/>
    <col min="35" max="35" width="31.6640625" customWidth="1"/>
    <col min="36" max="37" width="2.44140625" customWidth="1"/>
    <col min="38" max="38" width="8.33203125" customWidth="1"/>
    <col min="39" max="39" width="3.33203125" customWidth="1"/>
    <col min="40" max="40" width="13.33203125" customWidth="1"/>
    <col min="41" max="41" width="7.44140625" customWidth="1"/>
    <col min="42" max="42" width="4.109375" customWidth="1"/>
    <col min="43" max="43" width="15.6640625" customWidth="1"/>
    <col min="44" max="44" width="13.6640625" customWidth="1"/>
    <col min="45" max="47" width="25.7773437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09375" hidden="1" customWidth="1"/>
    <col min="54" max="54" width="25" hidden="1" customWidth="1"/>
    <col min="55" max="55" width="21.6640625" hidden="1" customWidth="1"/>
    <col min="56" max="56" width="19.109375" hidden="1" customWidth="1"/>
    <col min="57" max="57" width="66.44140625" customWidth="1"/>
    <col min="71" max="91" width="9.33203125" hidden="1"/>
  </cols>
  <sheetData>
    <row r="1" spans="1:74" ht="10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pans="1:74" ht="37" customHeight="1">
      <c r="AR2" s="220"/>
      <c r="AS2" s="220"/>
      <c r="AT2" s="220"/>
      <c r="AU2" s="220"/>
      <c r="AV2" s="220"/>
      <c r="AW2" s="220"/>
      <c r="AX2" s="220"/>
      <c r="AY2" s="220"/>
      <c r="AZ2" s="220"/>
      <c r="BA2" s="220"/>
      <c r="BB2" s="220"/>
      <c r="BC2" s="220"/>
      <c r="BD2" s="220"/>
      <c r="BE2" s="220"/>
      <c r="BS2" s="17" t="s">
        <v>6</v>
      </c>
      <c r="BT2" s="17" t="s">
        <v>7</v>
      </c>
    </row>
    <row r="3" spans="1:74" ht="7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pans="1:74" ht="25" customHeight="1">
      <c r="B4" s="20"/>
      <c r="D4" s="21" t="s">
        <v>9</v>
      </c>
      <c r="AR4" s="20"/>
      <c r="AS4" s="22" t="s">
        <v>10</v>
      </c>
      <c r="BE4" s="23" t="s">
        <v>11</v>
      </c>
      <c r="BS4" s="17" t="s">
        <v>12</v>
      </c>
    </row>
    <row r="5" spans="1:74" ht="12" customHeight="1">
      <c r="B5" s="20"/>
      <c r="D5" s="24" t="s">
        <v>13</v>
      </c>
      <c r="K5" s="219" t="s">
        <v>14</v>
      </c>
      <c r="L5" s="220"/>
      <c r="M5" s="220"/>
      <c r="N5" s="220"/>
      <c r="O5" s="220"/>
      <c r="P5" s="220"/>
      <c r="Q5" s="220"/>
      <c r="R5" s="220"/>
      <c r="S5" s="220"/>
      <c r="T5" s="220"/>
      <c r="U5" s="220"/>
      <c r="V5" s="220"/>
      <c r="W5" s="220"/>
      <c r="X5" s="220"/>
      <c r="Y5" s="220"/>
      <c r="Z5" s="220"/>
      <c r="AA5" s="220"/>
      <c r="AB5" s="220"/>
      <c r="AC5" s="220"/>
      <c r="AD5" s="220"/>
      <c r="AE5" s="220"/>
      <c r="AF5" s="220"/>
      <c r="AG5" s="220"/>
      <c r="AH5" s="220"/>
      <c r="AI5" s="220"/>
      <c r="AJ5" s="220"/>
      <c r="AK5" s="220"/>
      <c r="AL5" s="220"/>
      <c r="AM5" s="220"/>
      <c r="AN5" s="220"/>
      <c r="AO5" s="220"/>
      <c r="AR5" s="20"/>
      <c r="BE5" s="216" t="s">
        <v>15</v>
      </c>
      <c r="BS5" s="17" t="s">
        <v>6</v>
      </c>
    </row>
    <row r="6" spans="1:74" ht="37" customHeight="1">
      <c r="B6" s="20"/>
      <c r="D6" s="26" t="s">
        <v>16</v>
      </c>
      <c r="K6" s="221" t="s">
        <v>17</v>
      </c>
      <c r="L6" s="220"/>
      <c r="M6" s="220"/>
      <c r="N6" s="220"/>
      <c r="O6" s="220"/>
      <c r="P6" s="220"/>
      <c r="Q6" s="220"/>
      <c r="R6" s="220"/>
      <c r="S6" s="220"/>
      <c r="T6" s="220"/>
      <c r="U6" s="220"/>
      <c r="V6" s="220"/>
      <c r="W6" s="220"/>
      <c r="X6" s="220"/>
      <c r="Y6" s="220"/>
      <c r="Z6" s="220"/>
      <c r="AA6" s="220"/>
      <c r="AB6" s="220"/>
      <c r="AC6" s="220"/>
      <c r="AD6" s="220"/>
      <c r="AE6" s="220"/>
      <c r="AF6" s="220"/>
      <c r="AG6" s="220"/>
      <c r="AH6" s="220"/>
      <c r="AI6" s="220"/>
      <c r="AJ6" s="220"/>
      <c r="AK6" s="220"/>
      <c r="AL6" s="220"/>
      <c r="AM6" s="220"/>
      <c r="AN6" s="220"/>
      <c r="AO6" s="220"/>
      <c r="AR6" s="20"/>
      <c r="BE6" s="217"/>
      <c r="BS6" s="17" t="s">
        <v>6</v>
      </c>
    </row>
    <row r="7" spans="1:74" ht="12" customHeight="1">
      <c r="B7" s="20"/>
      <c r="D7" s="27" t="s">
        <v>18</v>
      </c>
      <c r="K7" s="25" t="s">
        <v>19</v>
      </c>
      <c r="AK7" s="27" t="s">
        <v>20</v>
      </c>
      <c r="AN7" s="25" t="s">
        <v>19</v>
      </c>
      <c r="AR7" s="20"/>
      <c r="BE7" s="217"/>
      <c r="BS7" s="17" t="s">
        <v>6</v>
      </c>
    </row>
    <row r="8" spans="1:74" ht="12" customHeight="1">
      <c r="B8" s="20"/>
      <c r="D8" s="27" t="s">
        <v>21</v>
      </c>
      <c r="K8" s="25" t="s">
        <v>22</v>
      </c>
      <c r="AK8" s="27" t="s">
        <v>23</v>
      </c>
      <c r="AN8" s="28" t="s">
        <v>24</v>
      </c>
      <c r="AR8" s="20"/>
      <c r="BE8" s="217"/>
      <c r="BS8" s="17" t="s">
        <v>6</v>
      </c>
    </row>
    <row r="9" spans="1:74" ht="14.4" customHeight="1">
      <c r="B9" s="20"/>
      <c r="AR9" s="20"/>
      <c r="BE9" s="217"/>
      <c r="BS9" s="17" t="s">
        <v>6</v>
      </c>
    </row>
    <row r="10" spans="1:74" ht="12" customHeight="1">
      <c r="B10" s="20"/>
      <c r="D10" s="27" t="s">
        <v>25</v>
      </c>
      <c r="AK10" s="27" t="s">
        <v>26</v>
      </c>
      <c r="AN10" s="25" t="s">
        <v>27</v>
      </c>
      <c r="AR10" s="20"/>
      <c r="BE10" s="217"/>
      <c r="BS10" s="17" t="s">
        <v>6</v>
      </c>
    </row>
    <row r="11" spans="1:74" ht="18.5" customHeight="1">
      <c r="B11" s="20"/>
      <c r="E11" s="25" t="s">
        <v>28</v>
      </c>
      <c r="AK11" s="27" t="s">
        <v>29</v>
      </c>
      <c r="AN11" s="25" t="s">
        <v>30</v>
      </c>
      <c r="AR11" s="20"/>
      <c r="BE11" s="217"/>
      <c r="BS11" s="17" t="s">
        <v>6</v>
      </c>
    </row>
    <row r="12" spans="1:74" ht="7" customHeight="1">
      <c r="B12" s="20"/>
      <c r="AR12" s="20"/>
      <c r="BE12" s="217"/>
      <c r="BS12" s="17" t="s">
        <v>6</v>
      </c>
    </row>
    <row r="13" spans="1:74" ht="12" customHeight="1">
      <c r="B13" s="20"/>
      <c r="D13" s="27" t="s">
        <v>31</v>
      </c>
      <c r="AK13" s="27" t="s">
        <v>26</v>
      </c>
      <c r="AN13" s="29" t="s">
        <v>32</v>
      </c>
      <c r="AR13" s="20"/>
      <c r="BE13" s="217"/>
      <c r="BS13" s="17" t="s">
        <v>6</v>
      </c>
    </row>
    <row r="14" spans="1:74" ht="12.5">
      <c r="B14" s="20"/>
      <c r="E14" s="222" t="s">
        <v>32</v>
      </c>
      <c r="F14" s="223"/>
      <c r="G14" s="223"/>
      <c r="H14" s="223"/>
      <c r="I14" s="223"/>
      <c r="J14" s="223"/>
      <c r="K14" s="223"/>
      <c r="L14" s="223"/>
      <c r="M14" s="223"/>
      <c r="N14" s="223"/>
      <c r="O14" s="223"/>
      <c r="P14" s="223"/>
      <c r="Q14" s="223"/>
      <c r="R14" s="223"/>
      <c r="S14" s="223"/>
      <c r="T14" s="223"/>
      <c r="U14" s="223"/>
      <c r="V14" s="223"/>
      <c r="W14" s="223"/>
      <c r="X14" s="223"/>
      <c r="Y14" s="223"/>
      <c r="Z14" s="223"/>
      <c r="AA14" s="223"/>
      <c r="AB14" s="223"/>
      <c r="AC14" s="223"/>
      <c r="AD14" s="223"/>
      <c r="AE14" s="223"/>
      <c r="AF14" s="223"/>
      <c r="AG14" s="223"/>
      <c r="AH14" s="223"/>
      <c r="AI14" s="223"/>
      <c r="AJ14" s="223"/>
      <c r="AK14" s="27" t="s">
        <v>29</v>
      </c>
      <c r="AN14" s="29" t="s">
        <v>32</v>
      </c>
      <c r="AR14" s="20"/>
      <c r="BE14" s="217"/>
      <c r="BS14" s="17" t="s">
        <v>6</v>
      </c>
    </row>
    <row r="15" spans="1:74" ht="7" customHeight="1">
      <c r="B15" s="20"/>
      <c r="AR15" s="20"/>
      <c r="BE15" s="217"/>
      <c r="BS15" s="17" t="s">
        <v>4</v>
      </c>
    </row>
    <row r="16" spans="1:74" ht="12" customHeight="1">
      <c r="B16" s="20"/>
      <c r="D16" s="27" t="s">
        <v>33</v>
      </c>
      <c r="AK16" s="27" t="s">
        <v>26</v>
      </c>
      <c r="AN16" s="25" t="s">
        <v>34</v>
      </c>
      <c r="AR16" s="20"/>
      <c r="BE16" s="217"/>
      <c r="BS16" s="17" t="s">
        <v>4</v>
      </c>
    </row>
    <row r="17" spans="2:71" ht="18.5" customHeight="1">
      <c r="B17" s="20"/>
      <c r="E17" s="25" t="s">
        <v>35</v>
      </c>
      <c r="AK17" s="27" t="s">
        <v>29</v>
      </c>
      <c r="AN17" s="25" t="s">
        <v>19</v>
      </c>
      <c r="AR17" s="20"/>
      <c r="BE17" s="217"/>
      <c r="BS17" s="17" t="s">
        <v>36</v>
      </c>
    </row>
    <row r="18" spans="2:71" ht="7" customHeight="1">
      <c r="B18" s="20"/>
      <c r="AR18" s="20"/>
      <c r="BE18" s="217"/>
      <c r="BS18" s="17" t="s">
        <v>6</v>
      </c>
    </row>
    <row r="19" spans="2:71" ht="12" customHeight="1">
      <c r="B19" s="20"/>
      <c r="D19" s="27" t="s">
        <v>37</v>
      </c>
      <c r="AK19" s="27" t="s">
        <v>26</v>
      </c>
      <c r="AN19" s="25" t="s">
        <v>19</v>
      </c>
      <c r="AR19" s="20"/>
      <c r="BE19" s="217"/>
      <c r="BS19" s="17" t="s">
        <v>6</v>
      </c>
    </row>
    <row r="20" spans="2:71" ht="18.5" customHeight="1">
      <c r="B20" s="20"/>
      <c r="E20" s="25" t="s">
        <v>38</v>
      </c>
      <c r="AK20" s="27" t="s">
        <v>29</v>
      </c>
      <c r="AN20" s="25" t="s">
        <v>19</v>
      </c>
      <c r="AR20" s="20"/>
      <c r="BE20" s="217"/>
      <c r="BS20" s="17" t="s">
        <v>36</v>
      </c>
    </row>
    <row r="21" spans="2:71" ht="7" customHeight="1">
      <c r="B21" s="20"/>
      <c r="AR21" s="20"/>
      <c r="BE21" s="217"/>
    </row>
    <row r="22" spans="2:71" ht="12" customHeight="1">
      <c r="B22" s="20"/>
      <c r="D22" s="27" t="s">
        <v>39</v>
      </c>
      <c r="AR22" s="20"/>
      <c r="BE22" s="217"/>
    </row>
    <row r="23" spans="2:71" ht="47.25" customHeight="1">
      <c r="B23" s="20"/>
      <c r="E23" s="224" t="s">
        <v>40</v>
      </c>
      <c r="F23" s="224"/>
      <c r="G23" s="224"/>
      <c r="H23" s="224"/>
      <c r="I23" s="224"/>
      <c r="J23" s="224"/>
      <c r="K23" s="224"/>
      <c r="L23" s="224"/>
      <c r="M23" s="224"/>
      <c r="N23" s="224"/>
      <c r="O23" s="224"/>
      <c r="P23" s="224"/>
      <c r="Q23" s="224"/>
      <c r="R23" s="224"/>
      <c r="S23" s="224"/>
      <c r="T23" s="224"/>
      <c r="U23" s="224"/>
      <c r="V23" s="224"/>
      <c r="W23" s="224"/>
      <c r="X23" s="224"/>
      <c r="Y23" s="224"/>
      <c r="Z23" s="224"/>
      <c r="AA23" s="224"/>
      <c r="AB23" s="224"/>
      <c r="AC23" s="224"/>
      <c r="AD23" s="224"/>
      <c r="AE23" s="224"/>
      <c r="AF23" s="224"/>
      <c r="AG23" s="224"/>
      <c r="AH23" s="224"/>
      <c r="AI23" s="224"/>
      <c r="AJ23" s="224"/>
      <c r="AK23" s="224"/>
      <c r="AL23" s="224"/>
      <c r="AM23" s="224"/>
      <c r="AN23" s="224"/>
      <c r="AR23" s="20"/>
      <c r="BE23" s="217"/>
    </row>
    <row r="24" spans="2:71" ht="7" customHeight="1">
      <c r="B24" s="20"/>
      <c r="AR24" s="20"/>
      <c r="BE24" s="217"/>
    </row>
    <row r="25" spans="2:71" ht="7" customHeight="1">
      <c r="B25" s="20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R25" s="20"/>
      <c r="BE25" s="217"/>
    </row>
    <row r="26" spans="2:71" s="1" customFormat="1" ht="25.9" customHeight="1">
      <c r="B26" s="32"/>
      <c r="D26" s="33" t="s">
        <v>41</v>
      </c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225">
        <f>ROUND(AG54,2)</f>
        <v>0</v>
      </c>
      <c r="AL26" s="226"/>
      <c r="AM26" s="226"/>
      <c r="AN26" s="226"/>
      <c r="AO26" s="226"/>
      <c r="AR26" s="32"/>
      <c r="BE26" s="217"/>
    </row>
    <row r="27" spans="2:71" s="1" customFormat="1" ht="7" customHeight="1">
      <c r="B27" s="32"/>
      <c r="AR27" s="32"/>
      <c r="BE27" s="217"/>
    </row>
    <row r="28" spans="2:71" s="1" customFormat="1" ht="12.5">
      <c r="B28" s="32"/>
      <c r="L28" s="227" t="s">
        <v>42</v>
      </c>
      <c r="M28" s="227"/>
      <c r="N28" s="227"/>
      <c r="O28" s="227"/>
      <c r="P28" s="227"/>
      <c r="W28" s="227" t="s">
        <v>43</v>
      </c>
      <c r="X28" s="227"/>
      <c r="Y28" s="227"/>
      <c r="Z28" s="227"/>
      <c r="AA28" s="227"/>
      <c r="AB28" s="227"/>
      <c r="AC28" s="227"/>
      <c r="AD28" s="227"/>
      <c r="AE28" s="227"/>
      <c r="AK28" s="227" t="s">
        <v>44</v>
      </c>
      <c r="AL28" s="227"/>
      <c r="AM28" s="227"/>
      <c r="AN28" s="227"/>
      <c r="AO28" s="227"/>
      <c r="AR28" s="32"/>
      <c r="BE28" s="217"/>
    </row>
    <row r="29" spans="2:71" s="2" customFormat="1" ht="14.4" customHeight="1">
      <c r="B29" s="36"/>
      <c r="D29" s="27" t="s">
        <v>45</v>
      </c>
      <c r="F29" s="27" t="s">
        <v>46</v>
      </c>
      <c r="L29" s="230">
        <v>0.21</v>
      </c>
      <c r="M29" s="229"/>
      <c r="N29" s="229"/>
      <c r="O29" s="229"/>
      <c r="P29" s="229"/>
      <c r="W29" s="228">
        <f>ROUND(AZ54, 2)</f>
        <v>0</v>
      </c>
      <c r="X29" s="229"/>
      <c r="Y29" s="229"/>
      <c r="Z29" s="229"/>
      <c r="AA29" s="229"/>
      <c r="AB29" s="229"/>
      <c r="AC29" s="229"/>
      <c r="AD29" s="229"/>
      <c r="AE29" s="229"/>
      <c r="AK29" s="228">
        <f>ROUND(AV54, 2)</f>
        <v>0</v>
      </c>
      <c r="AL29" s="229"/>
      <c r="AM29" s="229"/>
      <c r="AN29" s="229"/>
      <c r="AO29" s="229"/>
      <c r="AR29" s="36"/>
      <c r="BE29" s="218"/>
    </row>
    <row r="30" spans="2:71" s="2" customFormat="1" ht="14.4" customHeight="1">
      <c r="B30" s="36"/>
      <c r="F30" s="27" t="s">
        <v>47</v>
      </c>
      <c r="L30" s="230">
        <v>0.12</v>
      </c>
      <c r="M30" s="229"/>
      <c r="N30" s="229"/>
      <c r="O30" s="229"/>
      <c r="P30" s="229"/>
      <c r="W30" s="228">
        <f>ROUND(BA54, 2)</f>
        <v>0</v>
      </c>
      <c r="X30" s="229"/>
      <c r="Y30" s="229"/>
      <c r="Z30" s="229"/>
      <c r="AA30" s="229"/>
      <c r="AB30" s="229"/>
      <c r="AC30" s="229"/>
      <c r="AD30" s="229"/>
      <c r="AE30" s="229"/>
      <c r="AK30" s="228">
        <f>ROUND(AW54, 2)</f>
        <v>0</v>
      </c>
      <c r="AL30" s="229"/>
      <c r="AM30" s="229"/>
      <c r="AN30" s="229"/>
      <c r="AO30" s="229"/>
      <c r="AR30" s="36"/>
      <c r="BE30" s="218"/>
    </row>
    <row r="31" spans="2:71" s="2" customFormat="1" ht="14.4" hidden="1" customHeight="1">
      <c r="B31" s="36"/>
      <c r="F31" s="27" t="s">
        <v>48</v>
      </c>
      <c r="L31" s="230">
        <v>0.21</v>
      </c>
      <c r="M31" s="229"/>
      <c r="N31" s="229"/>
      <c r="O31" s="229"/>
      <c r="P31" s="229"/>
      <c r="W31" s="228">
        <f>ROUND(BB54, 2)</f>
        <v>0</v>
      </c>
      <c r="X31" s="229"/>
      <c r="Y31" s="229"/>
      <c r="Z31" s="229"/>
      <c r="AA31" s="229"/>
      <c r="AB31" s="229"/>
      <c r="AC31" s="229"/>
      <c r="AD31" s="229"/>
      <c r="AE31" s="229"/>
      <c r="AK31" s="228">
        <v>0</v>
      </c>
      <c r="AL31" s="229"/>
      <c r="AM31" s="229"/>
      <c r="AN31" s="229"/>
      <c r="AO31" s="229"/>
      <c r="AR31" s="36"/>
      <c r="BE31" s="218"/>
    </row>
    <row r="32" spans="2:71" s="2" customFormat="1" ht="14.4" hidden="1" customHeight="1">
      <c r="B32" s="36"/>
      <c r="F32" s="27" t="s">
        <v>49</v>
      </c>
      <c r="L32" s="230">
        <v>0.12</v>
      </c>
      <c r="M32" s="229"/>
      <c r="N32" s="229"/>
      <c r="O32" s="229"/>
      <c r="P32" s="229"/>
      <c r="W32" s="228">
        <f>ROUND(BC54, 2)</f>
        <v>0</v>
      </c>
      <c r="X32" s="229"/>
      <c r="Y32" s="229"/>
      <c r="Z32" s="229"/>
      <c r="AA32" s="229"/>
      <c r="AB32" s="229"/>
      <c r="AC32" s="229"/>
      <c r="AD32" s="229"/>
      <c r="AE32" s="229"/>
      <c r="AK32" s="228">
        <v>0</v>
      </c>
      <c r="AL32" s="229"/>
      <c r="AM32" s="229"/>
      <c r="AN32" s="229"/>
      <c r="AO32" s="229"/>
      <c r="AR32" s="36"/>
      <c r="BE32" s="218"/>
    </row>
    <row r="33" spans="2:44" s="2" customFormat="1" ht="14.4" hidden="1" customHeight="1">
      <c r="B33" s="36"/>
      <c r="F33" s="27" t="s">
        <v>50</v>
      </c>
      <c r="L33" s="230">
        <v>0</v>
      </c>
      <c r="M33" s="229"/>
      <c r="N33" s="229"/>
      <c r="O33" s="229"/>
      <c r="P33" s="229"/>
      <c r="W33" s="228">
        <f>ROUND(BD54, 2)</f>
        <v>0</v>
      </c>
      <c r="X33" s="229"/>
      <c r="Y33" s="229"/>
      <c r="Z33" s="229"/>
      <c r="AA33" s="229"/>
      <c r="AB33" s="229"/>
      <c r="AC33" s="229"/>
      <c r="AD33" s="229"/>
      <c r="AE33" s="229"/>
      <c r="AK33" s="228">
        <v>0</v>
      </c>
      <c r="AL33" s="229"/>
      <c r="AM33" s="229"/>
      <c r="AN33" s="229"/>
      <c r="AO33" s="229"/>
      <c r="AR33" s="36"/>
    </row>
    <row r="34" spans="2:44" s="1" customFormat="1" ht="7" customHeight="1">
      <c r="B34" s="32"/>
      <c r="AR34" s="32"/>
    </row>
    <row r="35" spans="2:44" s="1" customFormat="1" ht="25.9" customHeight="1">
      <c r="B35" s="32"/>
      <c r="C35" s="37"/>
      <c r="D35" s="38" t="s">
        <v>51</v>
      </c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40" t="s">
        <v>52</v>
      </c>
      <c r="U35" s="39"/>
      <c r="V35" s="39"/>
      <c r="W35" s="39"/>
      <c r="X35" s="234" t="s">
        <v>53</v>
      </c>
      <c r="Y35" s="232"/>
      <c r="Z35" s="232"/>
      <c r="AA35" s="232"/>
      <c r="AB35" s="232"/>
      <c r="AC35" s="39"/>
      <c r="AD35" s="39"/>
      <c r="AE35" s="39"/>
      <c r="AF35" s="39"/>
      <c r="AG35" s="39"/>
      <c r="AH35" s="39"/>
      <c r="AI35" s="39"/>
      <c r="AJ35" s="39"/>
      <c r="AK35" s="231">
        <f>SUM(AK26:AK33)</f>
        <v>0</v>
      </c>
      <c r="AL35" s="232"/>
      <c r="AM35" s="232"/>
      <c r="AN35" s="232"/>
      <c r="AO35" s="233"/>
      <c r="AP35" s="37"/>
      <c r="AQ35" s="37"/>
      <c r="AR35" s="32"/>
    </row>
    <row r="36" spans="2:44" s="1" customFormat="1" ht="7" customHeight="1">
      <c r="B36" s="32"/>
      <c r="AR36" s="32"/>
    </row>
    <row r="37" spans="2:44" s="1" customFormat="1" ht="7" customHeight="1">
      <c r="B37" s="41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  <c r="AN37" s="42"/>
      <c r="AO37" s="42"/>
      <c r="AP37" s="42"/>
      <c r="AQ37" s="42"/>
      <c r="AR37" s="32"/>
    </row>
    <row r="41" spans="2:44" s="1" customFormat="1" ht="7" customHeight="1">
      <c r="B41" s="43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  <c r="AM41" s="44"/>
      <c r="AN41" s="44"/>
      <c r="AO41" s="44"/>
      <c r="AP41" s="44"/>
      <c r="AQ41" s="44"/>
      <c r="AR41" s="32"/>
    </row>
    <row r="42" spans="2:44" s="1" customFormat="1" ht="25" customHeight="1">
      <c r="B42" s="32"/>
      <c r="C42" s="21" t="s">
        <v>54</v>
      </c>
      <c r="AR42" s="32"/>
    </row>
    <row r="43" spans="2:44" s="1" customFormat="1" ht="7" customHeight="1">
      <c r="B43" s="32"/>
      <c r="AR43" s="32"/>
    </row>
    <row r="44" spans="2:44" s="3" customFormat="1" ht="12" customHeight="1">
      <c r="B44" s="45"/>
      <c r="C44" s="27" t="s">
        <v>13</v>
      </c>
      <c r="L44" s="3" t="str">
        <f>K5</f>
        <v>P2</v>
      </c>
      <c r="AR44" s="45"/>
    </row>
    <row r="45" spans="2:44" s="4" customFormat="1" ht="37" customHeight="1">
      <c r="B45" s="46"/>
      <c r="C45" s="47" t="s">
        <v>16</v>
      </c>
      <c r="L45" s="194" t="str">
        <f>K6</f>
        <v>Novostavba hasičské zbrojnice pro obec Stračov na p.p.č. 79-2 v k.ú. Stračov-výkaz výměr</v>
      </c>
      <c r="M45" s="195"/>
      <c r="N45" s="195"/>
      <c r="O45" s="195"/>
      <c r="P45" s="195"/>
      <c r="Q45" s="195"/>
      <c r="R45" s="195"/>
      <c r="S45" s="195"/>
      <c r="T45" s="195"/>
      <c r="U45" s="195"/>
      <c r="V45" s="195"/>
      <c r="W45" s="195"/>
      <c r="X45" s="195"/>
      <c r="Y45" s="195"/>
      <c r="Z45" s="195"/>
      <c r="AA45" s="195"/>
      <c r="AB45" s="195"/>
      <c r="AC45" s="195"/>
      <c r="AD45" s="195"/>
      <c r="AE45" s="195"/>
      <c r="AF45" s="195"/>
      <c r="AG45" s="195"/>
      <c r="AH45" s="195"/>
      <c r="AI45" s="195"/>
      <c r="AJ45" s="195"/>
      <c r="AK45" s="195"/>
      <c r="AL45" s="195"/>
      <c r="AM45" s="195"/>
      <c r="AN45" s="195"/>
      <c r="AO45" s="195"/>
      <c r="AR45" s="46"/>
    </row>
    <row r="46" spans="2:44" s="1" customFormat="1" ht="7" customHeight="1">
      <c r="B46" s="32"/>
      <c r="AR46" s="32"/>
    </row>
    <row r="47" spans="2:44" s="1" customFormat="1" ht="12" customHeight="1">
      <c r="B47" s="32"/>
      <c r="C47" s="27" t="s">
        <v>21</v>
      </c>
      <c r="L47" s="48" t="str">
        <f>IF(K8="","",K8)</f>
        <v>Stračov čp.2, st.p.č.79/2, kú Stračov</v>
      </c>
      <c r="AI47" s="27" t="s">
        <v>23</v>
      </c>
      <c r="AM47" s="196" t="str">
        <f>IF(AN8= "","",AN8)</f>
        <v>29. 6. 2026</v>
      </c>
      <c r="AN47" s="196"/>
      <c r="AR47" s="32"/>
    </row>
    <row r="48" spans="2:44" s="1" customFormat="1" ht="7" customHeight="1">
      <c r="B48" s="32"/>
      <c r="AR48" s="32"/>
    </row>
    <row r="49" spans="1:91" s="1" customFormat="1" ht="40" customHeight="1">
      <c r="B49" s="32"/>
      <c r="C49" s="27" t="s">
        <v>25</v>
      </c>
      <c r="L49" s="3" t="str">
        <f>IF(E11= "","",E11)</f>
        <v>Obec Stračov, Stračov 2, 503 14 Stračov</v>
      </c>
      <c r="AI49" s="27" t="s">
        <v>33</v>
      </c>
      <c r="AM49" s="197" t="str">
        <f>IF(E17="","",E17)</f>
        <v>Bc. Tomáš Nosek, Palackého 189, Nechanice, 503 15</v>
      </c>
      <c r="AN49" s="198"/>
      <c r="AO49" s="198"/>
      <c r="AP49" s="198"/>
      <c r="AR49" s="32"/>
      <c r="AS49" s="199" t="s">
        <v>55</v>
      </c>
      <c r="AT49" s="200"/>
      <c r="AU49" s="50"/>
      <c r="AV49" s="50"/>
      <c r="AW49" s="50"/>
      <c r="AX49" s="50"/>
      <c r="AY49" s="50"/>
      <c r="AZ49" s="50"/>
      <c r="BA49" s="50"/>
      <c r="BB49" s="50"/>
      <c r="BC49" s="50"/>
      <c r="BD49" s="51"/>
    </row>
    <row r="50" spans="1:91" s="1" customFormat="1" ht="15.15" customHeight="1">
      <c r="B50" s="32"/>
      <c r="C50" s="27" t="s">
        <v>31</v>
      </c>
      <c r="L50" s="3" t="str">
        <f>IF(E14= "Vyplň údaj","",E14)</f>
        <v/>
      </c>
      <c r="AI50" s="27" t="s">
        <v>37</v>
      </c>
      <c r="AM50" s="197" t="str">
        <f>IF(E20="","",E20)</f>
        <v xml:space="preserve"> </v>
      </c>
      <c r="AN50" s="198"/>
      <c r="AO50" s="198"/>
      <c r="AP50" s="198"/>
      <c r="AR50" s="32"/>
      <c r="AS50" s="201"/>
      <c r="AT50" s="202"/>
      <c r="BD50" s="53"/>
    </row>
    <row r="51" spans="1:91" s="1" customFormat="1" ht="10.75" customHeight="1">
      <c r="B51" s="32"/>
      <c r="AR51" s="32"/>
      <c r="AS51" s="201"/>
      <c r="AT51" s="202"/>
      <c r="BD51" s="53"/>
    </row>
    <row r="52" spans="1:91" s="1" customFormat="1" ht="29.25" customHeight="1">
      <c r="B52" s="32"/>
      <c r="C52" s="203" t="s">
        <v>56</v>
      </c>
      <c r="D52" s="204"/>
      <c r="E52" s="204"/>
      <c r="F52" s="204"/>
      <c r="G52" s="204"/>
      <c r="H52" s="54"/>
      <c r="I52" s="206" t="s">
        <v>57</v>
      </c>
      <c r="J52" s="204"/>
      <c r="K52" s="204"/>
      <c r="L52" s="204"/>
      <c r="M52" s="204"/>
      <c r="N52" s="204"/>
      <c r="O52" s="204"/>
      <c r="P52" s="204"/>
      <c r="Q52" s="204"/>
      <c r="R52" s="204"/>
      <c r="S52" s="204"/>
      <c r="T52" s="204"/>
      <c r="U52" s="204"/>
      <c r="V52" s="204"/>
      <c r="W52" s="204"/>
      <c r="X52" s="204"/>
      <c r="Y52" s="204"/>
      <c r="Z52" s="204"/>
      <c r="AA52" s="204"/>
      <c r="AB52" s="204"/>
      <c r="AC52" s="204"/>
      <c r="AD52" s="204"/>
      <c r="AE52" s="204"/>
      <c r="AF52" s="204"/>
      <c r="AG52" s="205" t="s">
        <v>58</v>
      </c>
      <c r="AH52" s="204"/>
      <c r="AI52" s="204"/>
      <c r="AJ52" s="204"/>
      <c r="AK52" s="204"/>
      <c r="AL52" s="204"/>
      <c r="AM52" s="204"/>
      <c r="AN52" s="206" t="s">
        <v>59</v>
      </c>
      <c r="AO52" s="204"/>
      <c r="AP52" s="204"/>
      <c r="AQ52" s="55" t="s">
        <v>60</v>
      </c>
      <c r="AR52" s="32"/>
      <c r="AS52" s="56" t="s">
        <v>61</v>
      </c>
      <c r="AT52" s="57" t="s">
        <v>62</v>
      </c>
      <c r="AU52" s="57" t="s">
        <v>63</v>
      </c>
      <c r="AV52" s="57" t="s">
        <v>64</v>
      </c>
      <c r="AW52" s="57" t="s">
        <v>65</v>
      </c>
      <c r="AX52" s="57" t="s">
        <v>66</v>
      </c>
      <c r="AY52" s="57" t="s">
        <v>67</v>
      </c>
      <c r="AZ52" s="57" t="s">
        <v>68</v>
      </c>
      <c r="BA52" s="57" t="s">
        <v>69</v>
      </c>
      <c r="BB52" s="57" t="s">
        <v>70</v>
      </c>
      <c r="BC52" s="57" t="s">
        <v>71</v>
      </c>
      <c r="BD52" s="58" t="s">
        <v>72</v>
      </c>
    </row>
    <row r="53" spans="1:91" s="1" customFormat="1" ht="10.75" customHeight="1">
      <c r="B53" s="32"/>
      <c r="AR53" s="32"/>
      <c r="AS53" s="59"/>
      <c r="AT53" s="50"/>
      <c r="AU53" s="50"/>
      <c r="AV53" s="50"/>
      <c r="AW53" s="50"/>
      <c r="AX53" s="50"/>
      <c r="AY53" s="50"/>
      <c r="AZ53" s="50"/>
      <c r="BA53" s="50"/>
      <c r="BB53" s="50"/>
      <c r="BC53" s="50"/>
      <c r="BD53" s="51"/>
    </row>
    <row r="54" spans="1:91" s="5" customFormat="1" ht="32.4" customHeight="1">
      <c r="B54" s="60"/>
      <c r="C54" s="61" t="s">
        <v>73</v>
      </c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2"/>
      <c r="AE54" s="62"/>
      <c r="AF54" s="62"/>
      <c r="AG54" s="214">
        <f>ROUND(AG55+SUM(AG56:AG60)+AG63,2)</f>
        <v>0</v>
      </c>
      <c r="AH54" s="214"/>
      <c r="AI54" s="214"/>
      <c r="AJ54" s="214"/>
      <c r="AK54" s="214"/>
      <c r="AL54" s="214"/>
      <c r="AM54" s="214"/>
      <c r="AN54" s="215">
        <f t="shared" ref="AN54:AN63" si="0">SUM(AG54,AT54)</f>
        <v>0</v>
      </c>
      <c r="AO54" s="215"/>
      <c r="AP54" s="215"/>
      <c r="AQ54" s="64" t="s">
        <v>19</v>
      </c>
      <c r="AR54" s="60"/>
      <c r="AS54" s="65">
        <f>ROUND(AS55+SUM(AS56:AS60)+AS63,2)</f>
        <v>0</v>
      </c>
      <c r="AT54" s="66">
        <f t="shared" ref="AT54:AT63" si="1">ROUND(SUM(AV54:AW54),2)</f>
        <v>0</v>
      </c>
      <c r="AU54" s="67">
        <f>ROUND(AU55+SUM(AU56:AU60)+AU63,5)</f>
        <v>0</v>
      </c>
      <c r="AV54" s="66">
        <f>ROUND(AZ54*L29,2)</f>
        <v>0</v>
      </c>
      <c r="AW54" s="66">
        <f>ROUND(BA54*L30,2)</f>
        <v>0</v>
      </c>
      <c r="AX54" s="66">
        <f>ROUND(BB54*L29,2)</f>
        <v>0</v>
      </c>
      <c r="AY54" s="66">
        <f>ROUND(BC54*L30,2)</f>
        <v>0</v>
      </c>
      <c r="AZ54" s="66">
        <f>ROUND(AZ55+SUM(AZ56:AZ60)+AZ63,2)</f>
        <v>0</v>
      </c>
      <c r="BA54" s="66">
        <f>ROUND(BA55+SUM(BA56:BA60)+BA63,2)</f>
        <v>0</v>
      </c>
      <c r="BB54" s="66">
        <f>ROUND(BB55+SUM(BB56:BB60)+BB63,2)</f>
        <v>0</v>
      </c>
      <c r="BC54" s="66">
        <f>ROUND(BC55+SUM(BC56:BC60)+BC63,2)</f>
        <v>0</v>
      </c>
      <c r="BD54" s="68">
        <f>ROUND(BD55+SUM(BD56:BD60)+BD63,2)</f>
        <v>0</v>
      </c>
      <c r="BS54" s="69" t="s">
        <v>74</v>
      </c>
      <c r="BT54" s="69" t="s">
        <v>75</v>
      </c>
      <c r="BU54" s="70" t="s">
        <v>76</v>
      </c>
      <c r="BV54" s="69" t="s">
        <v>77</v>
      </c>
      <c r="BW54" s="69" t="s">
        <v>5</v>
      </c>
      <c r="BX54" s="69" t="s">
        <v>78</v>
      </c>
      <c r="CL54" s="69" t="s">
        <v>19</v>
      </c>
    </row>
    <row r="55" spans="1:91" s="6" customFormat="1" ht="16.5" customHeight="1">
      <c r="A55" s="71" t="s">
        <v>79</v>
      </c>
      <c r="B55" s="72"/>
      <c r="C55" s="73"/>
      <c r="D55" s="207" t="s">
        <v>80</v>
      </c>
      <c r="E55" s="207"/>
      <c r="F55" s="207"/>
      <c r="G55" s="207"/>
      <c r="H55" s="207"/>
      <c r="I55" s="74"/>
      <c r="J55" s="207" t="s">
        <v>81</v>
      </c>
      <c r="K55" s="207"/>
      <c r="L55" s="207"/>
      <c r="M55" s="207"/>
      <c r="N55" s="207"/>
      <c r="O55" s="207"/>
      <c r="P55" s="207"/>
      <c r="Q55" s="207"/>
      <c r="R55" s="207"/>
      <c r="S55" s="207"/>
      <c r="T55" s="207"/>
      <c r="U55" s="207"/>
      <c r="V55" s="207"/>
      <c r="W55" s="207"/>
      <c r="X55" s="207"/>
      <c r="Y55" s="207"/>
      <c r="Z55" s="207"/>
      <c r="AA55" s="207"/>
      <c r="AB55" s="207"/>
      <c r="AC55" s="207"/>
      <c r="AD55" s="207"/>
      <c r="AE55" s="207"/>
      <c r="AF55" s="207"/>
      <c r="AG55" s="208">
        <f>'1 - Novostavba objektu'!J30</f>
        <v>0</v>
      </c>
      <c r="AH55" s="209"/>
      <c r="AI55" s="209"/>
      <c r="AJ55" s="209"/>
      <c r="AK55" s="209"/>
      <c r="AL55" s="209"/>
      <c r="AM55" s="209"/>
      <c r="AN55" s="208">
        <f t="shared" si="0"/>
        <v>0</v>
      </c>
      <c r="AO55" s="209"/>
      <c r="AP55" s="209"/>
      <c r="AQ55" s="75" t="s">
        <v>82</v>
      </c>
      <c r="AR55" s="72"/>
      <c r="AS55" s="76">
        <v>0</v>
      </c>
      <c r="AT55" s="77">
        <f t="shared" si="1"/>
        <v>0</v>
      </c>
      <c r="AU55" s="78">
        <f>'1 - Novostavba objektu'!P103</f>
        <v>0</v>
      </c>
      <c r="AV55" s="77">
        <f>'1 - Novostavba objektu'!J33</f>
        <v>0</v>
      </c>
      <c r="AW55" s="77">
        <f>'1 - Novostavba objektu'!J34</f>
        <v>0</v>
      </c>
      <c r="AX55" s="77">
        <f>'1 - Novostavba objektu'!J35</f>
        <v>0</v>
      </c>
      <c r="AY55" s="77">
        <f>'1 - Novostavba objektu'!J36</f>
        <v>0</v>
      </c>
      <c r="AZ55" s="77">
        <f>'1 - Novostavba objektu'!F33</f>
        <v>0</v>
      </c>
      <c r="BA55" s="77">
        <f>'1 - Novostavba objektu'!F34</f>
        <v>0</v>
      </c>
      <c r="BB55" s="77">
        <f>'1 - Novostavba objektu'!F35</f>
        <v>0</v>
      </c>
      <c r="BC55" s="77">
        <f>'1 - Novostavba objektu'!F36</f>
        <v>0</v>
      </c>
      <c r="BD55" s="79">
        <f>'1 - Novostavba objektu'!F37</f>
        <v>0</v>
      </c>
      <c r="BT55" s="80" t="s">
        <v>80</v>
      </c>
      <c r="BV55" s="80" t="s">
        <v>77</v>
      </c>
      <c r="BW55" s="80" t="s">
        <v>83</v>
      </c>
      <c r="BX55" s="80" t="s">
        <v>5</v>
      </c>
      <c r="CL55" s="80" t="s">
        <v>19</v>
      </c>
      <c r="CM55" s="80" t="s">
        <v>84</v>
      </c>
    </row>
    <row r="56" spans="1:91" s="6" customFormat="1" ht="16.5" customHeight="1">
      <c r="A56" s="71" t="s">
        <v>79</v>
      </c>
      <c r="B56" s="72"/>
      <c r="C56" s="73"/>
      <c r="D56" s="207" t="s">
        <v>84</v>
      </c>
      <c r="E56" s="207"/>
      <c r="F56" s="207"/>
      <c r="G56" s="207"/>
      <c r="H56" s="207"/>
      <c r="I56" s="74"/>
      <c r="J56" s="207" t="s">
        <v>85</v>
      </c>
      <c r="K56" s="207"/>
      <c r="L56" s="207"/>
      <c r="M56" s="207"/>
      <c r="N56" s="207"/>
      <c r="O56" s="207"/>
      <c r="P56" s="207"/>
      <c r="Q56" s="207"/>
      <c r="R56" s="207"/>
      <c r="S56" s="207"/>
      <c r="T56" s="207"/>
      <c r="U56" s="207"/>
      <c r="V56" s="207"/>
      <c r="W56" s="207"/>
      <c r="X56" s="207"/>
      <c r="Y56" s="207"/>
      <c r="Z56" s="207"/>
      <c r="AA56" s="207"/>
      <c r="AB56" s="207"/>
      <c r="AC56" s="207"/>
      <c r="AD56" s="207"/>
      <c r="AE56" s="207"/>
      <c r="AF56" s="207"/>
      <c r="AG56" s="208">
        <f>'2 - Zdravotechnika'!J30</f>
        <v>0</v>
      </c>
      <c r="AH56" s="209"/>
      <c r="AI56" s="209"/>
      <c r="AJ56" s="209"/>
      <c r="AK56" s="209"/>
      <c r="AL56" s="209"/>
      <c r="AM56" s="209"/>
      <c r="AN56" s="208">
        <f t="shared" si="0"/>
        <v>0</v>
      </c>
      <c r="AO56" s="209"/>
      <c r="AP56" s="209"/>
      <c r="AQ56" s="75" t="s">
        <v>82</v>
      </c>
      <c r="AR56" s="72"/>
      <c r="AS56" s="76">
        <v>0</v>
      </c>
      <c r="AT56" s="77">
        <f t="shared" si="1"/>
        <v>0</v>
      </c>
      <c r="AU56" s="78">
        <f>'2 - Zdravotechnika'!P98</f>
        <v>0</v>
      </c>
      <c r="AV56" s="77">
        <f>'2 - Zdravotechnika'!J33</f>
        <v>0</v>
      </c>
      <c r="AW56" s="77">
        <f>'2 - Zdravotechnika'!J34</f>
        <v>0</v>
      </c>
      <c r="AX56" s="77">
        <f>'2 - Zdravotechnika'!J35</f>
        <v>0</v>
      </c>
      <c r="AY56" s="77">
        <f>'2 - Zdravotechnika'!J36</f>
        <v>0</v>
      </c>
      <c r="AZ56" s="77">
        <f>'2 - Zdravotechnika'!F33</f>
        <v>0</v>
      </c>
      <c r="BA56" s="77">
        <f>'2 - Zdravotechnika'!F34</f>
        <v>0</v>
      </c>
      <c r="BB56" s="77">
        <f>'2 - Zdravotechnika'!F35</f>
        <v>0</v>
      </c>
      <c r="BC56" s="77">
        <f>'2 - Zdravotechnika'!F36</f>
        <v>0</v>
      </c>
      <c r="BD56" s="79">
        <f>'2 - Zdravotechnika'!F37</f>
        <v>0</v>
      </c>
      <c r="BT56" s="80" t="s">
        <v>80</v>
      </c>
      <c r="BV56" s="80" t="s">
        <v>77</v>
      </c>
      <c r="BW56" s="80" t="s">
        <v>86</v>
      </c>
      <c r="BX56" s="80" t="s">
        <v>5</v>
      </c>
      <c r="CL56" s="80" t="s">
        <v>19</v>
      </c>
      <c r="CM56" s="80" t="s">
        <v>84</v>
      </c>
    </row>
    <row r="57" spans="1:91" s="6" customFormat="1" ht="16.5" customHeight="1">
      <c r="A57" s="71" t="s">
        <v>79</v>
      </c>
      <c r="B57" s="72"/>
      <c r="C57" s="73"/>
      <c r="D57" s="207" t="s">
        <v>87</v>
      </c>
      <c r="E57" s="207"/>
      <c r="F57" s="207"/>
      <c r="G57" s="207"/>
      <c r="H57" s="207"/>
      <c r="I57" s="74"/>
      <c r="J57" s="207" t="s">
        <v>88</v>
      </c>
      <c r="K57" s="207"/>
      <c r="L57" s="207"/>
      <c r="M57" s="207"/>
      <c r="N57" s="207"/>
      <c r="O57" s="207"/>
      <c r="P57" s="207"/>
      <c r="Q57" s="207"/>
      <c r="R57" s="207"/>
      <c r="S57" s="207"/>
      <c r="T57" s="207"/>
      <c r="U57" s="207"/>
      <c r="V57" s="207"/>
      <c r="W57" s="207"/>
      <c r="X57" s="207"/>
      <c r="Y57" s="207"/>
      <c r="Z57" s="207"/>
      <c r="AA57" s="207"/>
      <c r="AB57" s="207"/>
      <c r="AC57" s="207"/>
      <c r="AD57" s="207"/>
      <c r="AE57" s="207"/>
      <c r="AF57" s="207"/>
      <c r="AG57" s="208">
        <f>'3 - Vytápění'!J30</f>
        <v>0</v>
      </c>
      <c r="AH57" s="209"/>
      <c r="AI57" s="209"/>
      <c r="AJ57" s="209"/>
      <c r="AK57" s="209"/>
      <c r="AL57" s="209"/>
      <c r="AM57" s="209"/>
      <c r="AN57" s="208">
        <f t="shared" si="0"/>
        <v>0</v>
      </c>
      <c r="AO57" s="209"/>
      <c r="AP57" s="209"/>
      <c r="AQ57" s="75" t="s">
        <v>82</v>
      </c>
      <c r="AR57" s="72"/>
      <c r="AS57" s="76">
        <v>0</v>
      </c>
      <c r="AT57" s="77">
        <f t="shared" si="1"/>
        <v>0</v>
      </c>
      <c r="AU57" s="78">
        <f>'3 - Vytápění'!P89</f>
        <v>0</v>
      </c>
      <c r="AV57" s="77">
        <f>'3 - Vytápění'!J33</f>
        <v>0</v>
      </c>
      <c r="AW57" s="77">
        <f>'3 - Vytápění'!J34</f>
        <v>0</v>
      </c>
      <c r="AX57" s="77">
        <f>'3 - Vytápění'!J35</f>
        <v>0</v>
      </c>
      <c r="AY57" s="77">
        <f>'3 - Vytápění'!J36</f>
        <v>0</v>
      </c>
      <c r="AZ57" s="77">
        <f>'3 - Vytápění'!F33</f>
        <v>0</v>
      </c>
      <c r="BA57" s="77">
        <f>'3 - Vytápění'!F34</f>
        <v>0</v>
      </c>
      <c r="BB57" s="77">
        <f>'3 - Vytápění'!F35</f>
        <v>0</v>
      </c>
      <c r="BC57" s="77">
        <f>'3 - Vytápění'!F36</f>
        <v>0</v>
      </c>
      <c r="BD57" s="79">
        <f>'3 - Vytápění'!F37</f>
        <v>0</v>
      </c>
      <c r="BT57" s="80" t="s">
        <v>80</v>
      </c>
      <c r="BV57" s="80" t="s">
        <v>77</v>
      </c>
      <c r="BW57" s="80" t="s">
        <v>89</v>
      </c>
      <c r="BX57" s="80" t="s">
        <v>5</v>
      </c>
      <c r="CL57" s="80" t="s">
        <v>19</v>
      </c>
      <c r="CM57" s="80" t="s">
        <v>84</v>
      </c>
    </row>
    <row r="58" spans="1:91" s="6" customFormat="1" ht="16.5" customHeight="1">
      <c r="A58" s="71" t="s">
        <v>79</v>
      </c>
      <c r="B58" s="72"/>
      <c r="C58" s="73"/>
      <c r="D58" s="207" t="s">
        <v>90</v>
      </c>
      <c r="E58" s="207"/>
      <c r="F58" s="207"/>
      <c r="G58" s="207"/>
      <c r="H58" s="207"/>
      <c r="I58" s="74"/>
      <c r="J58" s="207" t="s">
        <v>91</v>
      </c>
      <c r="K58" s="207"/>
      <c r="L58" s="207"/>
      <c r="M58" s="207"/>
      <c r="N58" s="207"/>
      <c r="O58" s="207"/>
      <c r="P58" s="207"/>
      <c r="Q58" s="207"/>
      <c r="R58" s="207"/>
      <c r="S58" s="207"/>
      <c r="T58" s="207"/>
      <c r="U58" s="207"/>
      <c r="V58" s="207"/>
      <c r="W58" s="207"/>
      <c r="X58" s="207"/>
      <c r="Y58" s="207"/>
      <c r="Z58" s="207"/>
      <c r="AA58" s="207"/>
      <c r="AB58" s="207"/>
      <c r="AC58" s="207"/>
      <c r="AD58" s="207"/>
      <c r="AE58" s="207"/>
      <c r="AF58" s="207"/>
      <c r="AG58" s="208">
        <f>'4 - Elektroinstalace'!J30</f>
        <v>0</v>
      </c>
      <c r="AH58" s="209"/>
      <c r="AI58" s="209"/>
      <c r="AJ58" s="209"/>
      <c r="AK58" s="209"/>
      <c r="AL58" s="209"/>
      <c r="AM58" s="209"/>
      <c r="AN58" s="208">
        <f t="shared" si="0"/>
        <v>0</v>
      </c>
      <c r="AO58" s="209"/>
      <c r="AP58" s="209"/>
      <c r="AQ58" s="75" t="s">
        <v>82</v>
      </c>
      <c r="AR58" s="72"/>
      <c r="AS58" s="76">
        <v>0</v>
      </c>
      <c r="AT58" s="77">
        <f t="shared" si="1"/>
        <v>0</v>
      </c>
      <c r="AU58" s="78">
        <f>'4 - Elektroinstalace'!P86</f>
        <v>0</v>
      </c>
      <c r="AV58" s="77">
        <f>'4 - Elektroinstalace'!J33</f>
        <v>0</v>
      </c>
      <c r="AW58" s="77">
        <f>'4 - Elektroinstalace'!J34</f>
        <v>0</v>
      </c>
      <c r="AX58" s="77">
        <f>'4 - Elektroinstalace'!J35</f>
        <v>0</v>
      </c>
      <c r="AY58" s="77">
        <f>'4 - Elektroinstalace'!J36</f>
        <v>0</v>
      </c>
      <c r="AZ58" s="77">
        <f>'4 - Elektroinstalace'!F33</f>
        <v>0</v>
      </c>
      <c r="BA58" s="77">
        <f>'4 - Elektroinstalace'!F34</f>
        <v>0</v>
      </c>
      <c r="BB58" s="77">
        <f>'4 - Elektroinstalace'!F35</f>
        <v>0</v>
      </c>
      <c r="BC58" s="77">
        <f>'4 - Elektroinstalace'!F36</f>
        <v>0</v>
      </c>
      <c r="BD58" s="79">
        <f>'4 - Elektroinstalace'!F37</f>
        <v>0</v>
      </c>
      <c r="BT58" s="80" t="s">
        <v>80</v>
      </c>
      <c r="BV58" s="80" t="s">
        <v>77</v>
      </c>
      <c r="BW58" s="80" t="s">
        <v>92</v>
      </c>
      <c r="BX58" s="80" t="s">
        <v>5</v>
      </c>
      <c r="CL58" s="80" t="s">
        <v>19</v>
      </c>
      <c r="CM58" s="80" t="s">
        <v>84</v>
      </c>
    </row>
    <row r="59" spans="1:91" s="6" customFormat="1" ht="16.5" customHeight="1">
      <c r="A59" s="71" t="s">
        <v>79</v>
      </c>
      <c r="B59" s="72"/>
      <c r="C59" s="73"/>
      <c r="D59" s="207" t="s">
        <v>93</v>
      </c>
      <c r="E59" s="207"/>
      <c r="F59" s="207"/>
      <c r="G59" s="207"/>
      <c r="H59" s="207"/>
      <c r="I59" s="74"/>
      <c r="J59" s="207" t="s">
        <v>94</v>
      </c>
      <c r="K59" s="207"/>
      <c r="L59" s="207"/>
      <c r="M59" s="207"/>
      <c r="N59" s="207"/>
      <c r="O59" s="207"/>
      <c r="P59" s="207"/>
      <c r="Q59" s="207"/>
      <c r="R59" s="207"/>
      <c r="S59" s="207"/>
      <c r="T59" s="207"/>
      <c r="U59" s="207"/>
      <c r="V59" s="207"/>
      <c r="W59" s="207"/>
      <c r="X59" s="207"/>
      <c r="Y59" s="207"/>
      <c r="Z59" s="207"/>
      <c r="AA59" s="207"/>
      <c r="AB59" s="207"/>
      <c r="AC59" s="207"/>
      <c r="AD59" s="207"/>
      <c r="AE59" s="207"/>
      <c r="AF59" s="207"/>
      <c r="AG59" s="208">
        <f>'5 - Zpevněné plochy'!J30</f>
        <v>0</v>
      </c>
      <c r="AH59" s="209"/>
      <c r="AI59" s="209"/>
      <c r="AJ59" s="209"/>
      <c r="AK59" s="209"/>
      <c r="AL59" s="209"/>
      <c r="AM59" s="209"/>
      <c r="AN59" s="208">
        <f t="shared" si="0"/>
        <v>0</v>
      </c>
      <c r="AO59" s="209"/>
      <c r="AP59" s="209"/>
      <c r="AQ59" s="75" t="s">
        <v>82</v>
      </c>
      <c r="AR59" s="72"/>
      <c r="AS59" s="76">
        <v>0</v>
      </c>
      <c r="AT59" s="77">
        <f t="shared" si="1"/>
        <v>0</v>
      </c>
      <c r="AU59" s="78">
        <f>'5 - Zpevněné plochy'!P87</f>
        <v>0</v>
      </c>
      <c r="AV59" s="77">
        <f>'5 - Zpevněné plochy'!J33</f>
        <v>0</v>
      </c>
      <c r="AW59" s="77">
        <f>'5 - Zpevněné plochy'!J34</f>
        <v>0</v>
      </c>
      <c r="AX59" s="77">
        <f>'5 - Zpevněné plochy'!J35</f>
        <v>0</v>
      </c>
      <c r="AY59" s="77">
        <f>'5 - Zpevněné plochy'!J36</f>
        <v>0</v>
      </c>
      <c r="AZ59" s="77">
        <f>'5 - Zpevněné plochy'!F33</f>
        <v>0</v>
      </c>
      <c r="BA59" s="77">
        <f>'5 - Zpevněné plochy'!F34</f>
        <v>0</v>
      </c>
      <c r="BB59" s="77">
        <f>'5 - Zpevněné plochy'!F35</f>
        <v>0</v>
      </c>
      <c r="BC59" s="77">
        <f>'5 - Zpevněné plochy'!F36</f>
        <v>0</v>
      </c>
      <c r="BD59" s="79">
        <f>'5 - Zpevněné plochy'!F37</f>
        <v>0</v>
      </c>
      <c r="BT59" s="80" t="s">
        <v>80</v>
      </c>
      <c r="BV59" s="80" t="s">
        <v>77</v>
      </c>
      <c r="BW59" s="80" t="s">
        <v>95</v>
      </c>
      <c r="BX59" s="80" t="s">
        <v>5</v>
      </c>
      <c r="CL59" s="80" t="s">
        <v>19</v>
      </c>
      <c r="CM59" s="80" t="s">
        <v>84</v>
      </c>
    </row>
    <row r="60" spans="1:91" s="6" customFormat="1" ht="16.5" customHeight="1">
      <c r="B60" s="72"/>
      <c r="C60" s="73"/>
      <c r="D60" s="207" t="s">
        <v>96</v>
      </c>
      <c r="E60" s="207"/>
      <c r="F60" s="207"/>
      <c r="G60" s="207"/>
      <c r="H60" s="207"/>
      <c r="I60" s="74"/>
      <c r="J60" s="207" t="s">
        <v>97</v>
      </c>
      <c r="K60" s="207"/>
      <c r="L60" s="207"/>
      <c r="M60" s="207"/>
      <c r="N60" s="207"/>
      <c r="O60" s="207"/>
      <c r="P60" s="207"/>
      <c r="Q60" s="207"/>
      <c r="R60" s="207"/>
      <c r="S60" s="207"/>
      <c r="T60" s="207"/>
      <c r="U60" s="207"/>
      <c r="V60" s="207"/>
      <c r="W60" s="207"/>
      <c r="X60" s="207"/>
      <c r="Y60" s="207"/>
      <c r="Z60" s="207"/>
      <c r="AA60" s="207"/>
      <c r="AB60" s="207"/>
      <c r="AC60" s="207"/>
      <c r="AD60" s="207"/>
      <c r="AE60" s="207"/>
      <c r="AF60" s="207"/>
      <c r="AG60" s="210">
        <f>ROUND(SUM(AG61:AG62),2)</f>
        <v>0</v>
      </c>
      <c r="AH60" s="209"/>
      <c r="AI60" s="209"/>
      <c r="AJ60" s="209"/>
      <c r="AK60" s="209"/>
      <c r="AL60" s="209"/>
      <c r="AM60" s="209"/>
      <c r="AN60" s="208">
        <f t="shared" si="0"/>
        <v>0</v>
      </c>
      <c r="AO60" s="209"/>
      <c r="AP60" s="209"/>
      <c r="AQ60" s="75" t="s">
        <v>82</v>
      </c>
      <c r="AR60" s="72"/>
      <c r="AS60" s="76">
        <f>ROUND(SUM(AS61:AS62),2)</f>
        <v>0</v>
      </c>
      <c r="AT60" s="77">
        <f t="shared" si="1"/>
        <v>0</v>
      </c>
      <c r="AU60" s="78">
        <f>ROUND(SUM(AU61:AU62),5)</f>
        <v>0</v>
      </c>
      <c r="AV60" s="77">
        <f>ROUND(AZ60*L29,2)</f>
        <v>0</v>
      </c>
      <c r="AW60" s="77">
        <f>ROUND(BA60*L30,2)</f>
        <v>0</v>
      </c>
      <c r="AX60" s="77">
        <f>ROUND(BB60*L29,2)</f>
        <v>0</v>
      </c>
      <c r="AY60" s="77">
        <f>ROUND(BC60*L30,2)</f>
        <v>0</v>
      </c>
      <c r="AZ60" s="77">
        <f>ROUND(SUM(AZ61:AZ62),2)</f>
        <v>0</v>
      </c>
      <c r="BA60" s="77">
        <f>ROUND(SUM(BA61:BA62),2)</f>
        <v>0</v>
      </c>
      <c r="BB60" s="77">
        <f>ROUND(SUM(BB61:BB62),2)</f>
        <v>0</v>
      </c>
      <c r="BC60" s="77">
        <f>ROUND(SUM(BC61:BC62),2)</f>
        <v>0</v>
      </c>
      <c r="BD60" s="79">
        <f>ROUND(SUM(BD61:BD62),2)</f>
        <v>0</v>
      </c>
      <c r="BS60" s="80" t="s">
        <v>74</v>
      </c>
      <c r="BT60" s="80" t="s">
        <v>80</v>
      </c>
      <c r="BU60" s="80" t="s">
        <v>76</v>
      </c>
      <c r="BV60" s="80" t="s">
        <v>77</v>
      </c>
      <c r="BW60" s="80" t="s">
        <v>98</v>
      </c>
      <c r="BX60" s="80" t="s">
        <v>5</v>
      </c>
      <c r="CL60" s="80" t="s">
        <v>19</v>
      </c>
      <c r="CM60" s="80" t="s">
        <v>84</v>
      </c>
    </row>
    <row r="61" spans="1:91" s="3" customFormat="1" ht="16.5" customHeight="1">
      <c r="A61" s="71" t="s">
        <v>79</v>
      </c>
      <c r="B61" s="45"/>
      <c r="C61" s="9"/>
      <c r="D61" s="9"/>
      <c r="E61" s="213" t="s">
        <v>99</v>
      </c>
      <c r="F61" s="213"/>
      <c r="G61" s="213"/>
      <c r="H61" s="213"/>
      <c r="I61" s="213"/>
      <c r="J61" s="9"/>
      <c r="K61" s="213" t="s">
        <v>100</v>
      </c>
      <c r="L61" s="213"/>
      <c r="M61" s="213"/>
      <c r="N61" s="213"/>
      <c r="O61" s="213"/>
      <c r="P61" s="213"/>
      <c r="Q61" s="213"/>
      <c r="R61" s="213"/>
      <c r="S61" s="213"/>
      <c r="T61" s="213"/>
      <c r="U61" s="213"/>
      <c r="V61" s="213"/>
      <c r="W61" s="213"/>
      <c r="X61" s="213"/>
      <c r="Y61" s="213"/>
      <c r="Z61" s="213"/>
      <c r="AA61" s="213"/>
      <c r="AB61" s="213"/>
      <c r="AC61" s="213"/>
      <c r="AD61" s="213"/>
      <c r="AE61" s="213"/>
      <c r="AF61" s="213"/>
      <c r="AG61" s="211">
        <f>'VRN 01 - Zařízení staveniště'!J32</f>
        <v>0</v>
      </c>
      <c r="AH61" s="212"/>
      <c r="AI61" s="212"/>
      <c r="AJ61" s="212"/>
      <c r="AK61" s="212"/>
      <c r="AL61" s="212"/>
      <c r="AM61" s="212"/>
      <c r="AN61" s="211">
        <f t="shared" si="0"/>
        <v>0</v>
      </c>
      <c r="AO61" s="212"/>
      <c r="AP61" s="212"/>
      <c r="AQ61" s="81" t="s">
        <v>101</v>
      </c>
      <c r="AR61" s="45"/>
      <c r="AS61" s="82">
        <v>0</v>
      </c>
      <c r="AT61" s="83">
        <f t="shared" si="1"/>
        <v>0</v>
      </c>
      <c r="AU61" s="84">
        <f>'VRN 01 - Zařízení staveniště'!P88</f>
        <v>0</v>
      </c>
      <c r="AV61" s="83">
        <f>'VRN 01 - Zařízení staveniště'!J35</f>
        <v>0</v>
      </c>
      <c r="AW61" s="83">
        <f>'VRN 01 - Zařízení staveniště'!J36</f>
        <v>0</v>
      </c>
      <c r="AX61" s="83">
        <f>'VRN 01 - Zařízení staveniště'!J37</f>
        <v>0</v>
      </c>
      <c r="AY61" s="83">
        <f>'VRN 01 - Zařízení staveniště'!J38</f>
        <v>0</v>
      </c>
      <c r="AZ61" s="83">
        <f>'VRN 01 - Zařízení staveniště'!F35</f>
        <v>0</v>
      </c>
      <c r="BA61" s="83">
        <f>'VRN 01 - Zařízení staveniště'!F36</f>
        <v>0</v>
      </c>
      <c r="BB61" s="83">
        <f>'VRN 01 - Zařízení staveniště'!F37</f>
        <v>0</v>
      </c>
      <c r="BC61" s="83">
        <f>'VRN 01 - Zařízení staveniště'!F38</f>
        <v>0</v>
      </c>
      <c r="BD61" s="85">
        <f>'VRN 01 - Zařízení staveniště'!F39</f>
        <v>0</v>
      </c>
      <c r="BT61" s="25" t="s">
        <v>84</v>
      </c>
      <c r="BV61" s="25" t="s">
        <v>77</v>
      </c>
      <c r="BW61" s="25" t="s">
        <v>102</v>
      </c>
      <c r="BX61" s="25" t="s">
        <v>98</v>
      </c>
      <c r="CL61" s="25" t="s">
        <v>103</v>
      </c>
    </row>
    <row r="62" spans="1:91" s="3" customFormat="1" ht="16.5" customHeight="1">
      <c r="A62" s="71" t="s">
        <v>79</v>
      </c>
      <c r="B62" s="45"/>
      <c r="C62" s="9"/>
      <c r="D62" s="9"/>
      <c r="E62" s="213" t="s">
        <v>104</v>
      </c>
      <c r="F62" s="213"/>
      <c r="G62" s="213"/>
      <c r="H62" s="213"/>
      <c r="I62" s="213"/>
      <c r="J62" s="9"/>
      <c r="K62" s="213" t="s">
        <v>105</v>
      </c>
      <c r="L62" s="213"/>
      <c r="M62" s="213"/>
      <c r="N62" s="213"/>
      <c r="O62" s="213"/>
      <c r="P62" s="213"/>
      <c r="Q62" s="213"/>
      <c r="R62" s="213"/>
      <c r="S62" s="213"/>
      <c r="T62" s="213"/>
      <c r="U62" s="213"/>
      <c r="V62" s="213"/>
      <c r="W62" s="213"/>
      <c r="X62" s="213"/>
      <c r="Y62" s="213"/>
      <c r="Z62" s="213"/>
      <c r="AA62" s="213"/>
      <c r="AB62" s="213"/>
      <c r="AC62" s="213"/>
      <c r="AD62" s="213"/>
      <c r="AE62" s="213"/>
      <c r="AF62" s="213"/>
      <c r="AG62" s="211">
        <f>'VRN 02 - Vedlejší rozpočt...'!J32</f>
        <v>0</v>
      </c>
      <c r="AH62" s="212"/>
      <c r="AI62" s="212"/>
      <c r="AJ62" s="212"/>
      <c r="AK62" s="212"/>
      <c r="AL62" s="212"/>
      <c r="AM62" s="212"/>
      <c r="AN62" s="211">
        <f t="shared" si="0"/>
        <v>0</v>
      </c>
      <c r="AO62" s="212"/>
      <c r="AP62" s="212"/>
      <c r="AQ62" s="81" t="s">
        <v>101</v>
      </c>
      <c r="AR62" s="45"/>
      <c r="AS62" s="82">
        <v>0</v>
      </c>
      <c r="AT62" s="83">
        <f t="shared" si="1"/>
        <v>0</v>
      </c>
      <c r="AU62" s="84">
        <f>'VRN 02 - Vedlejší rozpočt...'!P89</f>
        <v>0</v>
      </c>
      <c r="AV62" s="83">
        <f>'VRN 02 - Vedlejší rozpočt...'!J35</f>
        <v>0</v>
      </c>
      <c r="AW62" s="83">
        <f>'VRN 02 - Vedlejší rozpočt...'!J36</f>
        <v>0</v>
      </c>
      <c r="AX62" s="83">
        <f>'VRN 02 - Vedlejší rozpočt...'!J37</f>
        <v>0</v>
      </c>
      <c r="AY62" s="83">
        <f>'VRN 02 - Vedlejší rozpočt...'!J38</f>
        <v>0</v>
      </c>
      <c r="AZ62" s="83">
        <f>'VRN 02 - Vedlejší rozpočt...'!F35</f>
        <v>0</v>
      </c>
      <c r="BA62" s="83">
        <f>'VRN 02 - Vedlejší rozpočt...'!F36</f>
        <v>0</v>
      </c>
      <c r="BB62" s="83">
        <f>'VRN 02 - Vedlejší rozpočt...'!F37</f>
        <v>0</v>
      </c>
      <c r="BC62" s="83">
        <f>'VRN 02 - Vedlejší rozpočt...'!F38</f>
        <v>0</v>
      </c>
      <c r="BD62" s="85">
        <f>'VRN 02 - Vedlejší rozpočt...'!F39</f>
        <v>0</v>
      </c>
      <c r="BT62" s="25" t="s">
        <v>84</v>
      </c>
      <c r="BV62" s="25" t="s">
        <v>77</v>
      </c>
      <c r="BW62" s="25" t="s">
        <v>106</v>
      </c>
      <c r="BX62" s="25" t="s">
        <v>98</v>
      </c>
      <c r="CL62" s="25" t="s">
        <v>107</v>
      </c>
    </row>
    <row r="63" spans="1:91" s="6" customFormat="1" ht="16.5" customHeight="1">
      <c r="A63" s="71" t="s">
        <v>79</v>
      </c>
      <c r="B63" s="72"/>
      <c r="C63" s="73"/>
      <c r="D63" s="207" t="s">
        <v>108</v>
      </c>
      <c r="E63" s="207"/>
      <c r="F63" s="207"/>
      <c r="G63" s="207"/>
      <c r="H63" s="207"/>
      <c r="I63" s="74"/>
      <c r="J63" s="207" t="s">
        <v>109</v>
      </c>
      <c r="K63" s="207"/>
      <c r="L63" s="207"/>
      <c r="M63" s="207"/>
      <c r="N63" s="207"/>
      <c r="O63" s="207"/>
      <c r="P63" s="207"/>
      <c r="Q63" s="207"/>
      <c r="R63" s="207"/>
      <c r="S63" s="207"/>
      <c r="T63" s="207"/>
      <c r="U63" s="207"/>
      <c r="V63" s="207"/>
      <c r="W63" s="207"/>
      <c r="X63" s="207"/>
      <c r="Y63" s="207"/>
      <c r="Z63" s="207"/>
      <c r="AA63" s="207"/>
      <c r="AB63" s="207"/>
      <c r="AC63" s="207"/>
      <c r="AD63" s="207"/>
      <c r="AE63" s="207"/>
      <c r="AF63" s="207"/>
      <c r="AG63" s="208">
        <f>'7 - Demolice'!J30</f>
        <v>0</v>
      </c>
      <c r="AH63" s="209"/>
      <c r="AI63" s="209"/>
      <c r="AJ63" s="209"/>
      <c r="AK63" s="209"/>
      <c r="AL63" s="209"/>
      <c r="AM63" s="209"/>
      <c r="AN63" s="208">
        <f t="shared" si="0"/>
        <v>0</v>
      </c>
      <c r="AO63" s="209"/>
      <c r="AP63" s="209"/>
      <c r="AQ63" s="75" t="s">
        <v>82</v>
      </c>
      <c r="AR63" s="72"/>
      <c r="AS63" s="86">
        <v>0</v>
      </c>
      <c r="AT63" s="87">
        <f t="shared" si="1"/>
        <v>0</v>
      </c>
      <c r="AU63" s="88">
        <f>'7 - Demolice'!P90</f>
        <v>0</v>
      </c>
      <c r="AV63" s="87">
        <f>'7 - Demolice'!J33</f>
        <v>0</v>
      </c>
      <c r="AW63" s="87">
        <f>'7 - Demolice'!J34</f>
        <v>0</v>
      </c>
      <c r="AX63" s="87">
        <f>'7 - Demolice'!J35</f>
        <v>0</v>
      </c>
      <c r="AY63" s="87">
        <f>'7 - Demolice'!J36</f>
        <v>0</v>
      </c>
      <c r="AZ63" s="87">
        <f>'7 - Demolice'!F33</f>
        <v>0</v>
      </c>
      <c r="BA63" s="87">
        <f>'7 - Demolice'!F34</f>
        <v>0</v>
      </c>
      <c r="BB63" s="87">
        <f>'7 - Demolice'!F35</f>
        <v>0</v>
      </c>
      <c r="BC63" s="87">
        <f>'7 - Demolice'!F36</f>
        <v>0</v>
      </c>
      <c r="BD63" s="89">
        <f>'7 - Demolice'!F37</f>
        <v>0</v>
      </c>
      <c r="BT63" s="80" t="s">
        <v>80</v>
      </c>
      <c r="BV63" s="80" t="s">
        <v>77</v>
      </c>
      <c r="BW63" s="80" t="s">
        <v>110</v>
      </c>
      <c r="BX63" s="80" t="s">
        <v>5</v>
      </c>
      <c r="CL63" s="80" t="s">
        <v>19</v>
      </c>
      <c r="CM63" s="80" t="s">
        <v>84</v>
      </c>
    </row>
    <row r="64" spans="1:91" s="1" customFormat="1" ht="30" customHeight="1">
      <c r="B64" s="32"/>
      <c r="AR64" s="32"/>
    </row>
    <row r="65" spans="2:44" s="1" customFormat="1" ht="7" customHeight="1">
      <c r="B65" s="41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  <c r="AF65" s="42"/>
      <c r="AG65" s="42"/>
      <c r="AH65" s="42"/>
      <c r="AI65" s="42"/>
      <c r="AJ65" s="42"/>
      <c r="AK65" s="42"/>
      <c r="AL65" s="42"/>
      <c r="AM65" s="42"/>
      <c r="AN65" s="42"/>
      <c r="AO65" s="42"/>
      <c r="AP65" s="42"/>
      <c r="AQ65" s="42"/>
      <c r="AR65" s="32"/>
    </row>
  </sheetData>
  <sheetProtection algorithmName="SHA-512" hashValue="CgdGm+hM2CQdMUjR/Sz9oIL9H2w9WQocxBe1wyYotBKVtW+sH8uO+PDK0BPZBYC2JPKXgNOSile1GvEYa4RoZA==" saltValue="Ri4ld9ovSHdVrHQQ2crkndgfRzUxYzMWyOnEbbJn/EstQN6ayWqUIy3OhxmzOTGj1isd4L/QAaO2QaCY+6R8ZQ==" spinCount="100000" sheet="1" objects="1" scenarios="1" formatColumns="0" formatRows="0"/>
  <mergeCells count="74">
    <mergeCell ref="AR2:BE2"/>
    <mergeCell ref="AK33:AO33"/>
    <mergeCell ref="L33:P33"/>
    <mergeCell ref="W33:AE33"/>
    <mergeCell ref="AK35:AO35"/>
    <mergeCell ref="X35:AB35"/>
    <mergeCell ref="W31:AE31"/>
    <mergeCell ref="AK31:AO31"/>
    <mergeCell ref="AK32:AO32"/>
    <mergeCell ref="L32:P32"/>
    <mergeCell ref="W32:AE32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AN62:AP62"/>
    <mergeCell ref="AG62:AM62"/>
    <mergeCell ref="E62:I62"/>
    <mergeCell ref="K62:AF62"/>
    <mergeCell ref="AN63:AP63"/>
    <mergeCell ref="AG63:AM63"/>
    <mergeCell ref="D63:H63"/>
    <mergeCell ref="J63:AF63"/>
    <mergeCell ref="AN60:AP60"/>
    <mergeCell ref="AG60:AM60"/>
    <mergeCell ref="D60:H60"/>
    <mergeCell ref="J60:AF60"/>
    <mergeCell ref="AN61:AP61"/>
    <mergeCell ref="AG61:AM61"/>
    <mergeCell ref="E61:I61"/>
    <mergeCell ref="K61:AF61"/>
    <mergeCell ref="AN58:AP58"/>
    <mergeCell ref="AG58:AM58"/>
    <mergeCell ref="D58:H58"/>
    <mergeCell ref="J58:AF58"/>
    <mergeCell ref="AN59:AP59"/>
    <mergeCell ref="AG59:AM59"/>
    <mergeCell ref="D59:H59"/>
    <mergeCell ref="J59:AF59"/>
    <mergeCell ref="J56:AF56"/>
    <mergeCell ref="D56:H56"/>
    <mergeCell ref="AG56:AM56"/>
    <mergeCell ref="AN56:AP56"/>
    <mergeCell ref="AN57:AP57"/>
    <mergeCell ref="D57:H57"/>
    <mergeCell ref="J57:AF57"/>
    <mergeCell ref="AG57:AM57"/>
    <mergeCell ref="C52:G52"/>
    <mergeCell ref="AG52:AM52"/>
    <mergeCell ref="I52:AF52"/>
    <mergeCell ref="AN52:AP52"/>
    <mergeCell ref="D55:H55"/>
    <mergeCell ref="AG55:AM55"/>
    <mergeCell ref="J55:AF55"/>
    <mergeCell ref="AN55:AP55"/>
    <mergeCell ref="AG54:AM54"/>
    <mergeCell ref="AN54:AP54"/>
    <mergeCell ref="L45:AO45"/>
    <mergeCell ref="AM47:AN47"/>
    <mergeCell ref="AM49:AP49"/>
    <mergeCell ref="AS49:AT51"/>
    <mergeCell ref="AM50:AP50"/>
  </mergeCells>
  <hyperlinks>
    <hyperlink ref="A55" location="'1 - Novostavba objektu'!C2" display="/" xr:uid="{00000000-0004-0000-0000-000000000000}"/>
    <hyperlink ref="A56" location="'2 - Zdravotechnika'!C2" display="/" xr:uid="{00000000-0004-0000-0000-000001000000}"/>
    <hyperlink ref="A57" location="'3 - Vytápění'!C2" display="/" xr:uid="{00000000-0004-0000-0000-000002000000}"/>
    <hyperlink ref="A58" location="'4 - Elektroinstalace'!C2" display="/" xr:uid="{00000000-0004-0000-0000-000003000000}"/>
    <hyperlink ref="A59" location="'5 - Zpevněné plochy'!C2" display="/" xr:uid="{00000000-0004-0000-0000-000004000000}"/>
    <hyperlink ref="A61" location="'VRN 01 - Zařízení staveniště'!C2" display="/" xr:uid="{00000000-0004-0000-0000-000005000000}"/>
    <hyperlink ref="A62" location="'VRN 02 - Vedlejší rozpočt...'!C2" display="/" xr:uid="{00000000-0004-0000-0000-000006000000}"/>
    <hyperlink ref="A63" location="'7 - Demolice'!C2" display="/" xr:uid="{00000000-0004-0000-0000-000007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235"/>
  <sheetViews>
    <sheetView showGridLines="0" workbookViewId="0"/>
  </sheetViews>
  <sheetFormatPr defaultRowHeight="14.5"/>
  <cols>
    <col min="1" max="1" width="8.33203125" customWidth="1"/>
    <col min="2" max="2" width="1.21875" customWidth="1"/>
    <col min="3" max="3" width="4.109375" customWidth="1"/>
    <col min="4" max="4" width="4.33203125" customWidth="1"/>
    <col min="5" max="5" width="17.109375" customWidth="1"/>
    <col min="6" max="6" width="100.77734375" customWidth="1"/>
    <col min="7" max="7" width="7.44140625" customWidth="1"/>
    <col min="8" max="8" width="14" customWidth="1"/>
    <col min="9" max="9" width="15.77734375" customWidth="1"/>
    <col min="10" max="11" width="22.33203125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AT2" s="17" t="s">
        <v>83</v>
      </c>
    </row>
    <row r="3" spans="2:46" ht="7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84</v>
      </c>
    </row>
    <row r="4" spans="2:46" ht="25" customHeight="1">
      <c r="B4" s="20"/>
      <c r="D4" s="21" t="s">
        <v>111</v>
      </c>
      <c r="L4" s="20"/>
      <c r="M4" s="90" t="s">
        <v>10</v>
      </c>
      <c r="AT4" s="17" t="s">
        <v>4</v>
      </c>
    </row>
    <row r="5" spans="2:46" ht="7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35" t="str">
        <f>'Rekapitulace stavby'!K6</f>
        <v>Novostavba hasičské zbrojnice pro obec Stračov na p.p.č. 79-2 v k.ú. Stračov-výkaz výměr</v>
      </c>
      <c r="F7" s="236"/>
      <c r="G7" s="236"/>
      <c r="H7" s="236"/>
      <c r="L7" s="20"/>
    </row>
    <row r="8" spans="2:46" s="1" customFormat="1" ht="12" customHeight="1">
      <c r="B8" s="32"/>
      <c r="D8" s="27" t="s">
        <v>112</v>
      </c>
      <c r="L8" s="32"/>
    </row>
    <row r="9" spans="2:46" s="1" customFormat="1" ht="16.5" customHeight="1">
      <c r="B9" s="32"/>
      <c r="E9" s="194" t="s">
        <v>113</v>
      </c>
      <c r="F9" s="237"/>
      <c r="G9" s="237"/>
      <c r="H9" s="237"/>
      <c r="L9" s="32"/>
    </row>
    <row r="10" spans="2:46" s="1" customFormat="1" ht="10">
      <c r="B10" s="32"/>
      <c r="L10" s="32"/>
    </row>
    <row r="11" spans="2:46" s="1" customFormat="1" ht="12" customHeight="1">
      <c r="B11" s="32"/>
      <c r="D11" s="27" t="s">
        <v>18</v>
      </c>
      <c r="F11" s="25" t="s">
        <v>19</v>
      </c>
      <c r="I11" s="27" t="s">
        <v>20</v>
      </c>
      <c r="J11" s="25" t="s">
        <v>19</v>
      </c>
      <c r="L11" s="32"/>
    </row>
    <row r="12" spans="2:46" s="1" customFormat="1" ht="12" customHeight="1">
      <c r="B12" s="32"/>
      <c r="D12" s="27" t="s">
        <v>21</v>
      </c>
      <c r="F12" s="25" t="s">
        <v>22</v>
      </c>
      <c r="I12" s="27" t="s">
        <v>23</v>
      </c>
      <c r="J12" s="49" t="str">
        <f>'Rekapitulace stavby'!AN8</f>
        <v>29. 6. 2026</v>
      </c>
      <c r="L12" s="32"/>
    </row>
    <row r="13" spans="2:46" s="1" customFormat="1" ht="10.75" customHeight="1">
      <c r="B13" s="32"/>
      <c r="L13" s="32"/>
    </row>
    <row r="14" spans="2:46" s="1" customFormat="1" ht="12" customHeight="1">
      <c r="B14" s="32"/>
      <c r="D14" s="27" t="s">
        <v>25</v>
      </c>
      <c r="I14" s="27" t="s">
        <v>26</v>
      </c>
      <c r="J14" s="25" t="s">
        <v>27</v>
      </c>
      <c r="L14" s="32"/>
    </row>
    <row r="15" spans="2:46" s="1" customFormat="1" ht="18" customHeight="1">
      <c r="B15" s="32"/>
      <c r="E15" s="25" t="s">
        <v>28</v>
      </c>
      <c r="I15" s="27" t="s">
        <v>29</v>
      </c>
      <c r="J15" s="25" t="s">
        <v>30</v>
      </c>
      <c r="L15" s="32"/>
    </row>
    <row r="16" spans="2:46" s="1" customFormat="1" ht="7" customHeight="1">
      <c r="B16" s="32"/>
      <c r="L16" s="32"/>
    </row>
    <row r="17" spans="2:12" s="1" customFormat="1" ht="12" customHeight="1">
      <c r="B17" s="32"/>
      <c r="D17" s="27" t="s">
        <v>31</v>
      </c>
      <c r="I17" s="27" t="s">
        <v>26</v>
      </c>
      <c r="J17" s="28" t="str">
        <f>'Rekapitulace stavby'!AN13</f>
        <v>Vyplň údaj</v>
      </c>
      <c r="L17" s="32"/>
    </row>
    <row r="18" spans="2:12" s="1" customFormat="1" ht="18" customHeight="1">
      <c r="B18" s="32"/>
      <c r="E18" s="238" t="str">
        <f>'Rekapitulace stavby'!E14</f>
        <v>Vyplň údaj</v>
      </c>
      <c r="F18" s="219"/>
      <c r="G18" s="219"/>
      <c r="H18" s="219"/>
      <c r="I18" s="27" t="s">
        <v>29</v>
      </c>
      <c r="J18" s="28" t="str">
        <f>'Rekapitulace stavby'!AN14</f>
        <v>Vyplň údaj</v>
      </c>
      <c r="L18" s="32"/>
    </row>
    <row r="19" spans="2:12" s="1" customFormat="1" ht="7" customHeight="1">
      <c r="B19" s="32"/>
      <c r="L19" s="32"/>
    </row>
    <row r="20" spans="2:12" s="1" customFormat="1" ht="12" customHeight="1">
      <c r="B20" s="32"/>
      <c r="D20" s="27" t="s">
        <v>33</v>
      </c>
      <c r="I20" s="27" t="s">
        <v>26</v>
      </c>
      <c r="J20" s="25" t="s">
        <v>34</v>
      </c>
      <c r="L20" s="32"/>
    </row>
    <row r="21" spans="2:12" s="1" customFormat="1" ht="18" customHeight="1">
      <c r="B21" s="32"/>
      <c r="E21" s="25" t="s">
        <v>35</v>
      </c>
      <c r="I21" s="27" t="s">
        <v>29</v>
      </c>
      <c r="J21" s="25" t="s">
        <v>19</v>
      </c>
      <c r="L21" s="32"/>
    </row>
    <row r="22" spans="2:12" s="1" customFormat="1" ht="7" customHeight="1">
      <c r="B22" s="32"/>
      <c r="L22" s="32"/>
    </row>
    <row r="23" spans="2:12" s="1" customFormat="1" ht="12" customHeight="1">
      <c r="B23" s="32"/>
      <c r="D23" s="27" t="s">
        <v>37</v>
      </c>
      <c r="I23" s="27" t="s">
        <v>26</v>
      </c>
      <c r="J23" s="25" t="str">
        <f>IF('Rekapitulace stavby'!AN19="","",'Rekapitulace stavby'!AN19)</f>
        <v/>
      </c>
      <c r="L23" s="32"/>
    </row>
    <row r="24" spans="2:12" s="1" customFormat="1" ht="18" customHeight="1">
      <c r="B24" s="32"/>
      <c r="E24" s="25" t="str">
        <f>IF('Rekapitulace stavby'!E20="","",'Rekapitulace stavby'!E20)</f>
        <v xml:space="preserve"> </v>
      </c>
      <c r="I24" s="27" t="s">
        <v>29</v>
      </c>
      <c r="J24" s="25" t="str">
        <f>IF('Rekapitulace stavby'!AN20="","",'Rekapitulace stavby'!AN20)</f>
        <v/>
      </c>
      <c r="L24" s="32"/>
    </row>
    <row r="25" spans="2:12" s="1" customFormat="1" ht="7" customHeight="1">
      <c r="B25" s="32"/>
      <c r="L25" s="32"/>
    </row>
    <row r="26" spans="2:12" s="1" customFormat="1" ht="12" customHeight="1">
      <c r="B26" s="32"/>
      <c r="D26" s="27" t="s">
        <v>39</v>
      </c>
      <c r="L26" s="32"/>
    </row>
    <row r="27" spans="2:12" s="7" customFormat="1" ht="47.25" customHeight="1">
      <c r="B27" s="91"/>
      <c r="E27" s="224" t="s">
        <v>40</v>
      </c>
      <c r="F27" s="224"/>
      <c r="G27" s="224"/>
      <c r="H27" s="224"/>
      <c r="L27" s="91"/>
    </row>
    <row r="28" spans="2:12" s="1" customFormat="1" ht="7" customHeight="1">
      <c r="B28" s="32"/>
      <c r="L28" s="32"/>
    </row>
    <row r="29" spans="2:12" s="1" customFormat="1" ht="7" customHeight="1">
      <c r="B29" s="32"/>
      <c r="D29" s="50"/>
      <c r="E29" s="50"/>
      <c r="F29" s="50"/>
      <c r="G29" s="50"/>
      <c r="H29" s="50"/>
      <c r="I29" s="50"/>
      <c r="J29" s="50"/>
      <c r="K29" s="50"/>
      <c r="L29" s="32"/>
    </row>
    <row r="30" spans="2:12" s="1" customFormat="1" ht="25.4" customHeight="1">
      <c r="B30" s="32"/>
      <c r="D30" s="92" t="s">
        <v>41</v>
      </c>
      <c r="J30" s="63">
        <f>ROUND(J103, 2)</f>
        <v>0</v>
      </c>
      <c r="L30" s="32"/>
    </row>
    <row r="31" spans="2:12" s="1" customFormat="1" ht="7" customHeight="1">
      <c r="B31" s="32"/>
      <c r="D31" s="50"/>
      <c r="E31" s="50"/>
      <c r="F31" s="50"/>
      <c r="G31" s="50"/>
      <c r="H31" s="50"/>
      <c r="I31" s="50"/>
      <c r="J31" s="50"/>
      <c r="K31" s="50"/>
      <c r="L31" s="32"/>
    </row>
    <row r="32" spans="2:12" s="1" customFormat="1" ht="14.4" customHeight="1">
      <c r="B32" s="32"/>
      <c r="F32" s="35" t="s">
        <v>43</v>
      </c>
      <c r="I32" s="35" t="s">
        <v>42</v>
      </c>
      <c r="J32" s="35" t="s">
        <v>44</v>
      </c>
      <c r="L32" s="32"/>
    </row>
    <row r="33" spans="2:12" s="1" customFormat="1" ht="14.4" customHeight="1">
      <c r="B33" s="32"/>
      <c r="D33" s="52" t="s">
        <v>45</v>
      </c>
      <c r="E33" s="27" t="s">
        <v>46</v>
      </c>
      <c r="F33" s="83">
        <f>ROUND((SUM(BE103:BE1234)),  2)</f>
        <v>0</v>
      </c>
      <c r="I33" s="93">
        <v>0.21</v>
      </c>
      <c r="J33" s="83">
        <f>ROUND(((SUM(BE103:BE1234))*I33),  2)</f>
        <v>0</v>
      </c>
      <c r="L33" s="32"/>
    </row>
    <row r="34" spans="2:12" s="1" customFormat="1" ht="14.4" customHeight="1">
      <c r="B34" s="32"/>
      <c r="E34" s="27" t="s">
        <v>47</v>
      </c>
      <c r="F34" s="83">
        <f>ROUND((SUM(BF103:BF1234)),  2)</f>
        <v>0</v>
      </c>
      <c r="I34" s="93">
        <v>0.12</v>
      </c>
      <c r="J34" s="83">
        <f>ROUND(((SUM(BF103:BF1234))*I34),  2)</f>
        <v>0</v>
      </c>
      <c r="L34" s="32"/>
    </row>
    <row r="35" spans="2:12" s="1" customFormat="1" ht="14.4" hidden="1" customHeight="1">
      <c r="B35" s="32"/>
      <c r="E35" s="27" t="s">
        <v>48</v>
      </c>
      <c r="F35" s="83">
        <f>ROUND((SUM(BG103:BG1234)),  2)</f>
        <v>0</v>
      </c>
      <c r="I35" s="93">
        <v>0.21</v>
      </c>
      <c r="J35" s="83">
        <f>0</f>
        <v>0</v>
      </c>
      <c r="L35" s="32"/>
    </row>
    <row r="36" spans="2:12" s="1" customFormat="1" ht="14.4" hidden="1" customHeight="1">
      <c r="B36" s="32"/>
      <c r="E36" s="27" t="s">
        <v>49</v>
      </c>
      <c r="F36" s="83">
        <f>ROUND((SUM(BH103:BH1234)),  2)</f>
        <v>0</v>
      </c>
      <c r="I36" s="93">
        <v>0.12</v>
      </c>
      <c r="J36" s="83">
        <f>0</f>
        <v>0</v>
      </c>
      <c r="L36" s="32"/>
    </row>
    <row r="37" spans="2:12" s="1" customFormat="1" ht="14.4" hidden="1" customHeight="1">
      <c r="B37" s="32"/>
      <c r="E37" s="27" t="s">
        <v>50</v>
      </c>
      <c r="F37" s="83">
        <f>ROUND((SUM(BI103:BI1234)),  2)</f>
        <v>0</v>
      </c>
      <c r="I37" s="93">
        <v>0</v>
      </c>
      <c r="J37" s="83">
        <f>0</f>
        <v>0</v>
      </c>
      <c r="L37" s="32"/>
    </row>
    <row r="38" spans="2:12" s="1" customFormat="1" ht="7" customHeight="1">
      <c r="B38" s="32"/>
      <c r="L38" s="32"/>
    </row>
    <row r="39" spans="2:12" s="1" customFormat="1" ht="25.4" customHeight="1">
      <c r="B39" s="32"/>
      <c r="C39" s="94"/>
      <c r="D39" s="95" t="s">
        <v>51</v>
      </c>
      <c r="E39" s="54"/>
      <c r="F39" s="54"/>
      <c r="G39" s="96" t="s">
        <v>52</v>
      </c>
      <c r="H39" s="97" t="s">
        <v>53</v>
      </c>
      <c r="I39" s="54"/>
      <c r="J39" s="98">
        <f>SUM(J30:J37)</f>
        <v>0</v>
      </c>
      <c r="K39" s="99"/>
      <c r="L39" s="32"/>
    </row>
    <row r="40" spans="2:12" s="1" customFormat="1" ht="14.4" customHeight="1">
      <c r="B40" s="41"/>
      <c r="C40" s="42"/>
      <c r="D40" s="42"/>
      <c r="E40" s="42"/>
      <c r="F40" s="42"/>
      <c r="G40" s="42"/>
      <c r="H40" s="42"/>
      <c r="I40" s="42"/>
      <c r="J40" s="42"/>
      <c r="K40" s="42"/>
      <c r="L40" s="32"/>
    </row>
    <row r="44" spans="2:12" s="1" customFormat="1" ht="7" hidden="1" customHeight="1">
      <c r="B44" s="43"/>
      <c r="C44" s="44"/>
      <c r="D44" s="44"/>
      <c r="E44" s="44"/>
      <c r="F44" s="44"/>
      <c r="G44" s="44"/>
      <c r="H44" s="44"/>
      <c r="I44" s="44"/>
      <c r="J44" s="44"/>
      <c r="K44" s="44"/>
      <c r="L44" s="32"/>
    </row>
    <row r="45" spans="2:12" s="1" customFormat="1" ht="25" hidden="1" customHeight="1">
      <c r="B45" s="32"/>
      <c r="C45" s="21" t="s">
        <v>114</v>
      </c>
      <c r="L45" s="32"/>
    </row>
    <row r="46" spans="2:12" s="1" customFormat="1" ht="7" hidden="1" customHeight="1">
      <c r="B46" s="32"/>
      <c r="L46" s="32"/>
    </row>
    <row r="47" spans="2:12" s="1" customFormat="1" ht="12" hidden="1" customHeight="1">
      <c r="B47" s="32"/>
      <c r="C47" s="27" t="s">
        <v>16</v>
      </c>
      <c r="L47" s="32"/>
    </row>
    <row r="48" spans="2:12" s="1" customFormat="1" ht="16.5" hidden="1" customHeight="1">
      <c r="B48" s="32"/>
      <c r="E48" s="235" t="str">
        <f>E7</f>
        <v>Novostavba hasičské zbrojnice pro obec Stračov na p.p.č. 79-2 v k.ú. Stračov-výkaz výměr</v>
      </c>
      <c r="F48" s="236"/>
      <c r="G48" s="236"/>
      <c r="H48" s="236"/>
      <c r="L48" s="32"/>
    </row>
    <row r="49" spans="2:47" s="1" customFormat="1" ht="12" hidden="1" customHeight="1">
      <c r="B49" s="32"/>
      <c r="C49" s="27" t="s">
        <v>112</v>
      </c>
      <c r="L49" s="32"/>
    </row>
    <row r="50" spans="2:47" s="1" customFormat="1" ht="16.5" hidden="1" customHeight="1">
      <c r="B50" s="32"/>
      <c r="E50" s="194" t="str">
        <f>E9</f>
        <v>1 - Novostavba objektu</v>
      </c>
      <c r="F50" s="237"/>
      <c r="G50" s="237"/>
      <c r="H50" s="237"/>
      <c r="L50" s="32"/>
    </row>
    <row r="51" spans="2:47" s="1" customFormat="1" ht="7" hidden="1" customHeight="1">
      <c r="B51" s="32"/>
      <c r="L51" s="32"/>
    </row>
    <row r="52" spans="2:47" s="1" customFormat="1" ht="12" hidden="1" customHeight="1">
      <c r="B52" s="32"/>
      <c r="C52" s="27" t="s">
        <v>21</v>
      </c>
      <c r="F52" s="25" t="str">
        <f>F12</f>
        <v>Stračov čp.2, st.p.č.79/2, kú Stračov</v>
      </c>
      <c r="I52" s="27" t="s">
        <v>23</v>
      </c>
      <c r="J52" s="49" t="str">
        <f>IF(J12="","",J12)</f>
        <v>29. 6. 2026</v>
      </c>
      <c r="L52" s="32"/>
    </row>
    <row r="53" spans="2:47" s="1" customFormat="1" ht="7" hidden="1" customHeight="1">
      <c r="B53" s="32"/>
      <c r="L53" s="32"/>
    </row>
    <row r="54" spans="2:47" s="1" customFormat="1" ht="40" hidden="1" customHeight="1">
      <c r="B54" s="32"/>
      <c r="C54" s="27" t="s">
        <v>25</v>
      </c>
      <c r="F54" s="25" t="str">
        <f>E15</f>
        <v>Obec Stračov, Stračov 2, 503 14 Stračov</v>
      </c>
      <c r="I54" s="27" t="s">
        <v>33</v>
      </c>
      <c r="J54" s="30" t="str">
        <f>E21</f>
        <v>Bc. Tomáš Nosek, Palackého 189, Nechanice, 503 15</v>
      </c>
      <c r="L54" s="32"/>
    </row>
    <row r="55" spans="2:47" s="1" customFormat="1" ht="15.15" hidden="1" customHeight="1">
      <c r="B55" s="32"/>
      <c r="C55" s="27" t="s">
        <v>31</v>
      </c>
      <c r="F55" s="25" t="str">
        <f>IF(E18="","",E18)</f>
        <v>Vyplň údaj</v>
      </c>
      <c r="I55" s="27" t="s">
        <v>37</v>
      </c>
      <c r="J55" s="30" t="str">
        <f>E24</f>
        <v xml:space="preserve"> </v>
      </c>
      <c r="L55" s="32"/>
    </row>
    <row r="56" spans="2:47" s="1" customFormat="1" ht="10.25" hidden="1" customHeight="1">
      <c r="B56" s="32"/>
      <c r="L56" s="32"/>
    </row>
    <row r="57" spans="2:47" s="1" customFormat="1" ht="29.25" hidden="1" customHeight="1">
      <c r="B57" s="32"/>
      <c r="C57" s="100" t="s">
        <v>115</v>
      </c>
      <c r="D57" s="94"/>
      <c r="E57" s="94"/>
      <c r="F57" s="94"/>
      <c r="G57" s="94"/>
      <c r="H57" s="94"/>
      <c r="I57" s="94"/>
      <c r="J57" s="101" t="s">
        <v>116</v>
      </c>
      <c r="K57" s="94"/>
      <c r="L57" s="32"/>
    </row>
    <row r="58" spans="2:47" s="1" customFormat="1" ht="10.25" hidden="1" customHeight="1">
      <c r="B58" s="32"/>
      <c r="L58" s="32"/>
    </row>
    <row r="59" spans="2:47" s="1" customFormat="1" ht="22.75" hidden="1" customHeight="1">
      <c r="B59" s="32"/>
      <c r="C59" s="102" t="s">
        <v>73</v>
      </c>
      <c r="J59" s="63">
        <f>J103</f>
        <v>0</v>
      </c>
      <c r="L59" s="32"/>
      <c r="AU59" s="17" t="s">
        <v>117</v>
      </c>
    </row>
    <row r="60" spans="2:47" s="8" customFormat="1" ht="25" hidden="1" customHeight="1">
      <c r="B60" s="103"/>
      <c r="D60" s="104" t="s">
        <v>118</v>
      </c>
      <c r="E60" s="105"/>
      <c r="F60" s="105"/>
      <c r="G60" s="105"/>
      <c r="H60" s="105"/>
      <c r="I60" s="105"/>
      <c r="J60" s="106">
        <f>J104</f>
        <v>0</v>
      </c>
      <c r="L60" s="103"/>
    </row>
    <row r="61" spans="2:47" s="9" customFormat="1" ht="19.899999999999999" hidden="1" customHeight="1">
      <c r="B61" s="107"/>
      <c r="D61" s="108" t="s">
        <v>119</v>
      </c>
      <c r="E61" s="109"/>
      <c r="F61" s="109"/>
      <c r="G61" s="109"/>
      <c r="H61" s="109"/>
      <c r="I61" s="109"/>
      <c r="J61" s="110">
        <f>J105</f>
        <v>0</v>
      </c>
      <c r="L61" s="107"/>
    </row>
    <row r="62" spans="2:47" s="9" customFormat="1" ht="19.899999999999999" hidden="1" customHeight="1">
      <c r="B62" s="107"/>
      <c r="D62" s="108" t="s">
        <v>120</v>
      </c>
      <c r="E62" s="109"/>
      <c r="F62" s="109"/>
      <c r="G62" s="109"/>
      <c r="H62" s="109"/>
      <c r="I62" s="109"/>
      <c r="J62" s="110">
        <f>J158</f>
        <v>0</v>
      </c>
      <c r="L62" s="107"/>
    </row>
    <row r="63" spans="2:47" s="9" customFormat="1" ht="19.899999999999999" hidden="1" customHeight="1">
      <c r="B63" s="107"/>
      <c r="D63" s="108" t="s">
        <v>121</v>
      </c>
      <c r="E63" s="109"/>
      <c r="F63" s="109"/>
      <c r="G63" s="109"/>
      <c r="H63" s="109"/>
      <c r="I63" s="109"/>
      <c r="J63" s="110">
        <f>J231</f>
        <v>0</v>
      </c>
      <c r="L63" s="107"/>
    </row>
    <row r="64" spans="2:47" s="9" customFormat="1" ht="19.899999999999999" hidden="1" customHeight="1">
      <c r="B64" s="107"/>
      <c r="D64" s="108" t="s">
        <v>122</v>
      </c>
      <c r="E64" s="109"/>
      <c r="F64" s="109"/>
      <c r="G64" s="109"/>
      <c r="H64" s="109"/>
      <c r="I64" s="109"/>
      <c r="J64" s="110">
        <f>J355</f>
        <v>0</v>
      </c>
      <c r="L64" s="107"/>
    </row>
    <row r="65" spans="2:12" s="9" customFormat="1" ht="19.899999999999999" hidden="1" customHeight="1">
      <c r="B65" s="107"/>
      <c r="D65" s="108" t="s">
        <v>123</v>
      </c>
      <c r="E65" s="109"/>
      <c r="F65" s="109"/>
      <c r="G65" s="109"/>
      <c r="H65" s="109"/>
      <c r="I65" s="109"/>
      <c r="J65" s="110">
        <f>J435</f>
        <v>0</v>
      </c>
      <c r="L65" s="107"/>
    </row>
    <row r="66" spans="2:12" s="9" customFormat="1" ht="19.899999999999999" hidden="1" customHeight="1">
      <c r="B66" s="107"/>
      <c r="D66" s="108" t="s">
        <v>124</v>
      </c>
      <c r="E66" s="109"/>
      <c r="F66" s="109"/>
      <c r="G66" s="109"/>
      <c r="H66" s="109"/>
      <c r="I66" s="109"/>
      <c r="J66" s="110">
        <f>J653</f>
        <v>0</v>
      </c>
      <c r="L66" s="107"/>
    </row>
    <row r="67" spans="2:12" s="9" customFormat="1" ht="19.899999999999999" hidden="1" customHeight="1">
      <c r="B67" s="107"/>
      <c r="D67" s="108" t="s">
        <v>125</v>
      </c>
      <c r="E67" s="109"/>
      <c r="F67" s="109"/>
      <c r="G67" s="109"/>
      <c r="H67" s="109"/>
      <c r="I67" s="109"/>
      <c r="J67" s="110">
        <f>J691</f>
        <v>0</v>
      </c>
      <c r="L67" s="107"/>
    </row>
    <row r="68" spans="2:12" s="8" customFormat="1" ht="25" hidden="1" customHeight="1">
      <c r="B68" s="103"/>
      <c r="D68" s="104" t="s">
        <v>126</v>
      </c>
      <c r="E68" s="105"/>
      <c r="F68" s="105"/>
      <c r="G68" s="105"/>
      <c r="H68" s="105"/>
      <c r="I68" s="105"/>
      <c r="J68" s="106">
        <f>J694</f>
        <v>0</v>
      </c>
      <c r="L68" s="103"/>
    </row>
    <row r="69" spans="2:12" s="9" customFormat="1" ht="19.899999999999999" hidden="1" customHeight="1">
      <c r="B69" s="107"/>
      <c r="D69" s="108" t="s">
        <v>127</v>
      </c>
      <c r="E69" s="109"/>
      <c r="F69" s="109"/>
      <c r="G69" s="109"/>
      <c r="H69" s="109"/>
      <c r="I69" s="109"/>
      <c r="J69" s="110">
        <f>J695</f>
        <v>0</v>
      </c>
      <c r="L69" s="107"/>
    </row>
    <row r="70" spans="2:12" s="9" customFormat="1" ht="19.899999999999999" hidden="1" customHeight="1">
      <c r="B70" s="107"/>
      <c r="D70" s="108" t="s">
        <v>128</v>
      </c>
      <c r="E70" s="109"/>
      <c r="F70" s="109"/>
      <c r="G70" s="109"/>
      <c r="H70" s="109"/>
      <c r="I70" s="109"/>
      <c r="J70" s="110">
        <f>J777</f>
        <v>0</v>
      </c>
      <c r="L70" s="107"/>
    </row>
    <row r="71" spans="2:12" s="9" customFormat="1" ht="19.899999999999999" hidden="1" customHeight="1">
      <c r="B71" s="107"/>
      <c r="D71" s="108" t="s">
        <v>129</v>
      </c>
      <c r="E71" s="109"/>
      <c r="F71" s="109"/>
      <c r="G71" s="109"/>
      <c r="H71" s="109"/>
      <c r="I71" s="109"/>
      <c r="J71" s="110">
        <f>J810</f>
        <v>0</v>
      </c>
      <c r="L71" s="107"/>
    </row>
    <row r="72" spans="2:12" s="9" customFormat="1" ht="19.899999999999999" hidden="1" customHeight="1">
      <c r="B72" s="107"/>
      <c r="D72" s="108" t="s">
        <v>130</v>
      </c>
      <c r="E72" s="109"/>
      <c r="F72" s="109"/>
      <c r="G72" s="109"/>
      <c r="H72" s="109"/>
      <c r="I72" s="109"/>
      <c r="J72" s="110">
        <f>J829</f>
        <v>0</v>
      </c>
      <c r="L72" s="107"/>
    </row>
    <row r="73" spans="2:12" s="9" customFormat="1" ht="19.899999999999999" hidden="1" customHeight="1">
      <c r="B73" s="107"/>
      <c r="D73" s="108" t="s">
        <v>131</v>
      </c>
      <c r="E73" s="109"/>
      <c r="F73" s="109"/>
      <c r="G73" s="109"/>
      <c r="H73" s="109"/>
      <c r="I73" s="109"/>
      <c r="J73" s="110">
        <f>J873</f>
        <v>0</v>
      </c>
      <c r="L73" s="107"/>
    </row>
    <row r="74" spans="2:12" s="9" customFormat="1" ht="19.899999999999999" hidden="1" customHeight="1">
      <c r="B74" s="107"/>
      <c r="D74" s="108" t="s">
        <v>132</v>
      </c>
      <c r="E74" s="109"/>
      <c r="F74" s="109"/>
      <c r="G74" s="109"/>
      <c r="H74" s="109"/>
      <c r="I74" s="109"/>
      <c r="J74" s="110">
        <f>J903</f>
        <v>0</v>
      </c>
      <c r="L74" s="107"/>
    </row>
    <row r="75" spans="2:12" s="9" customFormat="1" ht="19.899999999999999" hidden="1" customHeight="1">
      <c r="B75" s="107"/>
      <c r="D75" s="108" t="s">
        <v>133</v>
      </c>
      <c r="E75" s="109"/>
      <c r="F75" s="109"/>
      <c r="G75" s="109"/>
      <c r="H75" s="109"/>
      <c r="I75" s="109"/>
      <c r="J75" s="110">
        <f>J940</f>
        <v>0</v>
      </c>
      <c r="L75" s="107"/>
    </row>
    <row r="76" spans="2:12" s="9" customFormat="1" ht="19.899999999999999" hidden="1" customHeight="1">
      <c r="B76" s="107"/>
      <c r="D76" s="108" t="s">
        <v>134</v>
      </c>
      <c r="E76" s="109"/>
      <c r="F76" s="109"/>
      <c r="G76" s="109"/>
      <c r="H76" s="109"/>
      <c r="I76" s="109"/>
      <c r="J76" s="110">
        <f>J994</f>
        <v>0</v>
      </c>
      <c r="L76" s="107"/>
    </row>
    <row r="77" spans="2:12" s="9" customFormat="1" ht="19.899999999999999" hidden="1" customHeight="1">
      <c r="B77" s="107"/>
      <c r="D77" s="108" t="s">
        <v>135</v>
      </c>
      <c r="E77" s="109"/>
      <c r="F77" s="109"/>
      <c r="G77" s="109"/>
      <c r="H77" s="109"/>
      <c r="I77" s="109"/>
      <c r="J77" s="110">
        <f>J1058</f>
        <v>0</v>
      </c>
      <c r="L77" s="107"/>
    </row>
    <row r="78" spans="2:12" s="9" customFormat="1" ht="19.899999999999999" hidden="1" customHeight="1">
      <c r="B78" s="107"/>
      <c r="D78" s="108" t="s">
        <v>136</v>
      </c>
      <c r="E78" s="109"/>
      <c r="F78" s="109"/>
      <c r="G78" s="109"/>
      <c r="H78" s="109"/>
      <c r="I78" s="109"/>
      <c r="J78" s="110">
        <f>J1099</f>
        <v>0</v>
      </c>
      <c r="L78" s="107"/>
    </row>
    <row r="79" spans="2:12" s="9" customFormat="1" ht="19.899999999999999" hidden="1" customHeight="1">
      <c r="B79" s="107"/>
      <c r="D79" s="108" t="s">
        <v>137</v>
      </c>
      <c r="E79" s="109"/>
      <c r="F79" s="109"/>
      <c r="G79" s="109"/>
      <c r="H79" s="109"/>
      <c r="I79" s="109"/>
      <c r="J79" s="110">
        <f>J1154</f>
        <v>0</v>
      </c>
      <c r="L79" s="107"/>
    </row>
    <row r="80" spans="2:12" s="9" customFormat="1" ht="19.899999999999999" hidden="1" customHeight="1">
      <c r="B80" s="107"/>
      <c r="D80" s="108" t="s">
        <v>138</v>
      </c>
      <c r="E80" s="109"/>
      <c r="F80" s="109"/>
      <c r="G80" s="109"/>
      <c r="H80" s="109"/>
      <c r="I80" s="109"/>
      <c r="J80" s="110">
        <f>J1165</f>
        <v>0</v>
      </c>
      <c r="L80" s="107"/>
    </row>
    <row r="81" spans="2:12" s="9" customFormat="1" ht="19.899999999999999" hidden="1" customHeight="1">
      <c r="B81" s="107"/>
      <c r="D81" s="108" t="s">
        <v>139</v>
      </c>
      <c r="E81" s="109"/>
      <c r="F81" s="109"/>
      <c r="G81" s="109"/>
      <c r="H81" s="109"/>
      <c r="I81" s="109"/>
      <c r="J81" s="110">
        <f>J1214</f>
        <v>0</v>
      </c>
      <c r="L81" s="107"/>
    </row>
    <row r="82" spans="2:12" s="9" customFormat="1" ht="19.899999999999999" hidden="1" customHeight="1">
      <c r="B82" s="107"/>
      <c r="D82" s="108" t="s">
        <v>140</v>
      </c>
      <c r="E82" s="109"/>
      <c r="F82" s="109"/>
      <c r="G82" s="109"/>
      <c r="H82" s="109"/>
      <c r="I82" s="109"/>
      <c r="J82" s="110">
        <f>J1223</f>
        <v>0</v>
      </c>
      <c r="L82" s="107"/>
    </row>
    <row r="83" spans="2:12" s="8" customFormat="1" ht="25" hidden="1" customHeight="1">
      <c r="B83" s="103"/>
      <c r="D83" s="104" t="s">
        <v>141</v>
      </c>
      <c r="E83" s="105"/>
      <c r="F83" s="105"/>
      <c r="G83" s="105"/>
      <c r="H83" s="105"/>
      <c r="I83" s="105"/>
      <c r="J83" s="106">
        <f>J1230</f>
        <v>0</v>
      </c>
      <c r="L83" s="103"/>
    </row>
    <row r="84" spans="2:12" s="1" customFormat="1" ht="21.75" hidden="1" customHeight="1">
      <c r="B84" s="32"/>
      <c r="L84" s="32"/>
    </row>
    <row r="85" spans="2:12" s="1" customFormat="1" ht="7" hidden="1" customHeight="1">
      <c r="B85" s="41"/>
      <c r="C85" s="42"/>
      <c r="D85" s="42"/>
      <c r="E85" s="42"/>
      <c r="F85" s="42"/>
      <c r="G85" s="42"/>
      <c r="H85" s="42"/>
      <c r="I85" s="42"/>
      <c r="J85" s="42"/>
      <c r="K85" s="42"/>
      <c r="L85" s="32"/>
    </row>
    <row r="86" spans="2:12" ht="10" hidden="1"/>
    <row r="87" spans="2:12" ht="10" hidden="1"/>
    <row r="88" spans="2:12" ht="10" hidden="1"/>
    <row r="89" spans="2:12" s="1" customFormat="1" ht="7" customHeight="1">
      <c r="B89" s="43"/>
      <c r="C89" s="44"/>
      <c r="D89" s="44"/>
      <c r="E89" s="44"/>
      <c r="F89" s="44"/>
      <c r="G89" s="44"/>
      <c r="H89" s="44"/>
      <c r="I89" s="44"/>
      <c r="J89" s="44"/>
      <c r="K89" s="44"/>
      <c r="L89" s="32"/>
    </row>
    <row r="90" spans="2:12" s="1" customFormat="1" ht="25" customHeight="1">
      <c r="B90" s="32"/>
      <c r="C90" s="21" t="s">
        <v>142</v>
      </c>
      <c r="L90" s="32"/>
    </row>
    <row r="91" spans="2:12" s="1" customFormat="1" ht="7" customHeight="1">
      <c r="B91" s="32"/>
      <c r="L91" s="32"/>
    </row>
    <row r="92" spans="2:12" s="1" customFormat="1" ht="12" customHeight="1">
      <c r="B92" s="32"/>
      <c r="C92" s="27" t="s">
        <v>16</v>
      </c>
      <c r="L92" s="32"/>
    </row>
    <row r="93" spans="2:12" s="1" customFormat="1" ht="16.5" customHeight="1">
      <c r="B93" s="32"/>
      <c r="E93" s="235" t="str">
        <f>E7</f>
        <v>Novostavba hasičské zbrojnice pro obec Stračov na p.p.č. 79-2 v k.ú. Stračov-výkaz výměr</v>
      </c>
      <c r="F93" s="236"/>
      <c r="G93" s="236"/>
      <c r="H93" s="236"/>
      <c r="L93" s="32"/>
    </row>
    <row r="94" spans="2:12" s="1" customFormat="1" ht="12" customHeight="1">
      <c r="B94" s="32"/>
      <c r="C94" s="27" t="s">
        <v>112</v>
      </c>
      <c r="L94" s="32"/>
    </row>
    <row r="95" spans="2:12" s="1" customFormat="1" ht="16.5" customHeight="1">
      <c r="B95" s="32"/>
      <c r="E95" s="194" t="str">
        <f>E9</f>
        <v>1 - Novostavba objektu</v>
      </c>
      <c r="F95" s="237"/>
      <c r="G95" s="237"/>
      <c r="H95" s="237"/>
      <c r="L95" s="32"/>
    </row>
    <row r="96" spans="2:12" s="1" customFormat="1" ht="7" customHeight="1">
      <c r="B96" s="32"/>
      <c r="L96" s="32"/>
    </row>
    <row r="97" spans="2:65" s="1" customFormat="1" ht="12" customHeight="1">
      <c r="B97" s="32"/>
      <c r="C97" s="27" t="s">
        <v>21</v>
      </c>
      <c r="F97" s="25" t="str">
        <f>F12</f>
        <v>Stračov čp.2, st.p.č.79/2, kú Stračov</v>
      </c>
      <c r="I97" s="27" t="s">
        <v>23</v>
      </c>
      <c r="J97" s="49" t="str">
        <f>IF(J12="","",J12)</f>
        <v>29. 6. 2026</v>
      </c>
      <c r="L97" s="32"/>
    </row>
    <row r="98" spans="2:65" s="1" customFormat="1" ht="7" customHeight="1">
      <c r="B98" s="32"/>
      <c r="L98" s="32"/>
    </row>
    <row r="99" spans="2:65" s="1" customFormat="1" ht="40" customHeight="1">
      <c r="B99" s="32"/>
      <c r="C99" s="27" t="s">
        <v>25</v>
      </c>
      <c r="F99" s="25" t="str">
        <f>E15</f>
        <v>Obec Stračov, Stračov 2, 503 14 Stračov</v>
      </c>
      <c r="I99" s="27" t="s">
        <v>33</v>
      </c>
      <c r="J99" s="30" t="str">
        <f>E21</f>
        <v>Bc. Tomáš Nosek, Palackého 189, Nechanice, 503 15</v>
      </c>
      <c r="L99" s="32"/>
    </row>
    <row r="100" spans="2:65" s="1" customFormat="1" ht="15.15" customHeight="1">
      <c r="B100" s="32"/>
      <c r="C100" s="27" t="s">
        <v>31</v>
      </c>
      <c r="F100" s="25" t="str">
        <f>IF(E18="","",E18)</f>
        <v>Vyplň údaj</v>
      </c>
      <c r="I100" s="27" t="s">
        <v>37</v>
      </c>
      <c r="J100" s="30" t="str">
        <f>E24</f>
        <v xml:space="preserve"> </v>
      </c>
      <c r="L100" s="32"/>
    </row>
    <row r="101" spans="2:65" s="1" customFormat="1" ht="10.25" customHeight="1">
      <c r="B101" s="32"/>
      <c r="L101" s="32"/>
    </row>
    <row r="102" spans="2:65" s="10" customFormat="1" ht="29.25" customHeight="1">
      <c r="B102" s="111"/>
      <c r="C102" s="112" t="s">
        <v>143</v>
      </c>
      <c r="D102" s="113" t="s">
        <v>60</v>
      </c>
      <c r="E102" s="113" t="s">
        <v>56</v>
      </c>
      <c r="F102" s="113" t="s">
        <v>57</v>
      </c>
      <c r="G102" s="113" t="s">
        <v>144</v>
      </c>
      <c r="H102" s="113" t="s">
        <v>145</v>
      </c>
      <c r="I102" s="113" t="s">
        <v>146</v>
      </c>
      <c r="J102" s="113" t="s">
        <v>116</v>
      </c>
      <c r="K102" s="114" t="s">
        <v>147</v>
      </c>
      <c r="L102" s="111"/>
      <c r="M102" s="56" t="s">
        <v>19</v>
      </c>
      <c r="N102" s="57" t="s">
        <v>45</v>
      </c>
      <c r="O102" s="57" t="s">
        <v>148</v>
      </c>
      <c r="P102" s="57" t="s">
        <v>149</v>
      </c>
      <c r="Q102" s="57" t="s">
        <v>150</v>
      </c>
      <c r="R102" s="57" t="s">
        <v>151</v>
      </c>
      <c r="S102" s="57" t="s">
        <v>152</v>
      </c>
      <c r="T102" s="58" t="s">
        <v>153</v>
      </c>
    </row>
    <row r="103" spans="2:65" s="1" customFormat="1" ht="22.75" customHeight="1">
      <c r="B103" s="32"/>
      <c r="C103" s="61" t="s">
        <v>154</v>
      </c>
      <c r="J103" s="115">
        <f>BK103</f>
        <v>0</v>
      </c>
      <c r="L103" s="32"/>
      <c r="M103" s="59"/>
      <c r="N103" s="50"/>
      <c r="O103" s="50"/>
      <c r="P103" s="116">
        <f>P104+P694+P1230</f>
        <v>0</v>
      </c>
      <c r="Q103" s="50"/>
      <c r="R103" s="116">
        <f>R104+R694+R1230</f>
        <v>14.597268399999999</v>
      </c>
      <c r="S103" s="50"/>
      <c r="T103" s="117">
        <f>T104+T694+T1230</f>
        <v>0</v>
      </c>
      <c r="AT103" s="17" t="s">
        <v>74</v>
      </c>
      <c r="AU103" s="17" t="s">
        <v>117</v>
      </c>
      <c r="BK103" s="118">
        <f>BK104+BK694+BK1230</f>
        <v>0</v>
      </c>
    </row>
    <row r="104" spans="2:65" s="11" customFormat="1" ht="25.9" customHeight="1">
      <c r="B104" s="119"/>
      <c r="D104" s="120" t="s">
        <v>74</v>
      </c>
      <c r="E104" s="121" t="s">
        <v>155</v>
      </c>
      <c r="F104" s="121" t="s">
        <v>156</v>
      </c>
      <c r="I104" s="122"/>
      <c r="J104" s="123">
        <f>BK104</f>
        <v>0</v>
      </c>
      <c r="L104" s="119"/>
      <c r="M104" s="124"/>
      <c r="P104" s="125">
        <f>P105+P158+P231+P355+P435+P653+P691</f>
        <v>0</v>
      </c>
      <c r="R104" s="125">
        <f>R105+R158+R231+R355+R435+R653+R691</f>
        <v>0</v>
      </c>
      <c r="T104" s="126">
        <f>T105+T158+T231+T355+T435+T653+T691</f>
        <v>0</v>
      </c>
      <c r="AR104" s="120" t="s">
        <v>80</v>
      </c>
      <c r="AT104" s="127" t="s">
        <v>74</v>
      </c>
      <c r="AU104" s="127" t="s">
        <v>75</v>
      </c>
      <c r="AY104" s="120" t="s">
        <v>157</v>
      </c>
      <c r="BK104" s="128">
        <f>BK105+BK158+BK231+BK355+BK435+BK653+BK691</f>
        <v>0</v>
      </c>
    </row>
    <row r="105" spans="2:65" s="11" customFormat="1" ht="22.75" customHeight="1">
      <c r="B105" s="119"/>
      <c r="D105" s="120" t="s">
        <v>74</v>
      </c>
      <c r="E105" s="129" t="s">
        <v>80</v>
      </c>
      <c r="F105" s="129" t="s">
        <v>158</v>
      </c>
      <c r="I105" s="122"/>
      <c r="J105" s="130">
        <f>BK105</f>
        <v>0</v>
      </c>
      <c r="L105" s="119"/>
      <c r="M105" s="124"/>
      <c r="P105" s="125">
        <f>SUM(P106:P157)</f>
        <v>0</v>
      </c>
      <c r="R105" s="125">
        <f>SUM(R106:R157)</f>
        <v>0</v>
      </c>
      <c r="T105" s="126">
        <f>SUM(T106:T157)</f>
        <v>0</v>
      </c>
      <c r="AR105" s="120" t="s">
        <v>80</v>
      </c>
      <c r="AT105" s="127" t="s">
        <v>74</v>
      </c>
      <c r="AU105" s="127" t="s">
        <v>80</v>
      </c>
      <c r="AY105" s="120" t="s">
        <v>157</v>
      </c>
      <c r="BK105" s="128">
        <f>SUM(BK106:BK157)</f>
        <v>0</v>
      </c>
    </row>
    <row r="106" spans="2:65" s="1" customFormat="1" ht="16.5" customHeight="1">
      <c r="B106" s="32"/>
      <c r="C106" s="131" t="s">
        <v>80</v>
      </c>
      <c r="D106" s="131" t="s">
        <v>159</v>
      </c>
      <c r="E106" s="132" t="s">
        <v>160</v>
      </c>
      <c r="F106" s="133" t="s">
        <v>161</v>
      </c>
      <c r="G106" s="134" t="s">
        <v>162</v>
      </c>
      <c r="H106" s="135">
        <v>2.7</v>
      </c>
      <c r="I106" s="136"/>
      <c r="J106" s="137">
        <f>ROUND(I106*H106,2)</f>
        <v>0</v>
      </c>
      <c r="K106" s="133" t="s">
        <v>19</v>
      </c>
      <c r="L106" s="32"/>
      <c r="M106" s="138" t="s">
        <v>19</v>
      </c>
      <c r="N106" s="139" t="s">
        <v>46</v>
      </c>
      <c r="P106" s="140">
        <f>O106*H106</f>
        <v>0</v>
      </c>
      <c r="Q106" s="140">
        <v>0</v>
      </c>
      <c r="R106" s="140">
        <f>Q106*H106</f>
        <v>0</v>
      </c>
      <c r="S106" s="140">
        <v>0</v>
      </c>
      <c r="T106" s="141">
        <f>S106*H106</f>
        <v>0</v>
      </c>
      <c r="AR106" s="142" t="s">
        <v>90</v>
      </c>
      <c r="AT106" s="142" t="s">
        <v>159</v>
      </c>
      <c r="AU106" s="142" t="s">
        <v>84</v>
      </c>
      <c r="AY106" s="17" t="s">
        <v>157</v>
      </c>
      <c r="BE106" s="143">
        <f>IF(N106="základní",J106,0)</f>
        <v>0</v>
      </c>
      <c r="BF106" s="143">
        <f>IF(N106="snížená",J106,0)</f>
        <v>0</v>
      </c>
      <c r="BG106" s="143">
        <f>IF(N106="zákl. přenesená",J106,0)</f>
        <v>0</v>
      </c>
      <c r="BH106" s="143">
        <f>IF(N106="sníž. přenesená",J106,0)</f>
        <v>0</v>
      </c>
      <c r="BI106" s="143">
        <f>IF(N106="nulová",J106,0)</f>
        <v>0</v>
      </c>
      <c r="BJ106" s="17" t="s">
        <v>80</v>
      </c>
      <c r="BK106" s="143">
        <f>ROUND(I106*H106,2)</f>
        <v>0</v>
      </c>
      <c r="BL106" s="17" t="s">
        <v>90</v>
      </c>
      <c r="BM106" s="142" t="s">
        <v>84</v>
      </c>
    </row>
    <row r="107" spans="2:65" s="1" customFormat="1" ht="10">
      <c r="B107" s="32"/>
      <c r="D107" s="144" t="s">
        <v>163</v>
      </c>
      <c r="F107" s="145" t="s">
        <v>161</v>
      </c>
      <c r="I107" s="146"/>
      <c r="L107" s="32"/>
      <c r="M107" s="147"/>
      <c r="T107" s="53"/>
      <c r="AT107" s="17" t="s">
        <v>163</v>
      </c>
      <c r="AU107" s="17" t="s">
        <v>84</v>
      </c>
    </row>
    <row r="108" spans="2:65" s="12" customFormat="1" ht="10">
      <c r="B108" s="148"/>
      <c r="D108" s="144" t="s">
        <v>164</v>
      </c>
      <c r="E108" s="149" t="s">
        <v>19</v>
      </c>
      <c r="F108" s="150" t="s">
        <v>165</v>
      </c>
      <c r="H108" s="151">
        <v>2.7</v>
      </c>
      <c r="I108" s="152"/>
      <c r="L108" s="148"/>
      <c r="M108" s="153"/>
      <c r="T108" s="154"/>
      <c r="AT108" s="149" t="s">
        <v>164</v>
      </c>
      <c r="AU108" s="149" t="s">
        <v>84</v>
      </c>
      <c r="AV108" s="12" t="s">
        <v>84</v>
      </c>
      <c r="AW108" s="12" t="s">
        <v>36</v>
      </c>
      <c r="AX108" s="12" t="s">
        <v>75</v>
      </c>
      <c r="AY108" s="149" t="s">
        <v>157</v>
      </c>
    </row>
    <row r="109" spans="2:65" s="13" customFormat="1" ht="10">
      <c r="B109" s="155"/>
      <c r="D109" s="144" t="s">
        <v>164</v>
      </c>
      <c r="E109" s="156" t="s">
        <v>19</v>
      </c>
      <c r="F109" s="157" t="s">
        <v>166</v>
      </c>
      <c r="H109" s="158">
        <v>2.7</v>
      </c>
      <c r="I109" s="159"/>
      <c r="L109" s="155"/>
      <c r="M109" s="160"/>
      <c r="T109" s="161"/>
      <c r="AT109" s="156" t="s">
        <v>164</v>
      </c>
      <c r="AU109" s="156" t="s">
        <v>84</v>
      </c>
      <c r="AV109" s="13" t="s">
        <v>90</v>
      </c>
      <c r="AW109" s="13" t="s">
        <v>36</v>
      </c>
      <c r="AX109" s="13" t="s">
        <v>80</v>
      </c>
      <c r="AY109" s="156" t="s">
        <v>157</v>
      </c>
    </row>
    <row r="110" spans="2:65" s="1" customFormat="1" ht="16.5" customHeight="1">
      <c r="B110" s="32"/>
      <c r="C110" s="131" t="s">
        <v>84</v>
      </c>
      <c r="D110" s="131" t="s">
        <v>159</v>
      </c>
      <c r="E110" s="132" t="s">
        <v>167</v>
      </c>
      <c r="F110" s="133" t="s">
        <v>168</v>
      </c>
      <c r="G110" s="134" t="s">
        <v>162</v>
      </c>
      <c r="H110" s="135">
        <v>42.4</v>
      </c>
      <c r="I110" s="136"/>
      <c r="J110" s="137">
        <f>ROUND(I110*H110,2)</f>
        <v>0</v>
      </c>
      <c r="K110" s="133" t="s">
        <v>19</v>
      </c>
      <c r="L110" s="32"/>
      <c r="M110" s="138" t="s">
        <v>19</v>
      </c>
      <c r="N110" s="139" t="s">
        <v>46</v>
      </c>
      <c r="P110" s="140">
        <f>O110*H110</f>
        <v>0</v>
      </c>
      <c r="Q110" s="140">
        <v>0</v>
      </c>
      <c r="R110" s="140">
        <f>Q110*H110</f>
        <v>0</v>
      </c>
      <c r="S110" s="140">
        <v>0</v>
      </c>
      <c r="T110" s="141">
        <f>S110*H110</f>
        <v>0</v>
      </c>
      <c r="AR110" s="142" t="s">
        <v>90</v>
      </c>
      <c r="AT110" s="142" t="s">
        <v>159</v>
      </c>
      <c r="AU110" s="142" t="s">
        <v>84</v>
      </c>
      <c r="AY110" s="17" t="s">
        <v>157</v>
      </c>
      <c r="BE110" s="143">
        <f>IF(N110="základní",J110,0)</f>
        <v>0</v>
      </c>
      <c r="BF110" s="143">
        <f>IF(N110="snížená",J110,0)</f>
        <v>0</v>
      </c>
      <c r="BG110" s="143">
        <f>IF(N110="zákl. přenesená",J110,0)</f>
        <v>0</v>
      </c>
      <c r="BH110" s="143">
        <f>IF(N110="sníž. přenesená",J110,0)</f>
        <v>0</v>
      </c>
      <c r="BI110" s="143">
        <f>IF(N110="nulová",J110,0)</f>
        <v>0</v>
      </c>
      <c r="BJ110" s="17" t="s">
        <v>80</v>
      </c>
      <c r="BK110" s="143">
        <f>ROUND(I110*H110,2)</f>
        <v>0</v>
      </c>
      <c r="BL110" s="17" t="s">
        <v>90</v>
      </c>
      <c r="BM110" s="142" t="s">
        <v>90</v>
      </c>
    </row>
    <row r="111" spans="2:65" s="1" customFormat="1" ht="10">
      <c r="B111" s="32"/>
      <c r="D111" s="144" t="s">
        <v>163</v>
      </c>
      <c r="F111" s="145" t="s">
        <v>168</v>
      </c>
      <c r="I111" s="146"/>
      <c r="L111" s="32"/>
      <c r="M111" s="147"/>
      <c r="T111" s="53"/>
      <c r="AT111" s="17" t="s">
        <v>163</v>
      </c>
      <c r="AU111" s="17" t="s">
        <v>84</v>
      </c>
    </row>
    <row r="112" spans="2:65" s="12" customFormat="1" ht="10">
      <c r="B112" s="148"/>
      <c r="D112" s="144" t="s">
        <v>164</v>
      </c>
      <c r="E112" s="149" t="s">
        <v>19</v>
      </c>
      <c r="F112" s="150" t="s">
        <v>169</v>
      </c>
      <c r="H112" s="151">
        <v>42.4</v>
      </c>
      <c r="I112" s="152"/>
      <c r="L112" s="148"/>
      <c r="M112" s="153"/>
      <c r="T112" s="154"/>
      <c r="AT112" s="149" t="s">
        <v>164</v>
      </c>
      <c r="AU112" s="149" t="s">
        <v>84</v>
      </c>
      <c r="AV112" s="12" t="s">
        <v>84</v>
      </c>
      <c r="AW112" s="12" t="s">
        <v>36</v>
      </c>
      <c r="AX112" s="12" t="s">
        <v>75</v>
      </c>
      <c r="AY112" s="149" t="s">
        <v>157</v>
      </c>
    </row>
    <row r="113" spans="2:65" s="13" customFormat="1" ht="10">
      <c r="B113" s="155"/>
      <c r="D113" s="144" t="s">
        <v>164</v>
      </c>
      <c r="E113" s="156" t="s">
        <v>19</v>
      </c>
      <c r="F113" s="157" t="s">
        <v>166</v>
      </c>
      <c r="H113" s="158">
        <v>42.4</v>
      </c>
      <c r="I113" s="159"/>
      <c r="L113" s="155"/>
      <c r="M113" s="160"/>
      <c r="T113" s="161"/>
      <c r="AT113" s="156" t="s">
        <v>164</v>
      </c>
      <c r="AU113" s="156" t="s">
        <v>84</v>
      </c>
      <c r="AV113" s="13" t="s">
        <v>90</v>
      </c>
      <c r="AW113" s="13" t="s">
        <v>36</v>
      </c>
      <c r="AX113" s="13" t="s">
        <v>80</v>
      </c>
      <c r="AY113" s="156" t="s">
        <v>157</v>
      </c>
    </row>
    <row r="114" spans="2:65" s="1" customFormat="1" ht="16.5" customHeight="1">
      <c r="B114" s="32"/>
      <c r="C114" s="131" t="s">
        <v>87</v>
      </c>
      <c r="D114" s="131" t="s">
        <v>159</v>
      </c>
      <c r="E114" s="132" t="s">
        <v>170</v>
      </c>
      <c r="F114" s="133" t="s">
        <v>171</v>
      </c>
      <c r="G114" s="134" t="s">
        <v>162</v>
      </c>
      <c r="H114" s="135">
        <v>5.0999999999999996</v>
      </c>
      <c r="I114" s="136"/>
      <c r="J114" s="137">
        <f>ROUND(I114*H114,2)</f>
        <v>0</v>
      </c>
      <c r="K114" s="133" t="s">
        <v>19</v>
      </c>
      <c r="L114" s="32"/>
      <c r="M114" s="138" t="s">
        <v>19</v>
      </c>
      <c r="N114" s="139" t="s">
        <v>46</v>
      </c>
      <c r="P114" s="140">
        <f>O114*H114</f>
        <v>0</v>
      </c>
      <c r="Q114" s="140">
        <v>0</v>
      </c>
      <c r="R114" s="140">
        <f>Q114*H114</f>
        <v>0</v>
      </c>
      <c r="S114" s="140">
        <v>0</v>
      </c>
      <c r="T114" s="141">
        <f>S114*H114</f>
        <v>0</v>
      </c>
      <c r="AR114" s="142" t="s">
        <v>90</v>
      </c>
      <c r="AT114" s="142" t="s">
        <v>159</v>
      </c>
      <c r="AU114" s="142" t="s">
        <v>84</v>
      </c>
      <c r="AY114" s="17" t="s">
        <v>157</v>
      </c>
      <c r="BE114" s="143">
        <f>IF(N114="základní",J114,0)</f>
        <v>0</v>
      </c>
      <c r="BF114" s="143">
        <f>IF(N114="snížená",J114,0)</f>
        <v>0</v>
      </c>
      <c r="BG114" s="143">
        <f>IF(N114="zákl. přenesená",J114,0)</f>
        <v>0</v>
      </c>
      <c r="BH114" s="143">
        <f>IF(N114="sníž. přenesená",J114,0)</f>
        <v>0</v>
      </c>
      <c r="BI114" s="143">
        <f>IF(N114="nulová",J114,0)</f>
        <v>0</v>
      </c>
      <c r="BJ114" s="17" t="s">
        <v>80</v>
      </c>
      <c r="BK114" s="143">
        <f>ROUND(I114*H114,2)</f>
        <v>0</v>
      </c>
      <c r="BL114" s="17" t="s">
        <v>90</v>
      </c>
      <c r="BM114" s="142" t="s">
        <v>96</v>
      </c>
    </row>
    <row r="115" spans="2:65" s="1" customFormat="1" ht="10">
      <c r="B115" s="32"/>
      <c r="D115" s="144" t="s">
        <v>163</v>
      </c>
      <c r="F115" s="145" t="s">
        <v>171</v>
      </c>
      <c r="I115" s="146"/>
      <c r="L115" s="32"/>
      <c r="M115" s="147"/>
      <c r="T115" s="53"/>
      <c r="AT115" s="17" t="s">
        <v>163</v>
      </c>
      <c r="AU115" s="17" t="s">
        <v>84</v>
      </c>
    </row>
    <row r="116" spans="2:65" s="12" customFormat="1" ht="10">
      <c r="B116" s="148"/>
      <c r="D116" s="144" t="s">
        <v>164</v>
      </c>
      <c r="E116" s="149" t="s">
        <v>19</v>
      </c>
      <c r="F116" s="150" t="s">
        <v>172</v>
      </c>
      <c r="H116" s="151">
        <v>5.0999999999999996</v>
      </c>
      <c r="I116" s="152"/>
      <c r="L116" s="148"/>
      <c r="M116" s="153"/>
      <c r="T116" s="154"/>
      <c r="AT116" s="149" t="s">
        <v>164</v>
      </c>
      <c r="AU116" s="149" t="s">
        <v>84</v>
      </c>
      <c r="AV116" s="12" t="s">
        <v>84</v>
      </c>
      <c r="AW116" s="12" t="s">
        <v>36</v>
      </c>
      <c r="AX116" s="12" t="s">
        <v>75</v>
      </c>
      <c r="AY116" s="149" t="s">
        <v>157</v>
      </c>
    </row>
    <row r="117" spans="2:65" s="13" customFormat="1" ht="10">
      <c r="B117" s="155"/>
      <c r="D117" s="144" t="s">
        <v>164</v>
      </c>
      <c r="E117" s="156" t="s">
        <v>19</v>
      </c>
      <c r="F117" s="157" t="s">
        <v>166</v>
      </c>
      <c r="H117" s="158">
        <v>5.0999999999999996</v>
      </c>
      <c r="I117" s="159"/>
      <c r="L117" s="155"/>
      <c r="M117" s="160"/>
      <c r="T117" s="161"/>
      <c r="AT117" s="156" t="s">
        <v>164</v>
      </c>
      <c r="AU117" s="156" t="s">
        <v>84</v>
      </c>
      <c r="AV117" s="13" t="s">
        <v>90</v>
      </c>
      <c r="AW117" s="13" t="s">
        <v>36</v>
      </c>
      <c r="AX117" s="13" t="s">
        <v>80</v>
      </c>
      <c r="AY117" s="156" t="s">
        <v>157</v>
      </c>
    </row>
    <row r="118" spans="2:65" s="1" customFormat="1" ht="21.75" customHeight="1">
      <c r="B118" s="32"/>
      <c r="C118" s="131" t="s">
        <v>90</v>
      </c>
      <c r="D118" s="131" t="s">
        <v>159</v>
      </c>
      <c r="E118" s="132" t="s">
        <v>173</v>
      </c>
      <c r="F118" s="133" t="s">
        <v>174</v>
      </c>
      <c r="G118" s="134" t="s">
        <v>162</v>
      </c>
      <c r="H118" s="135">
        <v>42.984000000000002</v>
      </c>
      <c r="I118" s="136"/>
      <c r="J118" s="137">
        <f>ROUND(I118*H118,2)</f>
        <v>0</v>
      </c>
      <c r="K118" s="133" t="s">
        <v>19</v>
      </c>
      <c r="L118" s="32"/>
      <c r="M118" s="138" t="s">
        <v>19</v>
      </c>
      <c r="N118" s="139" t="s">
        <v>46</v>
      </c>
      <c r="P118" s="140">
        <f>O118*H118</f>
        <v>0</v>
      </c>
      <c r="Q118" s="140">
        <v>0</v>
      </c>
      <c r="R118" s="140">
        <f>Q118*H118</f>
        <v>0</v>
      </c>
      <c r="S118" s="140">
        <v>0</v>
      </c>
      <c r="T118" s="141">
        <f>S118*H118</f>
        <v>0</v>
      </c>
      <c r="AR118" s="142" t="s">
        <v>90</v>
      </c>
      <c r="AT118" s="142" t="s">
        <v>159</v>
      </c>
      <c r="AU118" s="142" t="s">
        <v>84</v>
      </c>
      <c r="AY118" s="17" t="s">
        <v>157</v>
      </c>
      <c r="BE118" s="143">
        <f>IF(N118="základní",J118,0)</f>
        <v>0</v>
      </c>
      <c r="BF118" s="143">
        <f>IF(N118="snížená",J118,0)</f>
        <v>0</v>
      </c>
      <c r="BG118" s="143">
        <f>IF(N118="zákl. přenesená",J118,0)</f>
        <v>0</v>
      </c>
      <c r="BH118" s="143">
        <f>IF(N118="sníž. přenesená",J118,0)</f>
        <v>0</v>
      </c>
      <c r="BI118" s="143">
        <f>IF(N118="nulová",J118,0)</f>
        <v>0</v>
      </c>
      <c r="BJ118" s="17" t="s">
        <v>80</v>
      </c>
      <c r="BK118" s="143">
        <f>ROUND(I118*H118,2)</f>
        <v>0</v>
      </c>
      <c r="BL118" s="17" t="s">
        <v>90</v>
      </c>
      <c r="BM118" s="142" t="s">
        <v>175</v>
      </c>
    </row>
    <row r="119" spans="2:65" s="1" customFormat="1" ht="10">
      <c r="B119" s="32"/>
      <c r="D119" s="144" t="s">
        <v>163</v>
      </c>
      <c r="F119" s="145" t="s">
        <v>174</v>
      </c>
      <c r="I119" s="146"/>
      <c r="L119" s="32"/>
      <c r="M119" s="147"/>
      <c r="T119" s="53"/>
      <c r="AT119" s="17" t="s">
        <v>163</v>
      </c>
      <c r="AU119" s="17" t="s">
        <v>84</v>
      </c>
    </row>
    <row r="120" spans="2:65" s="12" customFormat="1" ht="10">
      <c r="B120" s="148"/>
      <c r="D120" s="144" t="s">
        <v>164</v>
      </c>
      <c r="E120" s="149" t="s">
        <v>19</v>
      </c>
      <c r="F120" s="150" t="s">
        <v>176</v>
      </c>
      <c r="H120" s="151">
        <v>29.52</v>
      </c>
      <c r="I120" s="152"/>
      <c r="L120" s="148"/>
      <c r="M120" s="153"/>
      <c r="T120" s="154"/>
      <c r="AT120" s="149" t="s">
        <v>164</v>
      </c>
      <c r="AU120" s="149" t="s">
        <v>84</v>
      </c>
      <c r="AV120" s="12" t="s">
        <v>84</v>
      </c>
      <c r="AW120" s="12" t="s">
        <v>36</v>
      </c>
      <c r="AX120" s="12" t="s">
        <v>75</v>
      </c>
      <c r="AY120" s="149" t="s">
        <v>157</v>
      </c>
    </row>
    <row r="121" spans="2:65" s="12" customFormat="1" ht="10">
      <c r="B121" s="148"/>
      <c r="D121" s="144" t="s">
        <v>164</v>
      </c>
      <c r="E121" s="149" t="s">
        <v>19</v>
      </c>
      <c r="F121" s="150" t="s">
        <v>177</v>
      </c>
      <c r="H121" s="151">
        <v>12.672000000000001</v>
      </c>
      <c r="I121" s="152"/>
      <c r="L121" s="148"/>
      <c r="M121" s="153"/>
      <c r="T121" s="154"/>
      <c r="AT121" s="149" t="s">
        <v>164</v>
      </c>
      <c r="AU121" s="149" t="s">
        <v>84</v>
      </c>
      <c r="AV121" s="12" t="s">
        <v>84</v>
      </c>
      <c r="AW121" s="12" t="s">
        <v>36</v>
      </c>
      <c r="AX121" s="12" t="s">
        <v>75</v>
      </c>
      <c r="AY121" s="149" t="s">
        <v>157</v>
      </c>
    </row>
    <row r="122" spans="2:65" s="12" customFormat="1" ht="10">
      <c r="B122" s="148"/>
      <c r="D122" s="144" t="s">
        <v>164</v>
      </c>
      <c r="E122" s="149" t="s">
        <v>19</v>
      </c>
      <c r="F122" s="150" t="s">
        <v>178</v>
      </c>
      <c r="H122" s="151">
        <v>0.79200000000000004</v>
      </c>
      <c r="I122" s="152"/>
      <c r="L122" s="148"/>
      <c r="M122" s="153"/>
      <c r="T122" s="154"/>
      <c r="AT122" s="149" t="s">
        <v>164</v>
      </c>
      <c r="AU122" s="149" t="s">
        <v>84</v>
      </c>
      <c r="AV122" s="12" t="s">
        <v>84</v>
      </c>
      <c r="AW122" s="12" t="s">
        <v>36</v>
      </c>
      <c r="AX122" s="12" t="s">
        <v>75</v>
      </c>
      <c r="AY122" s="149" t="s">
        <v>157</v>
      </c>
    </row>
    <row r="123" spans="2:65" s="13" customFormat="1" ht="10">
      <c r="B123" s="155"/>
      <c r="D123" s="144" t="s">
        <v>164</v>
      </c>
      <c r="E123" s="156" t="s">
        <v>19</v>
      </c>
      <c r="F123" s="157" t="s">
        <v>166</v>
      </c>
      <c r="H123" s="158">
        <v>42.984000000000002</v>
      </c>
      <c r="I123" s="159"/>
      <c r="L123" s="155"/>
      <c r="M123" s="160"/>
      <c r="T123" s="161"/>
      <c r="AT123" s="156" t="s">
        <v>164</v>
      </c>
      <c r="AU123" s="156" t="s">
        <v>84</v>
      </c>
      <c r="AV123" s="13" t="s">
        <v>90</v>
      </c>
      <c r="AW123" s="13" t="s">
        <v>36</v>
      </c>
      <c r="AX123" s="13" t="s">
        <v>80</v>
      </c>
      <c r="AY123" s="156" t="s">
        <v>157</v>
      </c>
    </row>
    <row r="124" spans="2:65" s="1" customFormat="1" ht="21.75" customHeight="1">
      <c r="B124" s="32"/>
      <c r="C124" s="131" t="s">
        <v>93</v>
      </c>
      <c r="D124" s="131" t="s">
        <v>159</v>
      </c>
      <c r="E124" s="132" t="s">
        <v>179</v>
      </c>
      <c r="F124" s="133" t="s">
        <v>180</v>
      </c>
      <c r="G124" s="134" t="s">
        <v>162</v>
      </c>
      <c r="H124" s="135">
        <v>80.421999999999997</v>
      </c>
      <c r="I124" s="136"/>
      <c r="J124" s="137">
        <f>ROUND(I124*H124,2)</f>
        <v>0</v>
      </c>
      <c r="K124" s="133" t="s">
        <v>19</v>
      </c>
      <c r="L124" s="32"/>
      <c r="M124" s="138" t="s">
        <v>19</v>
      </c>
      <c r="N124" s="139" t="s">
        <v>46</v>
      </c>
      <c r="P124" s="140">
        <f>O124*H124</f>
        <v>0</v>
      </c>
      <c r="Q124" s="140">
        <v>0</v>
      </c>
      <c r="R124" s="140">
        <f>Q124*H124</f>
        <v>0</v>
      </c>
      <c r="S124" s="140">
        <v>0</v>
      </c>
      <c r="T124" s="141">
        <f>S124*H124</f>
        <v>0</v>
      </c>
      <c r="AR124" s="142" t="s">
        <v>90</v>
      </c>
      <c r="AT124" s="142" t="s">
        <v>159</v>
      </c>
      <c r="AU124" s="142" t="s">
        <v>84</v>
      </c>
      <c r="AY124" s="17" t="s">
        <v>157</v>
      </c>
      <c r="BE124" s="143">
        <f>IF(N124="základní",J124,0)</f>
        <v>0</v>
      </c>
      <c r="BF124" s="143">
        <f>IF(N124="snížená",J124,0)</f>
        <v>0</v>
      </c>
      <c r="BG124" s="143">
        <f>IF(N124="zákl. přenesená",J124,0)</f>
        <v>0</v>
      </c>
      <c r="BH124" s="143">
        <f>IF(N124="sníž. přenesená",J124,0)</f>
        <v>0</v>
      </c>
      <c r="BI124" s="143">
        <f>IF(N124="nulová",J124,0)</f>
        <v>0</v>
      </c>
      <c r="BJ124" s="17" t="s">
        <v>80</v>
      </c>
      <c r="BK124" s="143">
        <f>ROUND(I124*H124,2)</f>
        <v>0</v>
      </c>
      <c r="BL124" s="17" t="s">
        <v>90</v>
      </c>
      <c r="BM124" s="142" t="s">
        <v>181</v>
      </c>
    </row>
    <row r="125" spans="2:65" s="1" customFormat="1" ht="10">
      <c r="B125" s="32"/>
      <c r="D125" s="144" t="s">
        <v>163</v>
      </c>
      <c r="F125" s="145" t="s">
        <v>180</v>
      </c>
      <c r="I125" s="146"/>
      <c r="L125" s="32"/>
      <c r="M125" s="147"/>
      <c r="T125" s="53"/>
      <c r="AT125" s="17" t="s">
        <v>163</v>
      </c>
      <c r="AU125" s="17" t="s">
        <v>84</v>
      </c>
    </row>
    <row r="126" spans="2:65" s="12" customFormat="1" ht="10">
      <c r="B126" s="148"/>
      <c r="D126" s="144" t="s">
        <v>164</v>
      </c>
      <c r="E126" s="149" t="s">
        <v>19</v>
      </c>
      <c r="F126" s="150" t="s">
        <v>182</v>
      </c>
      <c r="H126" s="151">
        <v>80.421999999999997</v>
      </c>
      <c r="I126" s="152"/>
      <c r="L126" s="148"/>
      <c r="M126" s="153"/>
      <c r="T126" s="154"/>
      <c r="AT126" s="149" t="s">
        <v>164</v>
      </c>
      <c r="AU126" s="149" t="s">
        <v>84</v>
      </c>
      <c r="AV126" s="12" t="s">
        <v>84</v>
      </c>
      <c r="AW126" s="12" t="s">
        <v>36</v>
      </c>
      <c r="AX126" s="12" t="s">
        <v>75</v>
      </c>
      <c r="AY126" s="149" t="s">
        <v>157</v>
      </c>
    </row>
    <row r="127" spans="2:65" s="13" customFormat="1" ht="10">
      <c r="B127" s="155"/>
      <c r="D127" s="144" t="s">
        <v>164</v>
      </c>
      <c r="E127" s="156" t="s">
        <v>19</v>
      </c>
      <c r="F127" s="157" t="s">
        <v>166</v>
      </c>
      <c r="H127" s="158">
        <v>80.421999999999997</v>
      </c>
      <c r="I127" s="159"/>
      <c r="L127" s="155"/>
      <c r="M127" s="160"/>
      <c r="T127" s="161"/>
      <c r="AT127" s="156" t="s">
        <v>164</v>
      </c>
      <c r="AU127" s="156" t="s">
        <v>84</v>
      </c>
      <c r="AV127" s="13" t="s">
        <v>90</v>
      </c>
      <c r="AW127" s="13" t="s">
        <v>36</v>
      </c>
      <c r="AX127" s="13" t="s">
        <v>80</v>
      </c>
      <c r="AY127" s="156" t="s">
        <v>157</v>
      </c>
    </row>
    <row r="128" spans="2:65" s="1" customFormat="1" ht="16.5" customHeight="1">
      <c r="B128" s="32"/>
      <c r="C128" s="131" t="s">
        <v>96</v>
      </c>
      <c r="D128" s="131" t="s">
        <v>159</v>
      </c>
      <c r="E128" s="132" t="s">
        <v>183</v>
      </c>
      <c r="F128" s="133" t="s">
        <v>184</v>
      </c>
      <c r="G128" s="134" t="s">
        <v>185</v>
      </c>
      <c r="H128" s="135">
        <v>144.76</v>
      </c>
      <c r="I128" s="136"/>
      <c r="J128" s="137">
        <f>ROUND(I128*H128,2)</f>
        <v>0</v>
      </c>
      <c r="K128" s="133" t="s">
        <v>19</v>
      </c>
      <c r="L128" s="32"/>
      <c r="M128" s="138" t="s">
        <v>19</v>
      </c>
      <c r="N128" s="139" t="s">
        <v>46</v>
      </c>
      <c r="P128" s="140">
        <f>O128*H128</f>
        <v>0</v>
      </c>
      <c r="Q128" s="140">
        <v>0</v>
      </c>
      <c r="R128" s="140">
        <f>Q128*H128</f>
        <v>0</v>
      </c>
      <c r="S128" s="140">
        <v>0</v>
      </c>
      <c r="T128" s="141">
        <f>S128*H128</f>
        <v>0</v>
      </c>
      <c r="AR128" s="142" t="s">
        <v>90</v>
      </c>
      <c r="AT128" s="142" t="s">
        <v>159</v>
      </c>
      <c r="AU128" s="142" t="s">
        <v>84</v>
      </c>
      <c r="AY128" s="17" t="s">
        <v>157</v>
      </c>
      <c r="BE128" s="143">
        <f>IF(N128="základní",J128,0)</f>
        <v>0</v>
      </c>
      <c r="BF128" s="143">
        <f>IF(N128="snížená",J128,0)</f>
        <v>0</v>
      </c>
      <c r="BG128" s="143">
        <f>IF(N128="zákl. přenesená",J128,0)</f>
        <v>0</v>
      </c>
      <c r="BH128" s="143">
        <f>IF(N128="sníž. přenesená",J128,0)</f>
        <v>0</v>
      </c>
      <c r="BI128" s="143">
        <f>IF(N128="nulová",J128,0)</f>
        <v>0</v>
      </c>
      <c r="BJ128" s="17" t="s">
        <v>80</v>
      </c>
      <c r="BK128" s="143">
        <f>ROUND(I128*H128,2)</f>
        <v>0</v>
      </c>
      <c r="BL128" s="17" t="s">
        <v>90</v>
      </c>
      <c r="BM128" s="142" t="s">
        <v>8</v>
      </c>
    </row>
    <row r="129" spans="2:65" s="1" customFormat="1" ht="10">
      <c r="B129" s="32"/>
      <c r="D129" s="144" t="s">
        <v>163</v>
      </c>
      <c r="F129" s="145" t="s">
        <v>184</v>
      </c>
      <c r="I129" s="146"/>
      <c r="L129" s="32"/>
      <c r="M129" s="147"/>
      <c r="T129" s="53"/>
      <c r="AT129" s="17" t="s">
        <v>163</v>
      </c>
      <c r="AU129" s="17" t="s">
        <v>84</v>
      </c>
    </row>
    <row r="130" spans="2:65" s="12" customFormat="1" ht="10">
      <c r="B130" s="148"/>
      <c r="D130" s="144" t="s">
        <v>164</v>
      </c>
      <c r="E130" s="149" t="s">
        <v>19</v>
      </c>
      <c r="F130" s="150" t="s">
        <v>186</v>
      </c>
      <c r="H130" s="151">
        <v>144.76</v>
      </c>
      <c r="I130" s="152"/>
      <c r="L130" s="148"/>
      <c r="M130" s="153"/>
      <c r="T130" s="154"/>
      <c r="AT130" s="149" t="s">
        <v>164</v>
      </c>
      <c r="AU130" s="149" t="s">
        <v>84</v>
      </c>
      <c r="AV130" s="12" t="s">
        <v>84</v>
      </c>
      <c r="AW130" s="12" t="s">
        <v>36</v>
      </c>
      <c r="AX130" s="12" t="s">
        <v>75</v>
      </c>
      <c r="AY130" s="149" t="s">
        <v>157</v>
      </c>
    </row>
    <row r="131" spans="2:65" s="13" customFormat="1" ht="10">
      <c r="B131" s="155"/>
      <c r="D131" s="144" t="s">
        <v>164</v>
      </c>
      <c r="E131" s="156" t="s">
        <v>19</v>
      </c>
      <c r="F131" s="157" t="s">
        <v>166</v>
      </c>
      <c r="H131" s="158">
        <v>144.76</v>
      </c>
      <c r="I131" s="159"/>
      <c r="L131" s="155"/>
      <c r="M131" s="160"/>
      <c r="T131" s="161"/>
      <c r="AT131" s="156" t="s">
        <v>164</v>
      </c>
      <c r="AU131" s="156" t="s">
        <v>84</v>
      </c>
      <c r="AV131" s="13" t="s">
        <v>90</v>
      </c>
      <c r="AW131" s="13" t="s">
        <v>36</v>
      </c>
      <c r="AX131" s="13" t="s">
        <v>80</v>
      </c>
      <c r="AY131" s="156" t="s">
        <v>157</v>
      </c>
    </row>
    <row r="132" spans="2:65" s="1" customFormat="1" ht="16.5" customHeight="1">
      <c r="B132" s="32"/>
      <c r="C132" s="131" t="s">
        <v>108</v>
      </c>
      <c r="D132" s="131" t="s">
        <v>159</v>
      </c>
      <c r="E132" s="132" t="s">
        <v>187</v>
      </c>
      <c r="F132" s="133" t="s">
        <v>188</v>
      </c>
      <c r="G132" s="134" t="s">
        <v>162</v>
      </c>
      <c r="H132" s="135">
        <v>80.421999999999997</v>
      </c>
      <c r="I132" s="136"/>
      <c r="J132" s="137">
        <f>ROUND(I132*H132,2)</f>
        <v>0</v>
      </c>
      <c r="K132" s="133" t="s">
        <v>19</v>
      </c>
      <c r="L132" s="32"/>
      <c r="M132" s="138" t="s">
        <v>19</v>
      </c>
      <c r="N132" s="139" t="s">
        <v>46</v>
      </c>
      <c r="P132" s="140">
        <f>O132*H132</f>
        <v>0</v>
      </c>
      <c r="Q132" s="140">
        <v>0</v>
      </c>
      <c r="R132" s="140">
        <f>Q132*H132</f>
        <v>0</v>
      </c>
      <c r="S132" s="140">
        <v>0</v>
      </c>
      <c r="T132" s="141">
        <f>S132*H132</f>
        <v>0</v>
      </c>
      <c r="AR132" s="142" t="s">
        <v>90</v>
      </c>
      <c r="AT132" s="142" t="s">
        <v>159</v>
      </c>
      <c r="AU132" s="142" t="s">
        <v>84</v>
      </c>
      <c r="AY132" s="17" t="s">
        <v>157</v>
      </c>
      <c r="BE132" s="143">
        <f>IF(N132="základní",J132,0)</f>
        <v>0</v>
      </c>
      <c r="BF132" s="143">
        <f>IF(N132="snížená",J132,0)</f>
        <v>0</v>
      </c>
      <c r="BG132" s="143">
        <f>IF(N132="zákl. přenesená",J132,0)</f>
        <v>0</v>
      </c>
      <c r="BH132" s="143">
        <f>IF(N132="sníž. přenesená",J132,0)</f>
        <v>0</v>
      </c>
      <c r="BI132" s="143">
        <f>IF(N132="nulová",J132,0)</f>
        <v>0</v>
      </c>
      <c r="BJ132" s="17" t="s">
        <v>80</v>
      </c>
      <c r="BK132" s="143">
        <f>ROUND(I132*H132,2)</f>
        <v>0</v>
      </c>
      <c r="BL132" s="17" t="s">
        <v>90</v>
      </c>
      <c r="BM132" s="142" t="s">
        <v>189</v>
      </c>
    </row>
    <row r="133" spans="2:65" s="1" customFormat="1" ht="10">
      <c r="B133" s="32"/>
      <c r="D133" s="144" t="s">
        <v>163</v>
      </c>
      <c r="F133" s="145" t="s">
        <v>188</v>
      </c>
      <c r="I133" s="146"/>
      <c r="L133" s="32"/>
      <c r="M133" s="147"/>
      <c r="T133" s="53"/>
      <c r="AT133" s="17" t="s">
        <v>163</v>
      </c>
      <c r="AU133" s="17" t="s">
        <v>84</v>
      </c>
    </row>
    <row r="134" spans="2:65" s="1" customFormat="1" ht="16.5" customHeight="1">
      <c r="B134" s="32"/>
      <c r="C134" s="131" t="s">
        <v>175</v>
      </c>
      <c r="D134" s="131" t="s">
        <v>159</v>
      </c>
      <c r="E134" s="132" t="s">
        <v>190</v>
      </c>
      <c r="F134" s="133" t="s">
        <v>191</v>
      </c>
      <c r="G134" s="134" t="s">
        <v>162</v>
      </c>
      <c r="H134" s="135">
        <v>12.762</v>
      </c>
      <c r="I134" s="136"/>
      <c r="J134" s="137">
        <f>ROUND(I134*H134,2)</f>
        <v>0</v>
      </c>
      <c r="K134" s="133" t="s">
        <v>19</v>
      </c>
      <c r="L134" s="32"/>
      <c r="M134" s="138" t="s">
        <v>19</v>
      </c>
      <c r="N134" s="139" t="s">
        <v>46</v>
      </c>
      <c r="P134" s="140">
        <f>O134*H134</f>
        <v>0</v>
      </c>
      <c r="Q134" s="140">
        <v>0</v>
      </c>
      <c r="R134" s="140">
        <f>Q134*H134</f>
        <v>0</v>
      </c>
      <c r="S134" s="140">
        <v>0</v>
      </c>
      <c r="T134" s="141">
        <f>S134*H134</f>
        <v>0</v>
      </c>
      <c r="AR134" s="142" t="s">
        <v>90</v>
      </c>
      <c r="AT134" s="142" t="s">
        <v>159</v>
      </c>
      <c r="AU134" s="142" t="s">
        <v>84</v>
      </c>
      <c r="AY134" s="17" t="s">
        <v>157</v>
      </c>
      <c r="BE134" s="143">
        <f>IF(N134="základní",J134,0)</f>
        <v>0</v>
      </c>
      <c r="BF134" s="143">
        <f>IF(N134="snížená",J134,0)</f>
        <v>0</v>
      </c>
      <c r="BG134" s="143">
        <f>IF(N134="zákl. přenesená",J134,0)</f>
        <v>0</v>
      </c>
      <c r="BH134" s="143">
        <f>IF(N134="sníž. přenesená",J134,0)</f>
        <v>0</v>
      </c>
      <c r="BI134" s="143">
        <f>IF(N134="nulová",J134,0)</f>
        <v>0</v>
      </c>
      <c r="BJ134" s="17" t="s">
        <v>80</v>
      </c>
      <c r="BK134" s="143">
        <f>ROUND(I134*H134,2)</f>
        <v>0</v>
      </c>
      <c r="BL134" s="17" t="s">
        <v>90</v>
      </c>
      <c r="BM134" s="142" t="s">
        <v>192</v>
      </c>
    </row>
    <row r="135" spans="2:65" s="1" customFormat="1" ht="10">
      <c r="B135" s="32"/>
      <c r="D135" s="144" t="s">
        <v>163</v>
      </c>
      <c r="F135" s="145" t="s">
        <v>191</v>
      </c>
      <c r="I135" s="146"/>
      <c r="L135" s="32"/>
      <c r="M135" s="147"/>
      <c r="T135" s="53"/>
      <c r="AT135" s="17" t="s">
        <v>163</v>
      </c>
      <c r="AU135" s="17" t="s">
        <v>84</v>
      </c>
    </row>
    <row r="136" spans="2:65" s="12" customFormat="1" ht="10">
      <c r="B136" s="148"/>
      <c r="D136" s="144" t="s">
        <v>164</v>
      </c>
      <c r="E136" s="149" t="s">
        <v>19</v>
      </c>
      <c r="F136" s="150" t="s">
        <v>193</v>
      </c>
      <c r="H136" s="151">
        <v>7.47</v>
      </c>
      <c r="I136" s="152"/>
      <c r="L136" s="148"/>
      <c r="M136" s="153"/>
      <c r="T136" s="154"/>
      <c r="AT136" s="149" t="s">
        <v>164</v>
      </c>
      <c r="AU136" s="149" t="s">
        <v>84</v>
      </c>
      <c r="AV136" s="12" t="s">
        <v>84</v>
      </c>
      <c r="AW136" s="12" t="s">
        <v>36</v>
      </c>
      <c r="AX136" s="12" t="s">
        <v>75</v>
      </c>
      <c r="AY136" s="149" t="s">
        <v>157</v>
      </c>
    </row>
    <row r="137" spans="2:65" s="12" customFormat="1" ht="10">
      <c r="B137" s="148"/>
      <c r="D137" s="144" t="s">
        <v>164</v>
      </c>
      <c r="E137" s="149" t="s">
        <v>19</v>
      </c>
      <c r="F137" s="150" t="s">
        <v>194</v>
      </c>
      <c r="H137" s="151">
        <v>4.7519999999999998</v>
      </c>
      <c r="I137" s="152"/>
      <c r="L137" s="148"/>
      <c r="M137" s="153"/>
      <c r="T137" s="154"/>
      <c r="AT137" s="149" t="s">
        <v>164</v>
      </c>
      <c r="AU137" s="149" t="s">
        <v>84</v>
      </c>
      <c r="AV137" s="12" t="s">
        <v>84</v>
      </c>
      <c r="AW137" s="12" t="s">
        <v>36</v>
      </c>
      <c r="AX137" s="12" t="s">
        <v>75</v>
      </c>
      <c r="AY137" s="149" t="s">
        <v>157</v>
      </c>
    </row>
    <row r="138" spans="2:65" s="12" customFormat="1" ht="10">
      <c r="B138" s="148"/>
      <c r="D138" s="144" t="s">
        <v>164</v>
      </c>
      <c r="E138" s="149" t="s">
        <v>19</v>
      </c>
      <c r="F138" s="150" t="s">
        <v>195</v>
      </c>
      <c r="H138" s="151">
        <v>0.54</v>
      </c>
      <c r="I138" s="152"/>
      <c r="L138" s="148"/>
      <c r="M138" s="153"/>
      <c r="T138" s="154"/>
      <c r="AT138" s="149" t="s">
        <v>164</v>
      </c>
      <c r="AU138" s="149" t="s">
        <v>84</v>
      </c>
      <c r="AV138" s="12" t="s">
        <v>84</v>
      </c>
      <c r="AW138" s="12" t="s">
        <v>36</v>
      </c>
      <c r="AX138" s="12" t="s">
        <v>75</v>
      </c>
      <c r="AY138" s="149" t="s">
        <v>157</v>
      </c>
    </row>
    <row r="139" spans="2:65" s="13" customFormat="1" ht="10">
      <c r="B139" s="155"/>
      <c r="D139" s="144" t="s">
        <v>164</v>
      </c>
      <c r="E139" s="156" t="s">
        <v>19</v>
      </c>
      <c r="F139" s="157" t="s">
        <v>166</v>
      </c>
      <c r="H139" s="158">
        <v>12.762</v>
      </c>
      <c r="I139" s="159"/>
      <c r="L139" s="155"/>
      <c r="M139" s="160"/>
      <c r="T139" s="161"/>
      <c r="AT139" s="156" t="s">
        <v>164</v>
      </c>
      <c r="AU139" s="156" t="s">
        <v>84</v>
      </c>
      <c r="AV139" s="13" t="s">
        <v>90</v>
      </c>
      <c r="AW139" s="13" t="s">
        <v>36</v>
      </c>
      <c r="AX139" s="13" t="s">
        <v>80</v>
      </c>
      <c r="AY139" s="156" t="s">
        <v>157</v>
      </c>
    </row>
    <row r="140" spans="2:65" s="1" customFormat="1" ht="21.75" customHeight="1">
      <c r="B140" s="32"/>
      <c r="C140" s="131" t="s">
        <v>196</v>
      </c>
      <c r="D140" s="131" t="s">
        <v>159</v>
      </c>
      <c r="E140" s="132" t="s">
        <v>197</v>
      </c>
      <c r="F140" s="133" t="s">
        <v>198</v>
      </c>
      <c r="G140" s="134" t="s">
        <v>199</v>
      </c>
      <c r="H140" s="135">
        <v>346.5</v>
      </c>
      <c r="I140" s="136"/>
      <c r="J140" s="137">
        <f>ROUND(I140*H140,2)</f>
        <v>0</v>
      </c>
      <c r="K140" s="133" t="s">
        <v>19</v>
      </c>
      <c r="L140" s="32"/>
      <c r="M140" s="138" t="s">
        <v>19</v>
      </c>
      <c r="N140" s="139" t="s">
        <v>46</v>
      </c>
      <c r="P140" s="140">
        <f>O140*H140</f>
        <v>0</v>
      </c>
      <c r="Q140" s="140">
        <v>0</v>
      </c>
      <c r="R140" s="140">
        <f>Q140*H140</f>
        <v>0</v>
      </c>
      <c r="S140" s="140">
        <v>0</v>
      </c>
      <c r="T140" s="141">
        <f>S140*H140</f>
        <v>0</v>
      </c>
      <c r="AR140" s="142" t="s">
        <v>90</v>
      </c>
      <c r="AT140" s="142" t="s">
        <v>159</v>
      </c>
      <c r="AU140" s="142" t="s">
        <v>84</v>
      </c>
      <c r="AY140" s="17" t="s">
        <v>157</v>
      </c>
      <c r="BE140" s="143">
        <f>IF(N140="základní",J140,0)</f>
        <v>0</v>
      </c>
      <c r="BF140" s="143">
        <f>IF(N140="snížená",J140,0)</f>
        <v>0</v>
      </c>
      <c r="BG140" s="143">
        <f>IF(N140="zákl. přenesená",J140,0)</f>
        <v>0</v>
      </c>
      <c r="BH140" s="143">
        <f>IF(N140="sníž. přenesená",J140,0)</f>
        <v>0</v>
      </c>
      <c r="BI140" s="143">
        <f>IF(N140="nulová",J140,0)</f>
        <v>0</v>
      </c>
      <c r="BJ140" s="17" t="s">
        <v>80</v>
      </c>
      <c r="BK140" s="143">
        <f>ROUND(I140*H140,2)</f>
        <v>0</v>
      </c>
      <c r="BL140" s="17" t="s">
        <v>90</v>
      </c>
      <c r="BM140" s="142" t="s">
        <v>200</v>
      </c>
    </row>
    <row r="141" spans="2:65" s="1" customFormat="1" ht="10">
      <c r="B141" s="32"/>
      <c r="D141" s="144" t="s">
        <v>163</v>
      </c>
      <c r="F141" s="145" t="s">
        <v>198</v>
      </c>
      <c r="I141" s="146"/>
      <c r="L141" s="32"/>
      <c r="M141" s="147"/>
      <c r="T141" s="53"/>
      <c r="AT141" s="17" t="s">
        <v>163</v>
      </c>
      <c r="AU141" s="17" t="s">
        <v>84</v>
      </c>
    </row>
    <row r="142" spans="2:65" s="12" customFormat="1" ht="10">
      <c r="B142" s="148"/>
      <c r="D142" s="144" t="s">
        <v>164</v>
      </c>
      <c r="E142" s="149" t="s">
        <v>19</v>
      </c>
      <c r="F142" s="150" t="s">
        <v>201</v>
      </c>
      <c r="H142" s="151">
        <v>346.5</v>
      </c>
      <c r="I142" s="152"/>
      <c r="L142" s="148"/>
      <c r="M142" s="153"/>
      <c r="T142" s="154"/>
      <c r="AT142" s="149" t="s">
        <v>164</v>
      </c>
      <c r="AU142" s="149" t="s">
        <v>84</v>
      </c>
      <c r="AV142" s="12" t="s">
        <v>84</v>
      </c>
      <c r="AW142" s="12" t="s">
        <v>36</v>
      </c>
      <c r="AX142" s="12" t="s">
        <v>75</v>
      </c>
      <c r="AY142" s="149" t="s">
        <v>157</v>
      </c>
    </row>
    <row r="143" spans="2:65" s="13" customFormat="1" ht="10">
      <c r="B143" s="155"/>
      <c r="D143" s="144" t="s">
        <v>164</v>
      </c>
      <c r="E143" s="156" t="s">
        <v>19</v>
      </c>
      <c r="F143" s="157" t="s">
        <v>166</v>
      </c>
      <c r="H143" s="158">
        <v>346.5</v>
      </c>
      <c r="I143" s="159"/>
      <c r="L143" s="155"/>
      <c r="M143" s="160"/>
      <c r="T143" s="161"/>
      <c r="AT143" s="156" t="s">
        <v>164</v>
      </c>
      <c r="AU143" s="156" t="s">
        <v>84</v>
      </c>
      <c r="AV143" s="13" t="s">
        <v>90</v>
      </c>
      <c r="AW143" s="13" t="s">
        <v>36</v>
      </c>
      <c r="AX143" s="13" t="s">
        <v>80</v>
      </c>
      <c r="AY143" s="156" t="s">
        <v>157</v>
      </c>
    </row>
    <row r="144" spans="2:65" s="1" customFormat="1" ht="16.5" customHeight="1">
      <c r="B144" s="32"/>
      <c r="C144" s="131" t="s">
        <v>181</v>
      </c>
      <c r="D144" s="131" t="s">
        <v>159</v>
      </c>
      <c r="E144" s="132" t="s">
        <v>202</v>
      </c>
      <c r="F144" s="133" t="s">
        <v>203</v>
      </c>
      <c r="G144" s="134" t="s">
        <v>199</v>
      </c>
      <c r="H144" s="135">
        <v>346.5</v>
      </c>
      <c r="I144" s="136"/>
      <c r="J144" s="137">
        <f>ROUND(I144*H144,2)</f>
        <v>0</v>
      </c>
      <c r="K144" s="133" t="s">
        <v>19</v>
      </c>
      <c r="L144" s="32"/>
      <c r="M144" s="138" t="s">
        <v>19</v>
      </c>
      <c r="N144" s="139" t="s">
        <v>46</v>
      </c>
      <c r="P144" s="140">
        <f>O144*H144</f>
        <v>0</v>
      </c>
      <c r="Q144" s="140">
        <v>0</v>
      </c>
      <c r="R144" s="140">
        <f>Q144*H144</f>
        <v>0</v>
      </c>
      <c r="S144" s="140">
        <v>0</v>
      </c>
      <c r="T144" s="141">
        <f>S144*H144</f>
        <v>0</v>
      </c>
      <c r="AR144" s="142" t="s">
        <v>90</v>
      </c>
      <c r="AT144" s="142" t="s">
        <v>159</v>
      </c>
      <c r="AU144" s="142" t="s">
        <v>84</v>
      </c>
      <c r="AY144" s="17" t="s">
        <v>157</v>
      </c>
      <c r="BE144" s="143">
        <f>IF(N144="základní",J144,0)</f>
        <v>0</v>
      </c>
      <c r="BF144" s="143">
        <f>IF(N144="snížená",J144,0)</f>
        <v>0</v>
      </c>
      <c r="BG144" s="143">
        <f>IF(N144="zákl. přenesená",J144,0)</f>
        <v>0</v>
      </c>
      <c r="BH144" s="143">
        <f>IF(N144="sníž. přenesená",J144,0)</f>
        <v>0</v>
      </c>
      <c r="BI144" s="143">
        <f>IF(N144="nulová",J144,0)</f>
        <v>0</v>
      </c>
      <c r="BJ144" s="17" t="s">
        <v>80</v>
      </c>
      <c r="BK144" s="143">
        <f>ROUND(I144*H144,2)</f>
        <v>0</v>
      </c>
      <c r="BL144" s="17" t="s">
        <v>90</v>
      </c>
      <c r="BM144" s="142" t="s">
        <v>204</v>
      </c>
    </row>
    <row r="145" spans="2:65" s="1" customFormat="1" ht="10">
      <c r="B145" s="32"/>
      <c r="D145" s="144" t="s">
        <v>163</v>
      </c>
      <c r="F145" s="145" t="s">
        <v>203</v>
      </c>
      <c r="I145" s="146"/>
      <c r="L145" s="32"/>
      <c r="M145" s="147"/>
      <c r="T145" s="53"/>
      <c r="AT145" s="17" t="s">
        <v>163</v>
      </c>
      <c r="AU145" s="17" t="s">
        <v>84</v>
      </c>
    </row>
    <row r="146" spans="2:65" s="1" customFormat="1" ht="16.5" customHeight="1">
      <c r="B146" s="32"/>
      <c r="C146" s="162" t="s">
        <v>205</v>
      </c>
      <c r="D146" s="162" t="s">
        <v>206</v>
      </c>
      <c r="E146" s="163" t="s">
        <v>207</v>
      </c>
      <c r="F146" s="164" t="s">
        <v>208</v>
      </c>
      <c r="G146" s="165" t="s">
        <v>209</v>
      </c>
      <c r="H146" s="166">
        <v>18</v>
      </c>
      <c r="I146" s="167"/>
      <c r="J146" s="168">
        <f>ROUND(I146*H146,2)</f>
        <v>0</v>
      </c>
      <c r="K146" s="164" t="s">
        <v>19</v>
      </c>
      <c r="L146" s="169"/>
      <c r="M146" s="170" t="s">
        <v>19</v>
      </c>
      <c r="N146" s="171" t="s">
        <v>46</v>
      </c>
      <c r="P146" s="140">
        <f>O146*H146</f>
        <v>0</v>
      </c>
      <c r="Q146" s="140">
        <v>0</v>
      </c>
      <c r="R146" s="140">
        <f>Q146*H146</f>
        <v>0</v>
      </c>
      <c r="S146" s="140">
        <v>0</v>
      </c>
      <c r="T146" s="141">
        <f>S146*H146</f>
        <v>0</v>
      </c>
      <c r="AR146" s="142" t="s">
        <v>175</v>
      </c>
      <c r="AT146" s="142" t="s">
        <v>206</v>
      </c>
      <c r="AU146" s="142" t="s">
        <v>84</v>
      </c>
      <c r="AY146" s="17" t="s">
        <v>157</v>
      </c>
      <c r="BE146" s="143">
        <f>IF(N146="základní",J146,0)</f>
        <v>0</v>
      </c>
      <c r="BF146" s="143">
        <f>IF(N146="snížená",J146,0)</f>
        <v>0</v>
      </c>
      <c r="BG146" s="143">
        <f>IF(N146="zákl. přenesená",J146,0)</f>
        <v>0</v>
      </c>
      <c r="BH146" s="143">
        <f>IF(N146="sníž. přenesená",J146,0)</f>
        <v>0</v>
      </c>
      <c r="BI146" s="143">
        <f>IF(N146="nulová",J146,0)</f>
        <v>0</v>
      </c>
      <c r="BJ146" s="17" t="s">
        <v>80</v>
      </c>
      <c r="BK146" s="143">
        <f>ROUND(I146*H146,2)</f>
        <v>0</v>
      </c>
      <c r="BL146" s="17" t="s">
        <v>90</v>
      </c>
      <c r="BM146" s="142" t="s">
        <v>210</v>
      </c>
    </row>
    <row r="147" spans="2:65" s="1" customFormat="1" ht="10">
      <c r="B147" s="32"/>
      <c r="D147" s="144" t="s">
        <v>163</v>
      </c>
      <c r="F147" s="145" t="s">
        <v>208</v>
      </c>
      <c r="I147" s="146"/>
      <c r="L147" s="32"/>
      <c r="M147" s="147"/>
      <c r="T147" s="53"/>
      <c r="AT147" s="17" t="s">
        <v>163</v>
      </c>
      <c r="AU147" s="17" t="s">
        <v>84</v>
      </c>
    </row>
    <row r="148" spans="2:65" s="12" customFormat="1" ht="10">
      <c r="B148" s="148"/>
      <c r="D148" s="144" t="s">
        <v>164</v>
      </c>
      <c r="E148" s="149" t="s">
        <v>19</v>
      </c>
      <c r="F148" s="150" t="s">
        <v>200</v>
      </c>
      <c r="H148" s="151">
        <v>18</v>
      </c>
      <c r="I148" s="152"/>
      <c r="L148" s="148"/>
      <c r="M148" s="153"/>
      <c r="T148" s="154"/>
      <c r="AT148" s="149" t="s">
        <v>164</v>
      </c>
      <c r="AU148" s="149" t="s">
        <v>84</v>
      </c>
      <c r="AV148" s="12" t="s">
        <v>84</v>
      </c>
      <c r="AW148" s="12" t="s">
        <v>36</v>
      </c>
      <c r="AX148" s="12" t="s">
        <v>75</v>
      </c>
      <c r="AY148" s="149" t="s">
        <v>157</v>
      </c>
    </row>
    <row r="149" spans="2:65" s="13" customFormat="1" ht="10">
      <c r="B149" s="155"/>
      <c r="D149" s="144" t="s">
        <v>164</v>
      </c>
      <c r="E149" s="156" t="s">
        <v>19</v>
      </c>
      <c r="F149" s="157" t="s">
        <v>166</v>
      </c>
      <c r="H149" s="158">
        <v>18</v>
      </c>
      <c r="I149" s="159"/>
      <c r="L149" s="155"/>
      <c r="M149" s="160"/>
      <c r="T149" s="161"/>
      <c r="AT149" s="156" t="s">
        <v>164</v>
      </c>
      <c r="AU149" s="156" t="s">
        <v>84</v>
      </c>
      <c r="AV149" s="13" t="s">
        <v>90</v>
      </c>
      <c r="AW149" s="13" t="s">
        <v>36</v>
      </c>
      <c r="AX149" s="13" t="s">
        <v>80</v>
      </c>
      <c r="AY149" s="156" t="s">
        <v>157</v>
      </c>
    </row>
    <row r="150" spans="2:65" s="1" customFormat="1" ht="16.5" customHeight="1">
      <c r="B150" s="32"/>
      <c r="C150" s="131" t="s">
        <v>8</v>
      </c>
      <c r="D150" s="131" t="s">
        <v>159</v>
      </c>
      <c r="E150" s="132" t="s">
        <v>211</v>
      </c>
      <c r="F150" s="133" t="s">
        <v>212</v>
      </c>
      <c r="G150" s="134" t="s">
        <v>199</v>
      </c>
      <c r="H150" s="135">
        <v>207.5</v>
      </c>
      <c r="I150" s="136"/>
      <c r="J150" s="137">
        <f>ROUND(I150*H150,2)</f>
        <v>0</v>
      </c>
      <c r="K150" s="133" t="s">
        <v>19</v>
      </c>
      <c r="L150" s="32"/>
      <c r="M150" s="138" t="s">
        <v>19</v>
      </c>
      <c r="N150" s="139" t="s">
        <v>46</v>
      </c>
      <c r="P150" s="140">
        <f>O150*H150</f>
        <v>0</v>
      </c>
      <c r="Q150" s="140">
        <v>0</v>
      </c>
      <c r="R150" s="140">
        <f>Q150*H150</f>
        <v>0</v>
      </c>
      <c r="S150" s="140">
        <v>0</v>
      </c>
      <c r="T150" s="141">
        <f>S150*H150</f>
        <v>0</v>
      </c>
      <c r="AR150" s="142" t="s">
        <v>90</v>
      </c>
      <c r="AT150" s="142" t="s">
        <v>159</v>
      </c>
      <c r="AU150" s="142" t="s">
        <v>84</v>
      </c>
      <c r="AY150" s="17" t="s">
        <v>157</v>
      </c>
      <c r="BE150" s="143">
        <f>IF(N150="základní",J150,0)</f>
        <v>0</v>
      </c>
      <c r="BF150" s="143">
        <f>IF(N150="snížená",J150,0)</f>
        <v>0</v>
      </c>
      <c r="BG150" s="143">
        <f>IF(N150="zákl. přenesená",J150,0)</f>
        <v>0</v>
      </c>
      <c r="BH150" s="143">
        <f>IF(N150="sníž. přenesená",J150,0)</f>
        <v>0</v>
      </c>
      <c r="BI150" s="143">
        <f>IF(N150="nulová",J150,0)</f>
        <v>0</v>
      </c>
      <c r="BJ150" s="17" t="s">
        <v>80</v>
      </c>
      <c r="BK150" s="143">
        <f>ROUND(I150*H150,2)</f>
        <v>0</v>
      </c>
      <c r="BL150" s="17" t="s">
        <v>90</v>
      </c>
      <c r="BM150" s="142" t="s">
        <v>213</v>
      </c>
    </row>
    <row r="151" spans="2:65" s="1" customFormat="1" ht="10">
      <c r="B151" s="32"/>
      <c r="D151" s="144" t="s">
        <v>163</v>
      </c>
      <c r="F151" s="145" t="s">
        <v>212</v>
      </c>
      <c r="I151" s="146"/>
      <c r="L151" s="32"/>
      <c r="M151" s="147"/>
      <c r="T151" s="53"/>
      <c r="AT151" s="17" t="s">
        <v>163</v>
      </c>
      <c r="AU151" s="17" t="s">
        <v>84</v>
      </c>
    </row>
    <row r="152" spans="2:65" s="12" customFormat="1" ht="10">
      <c r="B152" s="148"/>
      <c r="D152" s="144" t="s">
        <v>164</v>
      </c>
      <c r="E152" s="149" t="s">
        <v>19</v>
      </c>
      <c r="F152" s="150" t="s">
        <v>214</v>
      </c>
      <c r="H152" s="151">
        <v>207.5</v>
      </c>
      <c r="I152" s="152"/>
      <c r="L152" s="148"/>
      <c r="M152" s="153"/>
      <c r="T152" s="154"/>
      <c r="AT152" s="149" t="s">
        <v>164</v>
      </c>
      <c r="AU152" s="149" t="s">
        <v>84</v>
      </c>
      <c r="AV152" s="12" t="s">
        <v>84</v>
      </c>
      <c r="AW152" s="12" t="s">
        <v>36</v>
      </c>
      <c r="AX152" s="12" t="s">
        <v>75</v>
      </c>
      <c r="AY152" s="149" t="s">
        <v>157</v>
      </c>
    </row>
    <row r="153" spans="2:65" s="13" customFormat="1" ht="10">
      <c r="B153" s="155"/>
      <c r="D153" s="144" t="s">
        <v>164</v>
      </c>
      <c r="E153" s="156" t="s">
        <v>19</v>
      </c>
      <c r="F153" s="157" t="s">
        <v>166</v>
      </c>
      <c r="H153" s="158">
        <v>207.5</v>
      </c>
      <c r="I153" s="159"/>
      <c r="L153" s="155"/>
      <c r="M153" s="160"/>
      <c r="T153" s="161"/>
      <c r="AT153" s="156" t="s">
        <v>164</v>
      </c>
      <c r="AU153" s="156" t="s">
        <v>84</v>
      </c>
      <c r="AV153" s="13" t="s">
        <v>90</v>
      </c>
      <c r="AW153" s="13" t="s">
        <v>36</v>
      </c>
      <c r="AX153" s="13" t="s">
        <v>80</v>
      </c>
      <c r="AY153" s="156" t="s">
        <v>157</v>
      </c>
    </row>
    <row r="154" spans="2:65" s="1" customFormat="1" ht="16.5" customHeight="1">
      <c r="B154" s="32"/>
      <c r="C154" s="131" t="s">
        <v>215</v>
      </c>
      <c r="D154" s="131" t="s">
        <v>159</v>
      </c>
      <c r="E154" s="132" t="s">
        <v>216</v>
      </c>
      <c r="F154" s="133" t="s">
        <v>217</v>
      </c>
      <c r="G154" s="134" t="s">
        <v>199</v>
      </c>
      <c r="H154" s="135">
        <v>346.5</v>
      </c>
      <c r="I154" s="136"/>
      <c r="J154" s="137">
        <f>ROUND(I154*H154,2)</f>
        <v>0</v>
      </c>
      <c r="K154" s="133" t="s">
        <v>19</v>
      </c>
      <c r="L154" s="32"/>
      <c r="M154" s="138" t="s">
        <v>19</v>
      </c>
      <c r="N154" s="139" t="s">
        <v>46</v>
      </c>
      <c r="P154" s="140">
        <f>O154*H154</f>
        <v>0</v>
      </c>
      <c r="Q154" s="140">
        <v>0</v>
      </c>
      <c r="R154" s="140">
        <f>Q154*H154</f>
        <v>0</v>
      </c>
      <c r="S154" s="140">
        <v>0</v>
      </c>
      <c r="T154" s="141">
        <f>S154*H154</f>
        <v>0</v>
      </c>
      <c r="AR154" s="142" t="s">
        <v>90</v>
      </c>
      <c r="AT154" s="142" t="s">
        <v>159</v>
      </c>
      <c r="AU154" s="142" t="s">
        <v>84</v>
      </c>
      <c r="AY154" s="17" t="s">
        <v>157</v>
      </c>
      <c r="BE154" s="143">
        <f>IF(N154="základní",J154,0)</f>
        <v>0</v>
      </c>
      <c r="BF154" s="143">
        <f>IF(N154="snížená",J154,0)</f>
        <v>0</v>
      </c>
      <c r="BG154" s="143">
        <f>IF(N154="zákl. přenesená",J154,0)</f>
        <v>0</v>
      </c>
      <c r="BH154" s="143">
        <f>IF(N154="sníž. přenesená",J154,0)</f>
        <v>0</v>
      </c>
      <c r="BI154" s="143">
        <f>IF(N154="nulová",J154,0)</f>
        <v>0</v>
      </c>
      <c r="BJ154" s="17" t="s">
        <v>80</v>
      </c>
      <c r="BK154" s="143">
        <f>ROUND(I154*H154,2)</f>
        <v>0</v>
      </c>
      <c r="BL154" s="17" t="s">
        <v>90</v>
      </c>
      <c r="BM154" s="142" t="s">
        <v>218</v>
      </c>
    </row>
    <row r="155" spans="2:65" s="1" customFormat="1" ht="10">
      <c r="B155" s="32"/>
      <c r="D155" s="144" t="s">
        <v>163</v>
      </c>
      <c r="F155" s="145" t="s">
        <v>217</v>
      </c>
      <c r="I155" s="146"/>
      <c r="L155" s="32"/>
      <c r="M155" s="147"/>
      <c r="T155" s="53"/>
      <c r="AT155" s="17" t="s">
        <v>163</v>
      </c>
      <c r="AU155" s="17" t="s">
        <v>84</v>
      </c>
    </row>
    <row r="156" spans="2:65" s="1" customFormat="1" ht="16.5" customHeight="1">
      <c r="B156" s="32"/>
      <c r="C156" s="131" t="s">
        <v>189</v>
      </c>
      <c r="D156" s="131" t="s">
        <v>159</v>
      </c>
      <c r="E156" s="132" t="s">
        <v>219</v>
      </c>
      <c r="F156" s="133" t="s">
        <v>220</v>
      </c>
      <c r="G156" s="134" t="s">
        <v>199</v>
      </c>
      <c r="H156" s="135">
        <v>346.5</v>
      </c>
      <c r="I156" s="136"/>
      <c r="J156" s="137">
        <f>ROUND(I156*H156,2)</f>
        <v>0</v>
      </c>
      <c r="K156" s="133" t="s">
        <v>19</v>
      </c>
      <c r="L156" s="32"/>
      <c r="M156" s="138" t="s">
        <v>19</v>
      </c>
      <c r="N156" s="139" t="s">
        <v>46</v>
      </c>
      <c r="P156" s="140">
        <f>O156*H156</f>
        <v>0</v>
      </c>
      <c r="Q156" s="140">
        <v>0</v>
      </c>
      <c r="R156" s="140">
        <f>Q156*H156</f>
        <v>0</v>
      </c>
      <c r="S156" s="140">
        <v>0</v>
      </c>
      <c r="T156" s="141">
        <f>S156*H156</f>
        <v>0</v>
      </c>
      <c r="AR156" s="142" t="s">
        <v>90</v>
      </c>
      <c r="AT156" s="142" t="s">
        <v>159</v>
      </c>
      <c r="AU156" s="142" t="s">
        <v>84</v>
      </c>
      <c r="AY156" s="17" t="s">
        <v>157</v>
      </c>
      <c r="BE156" s="143">
        <f>IF(N156="základní",J156,0)</f>
        <v>0</v>
      </c>
      <c r="BF156" s="143">
        <f>IF(N156="snížená",J156,0)</f>
        <v>0</v>
      </c>
      <c r="BG156" s="143">
        <f>IF(N156="zákl. přenesená",J156,0)</f>
        <v>0</v>
      </c>
      <c r="BH156" s="143">
        <f>IF(N156="sníž. přenesená",J156,0)</f>
        <v>0</v>
      </c>
      <c r="BI156" s="143">
        <f>IF(N156="nulová",J156,0)</f>
        <v>0</v>
      </c>
      <c r="BJ156" s="17" t="s">
        <v>80</v>
      </c>
      <c r="BK156" s="143">
        <f>ROUND(I156*H156,2)</f>
        <v>0</v>
      </c>
      <c r="BL156" s="17" t="s">
        <v>90</v>
      </c>
      <c r="BM156" s="142" t="s">
        <v>221</v>
      </c>
    </row>
    <row r="157" spans="2:65" s="1" customFormat="1" ht="10">
      <c r="B157" s="32"/>
      <c r="D157" s="144" t="s">
        <v>163</v>
      </c>
      <c r="F157" s="145" t="s">
        <v>220</v>
      </c>
      <c r="I157" s="146"/>
      <c r="L157" s="32"/>
      <c r="M157" s="147"/>
      <c r="T157" s="53"/>
      <c r="AT157" s="17" t="s">
        <v>163</v>
      </c>
      <c r="AU157" s="17" t="s">
        <v>84</v>
      </c>
    </row>
    <row r="158" spans="2:65" s="11" customFormat="1" ht="22.75" customHeight="1">
      <c r="B158" s="119"/>
      <c r="D158" s="120" t="s">
        <v>74</v>
      </c>
      <c r="E158" s="129" t="s">
        <v>84</v>
      </c>
      <c r="F158" s="129" t="s">
        <v>222</v>
      </c>
      <c r="I158" s="122"/>
      <c r="J158" s="130">
        <f>BK158</f>
        <v>0</v>
      </c>
      <c r="L158" s="119"/>
      <c r="M158" s="124"/>
      <c r="P158" s="125">
        <f>SUM(P159:P230)</f>
        <v>0</v>
      </c>
      <c r="R158" s="125">
        <f>SUM(R159:R230)</f>
        <v>0</v>
      </c>
      <c r="T158" s="126">
        <f>SUM(T159:T230)</f>
        <v>0</v>
      </c>
      <c r="AR158" s="120" t="s">
        <v>80</v>
      </c>
      <c r="AT158" s="127" t="s">
        <v>74</v>
      </c>
      <c r="AU158" s="127" t="s">
        <v>80</v>
      </c>
      <c r="AY158" s="120" t="s">
        <v>157</v>
      </c>
      <c r="BK158" s="128">
        <f>SUM(BK159:BK230)</f>
        <v>0</v>
      </c>
    </row>
    <row r="159" spans="2:65" s="1" customFormat="1" ht="16.5" customHeight="1">
      <c r="B159" s="32"/>
      <c r="C159" s="131" t="s">
        <v>223</v>
      </c>
      <c r="D159" s="131" t="s">
        <v>159</v>
      </c>
      <c r="E159" s="132" t="s">
        <v>224</v>
      </c>
      <c r="F159" s="133" t="s">
        <v>225</v>
      </c>
      <c r="G159" s="134" t="s">
        <v>199</v>
      </c>
      <c r="H159" s="135">
        <v>96</v>
      </c>
      <c r="I159" s="136"/>
      <c r="J159" s="137">
        <f>ROUND(I159*H159,2)</f>
        <v>0</v>
      </c>
      <c r="K159" s="133" t="s">
        <v>19</v>
      </c>
      <c r="L159" s="32"/>
      <c r="M159" s="138" t="s">
        <v>19</v>
      </c>
      <c r="N159" s="139" t="s">
        <v>46</v>
      </c>
      <c r="P159" s="140">
        <f>O159*H159</f>
        <v>0</v>
      </c>
      <c r="Q159" s="140">
        <v>0</v>
      </c>
      <c r="R159" s="140">
        <f>Q159*H159</f>
        <v>0</v>
      </c>
      <c r="S159" s="140">
        <v>0</v>
      </c>
      <c r="T159" s="141">
        <f>S159*H159</f>
        <v>0</v>
      </c>
      <c r="AR159" s="142" t="s">
        <v>90</v>
      </c>
      <c r="AT159" s="142" t="s">
        <v>159</v>
      </c>
      <c r="AU159" s="142" t="s">
        <v>84</v>
      </c>
      <c r="AY159" s="17" t="s">
        <v>157</v>
      </c>
      <c r="BE159" s="143">
        <f>IF(N159="základní",J159,0)</f>
        <v>0</v>
      </c>
      <c r="BF159" s="143">
        <f>IF(N159="snížená",J159,0)</f>
        <v>0</v>
      </c>
      <c r="BG159" s="143">
        <f>IF(N159="zákl. přenesená",J159,0)</f>
        <v>0</v>
      </c>
      <c r="BH159" s="143">
        <f>IF(N159="sníž. přenesená",J159,0)</f>
        <v>0</v>
      </c>
      <c r="BI159" s="143">
        <f>IF(N159="nulová",J159,0)</f>
        <v>0</v>
      </c>
      <c r="BJ159" s="17" t="s">
        <v>80</v>
      </c>
      <c r="BK159" s="143">
        <f>ROUND(I159*H159,2)</f>
        <v>0</v>
      </c>
      <c r="BL159" s="17" t="s">
        <v>90</v>
      </c>
      <c r="BM159" s="142" t="s">
        <v>226</v>
      </c>
    </row>
    <row r="160" spans="2:65" s="1" customFormat="1" ht="10">
      <c r="B160" s="32"/>
      <c r="D160" s="144" t="s">
        <v>163</v>
      </c>
      <c r="F160" s="145" t="s">
        <v>225</v>
      </c>
      <c r="I160" s="146"/>
      <c r="L160" s="32"/>
      <c r="M160" s="147"/>
      <c r="T160" s="53"/>
      <c r="AT160" s="17" t="s">
        <v>163</v>
      </c>
      <c r="AU160" s="17" t="s">
        <v>84</v>
      </c>
    </row>
    <row r="161" spans="2:65" s="12" customFormat="1" ht="10">
      <c r="B161" s="148"/>
      <c r="D161" s="144" t="s">
        <v>164</v>
      </c>
      <c r="E161" s="149" t="s">
        <v>19</v>
      </c>
      <c r="F161" s="150" t="s">
        <v>227</v>
      </c>
      <c r="H161" s="151">
        <v>96</v>
      </c>
      <c r="I161" s="152"/>
      <c r="L161" s="148"/>
      <c r="M161" s="153"/>
      <c r="T161" s="154"/>
      <c r="AT161" s="149" t="s">
        <v>164</v>
      </c>
      <c r="AU161" s="149" t="s">
        <v>84</v>
      </c>
      <c r="AV161" s="12" t="s">
        <v>84</v>
      </c>
      <c r="AW161" s="12" t="s">
        <v>36</v>
      </c>
      <c r="AX161" s="12" t="s">
        <v>75</v>
      </c>
      <c r="AY161" s="149" t="s">
        <v>157</v>
      </c>
    </row>
    <row r="162" spans="2:65" s="13" customFormat="1" ht="10">
      <c r="B162" s="155"/>
      <c r="D162" s="144" t="s">
        <v>164</v>
      </c>
      <c r="E162" s="156" t="s">
        <v>19</v>
      </c>
      <c r="F162" s="157" t="s">
        <v>166</v>
      </c>
      <c r="H162" s="158">
        <v>96</v>
      </c>
      <c r="I162" s="159"/>
      <c r="L162" s="155"/>
      <c r="M162" s="160"/>
      <c r="T162" s="161"/>
      <c r="AT162" s="156" t="s">
        <v>164</v>
      </c>
      <c r="AU162" s="156" t="s">
        <v>84</v>
      </c>
      <c r="AV162" s="13" t="s">
        <v>90</v>
      </c>
      <c r="AW162" s="13" t="s">
        <v>36</v>
      </c>
      <c r="AX162" s="13" t="s">
        <v>80</v>
      </c>
      <c r="AY162" s="156" t="s">
        <v>157</v>
      </c>
    </row>
    <row r="163" spans="2:65" s="1" customFormat="1" ht="16.5" customHeight="1">
      <c r="B163" s="32"/>
      <c r="C163" s="162" t="s">
        <v>192</v>
      </c>
      <c r="D163" s="162" t="s">
        <v>206</v>
      </c>
      <c r="E163" s="163" t="s">
        <v>228</v>
      </c>
      <c r="F163" s="164" t="s">
        <v>229</v>
      </c>
      <c r="G163" s="165" t="s">
        <v>199</v>
      </c>
      <c r="H163" s="166">
        <v>110.4</v>
      </c>
      <c r="I163" s="167"/>
      <c r="J163" s="168">
        <f>ROUND(I163*H163,2)</f>
        <v>0</v>
      </c>
      <c r="K163" s="164" t="s">
        <v>19</v>
      </c>
      <c r="L163" s="169"/>
      <c r="M163" s="170" t="s">
        <v>19</v>
      </c>
      <c r="N163" s="171" t="s">
        <v>46</v>
      </c>
      <c r="P163" s="140">
        <f>O163*H163</f>
        <v>0</v>
      </c>
      <c r="Q163" s="140">
        <v>0</v>
      </c>
      <c r="R163" s="140">
        <f>Q163*H163</f>
        <v>0</v>
      </c>
      <c r="S163" s="140">
        <v>0</v>
      </c>
      <c r="T163" s="141">
        <f>S163*H163</f>
        <v>0</v>
      </c>
      <c r="AR163" s="142" t="s">
        <v>175</v>
      </c>
      <c r="AT163" s="142" t="s">
        <v>206</v>
      </c>
      <c r="AU163" s="142" t="s">
        <v>84</v>
      </c>
      <c r="AY163" s="17" t="s">
        <v>157</v>
      </c>
      <c r="BE163" s="143">
        <f>IF(N163="základní",J163,0)</f>
        <v>0</v>
      </c>
      <c r="BF163" s="143">
        <f>IF(N163="snížená",J163,0)</f>
        <v>0</v>
      </c>
      <c r="BG163" s="143">
        <f>IF(N163="zákl. přenesená",J163,0)</f>
        <v>0</v>
      </c>
      <c r="BH163" s="143">
        <f>IF(N163="sníž. přenesená",J163,0)</f>
        <v>0</v>
      </c>
      <c r="BI163" s="143">
        <f>IF(N163="nulová",J163,0)</f>
        <v>0</v>
      </c>
      <c r="BJ163" s="17" t="s">
        <v>80</v>
      </c>
      <c r="BK163" s="143">
        <f>ROUND(I163*H163,2)</f>
        <v>0</v>
      </c>
      <c r="BL163" s="17" t="s">
        <v>90</v>
      </c>
      <c r="BM163" s="142" t="s">
        <v>230</v>
      </c>
    </row>
    <row r="164" spans="2:65" s="1" customFormat="1" ht="10">
      <c r="B164" s="32"/>
      <c r="D164" s="144" t="s">
        <v>163</v>
      </c>
      <c r="F164" s="145" t="s">
        <v>229</v>
      </c>
      <c r="I164" s="146"/>
      <c r="L164" s="32"/>
      <c r="M164" s="147"/>
      <c r="T164" s="53"/>
      <c r="AT164" s="17" t="s">
        <v>163</v>
      </c>
      <c r="AU164" s="17" t="s">
        <v>84</v>
      </c>
    </row>
    <row r="165" spans="2:65" s="12" customFormat="1" ht="10">
      <c r="B165" s="148"/>
      <c r="D165" s="144" t="s">
        <v>164</v>
      </c>
      <c r="E165" s="149" t="s">
        <v>19</v>
      </c>
      <c r="F165" s="150" t="s">
        <v>231</v>
      </c>
      <c r="H165" s="151">
        <v>110.4</v>
      </c>
      <c r="I165" s="152"/>
      <c r="L165" s="148"/>
      <c r="M165" s="153"/>
      <c r="T165" s="154"/>
      <c r="AT165" s="149" t="s">
        <v>164</v>
      </c>
      <c r="AU165" s="149" t="s">
        <v>84</v>
      </c>
      <c r="AV165" s="12" t="s">
        <v>84</v>
      </c>
      <c r="AW165" s="12" t="s">
        <v>36</v>
      </c>
      <c r="AX165" s="12" t="s">
        <v>75</v>
      </c>
      <c r="AY165" s="149" t="s">
        <v>157</v>
      </c>
    </row>
    <row r="166" spans="2:65" s="13" customFormat="1" ht="10">
      <c r="B166" s="155"/>
      <c r="D166" s="144" t="s">
        <v>164</v>
      </c>
      <c r="E166" s="156" t="s">
        <v>19</v>
      </c>
      <c r="F166" s="157" t="s">
        <v>166</v>
      </c>
      <c r="H166" s="158">
        <v>110.4</v>
      </c>
      <c r="I166" s="159"/>
      <c r="L166" s="155"/>
      <c r="M166" s="160"/>
      <c r="T166" s="161"/>
      <c r="AT166" s="156" t="s">
        <v>164</v>
      </c>
      <c r="AU166" s="156" t="s">
        <v>84</v>
      </c>
      <c r="AV166" s="13" t="s">
        <v>90</v>
      </c>
      <c r="AW166" s="13" t="s">
        <v>36</v>
      </c>
      <c r="AX166" s="13" t="s">
        <v>80</v>
      </c>
      <c r="AY166" s="156" t="s">
        <v>157</v>
      </c>
    </row>
    <row r="167" spans="2:65" s="1" customFormat="1" ht="24.15" customHeight="1">
      <c r="B167" s="32"/>
      <c r="C167" s="131" t="s">
        <v>232</v>
      </c>
      <c r="D167" s="131" t="s">
        <v>159</v>
      </c>
      <c r="E167" s="132" t="s">
        <v>233</v>
      </c>
      <c r="F167" s="133" t="s">
        <v>234</v>
      </c>
      <c r="G167" s="134" t="s">
        <v>235</v>
      </c>
      <c r="H167" s="135">
        <v>80</v>
      </c>
      <c r="I167" s="136"/>
      <c r="J167" s="137">
        <f>ROUND(I167*H167,2)</f>
        <v>0</v>
      </c>
      <c r="K167" s="133" t="s">
        <v>19</v>
      </c>
      <c r="L167" s="32"/>
      <c r="M167" s="138" t="s">
        <v>19</v>
      </c>
      <c r="N167" s="139" t="s">
        <v>46</v>
      </c>
      <c r="P167" s="140">
        <f>O167*H167</f>
        <v>0</v>
      </c>
      <c r="Q167" s="140">
        <v>0</v>
      </c>
      <c r="R167" s="140">
        <f>Q167*H167</f>
        <v>0</v>
      </c>
      <c r="S167" s="140">
        <v>0</v>
      </c>
      <c r="T167" s="141">
        <f>S167*H167</f>
        <v>0</v>
      </c>
      <c r="AR167" s="142" t="s">
        <v>90</v>
      </c>
      <c r="AT167" s="142" t="s">
        <v>159</v>
      </c>
      <c r="AU167" s="142" t="s">
        <v>84</v>
      </c>
      <c r="AY167" s="17" t="s">
        <v>157</v>
      </c>
      <c r="BE167" s="143">
        <f>IF(N167="základní",J167,0)</f>
        <v>0</v>
      </c>
      <c r="BF167" s="143">
        <f>IF(N167="snížená",J167,0)</f>
        <v>0</v>
      </c>
      <c r="BG167" s="143">
        <f>IF(N167="zákl. přenesená",J167,0)</f>
        <v>0</v>
      </c>
      <c r="BH167" s="143">
        <f>IF(N167="sníž. přenesená",J167,0)</f>
        <v>0</v>
      </c>
      <c r="BI167" s="143">
        <f>IF(N167="nulová",J167,0)</f>
        <v>0</v>
      </c>
      <c r="BJ167" s="17" t="s">
        <v>80</v>
      </c>
      <c r="BK167" s="143">
        <f>ROUND(I167*H167,2)</f>
        <v>0</v>
      </c>
      <c r="BL167" s="17" t="s">
        <v>90</v>
      </c>
      <c r="BM167" s="142" t="s">
        <v>236</v>
      </c>
    </row>
    <row r="168" spans="2:65" s="1" customFormat="1" ht="10">
      <c r="B168" s="32"/>
      <c r="D168" s="144" t="s">
        <v>163</v>
      </c>
      <c r="F168" s="145" t="s">
        <v>234</v>
      </c>
      <c r="I168" s="146"/>
      <c r="L168" s="32"/>
      <c r="M168" s="147"/>
      <c r="T168" s="53"/>
      <c r="AT168" s="17" t="s">
        <v>163</v>
      </c>
      <c r="AU168" s="17" t="s">
        <v>84</v>
      </c>
    </row>
    <row r="169" spans="2:65" s="12" customFormat="1" ht="10">
      <c r="B169" s="148"/>
      <c r="D169" s="144" t="s">
        <v>164</v>
      </c>
      <c r="E169" s="149" t="s">
        <v>19</v>
      </c>
      <c r="F169" s="150" t="s">
        <v>237</v>
      </c>
      <c r="H169" s="151">
        <v>72</v>
      </c>
      <c r="I169" s="152"/>
      <c r="L169" s="148"/>
      <c r="M169" s="153"/>
      <c r="T169" s="154"/>
      <c r="AT169" s="149" t="s">
        <v>164</v>
      </c>
      <c r="AU169" s="149" t="s">
        <v>84</v>
      </c>
      <c r="AV169" s="12" t="s">
        <v>84</v>
      </c>
      <c r="AW169" s="12" t="s">
        <v>36</v>
      </c>
      <c r="AX169" s="12" t="s">
        <v>75</v>
      </c>
      <c r="AY169" s="149" t="s">
        <v>157</v>
      </c>
    </row>
    <row r="170" spans="2:65" s="12" customFormat="1" ht="10">
      <c r="B170" s="148"/>
      <c r="D170" s="144" t="s">
        <v>164</v>
      </c>
      <c r="E170" s="149" t="s">
        <v>19</v>
      </c>
      <c r="F170" s="150" t="s">
        <v>175</v>
      </c>
      <c r="H170" s="151">
        <v>8</v>
      </c>
      <c r="I170" s="152"/>
      <c r="L170" s="148"/>
      <c r="M170" s="153"/>
      <c r="T170" s="154"/>
      <c r="AT170" s="149" t="s">
        <v>164</v>
      </c>
      <c r="AU170" s="149" t="s">
        <v>84</v>
      </c>
      <c r="AV170" s="12" t="s">
        <v>84</v>
      </c>
      <c r="AW170" s="12" t="s">
        <v>36</v>
      </c>
      <c r="AX170" s="12" t="s">
        <v>75</v>
      </c>
      <c r="AY170" s="149" t="s">
        <v>157</v>
      </c>
    </row>
    <row r="171" spans="2:65" s="13" customFormat="1" ht="10">
      <c r="B171" s="155"/>
      <c r="D171" s="144" t="s">
        <v>164</v>
      </c>
      <c r="E171" s="156" t="s">
        <v>19</v>
      </c>
      <c r="F171" s="157" t="s">
        <v>166</v>
      </c>
      <c r="H171" s="158">
        <v>80</v>
      </c>
      <c r="I171" s="159"/>
      <c r="L171" s="155"/>
      <c r="M171" s="160"/>
      <c r="T171" s="161"/>
      <c r="AT171" s="156" t="s">
        <v>164</v>
      </c>
      <c r="AU171" s="156" t="s">
        <v>84</v>
      </c>
      <c r="AV171" s="13" t="s">
        <v>90</v>
      </c>
      <c r="AW171" s="13" t="s">
        <v>36</v>
      </c>
      <c r="AX171" s="13" t="s">
        <v>80</v>
      </c>
      <c r="AY171" s="156" t="s">
        <v>157</v>
      </c>
    </row>
    <row r="172" spans="2:65" s="1" customFormat="1" ht="16.5" customHeight="1">
      <c r="B172" s="32"/>
      <c r="C172" s="131" t="s">
        <v>200</v>
      </c>
      <c r="D172" s="131" t="s">
        <v>159</v>
      </c>
      <c r="E172" s="132" t="s">
        <v>238</v>
      </c>
      <c r="F172" s="133" t="s">
        <v>239</v>
      </c>
      <c r="G172" s="134" t="s">
        <v>235</v>
      </c>
      <c r="H172" s="135">
        <v>8</v>
      </c>
      <c r="I172" s="136"/>
      <c r="J172" s="137">
        <f>ROUND(I172*H172,2)</f>
        <v>0</v>
      </c>
      <c r="K172" s="133" t="s">
        <v>19</v>
      </c>
      <c r="L172" s="32"/>
      <c r="M172" s="138" t="s">
        <v>19</v>
      </c>
      <c r="N172" s="139" t="s">
        <v>46</v>
      </c>
      <c r="P172" s="140">
        <f>O172*H172</f>
        <v>0</v>
      </c>
      <c r="Q172" s="140">
        <v>0</v>
      </c>
      <c r="R172" s="140">
        <f>Q172*H172</f>
        <v>0</v>
      </c>
      <c r="S172" s="140">
        <v>0</v>
      </c>
      <c r="T172" s="141">
        <f>S172*H172</f>
        <v>0</v>
      </c>
      <c r="AR172" s="142" t="s">
        <v>90</v>
      </c>
      <c r="AT172" s="142" t="s">
        <v>159</v>
      </c>
      <c r="AU172" s="142" t="s">
        <v>84</v>
      </c>
      <c r="AY172" s="17" t="s">
        <v>157</v>
      </c>
      <c r="BE172" s="143">
        <f>IF(N172="základní",J172,0)</f>
        <v>0</v>
      </c>
      <c r="BF172" s="143">
        <f>IF(N172="snížená",J172,0)</f>
        <v>0</v>
      </c>
      <c r="BG172" s="143">
        <f>IF(N172="zákl. přenesená",J172,0)</f>
        <v>0</v>
      </c>
      <c r="BH172" s="143">
        <f>IF(N172="sníž. přenesená",J172,0)</f>
        <v>0</v>
      </c>
      <c r="BI172" s="143">
        <f>IF(N172="nulová",J172,0)</f>
        <v>0</v>
      </c>
      <c r="BJ172" s="17" t="s">
        <v>80</v>
      </c>
      <c r="BK172" s="143">
        <f>ROUND(I172*H172,2)</f>
        <v>0</v>
      </c>
      <c r="BL172" s="17" t="s">
        <v>90</v>
      </c>
      <c r="BM172" s="142" t="s">
        <v>240</v>
      </c>
    </row>
    <row r="173" spans="2:65" s="1" customFormat="1" ht="10">
      <c r="B173" s="32"/>
      <c r="D173" s="144" t="s">
        <v>163</v>
      </c>
      <c r="F173" s="145" t="s">
        <v>239</v>
      </c>
      <c r="I173" s="146"/>
      <c r="L173" s="32"/>
      <c r="M173" s="147"/>
      <c r="T173" s="53"/>
      <c r="AT173" s="17" t="s">
        <v>163</v>
      </c>
      <c r="AU173" s="17" t="s">
        <v>84</v>
      </c>
    </row>
    <row r="174" spans="2:65" s="1" customFormat="1" ht="16.5" customHeight="1">
      <c r="B174" s="32"/>
      <c r="C174" s="131" t="s">
        <v>241</v>
      </c>
      <c r="D174" s="131" t="s">
        <v>159</v>
      </c>
      <c r="E174" s="132" t="s">
        <v>242</v>
      </c>
      <c r="F174" s="133" t="s">
        <v>243</v>
      </c>
      <c r="G174" s="134" t="s">
        <v>162</v>
      </c>
      <c r="H174" s="135">
        <v>228.25</v>
      </c>
      <c r="I174" s="136"/>
      <c r="J174" s="137">
        <f>ROUND(I174*H174,2)</f>
        <v>0</v>
      </c>
      <c r="K174" s="133" t="s">
        <v>19</v>
      </c>
      <c r="L174" s="32"/>
      <c r="M174" s="138" t="s">
        <v>19</v>
      </c>
      <c r="N174" s="139" t="s">
        <v>46</v>
      </c>
      <c r="P174" s="140">
        <f>O174*H174</f>
        <v>0</v>
      </c>
      <c r="Q174" s="140">
        <v>0</v>
      </c>
      <c r="R174" s="140">
        <f>Q174*H174</f>
        <v>0</v>
      </c>
      <c r="S174" s="140">
        <v>0</v>
      </c>
      <c r="T174" s="141">
        <f>S174*H174</f>
        <v>0</v>
      </c>
      <c r="AR174" s="142" t="s">
        <v>90</v>
      </c>
      <c r="AT174" s="142" t="s">
        <v>159</v>
      </c>
      <c r="AU174" s="142" t="s">
        <v>84</v>
      </c>
      <c r="AY174" s="17" t="s">
        <v>157</v>
      </c>
      <c r="BE174" s="143">
        <f>IF(N174="základní",J174,0)</f>
        <v>0</v>
      </c>
      <c r="BF174" s="143">
        <f>IF(N174="snížená",J174,0)</f>
        <v>0</v>
      </c>
      <c r="BG174" s="143">
        <f>IF(N174="zákl. přenesená",J174,0)</f>
        <v>0</v>
      </c>
      <c r="BH174" s="143">
        <f>IF(N174="sníž. přenesená",J174,0)</f>
        <v>0</v>
      </c>
      <c r="BI174" s="143">
        <f>IF(N174="nulová",J174,0)</f>
        <v>0</v>
      </c>
      <c r="BJ174" s="17" t="s">
        <v>80</v>
      </c>
      <c r="BK174" s="143">
        <f>ROUND(I174*H174,2)</f>
        <v>0</v>
      </c>
      <c r="BL174" s="17" t="s">
        <v>90</v>
      </c>
      <c r="BM174" s="142" t="s">
        <v>244</v>
      </c>
    </row>
    <row r="175" spans="2:65" s="1" customFormat="1" ht="10">
      <c r="B175" s="32"/>
      <c r="D175" s="144" t="s">
        <v>163</v>
      </c>
      <c r="F175" s="145" t="s">
        <v>243</v>
      </c>
      <c r="I175" s="146"/>
      <c r="L175" s="32"/>
      <c r="M175" s="147"/>
      <c r="T175" s="53"/>
      <c r="AT175" s="17" t="s">
        <v>163</v>
      </c>
      <c r="AU175" s="17" t="s">
        <v>84</v>
      </c>
    </row>
    <row r="176" spans="2:65" s="12" customFormat="1" ht="10">
      <c r="B176" s="148"/>
      <c r="D176" s="144" t="s">
        <v>164</v>
      </c>
      <c r="E176" s="149" t="s">
        <v>19</v>
      </c>
      <c r="F176" s="150" t="s">
        <v>245</v>
      </c>
      <c r="H176" s="151">
        <v>228.25</v>
      </c>
      <c r="I176" s="152"/>
      <c r="L176" s="148"/>
      <c r="M176" s="153"/>
      <c r="T176" s="154"/>
      <c r="AT176" s="149" t="s">
        <v>164</v>
      </c>
      <c r="AU176" s="149" t="s">
        <v>84</v>
      </c>
      <c r="AV176" s="12" t="s">
        <v>84</v>
      </c>
      <c r="AW176" s="12" t="s">
        <v>36</v>
      </c>
      <c r="AX176" s="12" t="s">
        <v>75</v>
      </c>
      <c r="AY176" s="149" t="s">
        <v>157</v>
      </c>
    </row>
    <row r="177" spans="2:65" s="13" customFormat="1" ht="10">
      <c r="B177" s="155"/>
      <c r="D177" s="144" t="s">
        <v>164</v>
      </c>
      <c r="E177" s="156" t="s">
        <v>19</v>
      </c>
      <c r="F177" s="157" t="s">
        <v>166</v>
      </c>
      <c r="H177" s="158">
        <v>228.25</v>
      </c>
      <c r="I177" s="159"/>
      <c r="L177" s="155"/>
      <c r="M177" s="160"/>
      <c r="T177" s="161"/>
      <c r="AT177" s="156" t="s">
        <v>164</v>
      </c>
      <c r="AU177" s="156" t="s">
        <v>84</v>
      </c>
      <c r="AV177" s="13" t="s">
        <v>90</v>
      </c>
      <c r="AW177" s="13" t="s">
        <v>36</v>
      </c>
      <c r="AX177" s="13" t="s">
        <v>80</v>
      </c>
      <c r="AY177" s="156" t="s">
        <v>157</v>
      </c>
    </row>
    <row r="178" spans="2:65" s="1" customFormat="1" ht="16.5" customHeight="1">
      <c r="B178" s="32"/>
      <c r="C178" s="131" t="s">
        <v>204</v>
      </c>
      <c r="D178" s="131" t="s">
        <v>159</v>
      </c>
      <c r="E178" s="132" t="s">
        <v>246</v>
      </c>
      <c r="F178" s="133" t="s">
        <v>247</v>
      </c>
      <c r="G178" s="134" t="s">
        <v>162</v>
      </c>
      <c r="H178" s="135">
        <v>31.125</v>
      </c>
      <c r="I178" s="136"/>
      <c r="J178" s="137">
        <f>ROUND(I178*H178,2)</f>
        <v>0</v>
      </c>
      <c r="K178" s="133" t="s">
        <v>19</v>
      </c>
      <c r="L178" s="32"/>
      <c r="M178" s="138" t="s">
        <v>19</v>
      </c>
      <c r="N178" s="139" t="s">
        <v>46</v>
      </c>
      <c r="P178" s="140">
        <f>O178*H178</f>
        <v>0</v>
      </c>
      <c r="Q178" s="140">
        <v>0</v>
      </c>
      <c r="R178" s="140">
        <f>Q178*H178</f>
        <v>0</v>
      </c>
      <c r="S178" s="140">
        <v>0</v>
      </c>
      <c r="T178" s="141">
        <f>S178*H178</f>
        <v>0</v>
      </c>
      <c r="AR178" s="142" t="s">
        <v>90</v>
      </c>
      <c r="AT178" s="142" t="s">
        <v>159</v>
      </c>
      <c r="AU178" s="142" t="s">
        <v>84</v>
      </c>
      <c r="AY178" s="17" t="s">
        <v>157</v>
      </c>
      <c r="BE178" s="143">
        <f>IF(N178="základní",J178,0)</f>
        <v>0</v>
      </c>
      <c r="BF178" s="143">
        <f>IF(N178="snížená",J178,0)</f>
        <v>0</v>
      </c>
      <c r="BG178" s="143">
        <f>IF(N178="zákl. přenesená",J178,0)</f>
        <v>0</v>
      </c>
      <c r="BH178" s="143">
        <f>IF(N178="sníž. přenesená",J178,0)</f>
        <v>0</v>
      </c>
      <c r="BI178" s="143">
        <f>IF(N178="nulová",J178,0)</f>
        <v>0</v>
      </c>
      <c r="BJ178" s="17" t="s">
        <v>80</v>
      </c>
      <c r="BK178" s="143">
        <f>ROUND(I178*H178,2)</f>
        <v>0</v>
      </c>
      <c r="BL178" s="17" t="s">
        <v>90</v>
      </c>
      <c r="BM178" s="142" t="s">
        <v>248</v>
      </c>
    </row>
    <row r="179" spans="2:65" s="1" customFormat="1" ht="10">
      <c r="B179" s="32"/>
      <c r="D179" s="144" t="s">
        <v>163</v>
      </c>
      <c r="F179" s="145" t="s">
        <v>247</v>
      </c>
      <c r="I179" s="146"/>
      <c r="L179" s="32"/>
      <c r="M179" s="147"/>
      <c r="T179" s="53"/>
      <c r="AT179" s="17" t="s">
        <v>163</v>
      </c>
      <c r="AU179" s="17" t="s">
        <v>84</v>
      </c>
    </row>
    <row r="180" spans="2:65" s="12" customFormat="1" ht="10">
      <c r="B180" s="148"/>
      <c r="D180" s="144" t="s">
        <v>164</v>
      </c>
      <c r="E180" s="149" t="s">
        <v>19</v>
      </c>
      <c r="F180" s="150" t="s">
        <v>249</v>
      </c>
      <c r="H180" s="151">
        <v>31.125</v>
      </c>
      <c r="I180" s="152"/>
      <c r="L180" s="148"/>
      <c r="M180" s="153"/>
      <c r="T180" s="154"/>
      <c r="AT180" s="149" t="s">
        <v>164</v>
      </c>
      <c r="AU180" s="149" t="s">
        <v>84</v>
      </c>
      <c r="AV180" s="12" t="s">
        <v>84</v>
      </c>
      <c r="AW180" s="12" t="s">
        <v>36</v>
      </c>
      <c r="AX180" s="12" t="s">
        <v>75</v>
      </c>
      <c r="AY180" s="149" t="s">
        <v>157</v>
      </c>
    </row>
    <row r="181" spans="2:65" s="13" customFormat="1" ht="10">
      <c r="B181" s="155"/>
      <c r="D181" s="144" t="s">
        <v>164</v>
      </c>
      <c r="E181" s="156" t="s">
        <v>19</v>
      </c>
      <c r="F181" s="157" t="s">
        <v>166</v>
      </c>
      <c r="H181" s="158">
        <v>31.125</v>
      </c>
      <c r="I181" s="159"/>
      <c r="L181" s="155"/>
      <c r="M181" s="160"/>
      <c r="T181" s="161"/>
      <c r="AT181" s="156" t="s">
        <v>164</v>
      </c>
      <c r="AU181" s="156" t="s">
        <v>84</v>
      </c>
      <c r="AV181" s="13" t="s">
        <v>90</v>
      </c>
      <c r="AW181" s="13" t="s">
        <v>36</v>
      </c>
      <c r="AX181" s="13" t="s">
        <v>80</v>
      </c>
      <c r="AY181" s="156" t="s">
        <v>157</v>
      </c>
    </row>
    <row r="182" spans="2:65" s="1" customFormat="1" ht="16.5" customHeight="1">
      <c r="B182" s="32"/>
      <c r="C182" s="131" t="s">
        <v>7</v>
      </c>
      <c r="D182" s="131" t="s">
        <v>159</v>
      </c>
      <c r="E182" s="132" t="s">
        <v>250</v>
      </c>
      <c r="F182" s="133" t="s">
        <v>251</v>
      </c>
      <c r="G182" s="134" t="s">
        <v>162</v>
      </c>
      <c r="H182" s="135">
        <v>41.5</v>
      </c>
      <c r="I182" s="136"/>
      <c r="J182" s="137">
        <f>ROUND(I182*H182,2)</f>
        <v>0</v>
      </c>
      <c r="K182" s="133" t="s">
        <v>19</v>
      </c>
      <c r="L182" s="32"/>
      <c r="M182" s="138" t="s">
        <v>19</v>
      </c>
      <c r="N182" s="139" t="s">
        <v>46</v>
      </c>
      <c r="P182" s="140">
        <f>O182*H182</f>
        <v>0</v>
      </c>
      <c r="Q182" s="140">
        <v>0</v>
      </c>
      <c r="R182" s="140">
        <f>Q182*H182</f>
        <v>0</v>
      </c>
      <c r="S182" s="140">
        <v>0</v>
      </c>
      <c r="T182" s="141">
        <f>S182*H182</f>
        <v>0</v>
      </c>
      <c r="AR182" s="142" t="s">
        <v>90</v>
      </c>
      <c r="AT182" s="142" t="s">
        <v>159</v>
      </c>
      <c r="AU182" s="142" t="s">
        <v>84</v>
      </c>
      <c r="AY182" s="17" t="s">
        <v>157</v>
      </c>
      <c r="BE182" s="143">
        <f>IF(N182="základní",J182,0)</f>
        <v>0</v>
      </c>
      <c r="BF182" s="143">
        <f>IF(N182="snížená",J182,0)</f>
        <v>0</v>
      </c>
      <c r="BG182" s="143">
        <f>IF(N182="zákl. přenesená",J182,0)</f>
        <v>0</v>
      </c>
      <c r="BH182" s="143">
        <f>IF(N182="sníž. přenesená",J182,0)</f>
        <v>0</v>
      </c>
      <c r="BI182" s="143">
        <f>IF(N182="nulová",J182,0)</f>
        <v>0</v>
      </c>
      <c r="BJ182" s="17" t="s">
        <v>80</v>
      </c>
      <c r="BK182" s="143">
        <f>ROUND(I182*H182,2)</f>
        <v>0</v>
      </c>
      <c r="BL182" s="17" t="s">
        <v>90</v>
      </c>
      <c r="BM182" s="142" t="s">
        <v>252</v>
      </c>
    </row>
    <row r="183" spans="2:65" s="1" customFormat="1" ht="10">
      <c r="B183" s="32"/>
      <c r="D183" s="144" t="s">
        <v>163</v>
      </c>
      <c r="F183" s="145" t="s">
        <v>251</v>
      </c>
      <c r="I183" s="146"/>
      <c r="L183" s="32"/>
      <c r="M183" s="147"/>
      <c r="T183" s="53"/>
      <c r="AT183" s="17" t="s">
        <v>163</v>
      </c>
      <c r="AU183" s="17" t="s">
        <v>84</v>
      </c>
    </row>
    <row r="184" spans="2:65" s="12" customFormat="1" ht="10">
      <c r="B184" s="148"/>
      <c r="D184" s="144" t="s">
        <v>164</v>
      </c>
      <c r="E184" s="149" t="s">
        <v>19</v>
      </c>
      <c r="F184" s="150" t="s">
        <v>253</v>
      </c>
      <c r="H184" s="151">
        <v>41.5</v>
      </c>
      <c r="I184" s="152"/>
      <c r="L184" s="148"/>
      <c r="M184" s="153"/>
      <c r="T184" s="154"/>
      <c r="AT184" s="149" t="s">
        <v>164</v>
      </c>
      <c r="AU184" s="149" t="s">
        <v>84</v>
      </c>
      <c r="AV184" s="12" t="s">
        <v>84</v>
      </c>
      <c r="AW184" s="12" t="s">
        <v>36</v>
      </c>
      <c r="AX184" s="12" t="s">
        <v>75</v>
      </c>
      <c r="AY184" s="149" t="s">
        <v>157</v>
      </c>
    </row>
    <row r="185" spans="2:65" s="13" customFormat="1" ht="10">
      <c r="B185" s="155"/>
      <c r="D185" s="144" t="s">
        <v>164</v>
      </c>
      <c r="E185" s="156" t="s">
        <v>19</v>
      </c>
      <c r="F185" s="157" t="s">
        <v>166</v>
      </c>
      <c r="H185" s="158">
        <v>41.5</v>
      </c>
      <c r="I185" s="159"/>
      <c r="L185" s="155"/>
      <c r="M185" s="160"/>
      <c r="T185" s="161"/>
      <c r="AT185" s="156" t="s">
        <v>164</v>
      </c>
      <c r="AU185" s="156" t="s">
        <v>84</v>
      </c>
      <c r="AV185" s="13" t="s">
        <v>90</v>
      </c>
      <c r="AW185" s="13" t="s">
        <v>36</v>
      </c>
      <c r="AX185" s="13" t="s">
        <v>80</v>
      </c>
      <c r="AY185" s="156" t="s">
        <v>157</v>
      </c>
    </row>
    <row r="186" spans="2:65" s="1" customFormat="1" ht="16.5" customHeight="1">
      <c r="B186" s="32"/>
      <c r="C186" s="131" t="s">
        <v>210</v>
      </c>
      <c r="D186" s="131" t="s">
        <v>159</v>
      </c>
      <c r="E186" s="132" t="s">
        <v>254</v>
      </c>
      <c r="F186" s="133" t="s">
        <v>255</v>
      </c>
      <c r="G186" s="134" t="s">
        <v>199</v>
      </c>
      <c r="H186" s="135">
        <v>12.3</v>
      </c>
      <c r="I186" s="136"/>
      <c r="J186" s="137">
        <f>ROUND(I186*H186,2)</f>
        <v>0</v>
      </c>
      <c r="K186" s="133" t="s">
        <v>19</v>
      </c>
      <c r="L186" s="32"/>
      <c r="M186" s="138" t="s">
        <v>19</v>
      </c>
      <c r="N186" s="139" t="s">
        <v>46</v>
      </c>
      <c r="P186" s="140">
        <f>O186*H186</f>
        <v>0</v>
      </c>
      <c r="Q186" s="140">
        <v>0</v>
      </c>
      <c r="R186" s="140">
        <f>Q186*H186</f>
        <v>0</v>
      </c>
      <c r="S186" s="140">
        <v>0</v>
      </c>
      <c r="T186" s="141">
        <f>S186*H186</f>
        <v>0</v>
      </c>
      <c r="AR186" s="142" t="s">
        <v>90</v>
      </c>
      <c r="AT186" s="142" t="s">
        <v>159</v>
      </c>
      <c r="AU186" s="142" t="s">
        <v>84</v>
      </c>
      <c r="AY186" s="17" t="s">
        <v>157</v>
      </c>
      <c r="BE186" s="143">
        <f>IF(N186="základní",J186,0)</f>
        <v>0</v>
      </c>
      <c r="BF186" s="143">
        <f>IF(N186="snížená",J186,0)</f>
        <v>0</v>
      </c>
      <c r="BG186" s="143">
        <f>IF(N186="zákl. přenesená",J186,0)</f>
        <v>0</v>
      </c>
      <c r="BH186" s="143">
        <f>IF(N186="sníž. přenesená",J186,0)</f>
        <v>0</v>
      </c>
      <c r="BI186" s="143">
        <f>IF(N186="nulová",J186,0)</f>
        <v>0</v>
      </c>
      <c r="BJ186" s="17" t="s">
        <v>80</v>
      </c>
      <c r="BK186" s="143">
        <f>ROUND(I186*H186,2)</f>
        <v>0</v>
      </c>
      <c r="BL186" s="17" t="s">
        <v>90</v>
      </c>
      <c r="BM186" s="142" t="s">
        <v>256</v>
      </c>
    </row>
    <row r="187" spans="2:65" s="1" customFormat="1" ht="10">
      <c r="B187" s="32"/>
      <c r="D187" s="144" t="s">
        <v>163</v>
      </c>
      <c r="F187" s="145" t="s">
        <v>255</v>
      </c>
      <c r="I187" s="146"/>
      <c r="L187" s="32"/>
      <c r="M187" s="147"/>
      <c r="T187" s="53"/>
      <c r="AT187" s="17" t="s">
        <v>163</v>
      </c>
      <c r="AU187" s="17" t="s">
        <v>84</v>
      </c>
    </row>
    <row r="188" spans="2:65" s="12" customFormat="1" ht="10">
      <c r="B188" s="148"/>
      <c r="D188" s="144" t="s">
        <v>164</v>
      </c>
      <c r="E188" s="149" t="s">
        <v>19</v>
      </c>
      <c r="F188" s="150" t="s">
        <v>257</v>
      </c>
      <c r="H188" s="151">
        <v>12.3</v>
      </c>
      <c r="I188" s="152"/>
      <c r="L188" s="148"/>
      <c r="M188" s="153"/>
      <c r="T188" s="154"/>
      <c r="AT188" s="149" t="s">
        <v>164</v>
      </c>
      <c r="AU188" s="149" t="s">
        <v>84</v>
      </c>
      <c r="AV188" s="12" t="s">
        <v>84</v>
      </c>
      <c r="AW188" s="12" t="s">
        <v>36</v>
      </c>
      <c r="AX188" s="12" t="s">
        <v>75</v>
      </c>
      <c r="AY188" s="149" t="s">
        <v>157</v>
      </c>
    </row>
    <row r="189" spans="2:65" s="13" customFormat="1" ht="10">
      <c r="B189" s="155"/>
      <c r="D189" s="144" t="s">
        <v>164</v>
      </c>
      <c r="E189" s="156" t="s">
        <v>19</v>
      </c>
      <c r="F189" s="157" t="s">
        <v>166</v>
      </c>
      <c r="H189" s="158">
        <v>12.3</v>
      </c>
      <c r="I189" s="159"/>
      <c r="L189" s="155"/>
      <c r="M189" s="160"/>
      <c r="T189" s="161"/>
      <c r="AT189" s="156" t="s">
        <v>164</v>
      </c>
      <c r="AU189" s="156" t="s">
        <v>84</v>
      </c>
      <c r="AV189" s="13" t="s">
        <v>90</v>
      </c>
      <c r="AW189" s="13" t="s">
        <v>36</v>
      </c>
      <c r="AX189" s="13" t="s">
        <v>80</v>
      </c>
      <c r="AY189" s="156" t="s">
        <v>157</v>
      </c>
    </row>
    <row r="190" spans="2:65" s="1" customFormat="1" ht="16.5" customHeight="1">
      <c r="B190" s="32"/>
      <c r="C190" s="131" t="s">
        <v>258</v>
      </c>
      <c r="D190" s="131" t="s">
        <v>159</v>
      </c>
      <c r="E190" s="132" t="s">
        <v>259</v>
      </c>
      <c r="F190" s="133" t="s">
        <v>260</v>
      </c>
      <c r="G190" s="134" t="s">
        <v>199</v>
      </c>
      <c r="H190" s="135">
        <v>12.3</v>
      </c>
      <c r="I190" s="136"/>
      <c r="J190" s="137">
        <f>ROUND(I190*H190,2)</f>
        <v>0</v>
      </c>
      <c r="K190" s="133" t="s">
        <v>19</v>
      </c>
      <c r="L190" s="32"/>
      <c r="M190" s="138" t="s">
        <v>19</v>
      </c>
      <c r="N190" s="139" t="s">
        <v>46</v>
      </c>
      <c r="P190" s="140">
        <f>O190*H190</f>
        <v>0</v>
      </c>
      <c r="Q190" s="140">
        <v>0</v>
      </c>
      <c r="R190" s="140">
        <f>Q190*H190</f>
        <v>0</v>
      </c>
      <c r="S190" s="140">
        <v>0</v>
      </c>
      <c r="T190" s="141">
        <f>S190*H190</f>
        <v>0</v>
      </c>
      <c r="AR190" s="142" t="s">
        <v>90</v>
      </c>
      <c r="AT190" s="142" t="s">
        <v>159</v>
      </c>
      <c r="AU190" s="142" t="s">
        <v>84</v>
      </c>
      <c r="AY190" s="17" t="s">
        <v>157</v>
      </c>
      <c r="BE190" s="143">
        <f>IF(N190="základní",J190,0)</f>
        <v>0</v>
      </c>
      <c r="BF190" s="143">
        <f>IF(N190="snížená",J190,0)</f>
        <v>0</v>
      </c>
      <c r="BG190" s="143">
        <f>IF(N190="zákl. přenesená",J190,0)</f>
        <v>0</v>
      </c>
      <c r="BH190" s="143">
        <f>IF(N190="sníž. přenesená",J190,0)</f>
        <v>0</v>
      </c>
      <c r="BI190" s="143">
        <f>IF(N190="nulová",J190,0)</f>
        <v>0</v>
      </c>
      <c r="BJ190" s="17" t="s">
        <v>80</v>
      </c>
      <c r="BK190" s="143">
        <f>ROUND(I190*H190,2)</f>
        <v>0</v>
      </c>
      <c r="BL190" s="17" t="s">
        <v>90</v>
      </c>
      <c r="BM190" s="142" t="s">
        <v>261</v>
      </c>
    </row>
    <row r="191" spans="2:65" s="1" customFormat="1" ht="10">
      <c r="B191" s="32"/>
      <c r="D191" s="144" t="s">
        <v>163</v>
      </c>
      <c r="F191" s="145" t="s">
        <v>260</v>
      </c>
      <c r="I191" s="146"/>
      <c r="L191" s="32"/>
      <c r="M191" s="147"/>
      <c r="T191" s="53"/>
      <c r="AT191" s="17" t="s">
        <v>163</v>
      </c>
      <c r="AU191" s="17" t="s">
        <v>84</v>
      </c>
    </row>
    <row r="192" spans="2:65" s="1" customFormat="1" ht="16.5" customHeight="1">
      <c r="B192" s="32"/>
      <c r="C192" s="131" t="s">
        <v>213</v>
      </c>
      <c r="D192" s="131" t="s">
        <v>159</v>
      </c>
      <c r="E192" s="132" t="s">
        <v>262</v>
      </c>
      <c r="F192" s="133" t="s">
        <v>263</v>
      </c>
      <c r="G192" s="134" t="s">
        <v>185</v>
      </c>
      <c r="H192" s="135">
        <v>1.49</v>
      </c>
      <c r="I192" s="136"/>
      <c r="J192" s="137">
        <f>ROUND(I192*H192,2)</f>
        <v>0</v>
      </c>
      <c r="K192" s="133" t="s">
        <v>19</v>
      </c>
      <c r="L192" s="32"/>
      <c r="M192" s="138" t="s">
        <v>19</v>
      </c>
      <c r="N192" s="139" t="s">
        <v>46</v>
      </c>
      <c r="P192" s="140">
        <f>O192*H192</f>
        <v>0</v>
      </c>
      <c r="Q192" s="140">
        <v>0</v>
      </c>
      <c r="R192" s="140">
        <f>Q192*H192</f>
        <v>0</v>
      </c>
      <c r="S192" s="140">
        <v>0</v>
      </c>
      <c r="T192" s="141">
        <f>S192*H192</f>
        <v>0</v>
      </c>
      <c r="AR192" s="142" t="s">
        <v>90</v>
      </c>
      <c r="AT192" s="142" t="s">
        <v>159</v>
      </c>
      <c r="AU192" s="142" t="s">
        <v>84</v>
      </c>
      <c r="AY192" s="17" t="s">
        <v>157</v>
      </c>
      <c r="BE192" s="143">
        <f>IF(N192="základní",J192,0)</f>
        <v>0</v>
      </c>
      <c r="BF192" s="143">
        <f>IF(N192="snížená",J192,0)</f>
        <v>0</v>
      </c>
      <c r="BG192" s="143">
        <f>IF(N192="zákl. přenesená",J192,0)</f>
        <v>0</v>
      </c>
      <c r="BH192" s="143">
        <f>IF(N192="sníž. přenesená",J192,0)</f>
        <v>0</v>
      </c>
      <c r="BI192" s="143">
        <f>IF(N192="nulová",J192,0)</f>
        <v>0</v>
      </c>
      <c r="BJ192" s="17" t="s">
        <v>80</v>
      </c>
      <c r="BK192" s="143">
        <f>ROUND(I192*H192,2)</f>
        <v>0</v>
      </c>
      <c r="BL192" s="17" t="s">
        <v>90</v>
      </c>
      <c r="BM192" s="142" t="s">
        <v>264</v>
      </c>
    </row>
    <row r="193" spans="2:65" s="1" customFormat="1" ht="10">
      <c r="B193" s="32"/>
      <c r="D193" s="144" t="s">
        <v>163</v>
      </c>
      <c r="F193" s="145" t="s">
        <v>263</v>
      </c>
      <c r="I193" s="146"/>
      <c r="L193" s="32"/>
      <c r="M193" s="147"/>
      <c r="T193" s="53"/>
      <c r="AT193" s="17" t="s">
        <v>163</v>
      </c>
      <c r="AU193" s="17" t="s">
        <v>84</v>
      </c>
    </row>
    <row r="194" spans="2:65" s="12" customFormat="1" ht="10">
      <c r="B194" s="148"/>
      <c r="D194" s="144" t="s">
        <v>164</v>
      </c>
      <c r="E194" s="149" t="s">
        <v>19</v>
      </c>
      <c r="F194" s="150" t="s">
        <v>265</v>
      </c>
      <c r="H194" s="151">
        <v>1.49</v>
      </c>
      <c r="I194" s="152"/>
      <c r="L194" s="148"/>
      <c r="M194" s="153"/>
      <c r="T194" s="154"/>
      <c r="AT194" s="149" t="s">
        <v>164</v>
      </c>
      <c r="AU194" s="149" t="s">
        <v>84</v>
      </c>
      <c r="AV194" s="12" t="s">
        <v>84</v>
      </c>
      <c r="AW194" s="12" t="s">
        <v>36</v>
      </c>
      <c r="AX194" s="12" t="s">
        <v>75</v>
      </c>
      <c r="AY194" s="149" t="s">
        <v>157</v>
      </c>
    </row>
    <row r="195" spans="2:65" s="13" customFormat="1" ht="10">
      <c r="B195" s="155"/>
      <c r="D195" s="144" t="s">
        <v>164</v>
      </c>
      <c r="E195" s="156" t="s">
        <v>19</v>
      </c>
      <c r="F195" s="157" t="s">
        <v>166</v>
      </c>
      <c r="H195" s="158">
        <v>1.49</v>
      </c>
      <c r="I195" s="159"/>
      <c r="L195" s="155"/>
      <c r="M195" s="160"/>
      <c r="T195" s="161"/>
      <c r="AT195" s="156" t="s">
        <v>164</v>
      </c>
      <c r="AU195" s="156" t="s">
        <v>84</v>
      </c>
      <c r="AV195" s="13" t="s">
        <v>90</v>
      </c>
      <c r="AW195" s="13" t="s">
        <v>36</v>
      </c>
      <c r="AX195" s="13" t="s">
        <v>80</v>
      </c>
      <c r="AY195" s="156" t="s">
        <v>157</v>
      </c>
    </row>
    <row r="196" spans="2:65" s="1" customFormat="1" ht="16.5" customHeight="1">
      <c r="B196" s="32"/>
      <c r="C196" s="131" t="s">
        <v>266</v>
      </c>
      <c r="D196" s="131" t="s">
        <v>159</v>
      </c>
      <c r="E196" s="132" t="s">
        <v>267</v>
      </c>
      <c r="F196" s="133" t="s">
        <v>268</v>
      </c>
      <c r="G196" s="134" t="s">
        <v>162</v>
      </c>
      <c r="H196" s="135">
        <v>47.281999999999996</v>
      </c>
      <c r="I196" s="136"/>
      <c r="J196" s="137">
        <f>ROUND(I196*H196,2)</f>
        <v>0</v>
      </c>
      <c r="K196" s="133" t="s">
        <v>19</v>
      </c>
      <c r="L196" s="32"/>
      <c r="M196" s="138" t="s">
        <v>19</v>
      </c>
      <c r="N196" s="139" t="s">
        <v>46</v>
      </c>
      <c r="P196" s="140">
        <f>O196*H196</f>
        <v>0</v>
      </c>
      <c r="Q196" s="140">
        <v>0</v>
      </c>
      <c r="R196" s="140">
        <f>Q196*H196</f>
        <v>0</v>
      </c>
      <c r="S196" s="140">
        <v>0</v>
      </c>
      <c r="T196" s="141">
        <f>S196*H196</f>
        <v>0</v>
      </c>
      <c r="AR196" s="142" t="s">
        <v>90</v>
      </c>
      <c r="AT196" s="142" t="s">
        <v>159</v>
      </c>
      <c r="AU196" s="142" t="s">
        <v>84</v>
      </c>
      <c r="AY196" s="17" t="s">
        <v>157</v>
      </c>
      <c r="BE196" s="143">
        <f>IF(N196="základní",J196,0)</f>
        <v>0</v>
      </c>
      <c r="BF196" s="143">
        <f>IF(N196="snížená",J196,0)</f>
        <v>0</v>
      </c>
      <c r="BG196" s="143">
        <f>IF(N196="zákl. přenesená",J196,0)</f>
        <v>0</v>
      </c>
      <c r="BH196" s="143">
        <f>IF(N196="sníž. přenesená",J196,0)</f>
        <v>0</v>
      </c>
      <c r="BI196" s="143">
        <f>IF(N196="nulová",J196,0)</f>
        <v>0</v>
      </c>
      <c r="BJ196" s="17" t="s">
        <v>80</v>
      </c>
      <c r="BK196" s="143">
        <f>ROUND(I196*H196,2)</f>
        <v>0</v>
      </c>
      <c r="BL196" s="17" t="s">
        <v>90</v>
      </c>
      <c r="BM196" s="142" t="s">
        <v>269</v>
      </c>
    </row>
    <row r="197" spans="2:65" s="1" customFormat="1" ht="10">
      <c r="B197" s="32"/>
      <c r="D197" s="144" t="s">
        <v>163</v>
      </c>
      <c r="F197" s="145" t="s">
        <v>268</v>
      </c>
      <c r="I197" s="146"/>
      <c r="L197" s="32"/>
      <c r="M197" s="147"/>
      <c r="T197" s="53"/>
      <c r="AT197" s="17" t="s">
        <v>163</v>
      </c>
      <c r="AU197" s="17" t="s">
        <v>84</v>
      </c>
    </row>
    <row r="198" spans="2:65" s="12" customFormat="1" ht="10">
      <c r="B198" s="148"/>
      <c r="D198" s="144" t="s">
        <v>164</v>
      </c>
      <c r="E198" s="149" t="s">
        <v>19</v>
      </c>
      <c r="F198" s="150" t="s">
        <v>270</v>
      </c>
      <c r="H198" s="151">
        <v>32.472000000000001</v>
      </c>
      <c r="I198" s="152"/>
      <c r="L198" s="148"/>
      <c r="M198" s="153"/>
      <c r="T198" s="154"/>
      <c r="AT198" s="149" t="s">
        <v>164</v>
      </c>
      <c r="AU198" s="149" t="s">
        <v>84</v>
      </c>
      <c r="AV198" s="12" t="s">
        <v>84</v>
      </c>
      <c r="AW198" s="12" t="s">
        <v>36</v>
      </c>
      <c r="AX198" s="12" t="s">
        <v>75</v>
      </c>
      <c r="AY198" s="149" t="s">
        <v>157</v>
      </c>
    </row>
    <row r="199" spans="2:65" s="12" customFormat="1" ht="10">
      <c r="B199" s="148"/>
      <c r="D199" s="144" t="s">
        <v>164</v>
      </c>
      <c r="E199" s="149" t="s">
        <v>19</v>
      </c>
      <c r="F199" s="150" t="s">
        <v>271</v>
      </c>
      <c r="H199" s="151">
        <v>13.939</v>
      </c>
      <c r="I199" s="152"/>
      <c r="L199" s="148"/>
      <c r="M199" s="153"/>
      <c r="T199" s="154"/>
      <c r="AT199" s="149" t="s">
        <v>164</v>
      </c>
      <c r="AU199" s="149" t="s">
        <v>84</v>
      </c>
      <c r="AV199" s="12" t="s">
        <v>84</v>
      </c>
      <c r="AW199" s="12" t="s">
        <v>36</v>
      </c>
      <c r="AX199" s="12" t="s">
        <v>75</v>
      </c>
      <c r="AY199" s="149" t="s">
        <v>157</v>
      </c>
    </row>
    <row r="200" spans="2:65" s="12" customFormat="1" ht="10">
      <c r="B200" s="148"/>
      <c r="D200" s="144" t="s">
        <v>164</v>
      </c>
      <c r="E200" s="149" t="s">
        <v>19</v>
      </c>
      <c r="F200" s="150" t="s">
        <v>272</v>
      </c>
      <c r="H200" s="151">
        <v>0.871</v>
      </c>
      <c r="I200" s="152"/>
      <c r="L200" s="148"/>
      <c r="M200" s="153"/>
      <c r="T200" s="154"/>
      <c r="AT200" s="149" t="s">
        <v>164</v>
      </c>
      <c r="AU200" s="149" t="s">
        <v>84</v>
      </c>
      <c r="AV200" s="12" t="s">
        <v>84</v>
      </c>
      <c r="AW200" s="12" t="s">
        <v>36</v>
      </c>
      <c r="AX200" s="12" t="s">
        <v>75</v>
      </c>
      <c r="AY200" s="149" t="s">
        <v>157</v>
      </c>
    </row>
    <row r="201" spans="2:65" s="13" customFormat="1" ht="10">
      <c r="B201" s="155"/>
      <c r="D201" s="144" t="s">
        <v>164</v>
      </c>
      <c r="E201" s="156" t="s">
        <v>19</v>
      </c>
      <c r="F201" s="157" t="s">
        <v>166</v>
      </c>
      <c r="H201" s="158">
        <v>47.281999999999996</v>
      </c>
      <c r="I201" s="159"/>
      <c r="L201" s="155"/>
      <c r="M201" s="160"/>
      <c r="T201" s="161"/>
      <c r="AT201" s="156" t="s">
        <v>164</v>
      </c>
      <c r="AU201" s="156" t="s">
        <v>84</v>
      </c>
      <c r="AV201" s="13" t="s">
        <v>90</v>
      </c>
      <c r="AW201" s="13" t="s">
        <v>36</v>
      </c>
      <c r="AX201" s="13" t="s">
        <v>80</v>
      </c>
      <c r="AY201" s="156" t="s">
        <v>157</v>
      </c>
    </row>
    <row r="202" spans="2:65" s="1" customFormat="1" ht="16.5" customHeight="1">
      <c r="B202" s="32"/>
      <c r="C202" s="131" t="s">
        <v>218</v>
      </c>
      <c r="D202" s="131" t="s">
        <v>159</v>
      </c>
      <c r="E202" s="132" t="s">
        <v>273</v>
      </c>
      <c r="F202" s="133" t="s">
        <v>274</v>
      </c>
      <c r="G202" s="134" t="s">
        <v>185</v>
      </c>
      <c r="H202" s="135">
        <v>4.2869999999999999</v>
      </c>
      <c r="I202" s="136"/>
      <c r="J202" s="137">
        <f>ROUND(I202*H202,2)</f>
        <v>0</v>
      </c>
      <c r="K202" s="133" t="s">
        <v>19</v>
      </c>
      <c r="L202" s="32"/>
      <c r="M202" s="138" t="s">
        <v>19</v>
      </c>
      <c r="N202" s="139" t="s">
        <v>46</v>
      </c>
      <c r="P202" s="140">
        <f>O202*H202</f>
        <v>0</v>
      </c>
      <c r="Q202" s="140">
        <v>0</v>
      </c>
      <c r="R202" s="140">
        <f>Q202*H202</f>
        <v>0</v>
      </c>
      <c r="S202" s="140">
        <v>0</v>
      </c>
      <c r="T202" s="141">
        <f>S202*H202</f>
        <v>0</v>
      </c>
      <c r="AR202" s="142" t="s">
        <v>90</v>
      </c>
      <c r="AT202" s="142" t="s">
        <v>159</v>
      </c>
      <c r="AU202" s="142" t="s">
        <v>84</v>
      </c>
      <c r="AY202" s="17" t="s">
        <v>157</v>
      </c>
      <c r="BE202" s="143">
        <f>IF(N202="základní",J202,0)</f>
        <v>0</v>
      </c>
      <c r="BF202" s="143">
        <f>IF(N202="snížená",J202,0)</f>
        <v>0</v>
      </c>
      <c r="BG202" s="143">
        <f>IF(N202="zákl. přenesená",J202,0)</f>
        <v>0</v>
      </c>
      <c r="BH202" s="143">
        <f>IF(N202="sníž. přenesená",J202,0)</f>
        <v>0</v>
      </c>
      <c r="BI202" s="143">
        <f>IF(N202="nulová",J202,0)</f>
        <v>0</v>
      </c>
      <c r="BJ202" s="17" t="s">
        <v>80</v>
      </c>
      <c r="BK202" s="143">
        <f>ROUND(I202*H202,2)</f>
        <v>0</v>
      </c>
      <c r="BL202" s="17" t="s">
        <v>90</v>
      </c>
      <c r="BM202" s="142" t="s">
        <v>275</v>
      </c>
    </row>
    <row r="203" spans="2:65" s="1" customFormat="1" ht="10">
      <c r="B203" s="32"/>
      <c r="D203" s="144" t="s">
        <v>163</v>
      </c>
      <c r="F203" s="145" t="s">
        <v>274</v>
      </c>
      <c r="I203" s="146"/>
      <c r="L203" s="32"/>
      <c r="M203" s="147"/>
      <c r="T203" s="53"/>
      <c r="AT203" s="17" t="s">
        <v>163</v>
      </c>
      <c r="AU203" s="17" t="s">
        <v>84</v>
      </c>
    </row>
    <row r="204" spans="2:65" s="12" customFormat="1" ht="10">
      <c r="B204" s="148"/>
      <c r="D204" s="144" t="s">
        <v>164</v>
      </c>
      <c r="E204" s="149" t="s">
        <v>19</v>
      </c>
      <c r="F204" s="150" t="s">
        <v>276</v>
      </c>
      <c r="H204" s="151">
        <v>4.2549999999999999</v>
      </c>
      <c r="I204" s="152"/>
      <c r="L204" s="148"/>
      <c r="M204" s="153"/>
      <c r="T204" s="154"/>
      <c r="AT204" s="149" t="s">
        <v>164</v>
      </c>
      <c r="AU204" s="149" t="s">
        <v>84</v>
      </c>
      <c r="AV204" s="12" t="s">
        <v>84</v>
      </c>
      <c r="AW204" s="12" t="s">
        <v>36</v>
      </c>
      <c r="AX204" s="12" t="s">
        <v>75</v>
      </c>
      <c r="AY204" s="149" t="s">
        <v>157</v>
      </c>
    </row>
    <row r="205" spans="2:65" s="12" customFormat="1" ht="10">
      <c r="B205" s="148"/>
      <c r="D205" s="144" t="s">
        <v>164</v>
      </c>
      <c r="E205" s="149" t="s">
        <v>19</v>
      </c>
      <c r="F205" s="150" t="s">
        <v>277</v>
      </c>
      <c r="H205" s="151">
        <v>3.2000000000000001E-2</v>
      </c>
      <c r="I205" s="152"/>
      <c r="L205" s="148"/>
      <c r="M205" s="153"/>
      <c r="T205" s="154"/>
      <c r="AT205" s="149" t="s">
        <v>164</v>
      </c>
      <c r="AU205" s="149" t="s">
        <v>84</v>
      </c>
      <c r="AV205" s="12" t="s">
        <v>84</v>
      </c>
      <c r="AW205" s="12" t="s">
        <v>36</v>
      </c>
      <c r="AX205" s="12" t="s">
        <v>75</v>
      </c>
      <c r="AY205" s="149" t="s">
        <v>157</v>
      </c>
    </row>
    <row r="206" spans="2:65" s="13" customFormat="1" ht="10">
      <c r="B206" s="155"/>
      <c r="D206" s="144" t="s">
        <v>164</v>
      </c>
      <c r="E206" s="156" t="s">
        <v>19</v>
      </c>
      <c r="F206" s="157" t="s">
        <v>166</v>
      </c>
      <c r="H206" s="158">
        <v>4.2869999999999999</v>
      </c>
      <c r="I206" s="159"/>
      <c r="L206" s="155"/>
      <c r="M206" s="160"/>
      <c r="T206" s="161"/>
      <c r="AT206" s="156" t="s">
        <v>164</v>
      </c>
      <c r="AU206" s="156" t="s">
        <v>84</v>
      </c>
      <c r="AV206" s="13" t="s">
        <v>90</v>
      </c>
      <c r="AW206" s="13" t="s">
        <v>36</v>
      </c>
      <c r="AX206" s="13" t="s">
        <v>80</v>
      </c>
      <c r="AY206" s="156" t="s">
        <v>157</v>
      </c>
    </row>
    <row r="207" spans="2:65" s="1" customFormat="1" ht="16.5" customHeight="1">
      <c r="B207" s="32"/>
      <c r="C207" s="131" t="s">
        <v>278</v>
      </c>
      <c r="D207" s="131" t="s">
        <v>159</v>
      </c>
      <c r="E207" s="132" t="s">
        <v>279</v>
      </c>
      <c r="F207" s="133" t="s">
        <v>280</v>
      </c>
      <c r="G207" s="134" t="s">
        <v>162</v>
      </c>
      <c r="H207" s="135">
        <v>3.7130000000000001</v>
      </c>
      <c r="I207" s="136"/>
      <c r="J207" s="137">
        <f>ROUND(I207*H207,2)</f>
        <v>0</v>
      </c>
      <c r="K207" s="133" t="s">
        <v>19</v>
      </c>
      <c r="L207" s="32"/>
      <c r="M207" s="138" t="s">
        <v>19</v>
      </c>
      <c r="N207" s="139" t="s">
        <v>46</v>
      </c>
      <c r="P207" s="140">
        <f>O207*H207</f>
        <v>0</v>
      </c>
      <c r="Q207" s="140">
        <v>0</v>
      </c>
      <c r="R207" s="140">
        <f>Q207*H207</f>
        <v>0</v>
      </c>
      <c r="S207" s="140">
        <v>0</v>
      </c>
      <c r="T207" s="141">
        <f>S207*H207</f>
        <v>0</v>
      </c>
      <c r="AR207" s="142" t="s">
        <v>90</v>
      </c>
      <c r="AT207" s="142" t="s">
        <v>159</v>
      </c>
      <c r="AU207" s="142" t="s">
        <v>84</v>
      </c>
      <c r="AY207" s="17" t="s">
        <v>157</v>
      </c>
      <c r="BE207" s="143">
        <f>IF(N207="základní",J207,0)</f>
        <v>0</v>
      </c>
      <c r="BF207" s="143">
        <f>IF(N207="snížená",J207,0)</f>
        <v>0</v>
      </c>
      <c r="BG207" s="143">
        <f>IF(N207="zákl. přenesená",J207,0)</f>
        <v>0</v>
      </c>
      <c r="BH207" s="143">
        <f>IF(N207="sníž. přenesená",J207,0)</f>
        <v>0</v>
      </c>
      <c r="BI207" s="143">
        <f>IF(N207="nulová",J207,0)</f>
        <v>0</v>
      </c>
      <c r="BJ207" s="17" t="s">
        <v>80</v>
      </c>
      <c r="BK207" s="143">
        <f>ROUND(I207*H207,2)</f>
        <v>0</v>
      </c>
      <c r="BL207" s="17" t="s">
        <v>90</v>
      </c>
      <c r="BM207" s="142" t="s">
        <v>281</v>
      </c>
    </row>
    <row r="208" spans="2:65" s="1" customFormat="1" ht="10">
      <c r="B208" s="32"/>
      <c r="D208" s="144" t="s">
        <v>163</v>
      </c>
      <c r="F208" s="145" t="s">
        <v>280</v>
      </c>
      <c r="I208" s="146"/>
      <c r="L208" s="32"/>
      <c r="M208" s="147"/>
      <c r="T208" s="53"/>
      <c r="AT208" s="17" t="s">
        <v>163</v>
      </c>
      <c r="AU208" s="17" t="s">
        <v>84</v>
      </c>
    </row>
    <row r="209" spans="2:65" s="12" customFormat="1" ht="10">
      <c r="B209" s="148"/>
      <c r="D209" s="144" t="s">
        <v>164</v>
      </c>
      <c r="E209" s="149" t="s">
        <v>19</v>
      </c>
      <c r="F209" s="150" t="s">
        <v>282</v>
      </c>
      <c r="H209" s="151">
        <v>3.7130000000000001</v>
      </c>
      <c r="I209" s="152"/>
      <c r="L209" s="148"/>
      <c r="M209" s="153"/>
      <c r="T209" s="154"/>
      <c r="AT209" s="149" t="s">
        <v>164</v>
      </c>
      <c r="AU209" s="149" t="s">
        <v>84</v>
      </c>
      <c r="AV209" s="12" t="s">
        <v>84</v>
      </c>
      <c r="AW209" s="12" t="s">
        <v>36</v>
      </c>
      <c r="AX209" s="12" t="s">
        <v>75</v>
      </c>
      <c r="AY209" s="149" t="s">
        <v>157</v>
      </c>
    </row>
    <row r="210" spans="2:65" s="13" customFormat="1" ht="10">
      <c r="B210" s="155"/>
      <c r="D210" s="144" t="s">
        <v>164</v>
      </c>
      <c r="E210" s="156" t="s">
        <v>19</v>
      </c>
      <c r="F210" s="157" t="s">
        <v>166</v>
      </c>
      <c r="H210" s="158">
        <v>3.7130000000000001</v>
      </c>
      <c r="I210" s="159"/>
      <c r="L210" s="155"/>
      <c r="M210" s="160"/>
      <c r="T210" s="161"/>
      <c r="AT210" s="156" t="s">
        <v>164</v>
      </c>
      <c r="AU210" s="156" t="s">
        <v>84</v>
      </c>
      <c r="AV210" s="13" t="s">
        <v>90</v>
      </c>
      <c r="AW210" s="13" t="s">
        <v>36</v>
      </c>
      <c r="AX210" s="13" t="s">
        <v>80</v>
      </c>
      <c r="AY210" s="156" t="s">
        <v>157</v>
      </c>
    </row>
    <row r="211" spans="2:65" s="1" customFormat="1" ht="16.5" customHeight="1">
      <c r="B211" s="32"/>
      <c r="C211" s="131" t="s">
        <v>221</v>
      </c>
      <c r="D211" s="131" t="s">
        <v>159</v>
      </c>
      <c r="E211" s="132" t="s">
        <v>283</v>
      </c>
      <c r="F211" s="133" t="s">
        <v>284</v>
      </c>
      <c r="G211" s="134" t="s">
        <v>199</v>
      </c>
      <c r="H211" s="135">
        <v>1.8</v>
      </c>
      <c r="I211" s="136"/>
      <c r="J211" s="137">
        <f>ROUND(I211*H211,2)</f>
        <v>0</v>
      </c>
      <c r="K211" s="133" t="s">
        <v>19</v>
      </c>
      <c r="L211" s="32"/>
      <c r="M211" s="138" t="s">
        <v>19</v>
      </c>
      <c r="N211" s="139" t="s">
        <v>46</v>
      </c>
      <c r="P211" s="140">
        <f>O211*H211</f>
        <v>0</v>
      </c>
      <c r="Q211" s="140">
        <v>0</v>
      </c>
      <c r="R211" s="140">
        <f>Q211*H211</f>
        <v>0</v>
      </c>
      <c r="S211" s="140">
        <v>0</v>
      </c>
      <c r="T211" s="141">
        <f>S211*H211</f>
        <v>0</v>
      </c>
      <c r="AR211" s="142" t="s">
        <v>90</v>
      </c>
      <c r="AT211" s="142" t="s">
        <v>159</v>
      </c>
      <c r="AU211" s="142" t="s">
        <v>84</v>
      </c>
      <c r="AY211" s="17" t="s">
        <v>157</v>
      </c>
      <c r="BE211" s="143">
        <f>IF(N211="základní",J211,0)</f>
        <v>0</v>
      </c>
      <c r="BF211" s="143">
        <f>IF(N211="snížená",J211,0)</f>
        <v>0</v>
      </c>
      <c r="BG211" s="143">
        <f>IF(N211="zákl. přenesená",J211,0)</f>
        <v>0</v>
      </c>
      <c r="BH211" s="143">
        <f>IF(N211="sníž. přenesená",J211,0)</f>
        <v>0</v>
      </c>
      <c r="BI211" s="143">
        <f>IF(N211="nulová",J211,0)</f>
        <v>0</v>
      </c>
      <c r="BJ211" s="17" t="s">
        <v>80</v>
      </c>
      <c r="BK211" s="143">
        <f>ROUND(I211*H211,2)</f>
        <v>0</v>
      </c>
      <c r="BL211" s="17" t="s">
        <v>90</v>
      </c>
      <c r="BM211" s="142" t="s">
        <v>285</v>
      </c>
    </row>
    <row r="212" spans="2:65" s="1" customFormat="1" ht="10">
      <c r="B212" s="32"/>
      <c r="D212" s="144" t="s">
        <v>163</v>
      </c>
      <c r="F212" s="145" t="s">
        <v>284</v>
      </c>
      <c r="I212" s="146"/>
      <c r="L212" s="32"/>
      <c r="M212" s="147"/>
      <c r="T212" s="53"/>
      <c r="AT212" s="17" t="s">
        <v>163</v>
      </c>
      <c r="AU212" s="17" t="s">
        <v>84</v>
      </c>
    </row>
    <row r="213" spans="2:65" s="1" customFormat="1" ht="16.5" customHeight="1">
      <c r="B213" s="32"/>
      <c r="C213" s="131" t="s">
        <v>286</v>
      </c>
      <c r="D213" s="131" t="s">
        <v>159</v>
      </c>
      <c r="E213" s="132" t="s">
        <v>287</v>
      </c>
      <c r="F213" s="133" t="s">
        <v>288</v>
      </c>
      <c r="G213" s="134" t="s">
        <v>199</v>
      </c>
      <c r="H213" s="135">
        <v>1.8</v>
      </c>
      <c r="I213" s="136"/>
      <c r="J213" s="137">
        <f>ROUND(I213*H213,2)</f>
        <v>0</v>
      </c>
      <c r="K213" s="133" t="s">
        <v>19</v>
      </c>
      <c r="L213" s="32"/>
      <c r="M213" s="138" t="s">
        <v>19</v>
      </c>
      <c r="N213" s="139" t="s">
        <v>46</v>
      </c>
      <c r="P213" s="140">
        <f>O213*H213</f>
        <v>0</v>
      </c>
      <c r="Q213" s="140">
        <v>0</v>
      </c>
      <c r="R213" s="140">
        <f>Q213*H213</f>
        <v>0</v>
      </c>
      <c r="S213" s="140">
        <v>0</v>
      </c>
      <c r="T213" s="141">
        <f>S213*H213</f>
        <v>0</v>
      </c>
      <c r="AR213" s="142" t="s">
        <v>90</v>
      </c>
      <c r="AT213" s="142" t="s">
        <v>159</v>
      </c>
      <c r="AU213" s="142" t="s">
        <v>84</v>
      </c>
      <c r="AY213" s="17" t="s">
        <v>157</v>
      </c>
      <c r="BE213" s="143">
        <f>IF(N213="základní",J213,0)</f>
        <v>0</v>
      </c>
      <c r="BF213" s="143">
        <f>IF(N213="snížená",J213,0)</f>
        <v>0</v>
      </c>
      <c r="BG213" s="143">
        <f>IF(N213="zákl. přenesená",J213,0)</f>
        <v>0</v>
      </c>
      <c r="BH213" s="143">
        <f>IF(N213="sníž. přenesená",J213,0)</f>
        <v>0</v>
      </c>
      <c r="BI213" s="143">
        <f>IF(N213="nulová",J213,0)</f>
        <v>0</v>
      </c>
      <c r="BJ213" s="17" t="s">
        <v>80</v>
      </c>
      <c r="BK213" s="143">
        <f>ROUND(I213*H213,2)</f>
        <v>0</v>
      </c>
      <c r="BL213" s="17" t="s">
        <v>90</v>
      </c>
      <c r="BM213" s="142" t="s">
        <v>289</v>
      </c>
    </row>
    <row r="214" spans="2:65" s="1" customFormat="1" ht="10">
      <c r="B214" s="32"/>
      <c r="D214" s="144" t="s">
        <v>163</v>
      </c>
      <c r="F214" s="145" t="s">
        <v>288</v>
      </c>
      <c r="I214" s="146"/>
      <c r="L214" s="32"/>
      <c r="M214" s="147"/>
      <c r="T214" s="53"/>
      <c r="AT214" s="17" t="s">
        <v>163</v>
      </c>
      <c r="AU214" s="17" t="s">
        <v>84</v>
      </c>
    </row>
    <row r="215" spans="2:65" s="1" customFormat="1" ht="16.5" customHeight="1">
      <c r="B215" s="32"/>
      <c r="C215" s="131" t="s">
        <v>226</v>
      </c>
      <c r="D215" s="131" t="s">
        <v>159</v>
      </c>
      <c r="E215" s="132" t="s">
        <v>290</v>
      </c>
      <c r="F215" s="133" t="s">
        <v>291</v>
      </c>
      <c r="G215" s="134" t="s">
        <v>185</v>
      </c>
      <c r="H215" s="135">
        <v>0.29699999999999999</v>
      </c>
      <c r="I215" s="136"/>
      <c r="J215" s="137">
        <f>ROUND(I215*H215,2)</f>
        <v>0</v>
      </c>
      <c r="K215" s="133" t="s">
        <v>19</v>
      </c>
      <c r="L215" s="32"/>
      <c r="M215" s="138" t="s">
        <v>19</v>
      </c>
      <c r="N215" s="139" t="s">
        <v>46</v>
      </c>
      <c r="P215" s="140">
        <f>O215*H215</f>
        <v>0</v>
      </c>
      <c r="Q215" s="140">
        <v>0</v>
      </c>
      <c r="R215" s="140">
        <f>Q215*H215</f>
        <v>0</v>
      </c>
      <c r="S215" s="140">
        <v>0</v>
      </c>
      <c r="T215" s="141">
        <f>S215*H215</f>
        <v>0</v>
      </c>
      <c r="AR215" s="142" t="s">
        <v>90</v>
      </c>
      <c r="AT215" s="142" t="s">
        <v>159</v>
      </c>
      <c r="AU215" s="142" t="s">
        <v>84</v>
      </c>
      <c r="AY215" s="17" t="s">
        <v>157</v>
      </c>
      <c r="BE215" s="143">
        <f>IF(N215="základní",J215,0)</f>
        <v>0</v>
      </c>
      <c r="BF215" s="143">
        <f>IF(N215="snížená",J215,0)</f>
        <v>0</v>
      </c>
      <c r="BG215" s="143">
        <f>IF(N215="zákl. přenesená",J215,0)</f>
        <v>0</v>
      </c>
      <c r="BH215" s="143">
        <f>IF(N215="sníž. přenesená",J215,0)</f>
        <v>0</v>
      </c>
      <c r="BI215" s="143">
        <f>IF(N215="nulová",J215,0)</f>
        <v>0</v>
      </c>
      <c r="BJ215" s="17" t="s">
        <v>80</v>
      </c>
      <c r="BK215" s="143">
        <f>ROUND(I215*H215,2)</f>
        <v>0</v>
      </c>
      <c r="BL215" s="17" t="s">
        <v>90</v>
      </c>
      <c r="BM215" s="142" t="s">
        <v>292</v>
      </c>
    </row>
    <row r="216" spans="2:65" s="1" customFormat="1" ht="10">
      <c r="B216" s="32"/>
      <c r="D216" s="144" t="s">
        <v>163</v>
      </c>
      <c r="F216" s="145" t="s">
        <v>291</v>
      </c>
      <c r="I216" s="146"/>
      <c r="L216" s="32"/>
      <c r="M216" s="147"/>
      <c r="T216" s="53"/>
      <c r="AT216" s="17" t="s">
        <v>163</v>
      </c>
      <c r="AU216" s="17" t="s">
        <v>84</v>
      </c>
    </row>
    <row r="217" spans="2:65" s="12" customFormat="1" ht="10">
      <c r="B217" s="148"/>
      <c r="D217" s="144" t="s">
        <v>164</v>
      </c>
      <c r="E217" s="149" t="s">
        <v>19</v>
      </c>
      <c r="F217" s="150" t="s">
        <v>293</v>
      </c>
      <c r="H217" s="151">
        <v>0.29699999999999999</v>
      </c>
      <c r="I217" s="152"/>
      <c r="L217" s="148"/>
      <c r="M217" s="153"/>
      <c r="T217" s="154"/>
      <c r="AT217" s="149" t="s">
        <v>164</v>
      </c>
      <c r="AU217" s="149" t="s">
        <v>84</v>
      </c>
      <c r="AV217" s="12" t="s">
        <v>84</v>
      </c>
      <c r="AW217" s="12" t="s">
        <v>36</v>
      </c>
      <c r="AX217" s="12" t="s">
        <v>75</v>
      </c>
      <c r="AY217" s="149" t="s">
        <v>157</v>
      </c>
    </row>
    <row r="218" spans="2:65" s="13" customFormat="1" ht="10">
      <c r="B218" s="155"/>
      <c r="D218" s="144" t="s">
        <v>164</v>
      </c>
      <c r="E218" s="156" t="s">
        <v>19</v>
      </c>
      <c r="F218" s="157" t="s">
        <v>166</v>
      </c>
      <c r="H218" s="158">
        <v>0.29699999999999999</v>
      </c>
      <c r="I218" s="159"/>
      <c r="L218" s="155"/>
      <c r="M218" s="160"/>
      <c r="T218" s="161"/>
      <c r="AT218" s="156" t="s">
        <v>164</v>
      </c>
      <c r="AU218" s="156" t="s">
        <v>84</v>
      </c>
      <c r="AV218" s="13" t="s">
        <v>90</v>
      </c>
      <c r="AW218" s="13" t="s">
        <v>36</v>
      </c>
      <c r="AX218" s="13" t="s">
        <v>80</v>
      </c>
      <c r="AY218" s="156" t="s">
        <v>157</v>
      </c>
    </row>
    <row r="219" spans="2:65" s="1" customFormat="1" ht="21.75" customHeight="1">
      <c r="B219" s="32"/>
      <c r="C219" s="131" t="s">
        <v>294</v>
      </c>
      <c r="D219" s="131" t="s">
        <v>159</v>
      </c>
      <c r="E219" s="132" t="s">
        <v>295</v>
      </c>
      <c r="F219" s="133" t="s">
        <v>296</v>
      </c>
      <c r="G219" s="134" t="s">
        <v>199</v>
      </c>
      <c r="H219" s="135">
        <v>91</v>
      </c>
      <c r="I219" s="136"/>
      <c r="J219" s="137">
        <f>ROUND(I219*H219,2)</f>
        <v>0</v>
      </c>
      <c r="K219" s="133" t="s">
        <v>19</v>
      </c>
      <c r="L219" s="32"/>
      <c r="M219" s="138" t="s">
        <v>19</v>
      </c>
      <c r="N219" s="139" t="s">
        <v>46</v>
      </c>
      <c r="P219" s="140">
        <f>O219*H219</f>
        <v>0</v>
      </c>
      <c r="Q219" s="140">
        <v>0</v>
      </c>
      <c r="R219" s="140">
        <f>Q219*H219</f>
        <v>0</v>
      </c>
      <c r="S219" s="140">
        <v>0</v>
      </c>
      <c r="T219" s="141">
        <f>S219*H219</f>
        <v>0</v>
      </c>
      <c r="AR219" s="142" t="s">
        <v>90</v>
      </c>
      <c r="AT219" s="142" t="s">
        <v>159</v>
      </c>
      <c r="AU219" s="142" t="s">
        <v>84</v>
      </c>
      <c r="AY219" s="17" t="s">
        <v>157</v>
      </c>
      <c r="BE219" s="143">
        <f>IF(N219="základní",J219,0)</f>
        <v>0</v>
      </c>
      <c r="BF219" s="143">
        <f>IF(N219="snížená",J219,0)</f>
        <v>0</v>
      </c>
      <c r="BG219" s="143">
        <f>IF(N219="zákl. přenesená",J219,0)</f>
        <v>0</v>
      </c>
      <c r="BH219" s="143">
        <f>IF(N219="sníž. přenesená",J219,0)</f>
        <v>0</v>
      </c>
      <c r="BI219" s="143">
        <f>IF(N219="nulová",J219,0)</f>
        <v>0</v>
      </c>
      <c r="BJ219" s="17" t="s">
        <v>80</v>
      </c>
      <c r="BK219" s="143">
        <f>ROUND(I219*H219,2)</f>
        <v>0</v>
      </c>
      <c r="BL219" s="17" t="s">
        <v>90</v>
      </c>
      <c r="BM219" s="142" t="s">
        <v>297</v>
      </c>
    </row>
    <row r="220" spans="2:65" s="1" customFormat="1" ht="10">
      <c r="B220" s="32"/>
      <c r="D220" s="144" t="s">
        <v>163</v>
      </c>
      <c r="F220" s="145" t="s">
        <v>296</v>
      </c>
      <c r="I220" s="146"/>
      <c r="L220" s="32"/>
      <c r="M220" s="147"/>
      <c r="T220" s="53"/>
      <c r="AT220" s="17" t="s">
        <v>163</v>
      </c>
      <c r="AU220" s="17" t="s">
        <v>84</v>
      </c>
    </row>
    <row r="221" spans="2:65" s="12" customFormat="1" ht="10">
      <c r="B221" s="148"/>
      <c r="D221" s="144" t="s">
        <v>164</v>
      </c>
      <c r="E221" s="149" t="s">
        <v>19</v>
      </c>
      <c r="F221" s="150" t="s">
        <v>298</v>
      </c>
      <c r="H221" s="151">
        <v>45</v>
      </c>
      <c r="I221" s="152"/>
      <c r="L221" s="148"/>
      <c r="M221" s="153"/>
      <c r="T221" s="154"/>
      <c r="AT221" s="149" t="s">
        <v>164</v>
      </c>
      <c r="AU221" s="149" t="s">
        <v>84</v>
      </c>
      <c r="AV221" s="12" t="s">
        <v>84</v>
      </c>
      <c r="AW221" s="12" t="s">
        <v>36</v>
      </c>
      <c r="AX221" s="12" t="s">
        <v>75</v>
      </c>
      <c r="AY221" s="149" t="s">
        <v>157</v>
      </c>
    </row>
    <row r="222" spans="2:65" s="12" customFormat="1" ht="10">
      <c r="B222" s="148"/>
      <c r="D222" s="144" t="s">
        <v>164</v>
      </c>
      <c r="E222" s="149" t="s">
        <v>19</v>
      </c>
      <c r="F222" s="150" t="s">
        <v>299</v>
      </c>
      <c r="H222" s="151">
        <v>36</v>
      </c>
      <c r="I222" s="152"/>
      <c r="L222" s="148"/>
      <c r="M222" s="153"/>
      <c r="T222" s="154"/>
      <c r="AT222" s="149" t="s">
        <v>164</v>
      </c>
      <c r="AU222" s="149" t="s">
        <v>84</v>
      </c>
      <c r="AV222" s="12" t="s">
        <v>84</v>
      </c>
      <c r="AW222" s="12" t="s">
        <v>36</v>
      </c>
      <c r="AX222" s="12" t="s">
        <v>75</v>
      </c>
      <c r="AY222" s="149" t="s">
        <v>157</v>
      </c>
    </row>
    <row r="223" spans="2:65" s="12" customFormat="1" ht="10">
      <c r="B223" s="148"/>
      <c r="D223" s="144" t="s">
        <v>164</v>
      </c>
      <c r="E223" s="149" t="s">
        <v>19</v>
      </c>
      <c r="F223" s="150" t="s">
        <v>300</v>
      </c>
      <c r="H223" s="151">
        <v>10</v>
      </c>
      <c r="I223" s="152"/>
      <c r="L223" s="148"/>
      <c r="M223" s="153"/>
      <c r="T223" s="154"/>
      <c r="AT223" s="149" t="s">
        <v>164</v>
      </c>
      <c r="AU223" s="149" t="s">
        <v>84</v>
      </c>
      <c r="AV223" s="12" t="s">
        <v>84</v>
      </c>
      <c r="AW223" s="12" t="s">
        <v>36</v>
      </c>
      <c r="AX223" s="12" t="s">
        <v>75</v>
      </c>
      <c r="AY223" s="149" t="s">
        <v>157</v>
      </c>
    </row>
    <row r="224" spans="2:65" s="13" customFormat="1" ht="10">
      <c r="B224" s="155"/>
      <c r="D224" s="144" t="s">
        <v>164</v>
      </c>
      <c r="E224" s="156" t="s">
        <v>19</v>
      </c>
      <c r="F224" s="157" t="s">
        <v>166</v>
      </c>
      <c r="H224" s="158">
        <v>91</v>
      </c>
      <c r="I224" s="159"/>
      <c r="L224" s="155"/>
      <c r="M224" s="160"/>
      <c r="T224" s="161"/>
      <c r="AT224" s="156" t="s">
        <v>164</v>
      </c>
      <c r="AU224" s="156" t="s">
        <v>84</v>
      </c>
      <c r="AV224" s="13" t="s">
        <v>90</v>
      </c>
      <c r="AW224" s="13" t="s">
        <v>36</v>
      </c>
      <c r="AX224" s="13" t="s">
        <v>80</v>
      </c>
      <c r="AY224" s="156" t="s">
        <v>157</v>
      </c>
    </row>
    <row r="225" spans="2:65" s="1" customFormat="1" ht="21.75" customHeight="1">
      <c r="B225" s="32"/>
      <c r="C225" s="131" t="s">
        <v>230</v>
      </c>
      <c r="D225" s="131" t="s">
        <v>159</v>
      </c>
      <c r="E225" s="132" t="s">
        <v>301</v>
      </c>
      <c r="F225" s="133" t="s">
        <v>302</v>
      </c>
      <c r="G225" s="134" t="s">
        <v>162</v>
      </c>
      <c r="H225" s="135">
        <v>5.0999999999999996</v>
      </c>
      <c r="I225" s="136"/>
      <c r="J225" s="137">
        <f>ROUND(I225*H225,2)</f>
        <v>0</v>
      </c>
      <c r="K225" s="133" t="s">
        <v>19</v>
      </c>
      <c r="L225" s="32"/>
      <c r="M225" s="138" t="s">
        <v>19</v>
      </c>
      <c r="N225" s="139" t="s">
        <v>46</v>
      </c>
      <c r="P225" s="140">
        <f>O225*H225</f>
        <v>0</v>
      </c>
      <c r="Q225" s="140">
        <v>0</v>
      </c>
      <c r="R225" s="140">
        <f>Q225*H225</f>
        <v>0</v>
      </c>
      <c r="S225" s="140">
        <v>0</v>
      </c>
      <c r="T225" s="141">
        <f>S225*H225</f>
        <v>0</v>
      </c>
      <c r="AR225" s="142" t="s">
        <v>90</v>
      </c>
      <c r="AT225" s="142" t="s">
        <v>159</v>
      </c>
      <c r="AU225" s="142" t="s">
        <v>84</v>
      </c>
      <c r="AY225" s="17" t="s">
        <v>157</v>
      </c>
      <c r="BE225" s="143">
        <f>IF(N225="základní",J225,0)</f>
        <v>0</v>
      </c>
      <c r="BF225" s="143">
        <f>IF(N225="snížená",J225,0)</f>
        <v>0</v>
      </c>
      <c r="BG225" s="143">
        <f>IF(N225="zákl. přenesená",J225,0)</f>
        <v>0</v>
      </c>
      <c r="BH225" s="143">
        <f>IF(N225="sníž. přenesená",J225,0)</f>
        <v>0</v>
      </c>
      <c r="BI225" s="143">
        <f>IF(N225="nulová",J225,0)</f>
        <v>0</v>
      </c>
      <c r="BJ225" s="17" t="s">
        <v>80</v>
      </c>
      <c r="BK225" s="143">
        <f>ROUND(I225*H225,2)</f>
        <v>0</v>
      </c>
      <c r="BL225" s="17" t="s">
        <v>90</v>
      </c>
      <c r="BM225" s="142" t="s">
        <v>303</v>
      </c>
    </row>
    <row r="226" spans="2:65" s="1" customFormat="1" ht="10">
      <c r="B226" s="32"/>
      <c r="D226" s="144" t="s">
        <v>163</v>
      </c>
      <c r="F226" s="145" t="s">
        <v>302</v>
      </c>
      <c r="I226" s="146"/>
      <c r="L226" s="32"/>
      <c r="M226" s="147"/>
      <c r="T226" s="53"/>
      <c r="AT226" s="17" t="s">
        <v>163</v>
      </c>
      <c r="AU226" s="17" t="s">
        <v>84</v>
      </c>
    </row>
    <row r="227" spans="2:65" s="1" customFormat="1" ht="16.5" customHeight="1">
      <c r="B227" s="32"/>
      <c r="C227" s="131" t="s">
        <v>304</v>
      </c>
      <c r="D227" s="131" t="s">
        <v>159</v>
      </c>
      <c r="E227" s="132" t="s">
        <v>305</v>
      </c>
      <c r="F227" s="133" t="s">
        <v>306</v>
      </c>
      <c r="G227" s="134" t="s">
        <v>185</v>
      </c>
      <c r="H227" s="135">
        <v>1.0920000000000001</v>
      </c>
      <c r="I227" s="136"/>
      <c r="J227" s="137">
        <f>ROUND(I227*H227,2)</f>
        <v>0</v>
      </c>
      <c r="K227" s="133" t="s">
        <v>19</v>
      </c>
      <c r="L227" s="32"/>
      <c r="M227" s="138" t="s">
        <v>19</v>
      </c>
      <c r="N227" s="139" t="s">
        <v>46</v>
      </c>
      <c r="P227" s="140">
        <f>O227*H227</f>
        <v>0</v>
      </c>
      <c r="Q227" s="140">
        <v>0</v>
      </c>
      <c r="R227" s="140">
        <f>Q227*H227</f>
        <v>0</v>
      </c>
      <c r="S227" s="140">
        <v>0</v>
      </c>
      <c r="T227" s="141">
        <f>S227*H227</f>
        <v>0</v>
      </c>
      <c r="AR227" s="142" t="s">
        <v>90</v>
      </c>
      <c r="AT227" s="142" t="s">
        <v>159</v>
      </c>
      <c r="AU227" s="142" t="s">
        <v>84</v>
      </c>
      <c r="AY227" s="17" t="s">
        <v>157</v>
      </c>
      <c r="BE227" s="143">
        <f>IF(N227="základní",J227,0)</f>
        <v>0</v>
      </c>
      <c r="BF227" s="143">
        <f>IF(N227="snížená",J227,0)</f>
        <v>0</v>
      </c>
      <c r="BG227" s="143">
        <f>IF(N227="zákl. přenesená",J227,0)</f>
        <v>0</v>
      </c>
      <c r="BH227" s="143">
        <f>IF(N227="sníž. přenesená",J227,0)</f>
        <v>0</v>
      </c>
      <c r="BI227" s="143">
        <f>IF(N227="nulová",J227,0)</f>
        <v>0</v>
      </c>
      <c r="BJ227" s="17" t="s">
        <v>80</v>
      </c>
      <c r="BK227" s="143">
        <f>ROUND(I227*H227,2)</f>
        <v>0</v>
      </c>
      <c r="BL227" s="17" t="s">
        <v>90</v>
      </c>
      <c r="BM227" s="142" t="s">
        <v>307</v>
      </c>
    </row>
    <row r="228" spans="2:65" s="1" customFormat="1" ht="10">
      <c r="B228" s="32"/>
      <c r="D228" s="144" t="s">
        <v>163</v>
      </c>
      <c r="F228" s="145" t="s">
        <v>306</v>
      </c>
      <c r="I228" s="146"/>
      <c r="L228" s="32"/>
      <c r="M228" s="147"/>
      <c r="T228" s="53"/>
      <c r="AT228" s="17" t="s">
        <v>163</v>
      </c>
      <c r="AU228" s="17" t="s">
        <v>84</v>
      </c>
    </row>
    <row r="229" spans="2:65" s="12" customFormat="1" ht="10">
      <c r="B229" s="148"/>
      <c r="D229" s="144" t="s">
        <v>164</v>
      </c>
      <c r="E229" s="149" t="s">
        <v>19</v>
      </c>
      <c r="F229" s="150" t="s">
        <v>308</v>
      </c>
      <c r="H229" s="151">
        <v>1.0920000000000001</v>
      </c>
      <c r="I229" s="152"/>
      <c r="L229" s="148"/>
      <c r="M229" s="153"/>
      <c r="T229" s="154"/>
      <c r="AT229" s="149" t="s">
        <v>164</v>
      </c>
      <c r="AU229" s="149" t="s">
        <v>84</v>
      </c>
      <c r="AV229" s="12" t="s">
        <v>84</v>
      </c>
      <c r="AW229" s="12" t="s">
        <v>36</v>
      </c>
      <c r="AX229" s="12" t="s">
        <v>75</v>
      </c>
      <c r="AY229" s="149" t="s">
        <v>157</v>
      </c>
    </row>
    <row r="230" spans="2:65" s="13" customFormat="1" ht="10">
      <c r="B230" s="155"/>
      <c r="D230" s="144" t="s">
        <v>164</v>
      </c>
      <c r="E230" s="156" t="s">
        <v>19</v>
      </c>
      <c r="F230" s="157" t="s">
        <v>166</v>
      </c>
      <c r="H230" s="158">
        <v>1.0920000000000001</v>
      </c>
      <c r="I230" s="159"/>
      <c r="L230" s="155"/>
      <c r="M230" s="160"/>
      <c r="T230" s="161"/>
      <c r="AT230" s="156" t="s">
        <v>164</v>
      </c>
      <c r="AU230" s="156" t="s">
        <v>84</v>
      </c>
      <c r="AV230" s="13" t="s">
        <v>90</v>
      </c>
      <c r="AW230" s="13" t="s">
        <v>36</v>
      </c>
      <c r="AX230" s="13" t="s">
        <v>80</v>
      </c>
      <c r="AY230" s="156" t="s">
        <v>157</v>
      </c>
    </row>
    <row r="231" spans="2:65" s="11" customFormat="1" ht="22.75" customHeight="1">
      <c r="B231" s="119"/>
      <c r="D231" s="120" t="s">
        <v>74</v>
      </c>
      <c r="E231" s="129" t="s">
        <v>87</v>
      </c>
      <c r="F231" s="129" t="s">
        <v>309</v>
      </c>
      <c r="I231" s="122"/>
      <c r="J231" s="130">
        <f>BK231</f>
        <v>0</v>
      </c>
      <c r="L231" s="119"/>
      <c r="M231" s="124"/>
      <c r="P231" s="125">
        <f>SUM(P232:P354)</f>
        <v>0</v>
      </c>
      <c r="R231" s="125">
        <f>SUM(R232:R354)</f>
        <v>0</v>
      </c>
      <c r="T231" s="126">
        <f>SUM(T232:T354)</f>
        <v>0</v>
      </c>
      <c r="AR231" s="120" t="s">
        <v>80</v>
      </c>
      <c r="AT231" s="127" t="s">
        <v>74</v>
      </c>
      <c r="AU231" s="127" t="s">
        <v>80</v>
      </c>
      <c r="AY231" s="120" t="s">
        <v>157</v>
      </c>
      <c r="BK231" s="128">
        <f>SUM(BK232:BK354)</f>
        <v>0</v>
      </c>
    </row>
    <row r="232" spans="2:65" s="1" customFormat="1" ht="16.5" customHeight="1">
      <c r="B232" s="32"/>
      <c r="C232" s="131" t="s">
        <v>236</v>
      </c>
      <c r="D232" s="131" t="s">
        <v>159</v>
      </c>
      <c r="E232" s="132" t="s">
        <v>310</v>
      </c>
      <c r="F232" s="133" t="s">
        <v>311</v>
      </c>
      <c r="G232" s="134" t="s">
        <v>199</v>
      </c>
      <c r="H232" s="135">
        <v>34.58</v>
      </c>
      <c r="I232" s="136"/>
      <c r="J232" s="137">
        <f>ROUND(I232*H232,2)</f>
        <v>0</v>
      </c>
      <c r="K232" s="133" t="s">
        <v>19</v>
      </c>
      <c r="L232" s="32"/>
      <c r="M232" s="138" t="s">
        <v>19</v>
      </c>
      <c r="N232" s="139" t="s">
        <v>46</v>
      </c>
      <c r="P232" s="140">
        <f>O232*H232</f>
        <v>0</v>
      </c>
      <c r="Q232" s="140">
        <v>0</v>
      </c>
      <c r="R232" s="140">
        <f>Q232*H232</f>
        <v>0</v>
      </c>
      <c r="S232" s="140">
        <v>0</v>
      </c>
      <c r="T232" s="141">
        <f>S232*H232</f>
        <v>0</v>
      </c>
      <c r="AR232" s="142" t="s">
        <v>90</v>
      </c>
      <c r="AT232" s="142" t="s">
        <v>159</v>
      </c>
      <c r="AU232" s="142" t="s">
        <v>84</v>
      </c>
      <c r="AY232" s="17" t="s">
        <v>157</v>
      </c>
      <c r="BE232" s="143">
        <f>IF(N232="základní",J232,0)</f>
        <v>0</v>
      </c>
      <c r="BF232" s="143">
        <f>IF(N232="snížená",J232,0)</f>
        <v>0</v>
      </c>
      <c r="BG232" s="143">
        <f>IF(N232="zákl. přenesená",J232,0)</f>
        <v>0</v>
      </c>
      <c r="BH232" s="143">
        <f>IF(N232="sníž. přenesená",J232,0)</f>
        <v>0</v>
      </c>
      <c r="BI232" s="143">
        <f>IF(N232="nulová",J232,0)</f>
        <v>0</v>
      </c>
      <c r="BJ232" s="17" t="s">
        <v>80</v>
      </c>
      <c r="BK232" s="143">
        <f>ROUND(I232*H232,2)</f>
        <v>0</v>
      </c>
      <c r="BL232" s="17" t="s">
        <v>90</v>
      </c>
      <c r="BM232" s="142" t="s">
        <v>312</v>
      </c>
    </row>
    <row r="233" spans="2:65" s="1" customFormat="1" ht="10">
      <c r="B233" s="32"/>
      <c r="D233" s="144" t="s">
        <v>163</v>
      </c>
      <c r="F233" s="145" t="s">
        <v>311</v>
      </c>
      <c r="I233" s="146"/>
      <c r="L233" s="32"/>
      <c r="M233" s="147"/>
      <c r="T233" s="53"/>
      <c r="AT233" s="17" t="s">
        <v>163</v>
      </c>
      <c r="AU233" s="17" t="s">
        <v>84</v>
      </c>
    </row>
    <row r="234" spans="2:65" s="12" customFormat="1" ht="10">
      <c r="B234" s="148"/>
      <c r="D234" s="144" t="s">
        <v>164</v>
      </c>
      <c r="E234" s="149" t="s">
        <v>19</v>
      </c>
      <c r="F234" s="150" t="s">
        <v>313</v>
      </c>
      <c r="H234" s="151">
        <v>34.58</v>
      </c>
      <c r="I234" s="152"/>
      <c r="L234" s="148"/>
      <c r="M234" s="153"/>
      <c r="T234" s="154"/>
      <c r="AT234" s="149" t="s">
        <v>164</v>
      </c>
      <c r="AU234" s="149" t="s">
        <v>84</v>
      </c>
      <c r="AV234" s="12" t="s">
        <v>84</v>
      </c>
      <c r="AW234" s="12" t="s">
        <v>36</v>
      </c>
      <c r="AX234" s="12" t="s">
        <v>75</v>
      </c>
      <c r="AY234" s="149" t="s">
        <v>157</v>
      </c>
    </row>
    <row r="235" spans="2:65" s="13" customFormat="1" ht="10">
      <c r="B235" s="155"/>
      <c r="D235" s="144" t="s">
        <v>164</v>
      </c>
      <c r="E235" s="156" t="s">
        <v>19</v>
      </c>
      <c r="F235" s="157" t="s">
        <v>166</v>
      </c>
      <c r="H235" s="158">
        <v>34.58</v>
      </c>
      <c r="I235" s="159"/>
      <c r="L235" s="155"/>
      <c r="M235" s="160"/>
      <c r="T235" s="161"/>
      <c r="AT235" s="156" t="s">
        <v>164</v>
      </c>
      <c r="AU235" s="156" t="s">
        <v>84</v>
      </c>
      <c r="AV235" s="13" t="s">
        <v>90</v>
      </c>
      <c r="AW235" s="13" t="s">
        <v>36</v>
      </c>
      <c r="AX235" s="13" t="s">
        <v>80</v>
      </c>
      <c r="AY235" s="156" t="s">
        <v>157</v>
      </c>
    </row>
    <row r="236" spans="2:65" s="1" customFormat="1" ht="16.5" customHeight="1">
      <c r="B236" s="32"/>
      <c r="C236" s="131" t="s">
        <v>314</v>
      </c>
      <c r="D236" s="131" t="s">
        <v>159</v>
      </c>
      <c r="E236" s="132" t="s">
        <v>315</v>
      </c>
      <c r="F236" s="133" t="s">
        <v>316</v>
      </c>
      <c r="G236" s="134" t="s">
        <v>199</v>
      </c>
      <c r="H236" s="135">
        <v>329.11</v>
      </c>
      <c r="I236" s="136"/>
      <c r="J236" s="137">
        <f>ROUND(I236*H236,2)</f>
        <v>0</v>
      </c>
      <c r="K236" s="133" t="s">
        <v>19</v>
      </c>
      <c r="L236" s="32"/>
      <c r="M236" s="138" t="s">
        <v>19</v>
      </c>
      <c r="N236" s="139" t="s">
        <v>46</v>
      </c>
      <c r="P236" s="140">
        <f>O236*H236</f>
        <v>0</v>
      </c>
      <c r="Q236" s="140">
        <v>0</v>
      </c>
      <c r="R236" s="140">
        <f>Q236*H236</f>
        <v>0</v>
      </c>
      <c r="S236" s="140">
        <v>0</v>
      </c>
      <c r="T236" s="141">
        <f>S236*H236</f>
        <v>0</v>
      </c>
      <c r="AR236" s="142" t="s">
        <v>90</v>
      </c>
      <c r="AT236" s="142" t="s">
        <v>159</v>
      </c>
      <c r="AU236" s="142" t="s">
        <v>84</v>
      </c>
      <c r="AY236" s="17" t="s">
        <v>157</v>
      </c>
      <c r="BE236" s="143">
        <f>IF(N236="základní",J236,0)</f>
        <v>0</v>
      </c>
      <c r="BF236" s="143">
        <f>IF(N236="snížená",J236,0)</f>
        <v>0</v>
      </c>
      <c r="BG236" s="143">
        <f>IF(N236="zákl. přenesená",J236,0)</f>
        <v>0</v>
      </c>
      <c r="BH236" s="143">
        <f>IF(N236="sníž. přenesená",J236,0)</f>
        <v>0</v>
      </c>
      <c r="BI236" s="143">
        <f>IF(N236="nulová",J236,0)</f>
        <v>0</v>
      </c>
      <c r="BJ236" s="17" t="s">
        <v>80</v>
      </c>
      <c r="BK236" s="143">
        <f>ROUND(I236*H236,2)</f>
        <v>0</v>
      </c>
      <c r="BL236" s="17" t="s">
        <v>90</v>
      </c>
      <c r="BM236" s="142" t="s">
        <v>317</v>
      </c>
    </row>
    <row r="237" spans="2:65" s="1" customFormat="1" ht="10">
      <c r="B237" s="32"/>
      <c r="D237" s="144" t="s">
        <v>163</v>
      </c>
      <c r="F237" s="145" t="s">
        <v>316</v>
      </c>
      <c r="I237" s="146"/>
      <c r="L237" s="32"/>
      <c r="M237" s="147"/>
      <c r="T237" s="53"/>
      <c r="AT237" s="17" t="s">
        <v>163</v>
      </c>
      <c r="AU237" s="17" t="s">
        <v>84</v>
      </c>
    </row>
    <row r="238" spans="2:65" s="14" customFormat="1" ht="10">
      <c r="B238" s="172"/>
      <c r="D238" s="144" t="s">
        <v>164</v>
      </c>
      <c r="E238" s="173" t="s">
        <v>19</v>
      </c>
      <c r="F238" s="174" t="s">
        <v>318</v>
      </c>
      <c r="H238" s="173" t="s">
        <v>19</v>
      </c>
      <c r="I238" s="175"/>
      <c r="L238" s="172"/>
      <c r="M238" s="176"/>
      <c r="T238" s="177"/>
      <c r="AT238" s="173" t="s">
        <v>164</v>
      </c>
      <c r="AU238" s="173" t="s">
        <v>84</v>
      </c>
      <c r="AV238" s="14" t="s">
        <v>80</v>
      </c>
      <c r="AW238" s="14" t="s">
        <v>36</v>
      </c>
      <c r="AX238" s="14" t="s">
        <v>75</v>
      </c>
      <c r="AY238" s="173" t="s">
        <v>157</v>
      </c>
    </row>
    <row r="239" spans="2:65" s="12" customFormat="1" ht="10">
      <c r="B239" s="148"/>
      <c r="D239" s="144" t="s">
        <v>164</v>
      </c>
      <c r="E239" s="149" t="s">
        <v>19</v>
      </c>
      <c r="F239" s="150" t="s">
        <v>319</v>
      </c>
      <c r="H239" s="151">
        <v>246</v>
      </c>
      <c r="I239" s="152"/>
      <c r="L239" s="148"/>
      <c r="M239" s="153"/>
      <c r="T239" s="154"/>
      <c r="AT239" s="149" t="s">
        <v>164</v>
      </c>
      <c r="AU239" s="149" t="s">
        <v>84</v>
      </c>
      <c r="AV239" s="12" t="s">
        <v>84</v>
      </c>
      <c r="AW239" s="12" t="s">
        <v>36</v>
      </c>
      <c r="AX239" s="12" t="s">
        <v>75</v>
      </c>
      <c r="AY239" s="149" t="s">
        <v>157</v>
      </c>
    </row>
    <row r="240" spans="2:65" s="12" customFormat="1" ht="10">
      <c r="B240" s="148"/>
      <c r="D240" s="144" t="s">
        <v>164</v>
      </c>
      <c r="E240" s="149" t="s">
        <v>19</v>
      </c>
      <c r="F240" s="150" t="s">
        <v>320</v>
      </c>
      <c r="H240" s="151">
        <v>-40.215000000000003</v>
      </c>
      <c r="I240" s="152"/>
      <c r="L240" s="148"/>
      <c r="M240" s="153"/>
      <c r="T240" s="154"/>
      <c r="AT240" s="149" t="s">
        <v>164</v>
      </c>
      <c r="AU240" s="149" t="s">
        <v>84</v>
      </c>
      <c r="AV240" s="12" t="s">
        <v>84</v>
      </c>
      <c r="AW240" s="12" t="s">
        <v>36</v>
      </c>
      <c r="AX240" s="12" t="s">
        <v>75</v>
      </c>
      <c r="AY240" s="149" t="s">
        <v>157</v>
      </c>
    </row>
    <row r="241" spans="2:65" s="12" customFormat="1" ht="10">
      <c r="B241" s="148"/>
      <c r="D241" s="144" t="s">
        <v>164</v>
      </c>
      <c r="E241" s="149" t="s">
        <v>19</v>
      </c>
      <c r="F241" s="150" t="s">
        <v>321</v>
      </c>
      <c r="H241" s="151">
        <v>-6</v>
      </c>
      <c r="I241" s="152"/>
      <c r="L241" s="148"/>
      <c r="M241" s="153"/>
      <c r="T241" s="154"/>
      <c r="AT241" s="149" t="s">
        <v>164</v>
      </c>
      <c r="AU241" s="149" t="s">
        <v>84</v>
      </c>
      <c r="AV241" s="12" t="s">
        <v>84</v>
      </c>
      <c r="AW241" s="12" t="s">
        <v>36</v>
      </c>
      <c r="AX241" s="12" t="s">
        <v>75</v>
      </c>
      <c r="AY241" s="149" t="s">
        <v>157</v>
      </c>
    </row>
    <row r="242" spans="2:65" s="12" customFormat="1" ht="10">
      <c r="B242" s="148"/>
      <c r="D242" s="144" t="s">
        <v>164</v>
      </c>
      <c r="E242" s="149" t="s">
        <v>19</v>
      </c>
      <c r="F242" s="150" t="s">
        <v>322</v>
      </c>
      <c r="H242" s="151">
        <v>-2.25</v>
      </c>
      <c r="I242" s="152"/>
      <c r="L242" s="148"/>
      <c r="M242" s="153"/>
      <c r="T242" s="154"/>
      <c r="AT242" s="149" t="s">
        <v>164</v>
      </c>
      <c r="AU242" s="149" t="s">
        <v>84</v>
      </c>
      <c r="AV242" s="12" t="s">
        <v>84</v>
      </c>
      <c r="AW242" s="12" t="s">
        <v>36</v>
      </c>
      <c r="AX242" s="12" t="s">
        <v>75</v>
      </c>
      <c r="AY242" s="149" t="s">
        <v>157</v>
      </c>
    </row>
    <row r="243" spans="2:65" s="12" customFormat="1" ht="10">
      <c r="B243" s="148"/>
      <c r="D243" s="144" t="s">
        <v>164</v>
      </c>
      <c r="E243" s="149" t="s">
        <v>19</v>
      </c>
      <c r="F243" s="150" t="s">
        <v>323</v>
      </c>
      <c r="H243" s="151">
        <v>-12</v>
      </c>
      <c r="I243" s="152"/>
      <c r="L243" s="148"/>
      <c r="M243" s="153"/>
      <c r="T243" s="154"/>
      <c r="AT243" s="149" t="s">
        <v>164</v>
      </c>
      <c r="AU243" s="149" t="s">
        <v>84</v>
      </c>
      <c r="AV243" s="12" t="s">
        <v>84</v>
      </c>
      <c r="AW243" s="12" t="s">
        <v>36</v>
      </c>
      <c r="AX243" s="12" t="s">
        <v>75</v>
      </c>
      <c r="AY243" s="149" t="s">
        <v>157</v>
      </c>
    </row>
    <row r="244" spans="2:65" s="12" customFormat="1" ht="10">
      <c r="B244" s="148"/>
      <c r="D244" s="144" t="s">
        <v>164</v>
      </c>
      <c r="E244" s="149" t="s">
        <v>19</v>
      </c>
      <c r="F244" s="150" t="s">
        <v>324</v>
      </c>
      <c r="H244" s="151">
        <v>61.5</v>
      </c>
      <c r="I244" s="152"/>
      <c r="L244" s="148"/>
      <c r="M244" s="153"/>
      <c r="T244" s="154"/>
      <c r="AT244" s="149" t="s">
        <v>164</v>
      </c>
      <c r="AU244" s="149" t="s">
        <v>84</v>
      </c>
      <c r="AV244" s="12" t="s">
        <v>84</v>
      </c>
      <c r="AW244" s="12" t="s">
        <v>36</v>
      </c>
      <c r="AX244" s="12" t="s">
        <v>75</v>
      </c>
      <c r="AY244" s="149" t="s">
        <v>157</v>
      </c>
    </row>
    <row r="245" spans="2:65" s="12" customFormat="1" ht="10">
      <c r="B245" s="148"/>
      <c r="D245" s="144" t="s">
        <v>164</v>
      </c>
      <c r="E245" s="149" t="s">
        <v>19</v>
      </c>
      <c r="F245" s="150" t="s">
        <v>325</v>
      </c>
      <c r="H245" s="151">
        <v>40</v>
      </c>
      <c r="I245" s="152"/>
      <c r="L245" s="148"/>
      <c r="M245" s="153"/>
      <c r="T245" s="154"/>
      <c r="AT245" s="149" t="s">
        <v>164</v>
      </c>
      <c r="AU245" s="149" t="s">
        <v>84</v>
      </c>
      <c r="AV245" s="12" t="s">
        <v>84</v>
      </c>
      <c r="AW245" s="12" t="s">
        <v>36</v>
      </c>
      <c r="AX245" s="12" t="s">
        <v>75</v>
      </c>
      <c r="AY245" s="149" t="s">
        <v>157</v>
      </c>
    </row>
    <row r="246" spans="2:65" s="12" customFormat="1" ht="10">
      <c r="B246" s="148"/>
      <c r="D246" s="144" t="s">
        <v>164</v>
      </c>
      <c r="E246" s="149" t="s">
        <v>19</v>
      </c>
      <c r="F246" s="150" t="s">
        <v>326</v>
      </c>
      <c r="H246" s="151">
        <v>5.4</v>
      </c>
      <c r="I246" s="152"/>
      <c r="L246" s="148"/>
      <c r="M246" s="153"/>
      <c r="T246" s="154"/>
      <c r="AT246" s="149" t="s">
        <v>164</v>
      </c>
      <c r="AU246" s="149" t="s">
        <v>84</v>
      </c>
      <c r="AV246" s="12" t="s">
        <v>84</v>
      </c>
      <c r="AW246" s="12" t="s">
        <v>36</v>
      </c>
      <c r="AX246" s="12" t="s">
        <v>75</v>
      </c>
      <c r="AY246" s="149" t="s">
        <v>157</v>
      </c>
    </row>
    <row r="247" spans="2:65" s="15" customFormat="1" ht="10">
      <c r="B247" s="178"/>
      <c r="D247" s="144" t="s">
        <v>164</v>
      </c>
      <c r="E247" s="179" t="s">
        <v>19</v>
      </c>
      <c r="F247" s="180" t="s">
        <v>327</v>
      </c>
      <c r="H247" s="181">
        <v>292.435</v>
      </c>
      <c r="I247" s="182"/>
      <c r="L247" s="178"/>
      <c r="M247" s="183"/>
      <c r="T247" s="184"/>
      <c r="AT247" s="179" t="s">
        <v>164</v>
      </c>
      <c r="AU247" s="179" t="s">
        <v>84</v>
      </c>
      <c r="AV247" s="15" t="s">
        <v>87</v>
      </c>
      <c r="AW247" s="15" t="s">
        <v>36</v>
      </c>
      <c r="AX247" s="15" t="s">
        <v>75</v>
      </c>
      <c r="AY247" s="179" t="s">
        <v>157</v>
      </c>
    </row>
    <row r="248" spans="2:65" s="14" customFormat="1" ht="10">
      <c r="B248" s="172"/>
      <c r="D248" s="144" t="s">
        <v>164</v>
      </c>
      <c r="E248" s="173" t="s">
        <v>19</v>
      </c>
      <c r="F248" s="174" t="s">
        <v>328</v>
      </c>
      <c r="H248" s="173" t="s">
        <v>19</v>
      </c>
      <c r="I248" s="175"/>
      <c r="L248" s="172"/>
      <c r="M248" s="176"/>
      <c r="T248" s="177"/>
      <c r="AT248" s="173" t="s">
        <v>164</v>
      </c>
      <c r="AU248" s="173" t="s">
        <v>84</v>
      </c>
      <c r="AV248" s="14" t="s">
        <v>80</v>
      </c>
      <c r="AW248" s="14" t="s">
        <v>36</v>
      </c>
      <c r="AX248" s="14" t="s">
        <v>75</v>
      </c>
      <c r="AY248" s="173" t="s">
        <v>157</v>
      </c>
    </row>
    <row r="249" spans="2:65" s="12" customFormat="1" ht="10">
      <c r="B249" s="148"/>
      <c r="D249" s="144" t="s">
        <v>164</v>
      </c>
      <c r="E249" s="149" t="s">
        <v>19</v>
      </c>
      <c r="F249" s="150" t="s">
        <v>329</v>
      </c>
      <c r="H249" s="151">
        <v>38.674999999999997</v>
      </c>
      <c r="I249" s="152"/>
      <c r="L249" s="148"/>
      <c r="M249" s="153"/>
      <c r="T249" s="154"/>
      <c r="AT249" s="149" t="s">
        <v>164</v>
      </c>
      <c r="AU249" s="149" t="s">
        <v>84</v>
      </c>
      <c r="AV249" s="12" t="s">
        <v>84</v>
      </c>
      <c r="AW249" s="12" t="s">
        <v>36</v>
      </c>
      <c r="AX249" s="12" t="s">
        <v>75</v>
      </c>
      <c r="AY249" s="149" t="s">
        <v>157</v>
      </c>
    </row>
    <row r="250" spans="2:65" s="12" customFormat="1" ht="10">
      <c r="B250" s="148"/>
      <c r="D250" s="144" t="s">
        <v>164</v>
      </c>
      <c r="E250" s="149" t="s">
        <v>19</v>
      </c>
      <c r="F250" s="150" t="s">
        <v>330</v>
      </c>
      <c r="H250" s="151">
        <v>-2</v>
      </c>
      <c r="I250" s="152"/>
      <c r="L250" s="148"/>
      <c r="M250" s="153"/>
      <c r="T250" s="154"/>
      <c r="AT250" s="149" t="s">
        <v>164</v>
      </c>
      <c r="AU250" s="149" t="s">
        <v>84</v>
      </c>
      <c r="AV250" s="12" t="s">
        <v>84</v>
      </c>
      <c r="AW250" s="12" t="s">
        <v>36</v>
      </c>
      <c r="AX250" s="12" t="s">
        <v>75</v>
      </c>
      <c r="AY250" s="149" t="s">
        <v>157</v>
      </c>
    </row>
    <row r="251" spans="2:65" s="15" customFormat="1" ht="10">
      <c r="B251" s="178"/>
      <c r="D251" s="144" t="s">
        <v>164</v>
      </c>
      <c r="E251" s="179" t="s">
        <v>19</v>
      </c>
      <c r="F251" s="180" t="s">
        <v>327</v>
      </c>
      <c r="H251" s="181">
        <v>36.674999999999997</v>
      </c>
      <c r="I251" s="182"/>
      <c r="L251" s="178"/>
      <c r="M251" s="183"/>
      <c r="T251" s="184"/>
      <c r="AT251" s="179" t="s">
        <v>164</v>
      </c>
      <c r="AU251" s="179" t="s">
        <v>84</v>
      </c>
      <c r="AV251" s="15" t="s">
        <v>87</v>
      </c>
      <c r="AW251" s="15" t="s">
        <v>36</v>
      </c>
      <c r="AX251" s="15" t="s">
        <v>75</v>
      </c>
      <c r="AY251" s="179" t="s">
        <v>157</v>
      </c>
    </row>
    <row r="252" spans="2:65" s="13" customFormat="1" ht="10">
      <c r="B252" s="155"/>
      <c r="D252" s="144" t="s">
        <v>164</v>
      </c>
      <c r="E252" s="156" t="s">
        <v>19</v>
      </c>
      <c r="F252" s="157" t="s">
        <v>166</v>
      </c>
      <c r="H252" s="158">
        <v>329.11</v>
      </c>
      <c r="I252" s="159"/>
      <c r="L252" s="155"/>
      <c r="M252" s="160"/>
      <c r="T252" s="161"/>
      <c r="AT252" s="156" t="s">
        <v>164</v>
      </c>
      <c r="AU252" s="156" t="s">
        <v>84</v>
      </c>
      <c r="AV252" s="13" t="s">
        <v>90</v>
      </c>
      <c r="AW252" s="13" t="s">
        <v>36</v>
      </c>
      <c r="AX252" s="13" t="s">
        <v>80</v>
      </c>
      <c r="AY252" s="156" t="s">
        <v>157</v>
      </c>
    </row>
    <row r="253" spans="2:65" s="1" customFormat="1" ht="16.5" customHeight="1">
      <c r="B253" s="32"/>
      <c r="C253" s="131" t="s">
        <v>240</v>
      </c>
      <c r="D253" s="131" t="s">
        <v>159</v>
      </c>
      <c r="E253" s="132" t="s">
        <v>331</v>
      </c>
      <c r="F253" s="133" t="s">
        <v>332</v>
      </c>
      <c r="G253" s="134" t="s">
        <v>235</v>
      </c>
      <c r="H253" s="135">
        <v>109.44</v>
      </c>
      <c r="I253" s="136"/>
      <c r="J253" s="137">
        <f>ROUND(I253*H253,2)</f>
        <v>0</v>
      </c>
      <c r="K253" s="133" t="s">
        <v>19</v>
      </c>
      <c r="L253" s="32"/>
      <c r="M253" s="138" t="s">
        <v>19</v>
      </c>
      <c r="N253" s="139" t="s">
        <v>46</v>
      </c>
      <c r="P253" s="140">
        <f>O253*H253</f>
        <v>0</v>
      </c>
      <c r="Q253" s="140">
        <v>0</v>
      </c>
      <c r="R253" s="140">
        <f>Q253*H253</f>
        <v>0</v>
      </c>
      <c r="S253" s="140">
        <v>0</v>
      </c>
      <c r="T253" s="141">
        <f>S253*H253</f>
        <v>0</v>
      </c>
      <c r="AR253" s="142" t="s">
        <v>90</v>
      </c>
      <c r="AT253" s="142" t="s">
        <v>159</v>
      </c>
      <c r="AU253" s="142" t="s">
        <v>84</v>
      </c>
      <c r="AY253" s="17" t="s">
        <v>157</v>
      </c>
      <c r="BE253" s="143">
        <f>IF(N253="základní",J253,0)</f>
        <v>0</v>
      </c>
      <c r="BF253" s="143">
        <f>IF(N253="snížená",J253,0)</f>
        <v>0</v>
      </c>
      <c r="BG253" s="143">
        <f>IF(N253="zákl. přenesená",J253,0)</f>
        <v>0</v>
      </c>
      <c r="BH253" s="143">
        <f>IF(N253="sníž. přenesená",J253,0)</f>
        <v>0</v>
      </c>
      <c r="BI253" s="143">
        <f>IF(N253="nulová",J253,0)</f>
        <v>0</v>
      </c>
      <c r="BJ253" s="17" t="s">
        <v>80</v>
      </c>
      <c r="BK253" s="143">
        <f>ROUND(I253*H253,2)</f>
        <v>0</v>
      </c>
      <c r="BL253" s="17" t="s">
        <v>90</v>
      </c>
      <c r="BM253" s="142" t="s">
        <v>333</v>
      </c>
    </row>
    <row r="254" spans="2:65" s="1" customFormat="1" ht="10">
      <c r="B254" s="32"/>
      <c r="D254" s="144" t="s">
        <v>163</v>
      </c>
      <c r="F254" s="145" t="s">
        <v>332</v>
      </c>
      <c r="I254" s="146"/>
      <c r="L254" s="32"/>
      <c r="M254" s="147"/>
      <c r="T254" s="53"/>
      <c r="AT254" s="17" t="s">
        <v>163</v>
      </c>
      <c r="AU254" s="17" t="s">
        <v>84</v>
      </c>
    </row>
    <row r="255" spans="2:65" s="12" customFormat="1" ht="10">
      <c r="B255" s="148"/>
      <c r="D255" s="144" t="s">
        <v>164</v>
      </c>
      <c r="E255" s="149" t="s">
        <v>19</v>
      </c>
      <c r="F255" s="150" t="s">
        <v>334</v>
      </c>
      <c r="H255" s="151">
        <v>123</v>
      </c>
      <c r="I255" s="152"/>
      <c r="L255" s="148"/>
      <c r="M255" s="153"/>
      <c r="T255" s="154"/>
      <c r="AT255" s="149" t="s">
        <v>164</v>
      </c>
      <c r="AU255" s="149" t="s">
        <v>84</v>
      </c>
      <c r="AV255" s="12" t="s">
        <v>84</v>
      </c>
      <c r="AW255" s="12" t="s">
        <v>36</v>
      </c>
      <c r="AX255" s="12" t="s">
        <v>75</v>
      </c>
      <c r="AY255" s="149" t="s">
        <v>157</v>
      </c>
    </row>
    <row r="256" spans="2:65" s="12" customFormat="1" ht="10">
      <c r="B256" s="148"/>
      <c r="D256" s="144" t="s">
        <v>164</v>
      </c>
      <c r="E256" s="149" t="s">
        <v>19</v>
      </c>
      <c r="F256" s="150" t="s">
        <v>335</v>
      </c>
      <c r="H256" s="151">
        <v>-10.56</v>
      </c>
      <c r="I256" s="152"/>
      <c r="L256" s="148"/>
      <c r="M256" s="153"/>
      <c r="T256" s="154"/>
      <c r="AT256" s="149" t="s">
        <v>164</v>
      </c>
      <c r="AU256" s="149" t="s">
        <v>84</v>
      </c>
      <c r="AV256" s="12" t="s">
        <v>84</v>
      </c>
      <c r="AW256" s="12" t="s">
        <v>36</v>
      </c>
      <c r="AX256" s="12" t="s">
        <v>75</v>
      </c>
      <c r="AY256" s="149" t="s">
        <v>157</v>
      </c>
    </row>
    <row r="257" spans="2:65" s="12" customFormat="1" ht="10">
      <c r="B257" s="148"/>
      <c r="D257" s="144" t="s">
        <v>164</v>
      </c>
      <c r="E257" s="149" t="s">
        <v>19</v>
      </c>
      <c r="F257" s="150" t="s">
        <v>336</v>
      </c>
      <c r="H257" s="151">
        <v>-3</v>
      </c>
      <c r="I257" s="152"/>
      <c r="L257" s="148"/>
      <c r="M257" s="153"/>
      <c r="T257" s="154"/>
      <c r="AT257" s="149" t="s">
        <v>164</v>
      </c>
      <c r="AU257" s="149" t="s">
        <v>84</v>
      </c>
      <c r="AV257" s="12" t="s">
        <v>84</v>
      </c>
      <c r="AW257" s="12" t="s">
        <v>36</v>
      </c>
      <c r="AX257" s="12" t="s">
        <v>75</v>
      </c>
      <c r="AY257" s="149" t="s">
        <v>157</v>
      </c>
    </row>
    <row r="258" spans="2:65" s="13" customFormat="1" ht="10">
      <c r="B258" s="155"/>
      <c r="D258" s="144" t="s">
        <v>164</v>
      </c>
      <c r="E258" s="156" t="s">
        <v>19</v>
      </c>
      <c r="F258" s="157" t="s">
        <v>166</v>
      </c>
      <c r="H258" s="158">
        <v>109.44</v>
      </c>
      <c r="I258" s="159"/>
      <c r="L258" s="155"/>
      <c r="M258" s="160"/>
      <c r="T258" s="161"/>
      <c r="AT258" s="156" t="s">
        <v>164</v>
      </c>
      <c r="AU258" s="156" t="s">
        <v>84</v>
      </c>
      <c r="AV258" s="13" t="s">
        <v>90</v>
      </c>
      <c r="AW258" s="13" t="s">
        <v>36</v>
      </c>
      <c r="AX258" s="13" t="s">
        <v>80</v>
      </c>
      <c r="AY258" s="156" t="s">
        <v>157</v>
      </c>
    </row>
    <row r="259" spans="2:65" s="1" customFormat="1" ht="16.5" customHeight="1">
      <c r="B259" s="32"/>
      <c r="C259" s="131" t="s">
        <v>337</v>
      </c>
      <c r="D259" s="131" t="s">
        <v>159</v>
      </c>
      <c r="E259" s="132" t="s">
        <v>338</v>
      </c>
      <c r="F259" s="133" t="s">
        <v>339</v>
      </c>
      <c r="G259" s="134" t="s">
        <v>340</v>
      </c>
      <c r="H259" s="135">
        <v>12</v>
      </c>
      <c r="I259" s="136"/>
      <c r="J259" s="137">
        <f>ROUND(I259*H259,2)</f>
        <v>0</v>
      </c>
      <c r="K259" s="133" t="s">
        <v>19</v>
      </c>
      <c r="L259" s="32"/>
      <c r="M259" s="138" t="s">
        <v>19</v>
      </c>
      <c r="N259" s="139" t="s">
        <v>46</v>
      </c>
      <c r="P259" s="140">
        <f>O259*H259</f>
        <v>0</v>
      </c>
      <c r="Q259" s="140">
        <v>0</v>
      </c>
      <c r="R259" s="140">
        <f>Q259*H259</f>
        <v>0</v>
      </c>
      <c r="S259" s="140">
        <v>0</v>
      </c>
      <c r="T259" s="141">
        <f>S259*H259</f>
        <v>0</v>
      </c>
      <c r="AR259" s="142" t="s">
        <v>90</v>
      </c>
      <c r="AT259" s="142" t="s">
        <v>159</v>
      </c>
      <c r="AU259" s="142" t="s">
        <v>84</v>
      </c>
      <c r="AY259" s="17" t="s">
        <v>157</v>
      </c>
      <c r="BE259" s="143">
        <f>IF(N259="základní",J259,0)</f>
        <v>0</v>
      </c>
      <c r="BF259" s="143">
        <f>IF(N259="snížená",J259,0)</f>
        <v>0</v>
      </c>
      <c r="BG259" s="143">
        <f>IF(N259="zákl. přenesená",J259,0)</f>
        <v>0</v>
      </c>
      <c r="BH259" s="143">
        <f>IF(N259="sníž. přenesená",J259,0)</f>
        <v>0</v>
      </c>
      <c r="BI259" s="143">
        <f>IF(N259="nulová",J259,0)</f>
        <v>0</v>
      </c>
      <c r="BJ259" s="17" t="s">
        <v>80</v>
      </c>
      <c r="BK259" s="143">
        <f>ROUND(I259*H259,2)</f>
        <v>0</v>
      </c>
      <c r="BL259" s="17" t="s">
        <v>90</v>
      </c>
      <c r="BM259" s="142" t="s">
        <v>341</v>
      </c>
    </row>
    <row r="260" spans="2:65" s="1" customFormat="1" ht="10">
      <c r="B260" s="32"/>
      <c r="D260" s="144" t="s">
        <v>163</v>
      </c>
      <c r="F260" s="145" t="s">
        <v>339</v>
      </c>
      <c r="I260" s="146"/>
      <c r="L260" s="32"/>
      <c r="M260" s="147"/>
      <c r="T260" s="53"/>
      <c r="AT260" s="17" t="s">
        <v>163</v>
      </c>
      <c r="AU260" s="17" t="s">
        <v>84</v>
      </c>
    </row>
    <row r="261" spans="2:65" s="12" customFormat="1" ht="10">
      <c r="B261" s="148"/>
      <c r="D261" s="144" t="s">
        <v>164</v>
      </c>
      <c r="E261" s="149" t="s">
        <v>19</v>
      </c>
      <c r="F261" s="150" t="s">
        <v>342</v>
      </c>
      <c r="H261" s="151">
        <v>12</v>
      </c>
      <c r="I261" s="152"/>
      <c r="L261" s="148"/>
      <c r="M261" s="153"/>
      <c r="T261" s="154"/>
      <c r="AT261" s="149" t="s">
        <v>164</v>
      </c>
      <c r="AU261" s="149" t="s">
        <v>84</v>
      </c>
      <c r="AV261" s="12" t="s">
        <v>84</v>
      </c>
      <c r="AW261" s="12" t="s">
        <v>36</v>
      </c>
      <c r="AX261" s="12" t="s">
        <v>75</v>
      </c>
      <c r="AY261" s="149" t="s">
        <v>157</v>
      </c>
    </row>
    <row r="262" spans="2:65" s="13" customFormat="1" ht="10">
      <c r="B262" s="155"/>
      <c r="D262" s="144" t="s">
        <v>164</v>
      </c>
      <c r="E262" s="156" t="s">
        <v>19</v>
      </c>
      <c r="F262" s="157" t="s">
        <v>166</v>
      </c>
      <c r="H262" s="158">
        <v>12</v>
      </c>
      <c r="I262" s="159"/>
      <c r="L262" s="155"/>
      <c r="M262" s="160"/>
      <c r="T262" s="161"/>
      <c r="AT262" s="156" t="s">
        <v>164</v>
      </c>
      <c r="AU262" s="156" t="s">
        <v>84</v>
      </c>
      <c r="AV262" s="13" t="s">
        <v>90</v>
      </c>
      <c r="AW262" s="13" t="s">
        <v>36</v>
      </c>
      <c r="AX262" s="13" t="s">
        <v>80</v>
      </c>
      <c r="AY262" s="156" t="s">
        <v>157</v>
      </c>
    </row>
    <row r="263" spans="2:65" s="1" customFormat="1" ht="16.5" customHeight="1">
      <c r="B263" s="32"/>
      <c r="C263" s="131" t="s">
        <v>244</v>
      </c>
      <c r="D263" s="131" t="s">
        <v>159</v>
      </c>
      <c r="E263" s="132" t="s">
        <v>343</v>
      </c>
      <c r="F263" s="133" t="s">
        <v>344</v>
      </c>
      <c r="G263" s="134" t="s">
        <v>340</v>
      </c>
      <c r="H263" s="135">
        <v>1</v>
      </c>
      <c r="I263" s="136"/>
      <c r="J263" s="137">
        <f>ROUND(I263*H263,2)</f>
        <v>0</v>
      </c>
      <c r="K263" s="133" t="s">
        <v>19</v>
      </c>
      <c r="L263" s="32"/>
      <c r="M263" s="138" t="s">
        <v>19</v>
      </c>
      <c r="N263" s="139" t="s">
        <v>46</v>
      </c>
      <c r="P263" s="140">
        <f>O263*H263</f>
        <v>0</v>
      </c>
      <c r="Q263" s="140">
        <v>0</v>
      </c>
      <c r="R263" s="140">
        <f>Q263*H263</f>
        <v>0</v>
      </c>
      <c r="S263" s="140">
        <v>0</v>
      </c>
      <c r="T263" s="141">
        <f>S263*H263</f>
        <v>0</v>
      </c>
      <c r="AR263" s="142" t="s">
        <v>90</v>
      </c>
      <c r="AT263" s="142" t="s">
        <v>159</v>
      </c>
      <c r="AU263" s="142" t="s">
        <v>84</v>
      </c>
      <c r="AY263" s="17" t="s">
        <v>157</v>
      </c>
      <c r="BE263" s="143">
        <f>IF(N263="základní",J263,0)</f>
        <v>0</v>
      </c>
      <c r="BF263" s="143">
        <f>IF(N263="snížená",J263,0)</f>
        <v>0</v>
      </c>
      <c r="BG263" s="143">
        <f>IF(N263="zákl. přenesená",J263,0)</f>
        <v>0</v>
      </c>
      <c r="BH263" s="143">
        <f>IF(N263="sníž. přenesená",J263,0)</f>
        <v>0</v>
      </c>
      <c r="BI263" s="143">
        <f>IF(N263="nulová",J263,0)</f>
        <v>0</v>
      </c>
      <c r="BJ263" s="17" t="s">
        <v>80</v>
      </c>
      <c r="BK263" s="143">
        <f>ROUND(I263*H263,2)</f>
        <v>0</v>
      </c>
      <c r="BL263" s="17" t="s">
        <v>90</v>
      </c>
      <c r="BM263" s="142" t="s">
        <v>345</v>
      </c>
    </row>
    <row r="264" spans="2:65" s="1" customFormat="1" ht="10">
      <c r="B264" s="32"/>
      <c r="D264" s="144" t="s">
        <v>163</v>
      </c>
      <c r="F264" s="145" t="s">
        <v>344</v>
      </c>
      <c r="I264" s="146"/>
      <c r="L264" s="32"/>
      <c r="M264" s="147"/>
      <c r="T264" s="53"/>
      <c r="AT264" s="17" t="s">
        <v>163</v>
      </c>
      <c r="AU264" s="17" t="s">
        <v>84</v>
      </c>
    </row>
    <row r="265" spans="2:65" s="12" customFormat="1" ht="10">
      <c r="B265" s="148"/>
      <c r="D265" s="144" t="s">
        <v>164</v>
      </c>
      <c r="E265" s="149" t="s">
        <v>19</v>
      </c>
      <c r="F265" s="150" t="s">
        <v>80</v>
      </c>
      <c r="H265" s="151">
        <v>1</v>
      </c>
      <c r="I265" s="152"/>
      <c r="L265" s="148"/>
      <c r="M265" s="153"/>
      <c r="T265" s="154"/>
      <c r="AT265" s="149" t="s">
        <v>164</v>
      </c>
      <c r="AU265" s="149" t="s">
        <v>84</v>
      </c>
      <c r="AV265" s="12" t="s">
        <v>84</v>
      </c>
      <c r="AW265" s="12" t="s">
        <v>36</v>
      </c>
      <c r="AX265" s="12" t="s">
        <v>75</v>
      </c>
      <c r="AY265" s="149" t="s">
        <v>157</v>
      </c>
    </row>
    <row r="266" spans="2:65" s="13" customFormat="1" ht="10">
      <c r="B266" s="155"/>
      <c r="D266" s="144" t="s">
        <v>164</v>
      </c>
      <c r="E266" s="156" t="s">
        <v>19</v>
      </c>
      <c r="F266" s="157" t="s">
        <v>166</v>
      </c>
      <c r="H266" s="158">
        <v>1</v>
      </c>
      <c r="I266" s="159"/>
      <c r="L266" s="155"/>
      <c r="M266" s="160"/>
      <c r="T266" s="161"/>
      <c r="AT266" s="156" t="s">
        <v>164</v>
      </c>
      <c r="AU266" s="156" t="s">
        <v>84</v>
      </c>
      <c r="AV266" s="13" t="s">
        <v>90</v>
      </c>
      <c r="AW266" s="13" t="s">
        <v>36</v>
      </c>
      <c r="AX266" s="13" t="s">
        <v>80</v>
      </c>
      <c r="AY266" s="156" t="s">
        <v>157</v>
      </c>
    </row>
    <row r="267" spans="2:65" s="1" customFormat="1" ht="16.5" customHeight="1">
      <c r="B267" s="32"/>
      <c r="C267" s="131" t="s">
        <v>346</v>
      </c>
      <c r="D267" s="131" t="s">
        <v>159</v>
      </c>
      <c r="E267" s="132" t="s">
        <v>347</v>
      </c>
      <c r="F267" s="133" t="s">
        <v>348</v>
      </c>
      <c r="G267" s="134" t="s">
        <v>340</v>
      </c>
      <c r="H267" s="135">
        <v>4</v>
      </c>
      <c r="I267" s="136"/>
      <c r="J267" s="137">
        <f>ROUND(I267*H267,2)</f>
        <v>0</v>
      </c>
      <c r="K267" s="133" t="s">
        <v>19</v>
      </c>
      <c r="L267" s="32"/>
      <c r="M267" s="138" t="s">
        <v>19</v>
      </c>
      <c r="N267" s="139" t="s">
        <v>46</v>
      </c>
      <c r="P267" s="140">
        <f>O267*H267</f>
        <v>0</v>
      </c>
      <c r="Q267" s="140">
        <v>0</v>
      </c>
      <c r="R267" s="140">
        <f>Q267*H267</f>
        <v>0</v>
      </c>
      <c r="S267" s="140">
        <v>0</v>
      </c>
      <c r="T267" s="141">
        <f>S267*H267</f>
        <v>0</v>
      </c>
      <c r="AR267" s="142" t="s">
        <v>90</v>
      </c>
      <c r="AT267" s="142" t="s">
        <v>159</v>
      </c>
      <c r="AU267" s="142" t="s">
        <v>84</v>
      </c>
      <c r="AY267" s="17" t="s">
        <v>157</v>
      </c>
      <c r="BE267" s="143">
        <f>IF(N267="základní",J267,0)</f>
        <v>0</v>
      </c>
      <c r="BF267" s="143">
        <f>IF(N267="snížená",J267,0)</f>
        <v>0</v>
      </c>
      <c r="BG267" s="143">
        <f>IF(N267="zákl. přenesená",J267,0)</f>
        <v>0</v>
      </c>
      <c r="BH267" s="143">
        <f>IF(N267="sníž. přenesená",J267,0)</f>
        <v>0</v>
      </c>
      <c r="BI267" s="143">
        <f>IF(N267="nulová",J267,0)</f>
        <v>0</v>
      </c>
      <c r="BJ267" s="17" t="s">
        <v>80</v>
      </c>
      <c r="BK267" s="143">
        <f>ROUND(I267*H267,2)</f>
        <v>0</v>
      </c>
      <c r="BL267" s="17" t="s">
        <v>90</v>
      </c>
      <c r="BM267" s="142" t="s">
        <v>349</v>
      </c>
    </row>
    <row r="268" spans="2:65" s="1" customFormat="1" ht="10">
      <c r="B268" s="32"/>
      <c r="D268" s="144" t="s">
        <v>163</v>
      </c>
      <c r="F268" s="145" t="s">
        <v>348</v>
      </c>
      <c r="I268" s="146"/>
      <c r="L268" s="32"/>
      <c r="M268" s="147"/>
      <c r="T268" s="53"/>
      <c r="AT268" s="17" t="s">
        <v>163</v>
      </c>
      <c r="AU268" s="17" t="s">
        <v>84</v>
      </c>
    </row>
    <row r="269" spans="2:65" s="12" customFormat="1" ht="10">
      <c r="B269" s="148"/>
      <c r="D269" s="144" t="s">
        <v>164</v>
      </c>
      <c r="E269" s="149" t="s">
        <v>19</v>
      </c>
      <c r="F269" s="150" t="s">
        <v>90</v>
      </c>
      <c r="H269" s="151">
        <v>4</v>
      </c>
      <c r="I269" s="152"/>
      <c r="L269" s="148"/>
      <c r="M269" s="153"/>
      <c r="T269" s="154"/>
      <c r="AT269" s="149" t="s">
        <v>164</v>
      </c>
      <c r="AU269" s="149" t="s">
        <v>84</v>
      </c>
      <c r="AV269" s="12" t="s">
        <v>84</v>
      </c>
      <c r="AW269" s="12" t="s">
        <v>36</v>
      </c>
      <c r="AX269" s="12" t="s">
        <v>75</v>
      </c>
      <c r="AY269" s="149" t="s">
        <v>157</v>
      </c>
    </row>
    <row r="270" spans="2:65" s="13" customFormat="1" ht="10">
      <c r="B270" s="155"/>
      <c r="D270" s="144" t="s">
        <v>164</v>
      </c>
      <c r="E270" s="156" t="s">
        <v>19</v>
      </c>
      <c r="F270" s="157" t="s">
        <v>166</v>
      </c>
      <c r="H270" s="158">
        <v>4</v>
      </c>
      <c r="I270" s="159"/>
      <c r="L270" s="155"/>
      <c r="M270" s="160"/>
      <c r="T270" s="161"/>
      <c r="AT270" s="156" t="s">
        <v>164</v>
      </c>
      <c r="AU270" s="156" t="s">
        <v>84</v>
      </c>
      <c r="AV270" s="13" t="s">
        <v>90</v>
      </c>
      <c r="AW270" s="13" t="s">
        <v>36</v>
      </c>
      <c r="AX270" s="13" t="s">
        <v>80</v>
      </c>
      <c r="AY270" s="156" t="s">
        <v>157</v>
      </c>
    </row>
    <row r="271" spans="2:65" s="1" customFormat="1" ht="16.5" customHeight="1">
      <c r="B271" s="32"/>
      <c r="C271" s="131" t="s">
        <v>248</v>
      </c>
      <c r="D271" s="131" t="s">
        <v>159</v>
      </c>
      <c r="E271" s="132" t="s">
        <v>350</v>
      </c>
      <c r="F271" s="133" t="s">
        <v>351</v>
      </c>
      <c r="G271" s="134" t="s">
        <v>340</v>
      </c>
      <c r="H271" s="135">
        <v>4</v>
      </c>
      <c r="I271" s="136"/>
      <c r="J271" s="137">
        <f>ROUND(I271*H271,2)</f>
        <v>0</v>
      </c>
      <c r="K271" s="133" t="s">
        <v>19</v>
      </c>
      <c r="L271" s="32"/>
      <c r="M271" s="138" t="s">
        <v>19</v>
      </c>
      <c r="N271" s="139" t="s">
        <v>46</v>
      </c>
      <c r="P271" s="140">
        <f>O271*H271</f>
        <v>0</v>
      </c>
      <c r="Q271" s="140">
        <v>0</v>
      </c>
      <c r="R271" s="140">
        <f>Q271*H271</f>
        <v>0</v>
      </c>
      <c r="S271" s="140">
        <v>0</v>
      </c>
      <c r="T271" s="141">
        <f>S271*H271</f>
        <v>0</v>
      </c>
      <c r="AR271" s="142" t="s">
        <v>90</v>
      </c>
      <c r="AT271" s="142" t="s">
        <v>159</v>
      </c>
      <c r="AU271" s="142" t="s">
        <v>84</v>
      </c>
      <c r="AY271" s="17" t="s">
        <v>157</v>
      </c>
      <c r="BE271" s="143">
        <f>IF(N271="základní",J271,0)</f>
        <v>0</v>
      </c>
      <c r="BF271" s="143">
        <f>IF(N271="snížená",J271,0)</f>
        <v>0</v>
      </c>
      <c r="BG271" s="143">
        <f>IF(N271="zákl. přenesená",J271,0)</f>
        <v>0</v>
      </c>
      <c r="BH271" s="143">
        <f>IF(N271="sníž. přenesená",J271,0)</f>
        <v>0</v>
      </c>
      <c r="BI271" s="143">
        <f>IF(N271="nulová",J271,0)</f>
        <v>0</v>
      </c>
      <c r="BJ271" s="17" t="s">
        <v>80</v>
      </c>
      <c r="BK271" s="143">
        <f>ROUND(I271*H271,2)</f>
        <v>0</v>
      </c>
      <c r="BL271" s="17" t="s">
        <v>90</v>
      </c>
      <c r="BM271" s="142" t="s">
        <v>352</v>
      </c>
    </row>
    <row r="272" spans="2:65" s="1" customFormat="1" ht="10">
      <c r="B272" s="32"/>
      <c r="D272" s="144" t="s">
        <v>163</v>
      </c>
      <c r="F272" s="145" t="s">
        <v>351</v>
      </c>
      <c r="I272" s="146"/>
      <c r="L272" s="32"/>
      <c r="M272" s="147"/>
      <c r="T272" s="53"/>
      <c r="AT272" s="17" t="s">
        <v>163</v>
      </c>
      <c r="AU272" s="17" t="s">
        <v>84</v>
      </c>
    </row>
    <row r="273" spans="2:65" s="12" customFormat="1" ht="10">
      <c r="B273" s="148"/>
      <c r="D273" s="144" t="s">
        <v>164</v>
      </c>
      <c r="E273" s="149" t="s">
        <v>19</v>
      </c>
      <c r="F273" s="150" t="s">
        <v>90</v>
      </c>
      <c r="H273" s="151">
        <v>4</v>
      </c>
      <c r="I273" s="152"/>
      <c r="L273" s="148"/>
      <c r="M273" s="153"/>
      <c r="T273" s="154"/>
      <c r="AT273" s="149" t="s">
        <v>164</v>
      </c>
      <c r="AU273" s="149" t="s">
        <v>84</v>
      </c>
      <c r="AV273" s="12" t="s">
        <v>84</v>
      </c>
      <c r="AW273" s="12" t="s">
        <v>36</v>
      </c>
      <c r="AX273" s="12" t="s">
        <v>75</v>
      </c>
      <c r="AY273" s="149" t="s">
        <v>157</v>
      </c>
    </row>
    <row r="274" spans="2:65" s="13" customFormat="1" ht="10">
      <c r="B274" s="155"/>
      <c r="D274" s="144" t="s">
        <v>164</v>
      </c>
      <c r="E274" s="156" t="s">
        <v>19</v>
      </c>
      <c r="F274" s="157" t="s">
        <v>166</v>
      </c>
      <c r="H274" s="158">
        <v>4</v>
      </c>
      <c r="I274" s="159"/>
      <c r="L274" s="155"/>
      <c r="M274" s="160"/>
      <c r="T274" s="161"/>
      <c r="AT274" s="156" t="s">
        <v>164</v>
      </c>
      <c r="AU274" s="156" t="s">
        <v>84</v>
      </c>
      <c r="AV274" s="13" t="s">
        <v>90</v>
      </c>
      <c r="AW274" s="13" t="s">
        <v>36</v>
      </c>
      <c r="AX274" s="13" t="s">
        <v>80</v>
      </c>
      <c r="AY274" s="156" t="s">
        <v>157</v>
      </c>
    </row>
    <row r="275" spans="2:65" s="1" customFormat="1" ht="16.5" customHeight="1">
      <c r="B275" s="32"/>
      <c r="C275" s="131" t="s">
        <v>353</v>
      </c>
      <c r="D275" s="131" t="s">
        <v>159</v>
      </c>
      <c r="E275" s="132" t="s">
        <v>354</v>
      </c>
      <c r="F275" s="133" t="s">
        <v>355</v>
      </c>
      <c r="G275" s="134" t="s">
        <v>340</v>
      </c>
      <c r="H275" s="135">
        <v>4</v>
      </c>
      <c r="I275" s="136"/>
      <c r="J275" s="137">
        <f>ROUND(I275*H275,2)</f>
        <v>0</v>
      </c>
      <c r="K275" s="133" t="s">
        <v>19</v>
      </c>
      <c r="L275" s="32"/>
      <c r="M275" s="138" t="s">
        <v>19</v>
      </c>
      <c r="N275" s="139" t="s">
        <v>46</v>
      </c>
      <c r="P275" s="140">
        <f>O275*H275</f>
        <v>0</v>
      </c>
      <c r="Q275" s="140">
        <v>0</v>
      </c>
      <c r="R275" s="140">
        <f>Q275*H275</f>
        <v>0</v>
      </c>
      <c r="S275" s="140">
        <v>0</v>
      </c>
      <c r="T275" s="141">
        <f>S275*H275</f>
        <v>0</v>
      </c>
      <c r="AR275" s="142" t="s">
        <v>90</v>
      </c>
      <c r="AT275" s="142" t="s">
        <v>159</v>
      </c>
      <c r="AU275" s="142" t="s">
        <v>84</v>
      </c>
      <c r="AY275" s="17" t="s">
        <v>157</v>
      </c>
      <c r="BE275" s="143">
        <f>IF(N275="základní",J275,0)</f>
        <v>0</v>
      </c>
      <c r="BF275" s="143">
        <f>IF(N275="snížená",J275,0)</f>
        <v>0</v>
      </c>
      <c r="BG275" s="143">
        <f>IF(N275="zákl. přenesená",J275,0)</f>
        <v>0</v>
      </c>
      <c r="BH275" s="143">
        <f>IF(N275="sníž. přenesená",J275,0)</f>
        <v>0</v>
      </c>
      <c r="BI275" s="143">
        <f>IF(N275="nulová",J275,0)</f>
        <v>0</v>
      </c>
      <c r="BJ275" s="17" t="s">
        <v>80</v>
      </c>
      <c r="BK275" s="143">
        <f>ROUND(I275*H275,2)</f>
        <v>0</v>
      </c>
      <c r="BL275" s="17" t="s">
        <v>90</v>
      </c>
      <c r="BM275" s="142" t="s">
        <v>356</v>
      </c>
    </row>
    <row r="276" spans="2:65" s="1" customFormat="1" ht="10">
      <c r="B276" s="32"/>
      <c r="D276" s="144" t="s">
        <v>163</v>
      </c>
      <c r="F276" s="145" t="s">
        <v>355</v>
      </c>
      <c r="I276" s="146"/>
      <c r="L276" s="32"/>
      <c r="M276" s="147"/>
      <c r="T276" s="53"/>
      <c r="AT276" s="17" t="s">
        <v>163</v>
      </c>
      <c r="AU276" s="17" t="s">
        <v>84</v>
      </c>
    </row>
    <row r="277" spans="2:65" s="12" customFormat="1" ht="10">
      <c r="B277" s="148"/>
      <c r="D277" s="144" t="s">
        <v>164</v>
      </c>
      <c r="E277" s="149" t="s">
        <v>19</v>
      </c>
      <c r="F277" s="150" t="s">
        <v>90</v>
      </c>
      <c r="H277" s="151">
        <v>4</v>
      </c>
      <c r="I277" s="152"/>
      <c r="L277" s="148"/>
      <c r="M277" s="153"/>
      <c r="T277" s="154"/>
      <c r="AT277" s="149" t="s">
        <v>164</v>
      </c>
      <c r="AU277" s="149" t="s">
        <v>84</v>
      </c>
      <c r="AV277" s="12" t="s">
        <v>84</v>
      </c>
      <c r="AW277" s="12" t="s">
        <v>36</v>
      </c>
      <c r="AX277" s="12" t="s">
        <v>75</v>
      </c>
      <c r="AY277" s="149" t="s">
        <v>157</v>
      </c>
    </row>
    <row r="278" spans="2:65" s="13" customFormat="1" ht="10">
      <c r="B278" s="155"/>
      <c r="D278" s="144" t="s">
        <v>164</v>
      </c>
      <c r="E278" s="156" t="s">
        <v>19</v>
      </c>
      <c r="F278" s="157" t="s">
        <v>166</v>
      </c>
      <c r="H278" s="158">
        <v>4</v>
      </c>
      <c r="I278" s="159"/>
      <c r="L278" s="155"/>
      <c r="M278" s="160"/>
      <c r="T278" s="161"/>
      <c r="AT278" s="156" t="s">
        <v>164</v>
      </c>
      <c r="AU278" s="156" t="s">
        <v>84</v>
      </c>
      <c r="AV278" s="13" t="s">
        <v>90</v>
      </c>
      <c r="AW278" s="13" t="s">
        <v>36</v>
      </c>
      <c r="AX278" s="13" t="s">
        <v>80</v>
      </c>
      <c r="AY278" s="156" t="s">
        <v>157</v>
      </c>
    </row>
    <row r="279" spans="2:65" s="1" customFormat="1" ht="16.5" customHeight="1">
      <c r="B279" s="32"/>
      <c r="C279" s="131" t="s">
        <v>252</v>
      </c>
      <c r="D279" s="131" t="s">
        <v>159</v>
      </c>
      <c r="E279" s="132" t="s">
        <v>357</v>
      </c>
      <c r="F279" s="133" t="s">
        <v>358</v>
      </c>
      <c r="G279" s="134" t="s">
        <v>340</v>
      </c>
      <c r="H279" s="135">
        <v>8</v>
      </c>
      <c r="I279" s="136"/>
      <c r="J279" s="137">
        <f>ROUND(I279*H279,2)</f>
        <v>0</v>
      </c>
      <c r="K279" s="133" t="s">
        <v>19</v>
      </c>
      <c r="L279" s="32"/>
      <c r="M279" s="138" t="s">
        <v>19</v>
      </c>
      <c r="N279" s="139" t="s">
        <v>46</v>
      </c>
      <c r="P279" s="140">
        <f>O279*H279</f>
        <v>0</v>
      </c>
      <c r="Q279" s="140">
        <v>0</v>
      </c>
      <c r="R279" s="140">
        <f>Q279*H279</f>
        <v>0</v>
      </c>
      <c r="S279" s="140">
        <v>0</v>
      </c>
      <c r="T279" s="141">
        <f>S279*H279</f>
        <v>0</v>
      </c>
      <c r="AR279" s="142" t="s">
        <v>90</v>
      </c>
      <c r="AT279" s="142" t="s">
        <v>159</v>
      </c>
      <c r="AU279" s="142" t="s">
        <v>84</v>
      </c>
      <c r="AY279" s="17" t="s">
        <v>157</v>
      </c>
      <c r="BE279" s="143">
        <f>IF(N279="základní",J279,0)</f>
        <v>0</v>
      </c>
      <c r="BF279" s="143">
        <f>IF(N279="snížená",J279,0)</f>
        <v>0</v>
      </c>
      <c r="BG279" s="143">
        <f>IF(N279="zákl. přenesená",J279,0)</f>
        <v>0</v>
      </c>
      <c r="BH279" s="143">
        <f>IF(N279="sníž. přenesená",J279,0)</f>
        <v>0</v>
      </c>
      <c r="BI279" s="143">
        <f>IF(N279="nulová",J279,0)</f>
        <v>0</v>
      </c>
      <c r="BJ279" s="17" t="s">
        <v>80</v>
      </c>
      <c r="BK279" s="143">
        <f>ROUND(I279*H279,2)</f>
        <v>0</v>
      </c>
      <c r="BL279" s="17" t="s">
        <v>90</v>
      </c>
      <c r="BM279" s="142" t="s">
        <v>359</v>
      </c>
    </row>
    <row r="280" spans="2:65" s="1" customFormat="1" ht="10">
      <c r="B280" s="32"/>
      <c r="D280" s="144" t="s">
        <v>163</v>
      </c>
      <c r="F280" s="145" t="s">
        <v>358</v>
      </c>
      <c r="I280" s="146"/>
      <c r="L280" s="32"/>
      <c r="M280" s="147"/>
      <c r="T280" s="53"/>
      <c r="AT280" s="17" t="s">
        <v>163</v>
      </c>
      <c r="AU280" s="17" t="s">
        <v>84</v>
      </c>
    </row>
    <row r="281" spans="2:65" s="12" customFormat="1" ht="10">
      <c r="B281" s="148"/>
      <c r="D281" s="144" t="s">
        <v>164</v>
      </c>
      <c r="E281" s="149" t="s">
        <v>19</v>
      </c>
      <c r="F281" s="150" t="s">
        <v>175</v>
      </c>
      <c r="H281" s="151">
        <v>8</v>
      </c>
      <c r="I281" s="152"/>
      <c r="L281" s="148"/>
      <c r="M281" s="153"/>
      <c r="T281" s="154"/>
      <c r="AT281" s="149" t="s">
        <v>164</v>
      </c>
      <c r="AU281" s="149" t="s">
        <v>84</v>
      </c>
      <c r="AV281" s="12" t="s">
        <v>84</v>
      </c>
      <c r="AW281" s="12" t="s">
        <v>36</v>
      </c>
      <c r="AX281" s="12" t="s">
        <v>75</v>
      </c>
      <c r="AY281" s="149" t="s">
        <v>157</v>
      </c>
    </row>
    <row r="282" spans="2:65" s="13" customFormat="1" ht="10">
      <c r="B282" s="155"/>
      <c r="D282" s="144" t="s">
        <v>164</v>
      </c>
      <c r="E282" s="156" t="s">
        <v>19</v>
      </c>
      <c r="F282" s="157" t="s">
        <v>166</v>
      </c>
      <c r="H282" s="158">
        <v>8</v>
      </c>
      <c r="I282" s="159"/>
      <c r="L282" s="155"/>
      <c r="M282" s="160"/>
      <c r="T282" s="161"/>
      <c r="AT282" s="156" t="s">
        <v>164</v>
      </c>
      <c r="AU282" s="156" t="s">
        <v>84</v>
      </c>
      <c r="AV282" s="13" t="s">
        <v>90</v>
      </c>
      <c r="AW282" s="13" t="s">
        <v>36</v>
      </c>
      <c r="AX282" s="13" t="s">
        <v>80</v>
      </c>
      <c r="AY282" s="156" t="s">
        <v>157</v>
      </c>
    </row>
    <row r="283" spans="2:65" s="1" customFormat="1" ht="16.5" customHeight="1">
      <c r="B283" s="32"/>
      <c r="C283" s="131" t="s">
        <v>360</v>
      </c>
      <c r="D283" s="131" t="s">
        <v>159</v>
      </c>
      <c r="E283" s="132" t="s">
        <v>361</v>
      </c>
      <c r="F283" s="133" t="s">
        <v>362</v>
      </c>
      <c r="G283" s="134" t="s">
        <v>162</v>
      </c>
      <c r="H283" s="135">
        <v>1.1160000000000001</v>
      </c>
      <c r="I283" s="136"/>
      <c r="J283" s="137">
        <f>ROUND(I283*H283,2)</f>
        <v>0</v>
      </c>
      <c r="K283" s="133" t="s">
        <v>19</v>
      </c>
      <c r="L283" s="32"/>
      <c r="M283" s="138" t="s">
        <v>19</v>
      </c>
      <c r="N283" s="139" t="s">
        <v>46</v>
      </c>
      <c r="P283" s="140">
        <f>O283*H283</f>
        <v>0</v>
      </c>
      <c r="Q283" s="140">
        <v>0</v>
      </c>
      <c r="R283" s="140">
        <f>Q283*H283</f>
        <v>0</v>
      </c>
      <c r="S283" s="140">
        <v>0</v>
      </c>
      <c r="T283" s="141">
        <f>S283*H283</f>
        <v>0</v>
      </c>
      <c r="AR283" s="142" t="s">
        <v>90</v>
      </c>
      <c r="AT283" s="142" t="s">
        <v>159</v>
      </c>
      <c r="AU283" s="142" t="s">
        <v>84</v>
      </c>
      <c r="AY283" s="17" t="s">
        <v>157</v>
      </c>
      <c r="BE283" s="143">
        <f>IF(N283="základní",J283,0)</f>
        <v>0</v>
      </c>
      <c r="BF283" s="143">
        <f>IF(N283="snížená",J283,0)</f>
        <v>0</v>
      </c>
      <c r="BG283" s="143">
        <f>IF(N283="zákl. přenesená",J283,0)</f>
        <v>0</v>
      </c>
      <c r="BH283" s="143">
        <f>IF(N283="sníž. přenesená",J283,0)</f>
        <v>0</v>
      </c>
      <c r="BI283" s="143">
        <f>IF(N283="nulová",J283,0)</f>
        <v>0</v>
      </c>
      <c r="BJ283" s="17" t="s">
        <v>80</v>
      </c>
      <c r="BK283" s="143">
        <f>ROUND(I283*H283,2)</f>
        <v>0</v>
      </c>
      <c r="BL283" s="17" t="s">
        <v>90</v>
      </c>
      <c r="BM283" s="142" t="s">
        <v>363</v>
      </c>
    </row>
    <row r="284" spans="2:65" s="1" customFormat="1" ht="10">
      <c r="B284" s="32"/>
      <c r="D284" s="144" t="s">
        <v>163</v>
      </c>
      <c r="F284" s="145" t="s">
        <v>362</v>
      </c>
      <c r="I284" s="146"/>
      <c r="L284" s="32"/>
      <c r="M284" s="147"/>
      <c r="T284" s="53"/>
      <c r="AT284" s="17" t="s">
        <v>163</v>
      </c>
      <c r="AU284" s="17" t="s">
        <v>84</v>
      </c>
    </row>
    <row r="285" spans="2:65" s="12" customFormat="1" ht="10">
      <c r="B285" s="148"/>
      <c r="D285" s="144" t="s">
        <v>164</v>
      </c>
      <c r="E285" s="149" t="s">
        <v>19</v>
      </c>
      <c r="F285" s="150" t="s">
        <v>364</v>
      </c>
      <c r="H285" s="151">
        <v>0.72</v>
      </c>
      <c r="I285" s="152"/>
      <c r="L285" s="148"/>
      <c r="M285" s="153"/>
      <c r="T285" s="154"/>
      <c r="AT285" s="149" t="s">
        <v>164</v>
      </c>
      <c r="AU285" s="149" t="s">
        <v>84</v>
      </c>
      <c r="AV285" s="12" t="s">
        <v>84</v>
      </c>
      <c r="AW285" s="12" t="s">
        <v>36</v>
      </c>
      <c r="AX285" s="12" t="s">
        <v>75</v>
      </c>
      <c r="AY285" s="149" t="s">
        <v>157</v>
      </c>
    </row>
    <row r="286" spans="2:65" s="12" customFormat="1" ht="10">
      <c r="B286" s="148"/>
      <c r="D286" s="144" t="s">
        <v>164</v>
      </c>
      <c r="E286" s="149" t="s">
        <v>19</v>
      </c>
      <c r="F286" s="150" t="s">
        <v>365</v>
      </c>
      <c r="H286" s="151">
        <v>0.39600000000000002</v>
      </c>
      <c r="I286" s="152"/>
      <c r="L286" s="148"/>
      <c r="M286" s="153"/>
      <c r="T286" s="154"/>
      <c r="AT286" s="149" t="s">
        <v>164</v>
      </c>
      <c r="AU286" s="149" t="s">
        <v>84</v>
      </c>
      <c r="AV286" s="12" t="s">
        <v>84</v>
      </c>
      <c r="AW286" s="12" t="s">
        <v>36</v>
      </c>
      <c r="AX286" s="12" t="s">
        <v>75</v>
      </c>
      <c r="AY286" s="149" t="s">
        <v>157</v>
      </c>
    </row>
    <row r="287" spans="2:65" s="13" customFormat="1" ht="10">
      <c r="B287" s="155"/>
      <c r="D287" s="144" t="s">
        <v>164</v>
      </c>
      <c r="E287" s="156" t="s">
        <v>19</v>
      </c>
      <c r="F287" s="157" t="s">
        <v>166</v>
      </c>
      <c r="H287" s="158">
        <v>1.1160000000000001</v>
      </c>
      <c r="I287" s="159"/>
      <c r="L287" s="155"/>
      <c r="M287" s="160"/>
      <c r="T287" s="161"/>
      <c r="AT287" s="156" t="s">
        <v>164</v>
      </c>
      <c r="AU287" s="156" t="s">
        <v>84</v>
      </c>
      <c r="AV287" s="13" t="s">
        <v>90</v>
      </c>
      <c r="AW287" s="13" t="s">
        <v>36</v>
      </c>
      <c r="AX287" s="13" t="s">
        <v>80</v>
      </c>
      <c r="AY287" s="156" t="s">
        <v>157</v>
      </c>
    </row>
    <row r="288" spans="2:65" s="1" customFormat="1" ht="16.5" customHeight="1">
      <c r="B288" s="32"/>
      <c r="C288" s="131" t="s">
        <v>256</v>
      </c>
      <c r="D288" s="131" t="s">
        <v>159</v>
      </c>
      <c r="E288" s="132" t="s">
        <v>366</v>
      </c>
      <c r="F288" s="133" t="s">
        <v>367</v>
      </c>
      <c r="G288" s="134" t="s">
        <v>199</v>
      </c>
      <c r="H288" s="135">
        <v>6.78</v>
      </c>
      <c r="I288" s="136"/>
      <c r="J288" s="137">
        <f>ROUND(I288*H288,2)</f>
        <v>0</v>
      </c>
      <c r="K288" s="133" t="s">
        <v>19</v>
      </c>
      <c r="L288" s="32"/>
      <c r="M288" s="138" t="s">
        <v>19</v>
      </c>
      <c r="N288" s="139" t="s">
        <v>46</v>
      </c>
      <c r="P288" s="140">
        <f>O288*H288</f>
        <v>0</v>
      </c>
      <c r="Q288" s="140">
        <v>0</v>
      </c>
      <c r="R288" s="140">
        <f>Q288*H288</f>
        <v>0</v>
      </c>
      <c r="S288" s="140">
        <v>0</v>
      </c>
      <c r="T288" s="141">
        <f>S288*H288</f>
        <v>0</v>
      </c>
      <c r="AR288" s="142" t="s">
        <v>90</v>
      </c>
      <c r="AT288" s="142" t="s">
        <v>159</v>
      </c>
      <c r="AU288" s="142" t="s">
        <v>84</v>
      </c>
      <c r="AY288" s="17" t="s">
        <v>157</v>
      </c>
      <c r="BE288" s="143">
        <f>IF(N288="základní",J288,0)</f>
        <v>0</v>
      </c>
      <c r="BF288" s="143">
        <f>IF(N288="snížená",J288,0)</f>
        <v>0</v>
      </c>
      <c r="BG288" s="143">
        <f>IF(N288="zákl. přenesená",J288,0)</f>
        <v>0</v>
      </c>
      <c r="BH288" s="143">
        <f>IF(N288="sníž. přenesená",J288,0)</f>
        <v>0</v>
      </c>
      <c r="BI288" s="143">
        <f>IF(N288="nulová",J288,0)</f>
        <v>0</v>
      </c>
      <c r="BJ288" s="17" t="s">
        <v>80</v>
      </c>
      <c r="BK288" s="143">
        <f>ROUND(I288*H288,2)</f>
        <v>0</v>
      </c>
      <c r="BL288" s="17" t="s">
        <v>90</v>
      </c>
      <c r="BM288" s="142" t="s">
        <v>368</v>
      </c>
    </row>
    <row r="289" spans="2:65" s="1" customFormat="1" ht="10">
      <c r="B289" s="32"/>
      <c r="D289" s="144" t="s">
        <v>163</v>
      </c>
      <c r="F289" s="145" t="s">
        <v>367</v>
      </c>
      <c r="I289" s="146"/>
      <c r="L289" s="32"/>
      <c r="M289" s="147"/>
      <c r="T289" s="53"/>
      <c r="AT289" s="17" t="s">
        <v>163</v>
      </c>
      <c r="AU289" s="17" t="s">
        <v>84</v>
      </c>
    </row>
    <row r="290" spans="2:65" s="12" customFormat="1" ht="10">
      <c r="B290" s="148"/>
      <c r="D290" s="144" t="s">
        <v>164</v>
      </c>
      <c r="E290" s="149" t="s">
        <v>19</v>
      </c>
      <c r="F290" s="150" t="s">
        <v>369</v>
      </c>
      <c r="H290" s="151">
        <v>1.98</v>
      </c>
      <c r="I290" s="152"/>
      <c r="L290" s="148"/>
      <c r="M290" s="153"/>
      <c r="T290" s="154"/>
      <c r="AT290" s="149" t="s">
        <v>164</v>
      </c>
      <c r="AU290" s="149" t="s">
        <v>84</v>
      </c>
      <c r="AV290" s="12" t="s">
        <v>84</v>
      </c>
      <c r="AW290" s="12" t="s">
        <v>36</v>
      </c>
      <c r="AX290" s="12" t="s">
        <v>75</v>
      </c>
      <c r="AY290" s="149" t="s">
        <v>157</v>
      </c>
    </row>
    <row r="291" spans="2:65" s="12" customFormat="1" ht="10">
      <c r="B291" s="148"/>
      <c r="D291" s="144" t="s">
        <v>164</v>
      </c>
      <c r="E291" s="149" t="s">
        <v>19</v>
      </c>
      <c r="F291" s="150" t="s">
        <v>370</v>
      </c>
      <c r="H291" s="151">
        <v>4.8</v>
      </c>
      <c r="I291" s="152"/>
      <c r="L291" s="148"/>
      <c r="M291" s="153"/>
      <c r="T291" s="154"/>
      <c r="AT291" s="149" t="s">
        <v>164</v>
      </c>
      <c r="AU291" s="149" t="s">
        <v>84</v>
      </c>
      <c r="AV291" s="12" t="s">
        <v>84</v>
      </c>
      <c r="AW291" s="12" t="s">
        <v>36</v>
      </c>
      <c r="AX291" s="12" t="s">
        <v>75</v>
      </c>
      <c r="AY291" s="149" t="s">
        <v>157</v>
      </c>
    </row>
    <row r="292" spans="2:65" s="13" customFormat="1" ht="10">
      <c r="B292" s="155"/>
      <c r="D292" s="144" t="s">
        <v>164</v>
      </c>
      <c r="E292" s="156" t="s">
        <v>19</v>
      </c>
      <c r="F292" s="157" t="s">
        <v>166</v>
      </c>
      <c r="H292" s="158">
        <v>6.78</v>
      </c>
      <c r="I292" s="159"/>
      <c r="L292" s="155"/>
      <c r="M292" s="160"/>
      <c r="T292" s="161"/>
      <c r="AT292" s="156" t="s">
        <v>164</v>
      </c>
      <c r="AU292" s="156" t="s">
        <v>84</v>
      </c>
      <c r="AV292" s="13" t="s">
        <v>90</v>
      </c>
      <c r="AW292" s="13" t="s">
        <v>36</v>
      </c>
      <c r="AX292" s="13" t="s">
        <v>80</v>
      </c>
      <c r="AY292" s="156" t="s">
        <v>157</v>
      </c>
    </row>
    <row r="293" spans="2:65" s="1" customFormat="1" ht="16.5" customHeight="1">
      <c r="B293" s="32"/>
      <c r="C293" s="131" t="s">
        <v>371</v>
      </c>
      <c r="D293" s="131" t="s">
        <v>159</v>
      </c>
      <c r="E293" s="132" t="s">
        <v>372</v>
      </c>
      <c r="F293" s="133" t="s">
        <v>373</v>
      </c>
      <c r="G293" s="134" t="s">
        <v>199</v>
      </c>
      <c r="H293" s="135">
        <v>6.78</v>
      </c>
      <c r="I293" s="136"/>
      <c r="J293" s="137">
        <f>ROUND(I293*H293,2)</f>
        <v>0</v>
      </c>
      <c r="K293" s="133" t="s">
        <v>19</v>
      </c>
      <c r="L293" s="32"/>
      <c r="M293" s="138" t="s">
        <v>19</v>
      </c>
      <c r="N293" s="139" t="s">
        <v>46</v>
      </c>
      <c r="P293" s="140">
        <f>O293*H293</f>
        <v>0</v>
      </c>
      <c r="Q293" s="140">
        <v>0</v>
      </c>
      <c r="R293" s="140">
        <f>Q293*H293</f>
        <v>0</v>
      </c>
      <c r="S293" s="140">
        <v>0</v>
      </c>
      <c r="T293" s="141">
        <f>S293*H293</f>
        <v>0</v>
      </c>
      <c r="AR293" s="142" t="s">
        <v>90</v>
      </c>
      <c r="AT293" s="142" t="s">
        <v>159</v>
      </c>
      <c r="AU293" s="142" t="s">
        <v>84</v>
      </c>
      <c r="AY293" s="17" t="s">
        <v>157</v>
      </c>
      <c r="BE293" s="143">
        <f>IF(N293="základní",J293,0)</f>
        <v>0</v>
      </c>
      <c r="BF293" s="143">
        <f>IF(N293="snížená",J293,0)</f>
        <v>0</v>
      </c>
      <c r="BG293" s="143">
        <f>IF(N293="zákl. přenesená",J293,0)</f>
        <v>0</v>
      </c>
      <c r="BH293" s="143">
        <f>IF(N293="sníž. přenesená",J293,0)</f>
        <v>0</v>
      </c>
      <c r="BI293" s="143">
        <f>IF(N293="nulová",J293,0)</f>
        <v>0</v>
      </c>
      <c r="BJ293" s="17" t="s">
        <v>80</v>
      </c>
      <c r="BK293" s="143">
        <f>ROUND(I293*H293,2)</f>
        <v>0</v>
      </c>
      <c r="BL293" s="17" t="s">
        <v>90</v>
      </c>
      <c r="BM293" s="142" t="s">
        <v>374</v>
      </c>
    </row>
    <row r="294" spans="2:65" s="1" customFormat="1" ht="10">
      <c r="B294" s="32"/>
      <c r="D294" s="144" t="s">
        <v>163</v>
      </c>
      <c r="F294" s="145" t="s">
        <v>373</v>
      </c>
      <c r="I294" s="146"/>
      <c r="L294" s="32"/>
      <c r="M294" s="147"/>
      <c r="T294" s="53"/>
      <c r="AT294" s="17" t="s">
        <v>163</v>
      </c>
      <c r="AU294" s="17" t="s">
        <v>84</v>
      </c>
    </row>
    <row r="295" spans="2:65" s="1" customFormat="1" ht="24.15" customHeight="1">
      <c r="B295" s="32"/>
      <c r="C295" s="131" t="s">
        <v>261</v>
      </c>
      <c r="D295" s="131" t="s">
        <v>159</v>
      </c>
      <c r="E295" s="132" t="s">
        <v>375</v>
      </c>
      <c r="F295" s="133" t="s">
        <v>376</v>
      </c>
      <c r="G295" s="134" t="s">
        <v>185</v>
      </c>
      <c r="H295" s="135">
        <v>2.5950000000000002</v>
      </c>
      <c r="I295" s="136"/>
      <c r="J295" s="137">
        <f>ROUND(I295*H295,2)</f>
        <v>0</v>
      </c>
      <c r="K295" s="133" t="s">
        <v>19</v>
      </c>
      <c r="L295" s="32"/>
      <c r="M295" s="138" t="s">
        <v>19</v>
      </c>
      <c r="N295" s="139" t="s">
        <v>46</v>
      </c>
      <c r="P295" s="140">
        <f>O295*H295</f>
        <v>0</v>
      </c>
      <c r="Q295" s="140">
        <v>0</v>
      </c>
      <c r="R295" s="140">
        <f>Q295*H295</f>
        <v>0</v>
      </c>
      <c r="S295" s="140">
        <v>0</v>
      </c>
      <c r="T295" s="141">
        <f>S295*H295</f>
        <v>0</v>
      </c>
      <c r="AR295" s="142" t="s">
        <v>90</v>
      </c>
      <c r="AT295" s="142" t="s">
        <v>159</v>
      </c>
      <c r="AU295" s="142" t="s">
        <v>84</v>
      </c>
      <c r="AY295" s="17" t="s">
        <v>157</v>
      </c>
      <c r="BE295" s="143">
        <f>IF(N295="základní",J295,0)</f>
        <v>0</v>
      </c>
      <c r="BF295" s="143">
        <f>IF(N295="snížená",J295,0)</f>
        <v>0</v>
      </c>
      <c r="BG295" s="143">
        <f>IF(N295="zákl. přenesená",J295,0)</f>
        <v>0</v>
      </c>
      <c r="BH295" s="143">
        <f>IF(N295="sníž. přenesená",J295,0)</f>
        <v>0</v>
      </c>
      <c r="BI295" s="143">
        <f>IF(N295="nulová",J295,0)</f>
        <v>0</v>
      </c>
      <c r="BJ295" s="17" t="s">
        <v>80</v>
      </c>
      <c r="BK295" s="143">
        <f>ROUND(I295*H295,2)</f>
        <v>0</v>
      </c>
      <c r="BL295" s="17" t="s">
        <v>90</v>
      </c>
      <c r="BM295" s="142" t="s">
        <v>377</v>
      </c>
    </row>
    <row r="296" spans="2:65" s="1" customFormat="1" ht="10">
      <c r="B296" s="32"/>
      <c r="D296" s="144" t="s">
        <v>163</v>
      </c>
      <c r="F296" s="145" t="s">
        <v>376</v>
      </c>
      <c r="I296" s="146"/>
      <c r="L296" s="32"/>
      <c r="M296" s="147"/>
      <c r="T296" s="53"/>
      <c r="AT296" s="17" t="s">
        <v>163</v>
      </c>
      <c r="AU296" s="17" t="s">
        <v>84</v>
      </c>
    </row>
    <row r="297" spans="2:65" s="12" customFormat="1" ht="10">
      <c r="B297" s="148"/>
      <c r="D297" s="144" t="s">
        <v>164</v>
      </c>
      <c r="E297" s="149" t="s">
        <v>19</v>
      </c>
      <c r="F297" s="150" t="s">
        <v>378</v>
      </c>
      <c r="H297" s="151">
        <v>1.8859999999999999</v>
      </c>
      <c r="I297" s="152"/>
      <c r="L297" s="148"/>
      <c r="M297" s="153"/>
      <c r="T297" s="154"/>
      <c r="AT297" s="149" t="s">
        <v>164</v>
      </c>
      <c r="AU297" s="149" t="s">
        <v>84</v>
      </c>
      <c r="AV297" s="12" t="s">
        <v>84</v>
      </c>
      <c r="AW297" s="12" t="s">
        <v>36</v>
      </c>
      <c r="AX297" s="12" t="s">
        <v>75</v>
      </c>
      <c r="AY297" s="149" t="s">
        <v>157</v>
      </c>
    </row>
    <row r="298" spans="2:65" s="12" customFormat="1" ht="10">
      <c r="B298" s="148"/>
      <c r="D298" s="144" t="s">
        <v>164</v>
      </c>
      <c r="E298" s="149" t="s">
        <v>19</v>
      </c>
      <c r="F298" s="150" t="s">
        <v>379</v>
      </c>
      <c r="H298" s="151">
        <v>0.70899999999999996</v>
      </c>
      <c r="I298" s="152"/>
      <c r="L298" s="148"/>
      <c r="M298" s="153"/>
      <c r="T298" s="154"/>
      <c r="AT298" s="149" t="s">
        <v>164</v>
      </c>
      <c r="AU298" s="149" t="s">
        <v>84</v>
      </c>
      <c r="AV298" s="12" t="s">
        <v>84</v>
      </c>
      <c r="AW298" s="12" t="s">
        <v>36</v>
      </c>
      <c r="AX298" s="12" t="s">
        <v>75</v>
      </c>
      <c r="AY298" s="149" t="s">
        <v>157</v>
      </c>
    </row>
    <row r="299" spans="2:65" s="13" customFormat="1" ht="10">
      <c r="B299" s="155"/>
      <c r="D299" s="144" t="s">
        <v>164</v>
      </c>
      <c r="E299" s="156" t="s">
        <v>19</v>
      </c>
      <c r="F299" s="157" t="s">
        <v>166</v>
      </c>
      <c r="H299" s="158">
        <v>2.5950000000000002</v>
      </c>
      <c r="I299" s="159"/>
      <c r="L299" s="155"/>
      <c r="M299" s="160"/>
      <c r="T299" s="161"/>
      <c r="AT299" s="156" t="s">
        <v>164</v>
      </c>
      <c r="AU299" s="156" t="s">
        <v>84</v>
      </c>
      <c r="AV299" s="13" t="s">
        <v>90</v>
      </c>
      <c r="AW299" s="13" t="s">
        <v>36</v>
      </c>
      <c r="AX299" s="13" t="s">
        <v>80</v>
      </c>
      <c r="AY299" s="156" t="s">
        <v>157</v>
      </c>
    </row>
    <row r="300" spans="2:65" s="1" customFormat="1" ht="16.5" customHeight="1">
      <c r="B300" s="32"/>
      <c r="C300" s="162" t="s">
        <v>380</v>
      </c>
      <c r="D300" s="162" t="s">
        <v>206</v>
      </c>
      <c r="E300" s="163" t="s">
        <v>381</v>
      </c>
      <c r="F300" s="164" t="s">
        <v>382</v>
      </c>
      <c r="G300" s="165" t="s">
        <v>185</v>
      </c>
      <c r="H300" s="166">
        <v>1.8859999999999999</v>
      </c>
      <c r="I300" s="167"/>
      <c r="J300" s="168">
        <f>ROUND(I300*H300,2)</f>
        <v>0</v>
      </c>
      <c r="K300" s="164" t="s">
        <v>19</v>
      </c>
      <c r="L300" s="169"/>
      <c r="M300" s="170" t="s">
        <v>19</v>
      </c>
      <c r="N300" s="171" t="s">
        <v>46</v>
      </c>
      <c r="P300" s="140">
        <f>O300*H300</f>
        <v>0</v>
      </c>
      <c r="Q300" s="140">
        <v>0</v>
      </c>
      <c r="R300" s="140">
        <f>Q300*H300</f>
        <v>0</v>
      </c>
      <c r="S300" s="140">
        <v>0</v>
      </c>
      <c r="T300" s="141">
        <f>S300*H300</f>
        <v>0</v>
      </c>
      <c r="AR300" s="142" t="s">
        <v>175</v>
      </c>
      <c r="AT300" s="142" t="s">
        <v>206</v>
      </c>
      <c r="AU300" s="142" t="s">
        <v>84</v>
      </c>
      <c r="AY300" s="17" t="s">
        <v>157</v>
      </c>
      <c r="BE300" s="143">
        <f>IF(N300="základní",J300,0)</f>
        <v>0</v>
      </c>
      <c r="BF300" s="143">
        <f>IF(N300="snížená",J300,0)</f>
        <v>0</v>
      </c>
      <c r="BG300" s="143">
        <f>IF(N300="zákl. přenesená",J300,0)</f>
        <v>0</v>
      </c>
      <c r="BH300" s="143">
        <f>IF(N300="sníž. přenesená",J300,0)</f>
        <v>0</v>
      </c>
      <c r="BI300" s="143">
        <f>IF(N300="nulová",J300,0)</f>
        <v>0</v>
      </c>
      <c r="BJ300" s="17" t="s">
        <v>80</v>
      </c>
      <c r="BK300" s="143">
        <f>ROUND(I300*H300,2)</f>
        <v>0</v>
      </c>
      <c r="BL300" s="17" t="s">
        <v>90</v>
      </c>
      <c r="BM300" s="142" t="s">
        <v>383</v>
      </c>
    </row>
    <row r="301" spans="2:65" s="1" customFormat="1" ht="10">
      <c r="B301" s="32"/>
      <c r="D301" s="144" t="s">
        <v>163</v>
      </c>
      <c r="F301" s="145" t="s">
        <v>382</v>
      </c>
      <c r="I301" s="146"/>
      <c r="L301" s="32"/>
      <c r="M301" s="147"/>
      <c r="T301" s="53"/>
      <c r="AT301" s="17" t="s">
        <v>163</v>
      </c>
      <c r="AU301" s="17" t="s">
        <v>84</v>
      </c>
    </row>
    <row r="302" spans="2:65" s="1" customFormat="1" ht="16.5" customHeight="1">
      <c r="B302" s="32"/>
      <c r="C302" s="162" t="s">
        <v>264</v>
      </c>
      <c r="D302" s="162" t="s">
        <v>206</v>
      </c>
      <c r="E302" s="163" t="s">
        <v>384</v>
      </c>
      <c r="F302" s="164" t="s">
        <v>385</v>
      </c>
      <c r="G302" s="165" t="s">
        <v>185</v>
      </c>
      <c r="H302" s="166">
        <v>0.70899999999999996</v>
      </c>
      <c r="I302" s="167"/>
      <c r="J302" s="168">
        <f>ROUND(I302*H302,2)</f>
        <v>0</v>
      </c>
      <c r="K302" s="164" t="s">
        <v>19</v>
      </c>
      <c r="L302" s="169"/>
      <c r="M302" s="170" t="s">
        <v>19</v>
      </c>
      <c r="N302" s="171" t="s">
        <v>46</v>
      </c>
      <c r="P302" s="140">
        <f>O302*H302</f>
        <v>0</v>
      </c>
      <c r="Q302" s="140">
        <v>0</v>
      </c>
      <c r="R302" s="140">
        <f>Q302*H302</f>
        <v>0</v>
      </c>
      <c r="S302" s="140">
        <v>0</v>
      </c>
      <c r="T302" s="141">
        <f>S302*H302</f>
        <v>0</v>
      </c>
      <c r="AR302" s="142" t="s">
        <v>175</v>
      </c>
      <c r="AT302" s="142" t="s">
        <v>206</v>
      </c>
      <c r="AU302" s="142" t="s">
        <v>84</v>
      </c>
      <c r="AY302" s="17" t="s">
        <v>157</v>
      </c>
      <c r="BE302" s="143">
        <f>IF(N302="základní",J302,0)</f>
        <v>0</v>
      </c>
      <c r="BF302" s="143">
        <f>IF(N302="snížená",J302,0)</f>
        <v>0</v>
      </c>
      <c r="BG302" s="143">
        <f>IF(N302="zákl. přenesená",J302,0)</f>
        <v>0</v>
      </c>
      <c r="BH302" s="143">
        <f>IF(N302="sníž. přenesená",J302,0)</f>
        <v>0</v>
      </c>
      <c r="BI302" s="143">
        <f>IF(N302="nulová",J302,0)</f>
        <v>0</v>
      </c>
      <c r="BJ302" s="17" t="s">
        <v>80</v>
      </c>
      <c r="BK302" s="143">
        <f>ROUND(I302*H302,2)</f>
        <v>0</v>
      </c>
      <c r="BL302" s="17" t="s">
        <v>90</v>
      </c>
      <c r="BM302" s="142" t="s">
        <v>386</v>
      </c>
    </row>
    <row r="303" spans="2:65" s="1" customFormat="1" ht="10">
      <c r="B303" s="32"/>
      <c r="D303" s="144" t="s">
        <v>163</v>
      </c>
      <c r="F303" s="145" t="s">
        <v>385</v>
      </c>
      <c r="I303" s="146"/>
      <c r="L303" s="32"/>
      <c r="M303" s="147"/>
      <c r="T303" s="53"/>
      <c r="AT303" s="17" t="s">
        <v>163</v>
      </c>
      <c r="AU303" s="17" t="s">
        <v>84</v>
      </c>
    </row>
    <row r="304" spans="2:65" s="12" customFormat="1" ht="10">
      <c r="B304" s="148"/>
      <c r="D304" s="144" t="s">
        <v>164</v>
      </c>
      <c r="E304" s="149" t="s">
        <v>19</v>
      </c>
      <c r="F304" s="150" t="s">
        <v>387</v>
      </c>
      <c r="H304" s="151">
        <v>0.70899999999999996</v>
      </c>
      <c r="I304" s="152"/>
      <c r="L304" s="148"/>
      <c r="M304" s="153"/>
      <c r="T304" s="154"/>
      <c r="AT304" s="149" t="s">
        <v>164</v>
      </c>
      <c r="AU304" s="149" t="s">
        <v>84</v>
      </c>
      <c r="AV304" s="12" t="s">
        <v>84</v>
      </c>
      <c r="AW304" s="12" t="s">
        <v>36</v>
      </c>
      <c r="AX304" s="12" t="s">
        <v>75</v>
      </c>
      <c r="AY304" s="149" t="s">
        <v>157</v>
      </c>
    </row>
    <row r="305" spans="2:65" s="13" customFormat="1" ht="10">
      <c r="B305" s="155"/>
      <c r="D305" s="144" t="s">
        <v>164</v>
      </c>
      <c r="E305" s="156" t="s">
        <v>19</v>
      </c>
      <c r="F305" s="157" t="s">
        <v>166</v>
      </c>
      <c r="H305" s="158">
        <v>0.70899999999999996</v>
      </c>
      <c r="I305" s="159"/>
      <c r="L305" s="155"/>
      <c r="M305" s="160"/>
      <c r="T305" s="161"/>
      <c r="AT305" s="156" t="s">
        <v>164</v>
      </c>
      <c r="AU305" s="156" t="s">
        <v>84</v>
      </c>
      <c r="AV305" s="13" t="s">
        <v>90</v>
      </c>
      <c r="AW305" s="13" t="s">
        <v>36</v>
      </c>
      <c r="AX305" s="13" t="s">
        <v>80</v>
      </c>
      <c r="AY305" s="156" t="s">
        <v>157</v>
      </c>
    </row>
    <row r="306" spans="2:65" s="1" customFormat="1" ht="16.5" customHeight="1">
      <c r="B306" s="32"/>
      <c r="C306" s="131" t="s">
        <v>388</v>
      </c>
      <c r="D306" s="131" t="s">
        <v>159</v>
      </c>
      <c r="E306" s="132" t="s">
        <v>389</v>
      </c>
      <c r="F306" s="133" t="s">
        <v>390</v>
      </c>
      <c r="G306" s="134" t="s">
        <v>162</v>
      </c>
      <c r="H306" s="135">
        <v>1.44</v>
      </c>
      <c r="I306" s="136"/>
      <c r="J306" s="137">
        <f>ROUND(I306*H306,2)</f>
        <v>0</v>
      </c>
      <c r="K306" s="133" t="s">
        <v>19</v>
      </c>
      <c r="L306" s="32"/>
      <c r="M306" s="138" t="s">
        <v>19</v>
      </c>
      <c r="N306" s="139" t="s">
        <v>46</v>
      </c>
      <c r="P306" s="140">
        <f>O306*H306</f>
        <v>0</v>
      </c>
      <c r="Q306" s="140">
        <v>0</v>
      </c>
      <c r="R306" s="140">
        <f>Q306*H306</f>
        <v>0</v>
      </c>
      <c r="S306" s="140">
        <v>0</v>
      </c>
      <c r="T306" s="141">
        <f>S306*H306</f>
        <v>0</v>
      </c>
      <c r="AR306" s="142" t="s">
        <v>90</v>
      </c>
      <c r="AT306" s="142" t="s">
        <v>159</v>
      </c>
      <c r="AU306" s="142" t="s">
        <v>84</v>
      </c>
      <c r="AY306" s="17" t="s">
        <v>157</v>
      </c>
      <c r="BE306" s="143">
        <f>IF(N306="základní",J306,0)</f>
        <v>0</v>
      </c>
      <c r="BF306" s="143">
        <f>IF(N306="snížená",J306,0)</f>
        <v>0</v>
      </c>
      <c r="BG306" s="143">
        <f>IF(N306="zákl. přenesená",J306,0)</f>
        <v>0</v>
      </c>
      <c r="BH306" s="143">
        <f>IF(N306="sníž. přenesená",J306,0)</f>
        <v>0</v>
      </c>
      <c r="BI306" s="143">
        <f>IF(N306="nulová",J306,0)</f>
        <v>0</v>
      </c>
      <c r="BJ306" s="17" t="s">
        <v>80</v>
      </c>
      <c r="BK306" s="143">
        <f>ROUND(I306*H306,2)</f>
        <v>0</v>
      </c>
      <c r="BL306" s="17" t="s">
        <v>90</v>
      </c>
      <c r="BM306" s="142" t="s">
        <v>391</v>
      </c>
    </row>
    <row r="307" spans="2:65" s="1" customFormat="1" ht="10">
      <c r="B307" s="32"/>
      <c r="D307" s="144" t="s">
        <v>163</v>
      </c>
      <c r="F307" s="145" t="s">
        <v>390</v>
      </c>
      <c r="I307" s="146"/>
      <c r="L307" s="32"/>
      <c r="M307" s="147"/>
      <c r="T307" s="53"/>
      <c r="AT307" s="17" t="s">
        <v>163</v>
      </c>
      <c r="AU307" s="17" t="s">
        <v>84</v>
      </c>
    </row>
    <row r="308" spans="2:65" s="12" customFormat="1" ht="10">
      <c r="B308" s="148"/>
      <c r="D308" s="144" t="s">
        <v>164</v>
      </c>
      <c r="E308" s="149" t="s">
        <v>19</v>
      </c>
      <c r="F308" s="150" t="s">
        <v>392</v>
      </c>
      <c r="H308" s="151">
        <v>1.44</v>
      </c>
      <c r="I308" s="152"/>
      <c r="L308" s="148"/>
      <c r="M308" s="153"/>
      <c r="T308" s="154"/>
      <c r="AT308" s="149" t="s">
        <v>164</v>
      </c>
      <c r="AU308" s="149" t="s">
        <v>84</v>
      </c>
      <c r="AV308" s="12" t="s">
        <v>84</v>
      </c>
      <c r="AW308" s="12" t="s">
        <v>36</v>
      </c>
      <c r="AX308" s="12" t="s">
        <v>75</v>
      </c>
      <c r="AY308" s="149" t="s">
        <v>157</v>
      </c>
    </row>
    <row r="309" spans="2:65" s="13" customFormat="1" ht="10">
      <c r="B309" s="155"/>
      <c r="D309" s="144" t="s">
        <v>164</v>
      </c>
      <c r="E309" s="156" t="s">
        <v>19</v>
      </c>
      <c r="F309" s="157" t="s">
        <v>166</v>
      </c>
      <c r="H309" s="158">
        <v>1.44</v>
      </c>
      <c r="I309" s="159"/>
      <c r="L309" s="155"/>
      <c r="M309" s="160"/>
      <c r="T309" s="161"/>
      <c r="AT309" s="156" t="s">
        <v>164</v>
      </c>
      <c r="AU309" s="156" t="s">
        <v>84</v>
      </c>
      <c r="AV309" s="13" t="s">
        <v>90</v>
      </c>
      <c r="AW309" s="13" t="s">
        <v>36</v>
      </c>
      <c r="AX309" s="13" t="s">
        <v>80</v>
      </c>
      <c r="AY309" s="156" t="s">
        <v>157</v>
      </c>
    </row>
    <row r="310" spans="2:65" s="1" customFormat="1" ht="16.5" customHeight="1">
      <c r="B310" s="32"/>
      <c r="C310" s="131" t="s">
        <v>269</v>
      </c>
      <c r="D310" s="131" t="s">
        <v>159</v>
      </c>
      <c r="E310" s="132" t="s">
        <v>393</v>
      </c>
      <c r="F310" s="133" t="s">
        <v>394</v>
      </c>
      <c r="G310" s="134" t="s">
        <v>199</v>
      </c>
      <c r="H310" s="135">
        <v>19.2</v>
      </c>
      <c r="I310" s="136"/>
      <c r="J310" s="137">
        <f>ROUND(I310*H310,2)</f>
        <v>0</v>
      </c>
      <c r="K310" s="133" t="s">
        <v>19</v>
      </c>
      <c r="L310" s="32"/>
      <c r="M310" s="138" t="s">
        <v>19</v>
      </c>
      <c r="N310" s="139" t="s">
        <v>46</v>
      </c>
      <c r="P310" s="140">
        <f>O310*H310</f>
        <v>0</v>
      </c>
      <c r="Q310" s="140">
        <v>0</v>
      </c>
      <c r="R310" s="140">
        <f>Q310*H310</f>
        <v>0</v>
      </c>
      <c r="S310" s="140">
        <v>0</v>
      </c>
      <c r="T310" s="141">
        <f>S310*H310</f>
        <v>0</v>
      </c>
      <c r="AR310" s="142" t="s">
        <v>90</v>
      </c>
      <c r="AT310" s="142" t="s">
        <v>159</v>
      </c>
      <c r="AU310" s="142" t="s">
        <v>84</v>
      </c>
      <c r="AY310" s="17" t="s">
        <v>157</v>
      </c>
      <c r="BE310" s="143">
        <f>IF(N310="základní",J310,0)</f>
        <v>0</v>
      </c>
      <c r="BF310" s="143">
        <f>IF(N310="snížená",J310,0)</f>
        <v>0</v>
      </c>
      <c r="BG310" s="143">
        <f>IF(N310="zákl. přenesená",J310,0)</f>
        <v>0</v>
      </c>
      <c r="BH310" s="143">
        <f>IF(N310="sníž. přenesená",J310,0)</f>
        <v>0</v>
      </c>
      <c r="BI310" s="143">
        <f>IF(N310="nulová",J310,0)</f>
        <v>0</v>
      </c>
      <c r="BJ310" s="17" t="s">
        <v>80</v>
      </c>
      <c r="BK310" s="143">
        <f>ROUND(I310*H310,2)</f>
        <v>0</v>
      </c>
      <c r="BL310" s="17" t="s">
        <v>90</v>
      </c>
      <c r="BM310" s="142" t="s">
        <v>395</v>
      </c>
    </row>
    <row r="311" spans="2:65" s="1" customFormat="1" ht="10">
      <c r="B311" s="32"/>
      <c r="D311" s="144" t="s">
        <v>163</v>
      </c>
      <c r="F311" s="145" t="s">
        <v>394</v>
      </c>
      <c r="I311" s="146"/>
      <c r="L311" s="32"/>
      <c r="M311" s="147"/>
      <c r="T311" s="53"/>
      <c r="AT311" s="17" t="s">
        <v>163</v>
      </c>
      <c r="AU311" s="17" t="s">
        <v>84</v>
      </c>
    </row>
    <row r="312" spans="2:65" s="12" customFormat="1" ht="10">
      <c r="B312" s="148"/>
      <c r="D312" s="144" t="s">
        <v>164</v>
      </c>
      <c r="E312" s="149" t="s">
        <v>19</v>
      </c>
      <c r="F312" s="150" t="s">
        <v>396</v>
      </c>
      <c r="H312" s="151">
        <v>19.2</v>
      </c>
      <c r="I312" s="152"/>
      <c r="L312" s="148"/>
      <c r="M312" s="153"/>
      <c r="T312" s="154"/>
      <c r="AT312" s="149" t="s">
        <v>164</v>
      </c>
      <c r="AU312" s="149" t="s">
        <v>84</v>
      </c>
      <c r="AV312" s="12" t="s">
        <v>84</v>
      </c>
      <c r="AW312" s="12" t="s">
        <v>36</v>
      </c>
      <c r="AX312" s="12" t="s">
        <v>75</v>
      </c>
      <c r="AY312" s="149" t="s">
        <v>157</v>
      </c>
    </row>
    <row r="313" spans="2:65" s="13" customFormat="1" ht="10">
      <c r="B313" s="155"/>
      <c r="D313" s="144" t="s">
        <v>164</v>
      </c>
      <c r="E313" s="156" t="s">
        <v>19</v>
      </c>
      <c r="F313" s="157" t="s">
        <v>166</v>
      </c>
      <c r="H313" s="158">
        <v>19.2</v>
      </c>
      <c r="I313" s="159"/>
      <c r="L313" s="155"/>
      <c r="M313" s="160"/>
      <c r="T313" s="161"/>
      <c r="AT313" s="156" t="s">
        <v>164</v>
      </c>
      <c r="AU313" s="156" t="s">
        <v>84</v>
      </c>
      <c r="AV313" s="13" t="s">
        <v>90</v>
      </c>
      <c r="AW313" s="13" t="s">
        <v>36</v>
      </c>
      <c r="AX313" s="13" t="s">
        <v>80</v>
      </c>
      <c r="AY313" s="156" t="s">
        <v>157</v>
      </c>
    </row>
    <row r="314" spans="2:65" s="1" customFormat="1" ht="16.5" customHeight="1">
      <c r="B314" s="32"/>
      <c r="C314" s="131" t="s">
        <v>397</v>
      </c>
      <c r="D314" s="131" t="s">
        <v>159</v>
      </c>
      <c r="E314" s="132" t="s">
        <v>398</v>
      </c>
      <c r="F314" s="133" t="s">
        <v>399</v>
      </c>
      <c r="G314" s="134" t="s">
        <v>199</v>
      </c>
      <c r="H314" s="135">
        <v>19.2</v>
      </c>
      <c r="I314" s="136"/>
      <c r="J314" s="137">
        <f>ROUND(I314*H314,2)</f>
        <v>0</v>
      </c>
      <c r="K314" s="133" t="s">
        <v>19</v>
      </c>
      <c r="L314" s="32"/>
      <c r="M314" s="138" t="s">
        <v>19</v>
      </c>
      <c r="N314" s="139" t="s">
        <v>46</v>
      </c>
      <c r="P314" s="140">
        <f>O314*H314</f>
        <v>0</v>
      </c>
      <c r="Q314" s="140">
        <v>0</v>
      </c>
      <c r="R314" s="140">
        <f>Q314*H314</f>
        <v>0</v>
      </c>
      <c r="S314" s="140">
        <v>0</v>
      </c>
      <c r="T314" s="141">
        <f>S314*H314</f>
        <v>0</v>
      </c>
      <c r="AR314" s="142" t="s">
        <v>90</v>
      </c>
      <c r="AT314" s="142" t="s">
        <v>159</v>
      </c>
      <c r="AU314" s="142" t="s">
        <v>84</v>
      </c>
      <c r="AY314" s="17" t="s">
        <v>157</v>
      </c>
      <c r="BE314" s="143">
        <f>IF(N314="základní",J314,0)</f>
        <v>0</v>
      </c>
      <c r="BF314" s="143">
        <f>IF(N314="snížená",J314,0)</f>
        <v>0</v>
      </c>
      <c r="BG314" s="143">
        <f>IF(N314="zákl. přenesená",J314,0)</f>
        <v>0</v>
      </c>
      <c r="BH314" s="143">
        <f>IF(N314="sníž. přenesená",J314,0)</f>
        <v>0</v>
      </c>
      <c r="BI314" s="143">
        <f>IF(N314="nulová",J314,0)</f>
        <v>0</v>
      </c>
      <c r="BJ314" s="17" t="s">
        <v>80</v>
      </c>
      <c r="BK314" s="143">
        <f>ROUND(I314*H314,2)</f>
        <v>0</v>
      </c>
      <c r="BL314" s="17" t="s">
        <v>90</v>
      </c>
      <c r="BM314" s="142" t="s">
        <v>400</v>
      </c>
    </row>
    <row r="315" spans="2:65" s="1" customFormat="1" ht="10">
      <c r="B315" s="32"/>
      <c r="D315" s="144" t="s">
        <v>163</v>
      </c>
      <c r="F315" s="145" t="s">
        <v>399</v>
      </c>
      <c r="I315" s="146"/>
      <c r="L315" s="32"/>
      <c r="M315" s="147"/>
      <c r="T315" s="53"/>
      <c r="AT315" s="17" t="s">
        <v>163</v>
      </c>
      <c r="AU315" s="17" t="s">
        <v>84</v>
      </c>
    </row>
    <row r="316" spans="2:65" s="1" customFormat="1" ht="16.5" customHeight="1">
      <c r="B316" s="32"/>
      <c r="C316" s="131" t="s">
        <v>275</v>
      </c>
      <c r="D316" s="131" t="s">
        <v>159</v>
      </c>
      <c r="E316" s="132" t="s">
        <v>401</v>
      </c>
      <c r="F316" s="133" t="s">
        <v>402</v>
      </c>
      <c r="G316" s="134" t="s">
        <v>199</v>
      </c>
      <c r="H316" s="135">
        <v>19.2</v>
      </c>
      <c r="I316" s="136"/>
      <c r="J316" s="137">
        <f>ROUND(I316*H316,2)</f>
        <v>0</v>
      </c>
      <c r="K316" s="133" t="s">
        <v>19</v>
      </c>
      <c r="L316" s="32"/>
      <c r="M316" s="138" t="s">
        <v>19</v>
      </c>
      <c r="N316" s="139" t="s">
        <v>46</v>
      </c>
      <c r="P316" s="140">
        <f>O316*H316</f>
        <v>0</v>
      </c>
      <c r="Q316" s="140">
        <v>0</v>
      </c>
      <c r="R316" s="140">
        <f>Q316*H316</f>
        <v>0</v>
      </c>
      <c r="S316" s="140">
        <v>0</v>
      </c>
      <c r="T316" s="141">
        <f>S316*H316</f>
        <v>0</v>
      </c>
      <c r="AR316" s="142" t="s">
        <v>90</v>
      </c>
      <c r="AT316" s="142" t="s">
        <v>159</v>
      </c>
      <c r="AU316" s="142" t="s">
        <v>84</v>
      </c>
      <c r="AY316" s="17" t="s">
        <v>157</v>
      </c>
      <c r="BE316" s="143">
        <f>IF(N316="základní",J316,0)</f>
        <v>0</v>
      </c>
      <c r="BF316" s="143">
        <f>IF(N316="snížená",J316,0)</f>
        <v>0</v>
      </c>
      <c r="BG316" s="143">
        <f>IF(N316="zákl. přenesená",J316,0)</f>
        <v>0</v>
      </c>
      <c r="BH316" s="143">
        <f>IF(N316="sníž. přenesená",J316,0)</f>
        <v>0</v>
      </c>
      <c r="BI316" s="143">
        <f>IF(N316="nulová",J316,0)</f>
        <v>0</v>
      </c>
      <c r="BJ316" s="17" t="s">
        <v>80</v>
      </c>
      <c r="BK316" s="143">
        <f>ROUND(I316*H316,2)</f>
        <v>0</v>
      </c>
      <c r="BL316" s="17" t="s">
        <v>90</v>
      </c>
      <c r="BM316" s="142" t="s">
        <v>403</v>
      </c>
    </row>
    <row r="317" spans="2:65" s="1" customFormat="1" ht="10">
      <c r="B317" s="32"/>
      <c r="D317" s="144" t="s">
        <v>163</v>
      </c>
      <c r="F317" s="145" t="s">
        <v>402</v>
      </c>
      <c r="I317" s="146"/>
      <c r="L317" s="32"/>
      <c r="M317" s="147"/>
      <c r="T317" s="53"/>
      <c r="AT317" s="17" t="s">
        <v>163</v>
      </c>
      <c r="AU317" s="17" t="s">
        <v>84</v>
      </c>
    </row>
    <row r="318" spans="2:65" s="1" customFormat="1" ht="16.5" customHeight="1">
      <c r="B318" s="32"/>
      <c r="C318" s="131" t="s">
        <v>404</v>
      </c>
      <c r="D318" s="131" t="s">
        <v>159</v>
      </c>
      <c r="E318" s="132" t="s">
        <v>405</v>
      </c>
      <c r="F318" s="133" t="s">
        <v>406</v>
      </c>
      <c r="G318" s="134" t="s">
        <v>185</v>
      </c>
      <c r="H318" s="135">
        <v>0.374</v>
      </c>
      <c r="I318" s="136"/>
      <c r="J318" s="137">
        <f>ROUND(I318*H318,2)</f>
        <v>0</v>
      </c>
      <c r="K318" s="133" t="s">
        <v>19</v>
      </c>
      <c r="L318" s="32"/>
      <c r="M318" s="138" t="s">
        <v>19</v>
      </c>
      <c r="N318" s="139" t="s">
        <v>46</v>
      </c>
      <c r="P318" s="140">
        <f>O318*H318</f>
        <v>0</v>
      </c>
      <c r="Q318" s="140">
        <v>0</v>
      </c>
      <c r="R318" s="140">
        <f>Q318*H318</f>
        <v>0</v>
      </c>
      <c r="S318" s="140">
        <v>0</v>
      </c>
      <c r="T318" s="141">
        <f>S318*H318</f>
        <v>0</v>
      </c>
      <c r="AR318" s="142" t="s">
        <v>90</v>
      </c>
      <c r="AT318" s="142" t="s">
        <v>159</v>
      </c>
      <c r="AU318" s="142" t="s">
        <v>84</v>
      </c>
      <c r="AY318" s="17" t="s">
        <v>157</v>
      </c>
      <c r="BE318" s="143">
        <f>IF(N318="základní",J318,0)</f>
        <v>0</v>
      </c>
      <c r="BF318" s="143">
        <f>IF(N318="snížená",J318,0)</f>
        <v>0</v>
      </c>
      <c r="BG318" s="143">
        <f>IF(N318="zákl. přenesená",J318,0)</f>
        <v>0</v>
      </c>
      <c r="BH318" s="143">
        <f>IF(N318="sníž. přenesená",J318,0)</f>
        <v>0</v>
      </c>
      <c r="BI318" s="143">
        <f>IF(N318="nulová",J318,0)</f>
        <v>0</v>
      </c>
      <c r="BJ318" s="17" t="s">
        <v>80</v>
      </c>
      <c r="BK318" s="143">
        <f>ROUND(I318*H318,2)</f>
        <v>0</v>
      </c>
      <c r="BL318" s="17" t="s">
        <v>90</v>
      </c>
      <c r="BM318" s="142" t="s">
        <v>407</v>
      </c>
    </row>
    <row r="319" spans="2:65" s="1" customFormat="1" ht="10">
      <c r="B319" s="32"/>
      <c r="D319" s="144" t="s">
        <v>163</v>
      </c>
      <c r="F319" s="145" t="s">
        <v>406</v>
      </c>
      <c r="I319" s="146"/>
      <c r="L319" s="32"/>
      <c r="M319" s="147"/>
      <c r="T319" s="53"/>
      <c r="AT319" s="17" t="s">
        <v>163</v>
      </c>
      <c r="AU319" s="17" t="s">
        <v>84</v>
      </c>
    </row>
    <row r="320" spans="2:65" s="12" customFormat="1" ht="10">
      <c r="B320" s="148"/>
      <c r="D320" s="144" t="s">
        <v>164</v>
      </c>
      <c r="E320" s="149" t="s">
        <v>19</v>
      </c>
      <c r="F320" s="150" t="s">
        <v>408</v>
      </c>
      <c r="H320" s="151">
        <v>0.374</v>
      </c>
      <c r="I320" s="152"/>
      <c r="L320" s="148"/>
      <c r="M320" s="153"/>
      <c r="T320" s="154"/>
      <c r="AT320" s="149" t="s">
        <v>164</v>
      </c>
      <c r="AU320" s="149" t="s">
        <v>84</v>
      </c>
      <c r="AV320" s="12" t="s">
        <v>84</v>
      </c>
      <c r="AW320" s="12" t="s">
        <v>36</v>
      </c>
      <c r="AX320" s="12" t="s">
        <v>75</v>
      </c>
      <c r="AY320" s="149" t="s">
        <v>157</v>
      </c>
    </row>
    <row r="321" spans="2:65" s="13" customFormat="1" ht="10">
      <c r="B321" s="155"/>
      <c r="D321" s="144" t="s">
        <v>164</v>
      </c>
      <c r="E321" s="156" t="s">
        <v>19</v>
      </c>
      <c r="F321" s="157" t="s">
        <v>166</v>
      </c>
      <c r="H321" s="158">
        <v>0.374</v>
      </c>
      <c r="I321" s="159"/>
      <c r="L321" s="155"/>
      <c r="M321" s="160"/>
      <c r="T321" s="161"/>
      <c r="AT321" s="156" t="s">
        <v>164</v>
      </c>
      <c r="AU321" s="156" t="s">
        <v>84</v>
      </c>
      <c r="AV321" s="13" t="s">
        <v>90</v>
      </c>
      <c r="AW321" s="13" t="s">
        <v>36</v>
      </c>
      <c r="AX321" s="13" t="s">
        <v>80</v>
      </c>
      <c r="AY321" s="156" t="s">
        <v>157</v>
      </c>
    </row>
    <row r="322" spans="2:65" s="1" customFormat="1" ht="16.5" customHeight="1">
      <c r="B322" s="32"/>
      <c r="C322" s="131" t="s">
        <v>281</v>
      </c>
      <c r="D322" s="131" t="s">
        <v>159</v>
      </c>
      <c r="E322" s="132" t="s">
        <v>409</v>
      </c>
      <c r="F322" s="133" t="s">
        <v>410</v>
      </c>
      <c r="G322" s="134" t="s">
        <v>199</v>
      </c>
      <c r="H322" s="135">
        <v>147.1</v>
      </c>
      <c r="I322" s="136"/>
      <c r="J322" s="137">
        <f>ROUND(I322*H322,2)</f>
        <v>0</v>
      </c>
      <c r="K322" s="133" t="s">
        <v>19</v>
      </c>
      <c r="L322" s="32"/>
      <c r="M322" s="138" t="s">
        <v>19</v>
      </c>
      <c r="N322" s="139" t="s">
        <v>46</v>
      </c>
      <c r="P322" s="140">
        <f>O322*H322</f>
        <v>0</v>
      </c>
      <c r="Q322" s="140">
        <v>0</v>
      </c>
      <c r="R322" s="140">
        <f>Q322*H322</f>
        <v>0</v>
      </c>
      <c r="S322" s="140">
        <v>0</v>
      </c>
      <c r="T322" s="141">
        <f>S322*H322</f>
        <v>0</v>
      </c>
      <c r="AR322" s="142" t="s">
        <v>90</v>
      </c>
      <c r="AT322" s="142" t="s">
        <v>159</v>
      </c>
      <c r="AU322" s="142" t="s">
        <v>84</v>
      </c>
      <c r="AY322" s="17" t="s">
        <v>157</v>
      </c>
      <c r="BE322" s="143">
        <f>IF(N322="základní",J322,0)</f>
        <v>0</v>
      </c>
      <c r="BF322" s="143">
        <f>IF(N322="snížená",J322,0)</f>
        <v>0</v>
      </c>
      <c r="BG322" s="143">
        <f>IF(N322="zákl. přenesená",J322,0)</f>
        <v>0</v>
      </c>
      <c r="BH322" s="143">
        <f>IF(N322="sníž. přenesená",J322,0)</f>
        <v>0</v>
      </c>
      <c r="BI322" s="143">
        <f>IF(N322="nulová",J322,0)</f>
        <v>0</v>
      </c>
      <c r="BJ322" s="17" t="s">
        <v>80</v>
      </c>
      <c r="BK322" s="143">
        <f>ROUND(I322*H322,2)</f>
        <v>0</v>
      </c>
      <c r="BL322" s="17" t="s">
        <v>90</v>
      </c>
      <c r="BM322" s="142" t="s">
        <v>411</v>
      </c>
    </row>
    <row r="323" spans="2:65" s="1" customFormat="1" ht="10">
      <c r="B323" s="32"/>
      <c r="D323" s="144" t="s">
        <v>163</v>
      </c>
      <c r="F323" s="145" t="s">
        <v>410</v>
      </c>
      <c r="I323" s="146"/>
      <c r="L323" s="32"/>
      <c r="M323" s="147"/>
      <c r="T323" s="53"/>
      <c r="AT323" s="17" t="s">
        <v>163</v>
      </c>
      <c r="AU323" s="17" t="s">
        <v>84</v>
      </c>
    </row>
    <row r="324" spans="2:65" s="12" customFormat="1" ht="10">
      <c r="B324" s="148"/>
      <c r="D324" s="144" t="s">
        <v>164</v>
      </c>
      <c r="E324" s="149" t="s">
        <v>19</v>
      </c>
      <c r="F324" s="150" t="s">
        <v>412</v>
      </c>
      <c r="H324" s="151">
        <v>36</v>
      </c>
      <c r="I324" s="152"/>
      <c r="L324" s="148"/>
      <c r="M324" s="153"/>
      <c r="T324" s="154"/>
      <c r="AT324" s="149" t="s">
        <v>164</v>
      </c>
      <c r="AU324" s="149" t="s">
        <v>84</v>
      </c>
      <c r="AV324" s="12" t="s">
        <v>84</v>
      </c>
      <c r="AW324" s="12" t="s">
        <v>36</v>
      </c>
      <c r="AX324" s="12" t="s">
        <v>75</v>
      </c>
      <c r="AY324" s="149" t="s">
        <v>157</v>
      </c>
    </row>
    <row r="325" spans="2:65" s="12" customFormat="1" ht="10">
      <c r="B325" s="148"/>
      <c r="D325" s="144" t="s">
        <v>164</v>
      </c>
      <c r="E325" s="149" t="s">
        <v>19</v>
      </c>
      <c r="F325" s="150" t="s">
        <v>413</v>
      </c>
      <c r="H325" s="151">
        <v>14.6</v>
      </c>
      <c r="I325" s="152"/>
      <c r="L325" s="148"/>
      <c r="M325" s="153"/>
      <c r="T325" s="154"/>
      <c r="AT325" s="149" t="s">
        <v>164</v>
      </c>
      <c r="AU325" s="149" t="s">
        <v>84</v>
      </c>
      <c r="AV325" s="12" t="s">
        <v>84</v>
      </c>
      <c r="AW325" s="12" t="s">
        <v>36</v>
      </c>
      <c r="AX325" s="12" t="s">
        <v>75</v>
      </c>
      <c r="AY325" s="149" t="s">
        <v>157</v>
      </c>
    </row>
    <row r="326" spans="2:65" s="12" customFormat="1" ht="10">
      <c r="B326" s="148"/>
      <c r="D326" s="144" t="s">
        <v>164</v>
      </c>
      <c r="E326" s="149" t="s">
        <v>19</v>
      </c>
      <c r="F326" s="150" t="s">
        <v>414</v>
      </c>
      <c r="H326" s="151">
        <v>45.5</v>
      </c>
      <c r="I326" s="152"/>
      <c r="L326" s="148"/>
      <c r="M326" s="153"/>
      <c r="T326" s="154"/>
      <c r="AT326" s="149" t="s">
        <v>164</v>
      </c>
      <c r="AU326" s="149" t="s">
        <v>84</v>
      </c>
      <c r="AV326" s="12" t="s">
        <v>84</v>
      </c>
      <c r="AW326" s="12" t="s">
        <v>36</v>
      </c>
      <c r="AX326" s="12" t="s">
        <v>75</v>
      </c>
      <c r="AY326" s="149" t="s">
        <v>157</v>
      </c>
    </row>
    <row r="327" spans="2:65" s="12" customFormat="1" ht="10">
      <c r="B327" s="148"/>
      <c r="D327" s="144" t="s">
        <v>164</v>
      </c>
      <c r="E327" s="149" t="s">
        <v>19</v>
      </c>
      <c r="F327" s="150" t="s">
        <v>415</v>
      </c>
      <c r="H327" s="151">
        <v>17.875</v>
      </c>
      <c r="I327" s="152"/>
      <c r="L327" s="148"/>
      <c r="M327" s="153"/>
      <c r="T327" s="154"/>
      <c r="AT327" s="149" t="s">
        <v>164</v>
      </c>
      <c r="AU327" s="149" t="s">
        <v>84</v>
      </c>
      <c r="AV327" s="12" t="s">
        <v>84</v>
      </c>
      <c r="AW327" s="12" t="s">
        <v>36</v>
      </c>
      <c r="AX327" s="12" t="s">
        <v>75</v>
      </c>
      <c r="AY327" s="149" t="s">
        <v>157</v>
      </c>
    </row>
    <row r="328" spans="2:65" s="12" customFormat="1" ht="10">
      <c r="B328" s="148"/>
      <c r="D328" s="144" t="s">
        <v>164</v>
      </c>
      <c r="E328" s="149" t="s">
        <v>19</v>
      </c>
      <c r="F328" s="150" t="s">
        <v>416</v>
      </c>
      <c r="H328" s="151">
        <v>16</v>
      </c>
      <c r="I328" s="152"/>
      <c r="L328" s="148"/>
      <c r="M328" s="153"/>
      <c r="T328" s="154"/>
      <c r="AT328" s="149" t="s">
        <v>164</v>
      </c>
      <c r="AU328" s="149" t="s">
        <v>84</v>
      </c>
      <c r="AV328" s="12" t="s">
        <v>84</v>
      </c>
      <c r="AW328" s="12" t="s">
        <v>36</v>
      </c>
      <c r="AX328" s="12" t="s">
        <v>75</v>
      </c>
      <c r="AY328" s="149" t="s">
        <v>157</v>
      </c>
    </row>
    <row r="329" spans="2:65" s="12" customFormat="1" ht="10">
      <c r="B329" s="148"/>
      <c r="D329" s="144" t="s">
        <v>164</v>
      </c>
      <c r="E329" s="149" t="s">
        <v>19</v>
      </c>
      <c r="F329" s="150" t="s">
        <v>417</v>
      </c>
      <c r="H329" s="151">
        <v>10</v>
      </c>
      <c r="I329" s="152"/>
      <c r="L329" s="148"/>
      <c r="M329" s="153"/>
      <c r="T329" s="154"/>
      <c r="AT329" s="149" t="s">
        <v>164</v>
      </c>
      <c r="AU329" s="149" t="s">
        <v>84</v>
      </c>
      <c r="AV329" s="12" t="s">
        <v>84</v>
      </c>
      <c r="AW329" s="12" t="s">
        <v>36</v>
      </c>
      <c r="AX329" s="12" t="s">
        <v>75</v>
      </c>
      <c r="AY329" s="149" t="s">
        <v>157</v>
      </c>
    </row>
    <row r="330" spans="2:65" s="12" customFormat="1" ht="10">
      <c r="B330" s="148"/>
      <c r="D330" s="144" t="s">
        <v>164</v>
      </c>
      <c r="E330" s="149" t="s">
        <v>19</v>
      </c>
      <c r="F330" s="150" t="s">
        <v>418</v>
      </c>
      <c r="H330" s="151">
        <v>9.625</v>
      </c>
      <c r="I330" s="152"/>
      <c r="L330" s="148"/>
      <c r="M330" s="153"/>
      <c r="T330" s="154"/>
      <c r="AT330" s="149" t="s">
        <v>164</v>
      </c>
      <c r="AU330" s="149" t="s">
        <v>84</v>
      </c>
      <c r="AV330" s="12" t="s">
        <v>84</v>
      </c>
      <c r="AW330" s="12" t="s">
        <v>36</v>
      </c>
      <c r="AX330" s="12" t="s">
        <v>75</v>
      </c>
      <c r="AY330" s="149" t="s">
        <v>157</v>
      </c>
    </row>
    <row r="331" spans="2:65" s="12" customFormat="1" ht="10">
      <c r="B331" s="148"/>
      <c r="D331" s="144" t="s">
        <v>164</v>
      </c>
      <c r="E331" s="149" t="s">
        <v>19</v>
      </c>
      <c r="F331" s="150" t="s">
        <v>419</v>
      </c>
      <c r="H331" s="151">
        <v>7.25</v>
      </c>
      <c r="I331" s="152"/>
      <c r="L331" s="148"/>
      <c r="M331" s="153"/>
      <c r="T331" s="154"/>
      <c r="AT331" s="149" t="s">
        <v>164</v>
      </c>
      <c r="AU331" s="149" t="s">
        <v>84</v>
      </c>
      <c r="AV331" s="12" t="s">
        <v>84</v>
      </c>
      <c r="AW331" s="12" t="s">
        <v>36</v>
      </c>
      <c r="AX331" s="12" t="s">
        <v>75</v>
      </c>
      <c r="AY331" s="149" t="s">
        <v>157</v>
      </c>
    </row>
    <row r="332" spans="2:65" s="12" customFormat="1" ht="10">
      <c r="B332" s="148"/>
      <c r="D332" s="144" t="s">
        <v>164</v>
      </c>
      <c r="E332" s="149" t="s">
        <v>19</v>
      </c>
      <c r="F332" s="150" t="s">
        <v>420</v>
      </c>
      <c r="H332" s="151">
        <v>6</v>
      </c>
      <c r="I332" s="152"/>
      <c r="L332" s="148"/>
      <c r="M332" s="153"/>
      <c r="T332" s="154"/>
      <c r="AT332" s="149" t="s">
        <v>164</v>
      </c>
      <c r="AU332" s="149" t="s">
        <v>84</v>
      </c>
      <c r="AV332" s="12" t="s">
        <v>84</v>
      </c>
      <c r="AW332" s="12" t="s">
        <v>36</v>
      </c>
      <c r="AX332" s="12" t="s">
        <v>75</v>
      </c>
      <c r="AY332" s="149" t="s">
        <v>157</v>
      </c>
    </row>
    <row r="333" spans="2:65" s="12" customFormat="1" ht="10">
      <c r="B333" s="148"/>
      <c r="D333" s="144" t="s">
        <v>164</v>
      </c>
      <c r="E333" s="149" t="s">
        <v>19</v>
      </c>
      <c r="F333" s="150" t="s">
        <v>421</v>
      </c>
      <c r="H333" s="151">
        <v>7.25</v>
      </c>
      <c r="I333" s="152"/>
      <c r="L333" s="148"/>
      <c r="M333" s="153"/>
      <c r="T333" s="154"/>
      <c r="AT333" s="149" t="s">
        <v>164</v>
      </c>
      <c r="AU333" s="149" t="s">
        <v>84</v>
      </c>
      <c r="AV333" s="12" t="s">
        <v>84</v>
      </c>
      <c r="AW333" s="12" t="s">
        <v>36</v>
      </c>
      <c r="AX333" s="12" t="s">
        <v>75</v>
      </c>
      <c r="AY333" s="149" t="s">
        <v>157</v>
      </c>
    </row>
    <row r="334" spans="2:65" s="12" customFormat="1" ht="10">
      <c r="B334" s="148"/>
      <c r="D334" s="144" t="s">
        <v>164</v>
      </c>
      <c r="E334" s="149" t="s">
        <v>19</v>
      </c>
      <c r="F334" s="150" t="s">
        <v>422</v>
      </c>
      <c r="H334" s="151">
        <v>-3.2</v>
      </c>
      <c r="I334" s="152"/>
      <c r="L334" s="148"/>
      <c r="M334" s="153"/>
      <c r="T334" s="154"/>
      <c r="AT334" s="149" t="s">
        <v>164</v>
      </c>
      <c r="AU334" s="149" t="s">
        <v>84</v>
      </c>
      <c r="AV334" s="12" t="s">
        <v>84</v>
      </c>
      <c r="AW334" s="12" t="s">
        <v>36</v>
      </c>
      <c r="AX334" s="12" t="s">
        <v>75</v>
      </c>
      <c r="AY334" s="149" t="s">
        <v>157</v>
      </c>
    </row>
    <row r="335" spans="2:65" s="12" customFormat="1" ht="10">
      <c r="B335" s="148"/>
      <c r="D335" s="144" t="s">
        <v>164</v>
      </c>
      <c r="E335" s="149" t="s">
        <v>19</v>
      </c>
      <c r="F335" s="150" t="s">
        <v>423</v>
      </c>
      <c r="H335" s="151">
        <v>-19.8</v>
      </c>
      <c r="I335" s="152"/>
      <c r="L335" s="148"/>
      <c r="M335" s="153"/>
      <c r="T335" s="154"/>
      <c r="AT335" s="149" t="s">
        <v>164</v>
      </c>
      <c r="AU335" s="149" t="s">
        <v>84</v>
      </c>
      <c r="AV335" s="12" t="s">
        <v>84</v>
      </c>
      <c r="AW335" s="12" t="s">
        <v>36</v>
      </c>
      <c r="AX335" s="12" t="s">
        <v>75</v>
      </c>
      <c r="AY335" s="149" t="s">
        <v>157</v>
      </c>
    </row>
    <row r="336" spans="2:65" s="13" customFormat="1" ht="10">
      <c r="B336" s="155"/>
      <c r="D336" s="144" t="s">
        <v>164</v>
      </c>
      <c r="E336" s="156" t="s">
        <v>19</v>
      </c>
      <c r="F336" s="157" t="s">
        <v>166</v>
      </c>
      <c r="H336" s="158">
        <v>147.1</v>
      </c>
      <c r="I336" s="159"/>
      <c r="L336" s="155"/>
      <c r="M336" s="160"/>
      <c r="T336" s="161"/>
      <c r="AT336" s="156" t="s">
        <v>164</v>
      </c>
      <c r="AU336" s="156" t="s">
        <v>84</v>
      </c>
      <c r="AV336" s="13" t="s">
        <v>90</v>
      </c>
      <c r="AW336" s="13" t="s">
        <v>36</v>
      </c>
      <c r="AX336" s="13" t="s">
        <v>80</v>
      </c>
      <c r="AY336" s="156" t="s">
        <v>157</v>
      </c>
    </row>
    <row r="337" spans="2:65" s="1" customFormat="1" ht="16.5" customHeight="1">
      <c r="B337" s="32"/>
      <c r="C337" s="131" t="s">
        <v>424</v>
      </c>
      <c r="D337" s="131" t="s">
        <v>159</v>
      </c>
      <c r="E337" s="132" t="s">
        <v>425</v>
      </c>
      <c r="F337" s="133" t="s">
        <v>426</v>
      </c>
      <c r="G337" s="134" t="s">
        <v>199</v>
      </c>
      <c r="H337" s="135">
        <v>18.600000000000001</v>
      </c>
      <c r="I337" s="136"/>
      <c r="J337" s="137">
        <f>ROUND(I337*H337,2)</f>
        <v>0</v>
      </c>
      <c r="K337" s="133" t="s">
        <v>19</v>
      </c>
      <c r="L337" s="32"/>
      <c r="M337" s="138" t="s">
        <v>19</v>
      </c>
      <c r="N337" s="139" t="s">
        <v>46</v>
      </c>
      <c r="P337" s="140">
        <f>O337*H337</f>
        <v>0</v>
      </c>
      <c r="Q337" s="140">
        <v>0</v>
      </c>
      <c r="R337" s="140">
        <f>Q337*H337</f>
        <v>0</v>
      </c>
      <c r="S337" s="140">
        <v>0</v>
      </c>
      <c r="T337" s="141">
        <f>S337*H337</f>
        <v>0</v>
      </c>
      <c r="AR337" s="142" t="s">
        <v>90</v>
      </c>
      <c r="AT337" s="142" t="s">
        <v>159</v>
      </c>
      <c r="AU337" s="142" t="s">
        <v>84</v>
      </c>
      <c r="AY337" s="17" t="s">
        <v>157</v>
      </c>
      <c r="BE337" s="143">
        <f>IF(N337="základní",J337,0)</f>
        <v>0</v>
      </c>
      <c r="BF337" s="143">
        <f>IF(N337="snížená",J337,0)</f>
        <v>0</v>
      </c>
      <c r="BG337" s="143">
        <f>IF(N337="zákl. přenesená",J337,0)</f>
        <v>0</v>
      </c>
      <c r="BH337" s="143">
        <f>IF(N337="sníž. přenesená",J337,0)</f>
        <v>0</v>
      </c>
      <c r="BI337" s="143">
        <f>IF(N337="nulová",J337,0)</f>
        <v>0</v>
      </c>
      <c r="BJ337" s="17" t="s">
        <v>80</v>
      </c>
      <c r="BK337" s="143">
        <f>ROUND(I337*H337,2)</f>
        <v>0</v>
      </c>
      <c r="BL337" s="17" t="s">
        <v>90</v>
      </c>
      <c r="BM337" s="142" t="s">
        <v>427</v>
      </c>
    </row>
    <row r="338" spans="2:65" s="1" customFormat="1" ht="10">
      <c r="B338" s="32"/>
      <c r="D338" s="144" t="s">
        <v>163</v>
      </c>
      <c r="F338" s="145" t="s">
        <v>426</v>
      </c>
      <c r="I338" s="146"/>
      <c r="L338" s="32"/>
      <c r="M338" s="147"/>
      <c r="T338" s="53"/>
      <c r="AT338" s="17" t="s">
        <v>163</v>
      </c>
      <c r="AU338" s="17" t="s">
        <v>84</v>
      </c>
    </row>
    <row r="339" spans="2:65" s="12" customFormat="1" ht="10">
      <c r="B339" s="148"/>
      <c r="D339" s="144" t="s">
        <v>164</v>
      </c>
      <c r="E339" s="149" t="s">
        <v>19</v>
      </c>
      <c r="F339" s="150" t="s">
        <v>428</v>
      </c>
      <c r="H339" s="151">
        <v>12</v>
      </c>
      <c r="I339" s="152"/>
      <c r="L339" s="148"/>
      <c r="M339" s="153"/>
      <c r="T339" s="154"/>
      <c r="AT339" s="149" t="s">
        <v>164</v>
      </c>
      <c r="AU339" s="149" t="s">
        <v>84</v>
      </c>
      <c r="AV339" s="12" t="s">
        <v>84</v>
      </c>
      <c r="AW339" s="12" t="s">
        <v>36</v>
      </c>
      <c r="AX339" s="12" t="s">
        <v>75</v>
      </c>
      <c r="AY339" s="149" t="s">
        <v>157</v>
      </c>
    </row>
    <row r="340" spans="2:65" s="12" customFormat="1" ht="10">
      <c r="B340" s="148"/>
      <c r="D340" s="144" t="s">
        <v>164</v>
      </c>
      <c r="E340" s="149" t="s">
        <v>19</v>
      </c>
      <c r="F340" s="150" t="s">
        <v>429</v>
      </c>
      <c r="H340" s="151">
        <v>6.6</v>
      </c>
      <c r="I340" s="152"/>
      <c r="L340" s="148"/>
      <c r="M340" s="153"/>
      <c r="T340" s="154"/>
      <c r="AT340" s="149" t="s">
        <v>164</v>
      </c>
      <c r="AU340" s="149" t="s">
        <v>84</v>
      </c>
      <c r="AV340" s="12" t="s">
        <v>84</v>
      </c>
      <c r="AW340" s="12" t="s">
        <v>36</v>
      </c>
      <c r="AX340" s="12" t="s">
        <v>75</v>
      </c>
      <c r="AY340" s="149" t="s">
        <v>157</v>
      </c>
    </row>
    <row r="341" spans="2:65" s="13" customFormat="1" ht="10">
      <c r="B341" s="155"/>
      <c r="D341" s="144" t="s">
        <v>164</v>
      </c>
      <c r="E341" s="156" t="s">
        <v>19</v>
      </c>
      <c r="F341" s="157" t="s">
        <v>166</v>
      </c>
      <c r="H341" s="158">
        <v>18.600000000000001</v>
      </c>
      <c r="I341" s="159"/>
      <c r="L341" s="155"/>
      <c r="M341" s="160"/>
      <c r="T341" s="161"/>
      <c r="AT341" s="156" t="s">
        <v>164</v>
      </c>
      <c r="AU341" s="156" t="s">
        <v>84</v>
      </c>
      <c r="AV341" s="13" t="s">
        <v>90</v>
      </c>
      <c r="AW341" s="13" t="s">
        <v>36</v>
      </c>
      <c r="AX341" s="13" t="s">
        <v>80</v>
      </c>
      <c r="AY341" s="156" t="s">
        <v>157</v>
      </c>
    </row>
    <row r="342" spans="2:65" s="1" customFormat="1" ht="16.5" customHeight="1">
      <c r="B342" s="32"/>
      <c r="C342" s="131" t="s">
        <v>285</v>
      </c>
      <c r="D342" s="131" t="s">
        <v>159</v>
      </c>
      <c r="E342" s="132" t="s">
        <v>430</v>
      </c>
      <c r="F342" s="133" t="s">
        <v>431</v>
      </c>
      <c r="G342" s="134" t="s">
        <v>199</v>
      </c>
      <c r="H342" s="135">
        <v>5.04</v>
      </c>
      <c r="I342" s="136"/>
      <c r="J342" s="137">
        <f>ROUND(I342*H342,2)</f>
        <v>0</v>
      </c>
      <c r="K342" s="133" t="s">
        <v>19</v>
      </c>
      <c r="L342" s="32"/>
      <c r="M342" s="138" t="s">
        <v>19</v>
      </c>
      <c r="N342" s="139" t="s">
        <v>46</v>
      </c>
      <c r="P342" s="140">
        <f>O342*H342</f>
        <v>0</v>
      </c>
      <c r="Q342" s="140">
        <v>0</v>
      </c>
      <c r="R342" s="140">
        <f>Q342*H342</f>
        <v>0</v>
      </c>
      <c r="S342" s="140">
        <v>0</v>
      </c>
      <c r="T342" s="141">
        <f>S342*H342</f>
        <v>0</v>
      </c>
      <c r="AR342" s="142" t="s">
        <v>90</v>
      </c>
      <c r="AT342" s="142" t="s">
        <v>159</v>
      </c>
      <c r="AU342" s="142" t="s">
        <v>84</v>
      </c>
      <c r="AY342" s="17" t="s">
        <v>157</v>
      </c>
      <c r="BE342" s="143">
        <f>IF(N342="základní",J342,0)</f>
        <v>0</v>
      </c>
      <c r="BF342" s="143">
        <f>IF(N342="snížená",J342,0)</f>
        <v>0</v>
      </c>
      <c r="BG342" s="143">
        <f>IF(N342="zákl. přenesená",J342,0)</f>
        <v>0</v>
      </c>
      <c r="BH342" s="143">
        <f>IF(N342="sníž. přenesená",J342,0)</f>
        <v>0</v>
      </c>
      <c r="BI342" s="143">
        <f>IF(N342="nulová",J342,0)</f>
        <v>0</v>
      </c>
      <c r="BJ342" s="17" t="s">
        <v>80</v>
      </c>
      <c r="BK342" s="143">
        <f>ROUND(I342*H342,2)</f>
        <v>0</v>
      </c>
      <c r="BL342" s="17" t="s">
        <v>90</v>
      </c>
      <c r="BM342" s="142" t="s">
        <v>432</v>
      </c>
    </row>
    <row r="343" spans="2:65" s="1" customFormat="1" ht="10">
      <c r="B343" s="32"/>
      <c r="D343" s="144" t="s">
        <v>163</v>
      </c>
      <c r="F343" s="145" t="s">
        <v>431</v>
      </c>
      <c r="I343" s="146"/>
      <c r="L343" s="32"/>
      <c r="M343" s="147"/>
      <c r="T343" s="53"/>
      <c r="AT343" s="17" t="s">
        <v>163</v>
      </c>
      <c r="AU343" s="17" t="s">
        <v>84</v>
      </c>
    </row>
    <row r="344" spans="2:65" s="12" customFormat="1" ht="10">
      <c r="B344" s="148"/>
      <c r="D344" s="144" t="s">
        <v>164</v>
      </c>
      <c r="E344" s="149" t="s">
        <v>19</v>
      </c>
      <c r="F344" s="150" t="s">
        <v>433</v>
      </c>
      <c r="H344" s="151">
        <v>2.88</v>
      </c>
      <c r="I344" s="152"/>
      <c r="L344" s="148"/>
      <c r="M344" s="153"/>
      <c r="T344" s="154"/>
      <c r="AT344" s="149" t="s">
        <v>164</v>
      </c>
      <c r="AU344" s="149" t="s">
        <v>84</v>
      </c>
      <c r="AV344" s="12" t="s">
        <v>84</v>
      </c>
      <c r="AW344" s="12" t="s">
        <v>36</v>
      </c>
      <c r="AX344" s="12" t="s">
        <v>75</v>
      </c>
      <c r="AY344" s="149" t="s">
        <v>157</v>
      </c>
    </row>
    <row r="345" spans="2:65" s="12" customFormat="1" ht="10">
      <c r="B345" s="148"/>
      <c r="D345" s="144" t="s">
        <v>164</v>
      </c>
      <c r="E345" s="149" t="s">
        <v>19</v>
      </c>
      <c r="F345" s="150" t="s">
        <v>434</v>
      </c>
      <c r="H345" s="151">
        <v>2.16</v>
      </c>
      <c r="I345" s="152"/>
      <c r="L345" s="148"/>
      <c r="M345" s="153"/>
      <c r="T345" s="154"/>
      <c r="AT345" s="149" t="s">
        <v>164</v>
      </c>
      <c r="AU345" s="149" t="s">
        <v>84</v>
      </c>
      <c r="AV345" s="12" t="s">
        <v>84</v>
      </c>
      <c r="AW345" s="12" t="s">
        <v>36</v>
      </c>
      <c r="AX345" s="12" t="s">
        <v>75</v>
      </c>
      <c r="AY345" s="149" t="s">
        <v>157</v>
      </c>
    </row>
    <row r="346" spans="2:65" s="13" customFormat="1" ht="10">
      <c r="B346" s="155"/>
      <c r="D346" s="144" t="s">
        <v>164</v>
      </c>
      <c r="E346" s="156" t="s">
        <v>19</v>
      </c>
      <c r="F346" s="157" t="s">
        <v>166</v>
      </c>
      <c r="H346" s="158">
        <v>5.04</v>
      </c>
      <c r="I346" s="159"/>
      <c r="L346" s="155"/>
      <c r="M346" s="160"/>
      <c r="T346" s="161"/>
      <c r="AT346" s="156" t="s">
        <v>164</v>
      </c>
      <c r="AU346" s="156" t="s">
        <v>84</v>
      </c>
      <c r="AV346" s="13" t="s">
        <v>90</v>
      </c>
      <c r="AW346" s="13" t="s">
        <v>36</v>
      </c>
      <c r="AX346" s="13" t="s">
        <v>80</v>
      </c>
      <c r="AY346" s="156" t="s">
        <v>157</v>
      </c>
    </row>
    <row r="347" spans="2:65" s="1" customFormat="1" ht="16.5" customHeight="1">
      <c r="B347" s="32"/>
      <c r="C347" s="131" t="s">
        <v>435</v>
      </c>
      <c r="D347" s="131" t="s">
        <v>159</v>
      </c>
      <c r="E347" s="132" t="s">
        <v>436</v>
      </c>
      <c r="F347" s="133" t="s">
        <v>437</v>
      </c>
      <c r="G347" s="134" t="s">
        <v>199</v>
      </c>
      <c r="H347" s="135">
        <v>1.8</v>
      </c>
      <c r="I347" s="136"/>
      <c r="J347" s="137">
        <f>ROUND(I347*H347,2)</f>
        <v>0</v>
      </c>
      <c r="K347" s="133" t="s">
        <v>19</v>
      </c>
      <c r="L347" s="32"/>
      <c r="M347" s="138" t="s">
        <v>19</v>
      </c>
      <c r="N347" s="139" t="s">
        <v>46</v>
      </c>
      <c r="P347" s="140">
        <f>O347*H347</f>
        <v>0</v>
      </c>
      <c r="Q347" s="140">
        <v>0</v>
      </c>
      <c r="R347" s="140">
        <f>Q347*H347</f>
        <v>0</v>
      </c>
      <c r="S347" s="140">
        <v>0</v>
      </c>
      <c r="T347" s="141">
        <f>S347*H347</f>
        <v>0</v>
      </c>
      <c r="AR347" s="142" t="s">
        <v>90</v>
      </c>
      <c r="AT347" s="142" t="s">
        <v>159</v>
      </c>
      <c r="AU347" s="142" t="s">
        <v>84</v>
      </c>
      <c r="AY347" s="17" t="s">
        <v>157</v>
      </c>
      <c r="BE347" s="143">
        <f>IF(N347="základní",J347,0)</f>
        <v>0</v>
      </c>
      <c r="BF347" s="143">
        <f>IF(N347="snížená",J347,0)</f>
        <v>0</v>
      </c>
      <c r="BG347" s="143">
        <f>IF(N347="zákl. přenesená",J347,0)</f>
        <v>0</v>
      </c>
      <c r="BH347" s="143">
        <f>IF(N347="sníž. přenesená",J347,0)</f>
        <v>0</v>
      </c>
      <c r="BI347" s="143">
        <f>IF(N347="nulová",J347,0)</f>
        <v>0</v>
      </c>
      <c r="BJ347" s="17" t="s">
        <v>80</v>
      </c>
      <c r="BK347" s="143">
        <f>ROUND(I347*H347,2)</f>
        <v>0</v>
      </c>
      <c r="BL347" s="17" t="s">
        <v>90</v>
      </c>
      <c r="BM347" s="142" t="s">
        <v>438</v>
      </c>
    </row>
    <row r="348" spans="2:65" s="1" customFormat="1" ht="10">
      <c r="B348" s="32"/>
      <c r="D348" s="144" t="s">
        <v>163</v>
      </c>
      <c r="F348" s="145" t="s">
        <v>437</v>
      </c>
      <c r="I348" s="146"/>
      <c r="L348" s="32"/>
      <c r="M348" s="147"/>
      <c r="T348" s="53"/>
      <c r="AT348" s="17" t="s">
        <v>163</v>
      </c>
      <c r="AU348" s="17" t="s">
        <v>84</v>
      </c>
    </row>
    <row r="349" spans="2:65" s="12" customFormat="1" ht="10">
      <c r="B349" s="148"/>
      <c r="D349" s="144" t="s">
        <v>164</v>
      </c>
      <c r="E349" s="149" t="s">
        <v>19</v>
      </c>
      <c r="F349" s="150" t="s">
        <v>439</v>
      </c>
      <c r="H349" s="151">
        <v>1.8</v>
      </c>
      <c r="I349" s="152"/>
      <c r="L349" s="148"/>
      <c r="M349" s="153"/>
      <c r="T349" s="154"/>
      <c r="AT349" s="149" t="s">
        <v>164</v>
      </c>
      <c r="AU349" s="149" t="s">
        <v>84</v>
      </c>
      <c r="AV349" s="12" t="s">
        <v>84</v>
      </c>
      <c r="AW349" s="12" t="s">
        <v>36</v>
      </c>
      <c r="AX349" s="12" t="s">
        <v>75</v>
      </c>
      <c r="AY349" s="149" t="s">
        <v>157</v>
      </c>
    </row>
    <row r="350" spans="2:65" s="13" customFormat="1" ht="10">
      <c r="B350" s="155"/>
      <c r="D350" s="144" t="s">
        <v>164</v>
      </c>
      <c r="E350" s="156" t="s">
        <v>19</v>
      </c>
      <c r="F350" s="157" t="s">
        <v>166</v>
      </c>
      <c r="H350" s="158">
        <v>1.8</v>
      </c>
      <c r="I350" s="159"/>
      <c r="L350" s="155"/>
      <c r="M350" s="160"/>
      <c r="T350" s="161"/>
      <c r="AT350" s="156" t="s">
        <v>164</v>
      </c>
      <c r="AU350" s="156" t="s">
        <v>84</v>
      </c>
      <c r="AV350" s="13" t="s">
        <v>90</v>
      </c>
      <c r="AW350" s="13" t="s">
        <v>36</v>
      </c>
      <c r="AX350" s="13" t="s">
        <v>80</v>
      </c>
      <c r="AY350" s="156" t="s">
        <v>157</v>
      </c>
    </row>
    <row r="351" spans="2:65" s="1" customFormat="1" ht="16.5" customHeight="1">
      <c r="B351" s="32"/>
      <c r="C351" s="131" t="s">
        <v>289</v>
      </c>
      <c r="D351" s="131" t="s">
        <v>159</v>
      </c>
      <c r="E351" s="132" t="s">
        <v>440</v>
      </c>
      <c r="F351" s="133" t="s">
        <v>441</v>
      </c>
      <c r="G351" s="134" t="s">
        <v>185</v>
      </c>
      <c r="H351" s="135">
        <v>0.16400000000000001</v>
      </c>
      <c r="I351" s="136"/>
      <c r="J351" s="137">
        <f>ROUND(I351*H351,2)</f>
        <v>0</v>
      </c>
      <c r="K351" s="133" t="s">
        <v>19</v>
      </c>
      <c r="L351" s="32"/>
      <c r="M351" s="138" t="s">
        <v>19</v>
      </c>
      <c r="N351" s="139" t="s">
        <v>46</v>
      </c>
      <c r="P351" s="140">
        <f>O351*H351</f>
        <v>0</v>
      </c>
      <c r="Q351" s="140">
        <v>0</v>
      </c>
      <c r="R351" s="140">
        <f>Q351*H351</f>
        <v>0</v>
      </c>
      <c r="S351" s="140">
        <v>0</v>
      </c>
      <c r="T351" s="141">
        <f>S351*H351</f>
        <v>0</v>
      </c>
      <c r="AR351" s="142" t="s">
        <v>90</v>
      </c>
      <c r="AT351" s="142" t="s">
        <v>159</v>
      </c>
      <c r="AU351" s="142" t="s">
        <v>84</v>
      </c>
      <c r="AY351" s="17" t="s">
        <v>157</v>
      </c>
      <c r="BE351" s="143">
        <f>IF(N351="základní",J351,0)</f>
        <v>0</v>
      </c>
      <c r="BF351" s="143">
        <f>IF(N351="snížená",J351,0)</f>
        <v>0</v>
      </c>
      <c r="BG351" s="143">
        <f>IF(N351="zákl. přenesená",J351,0)</f>
        <v>0</v>
      </c>
      <c r="BH351" s="143">
        <f>IF(N351="sníž. přenesená",J351,0)</f>
        <v>0</v>
      </c>
      <c r="BI351" s="143">
        <f>IF(N351="nulová",J351,0)</f>
        <v>0</v>
      </c>
      <c r="BJ351" s="17" t="s">
        <v>80</v>
      </c>
      <c r="BK351" s="143">
        <f>ROUND(I351*H351,2)</f>
        <v>0</v>
      </c>
      <c r="BL351" s="17" t="s">
        <v>90</v>
      </c>
      <c r="BM351" s="142" t="s">
        <v>442</v>
      </c>
    </row>
    <row r="352" spans="2:65" s="1" customFormat="1" ht="10">
      <c r="B352" s="32"/>
      <c r="D352" s="144" t="s">
        <v>163</v>
      </c>
      <c r="F352" s="145" t="s">
        <v>441</v>
      </c>
      <c r="I352" s="146"/>
      <c r="L352" s="32"/>
      <c r="M352" s="147"/>
      <c r="T352" s="53"/>
      <c r="AT352" s="17" t="s">
        <v>163</v>
      </c>
      <c r="AU352" s="17" t="s">
        <v>84</v>
      </c>
    </row>
    <row r="353" spans="2:65" s="1" customFormat="1" ht="16.5" customHeight="1">
      <c r="B353" s="32"/>
      <c r="C353" s="131" t="s">
        <v>443</v>
      </c>
      <c r="D353" s="131" t="s">
        <v>159</v>
      </c>
      <c r="E353" s="132" t="s">
        <v>444</v>
      </c>
      <c r="F353" s="133" t="s">
        <v>445</v>
      </c>
      <c r="G353" s="134" t="s">
        <v>162</v>
      </c>
      <c r="H353" s="135">
        <v>3.8929999999999998</v>
      </c>
      <c r="I353" s="136"/>
      <c r="J353" s="137">
        <f>ROUND(I353*H353,2)</f>
        <v>0</v>
      </c>
      <c r="K353" s="133" t="s">
        <v>19</v>
      </c>
      <c r="L353" s="32"/>
      <c r="M353" s="138" t="s">
        <v>19</v>
      </c>
      <c r="N353" s="139" t="s">
        <v>46</v>
      </c>
      <c r="P353" s="140">
        <f>O353*H353</f>
        <v>0</v>
      </c>
      <c r="Q353" s="140">
        <v>0</v>
      </c>
      <c r="R353" s="140">
        <f>Q353*H353</f>
        <v>0</v>
      </c>
      <c r="S353" s="140">
        <v>0</v>
      </c>
      <c r="T353" s="141">
        <f>S353*H353</f>
        <v>0</v>
      </c>
      <c r="AR353" s="142" t="s">
        <v>90</v>
      </c>
      <c r="AT353" s="142" t="s">
        <v>159</v>
      </c>
      <c r="AU353" s="142" t="s">
        <v>84</v>
      </c>
      <c r="AY353" s="17" t="s">
        <v>157</v>
      </c>
      <c r="BE353" s="143">
        <f>IF(N353="základní",J353,0)</f>
        <v>0</v>
      </c>
      <c r="BF353" s="143">
        <f>IF(N353="snížená",J353,0)</f>
        <v>0</v>
      </c>
      <c r="BG353" s="143">
        <f>IF(N353="zákl. přenesená",J353,0)</f>
        <v>0</v>
      </c>
      <c r="BH353" s="143">
        <f>IF(N353="sníž. přenesená",J353,0)</f>
        <v>0</v>
      </c>
      <c r="BI353" s="143">
        <f>IF(N353="nulová",J353,0)</f>
        <v>0</v>
      </c>
      <c r="BJ353" s="17" t="s">
        <v>80</v>
      </c>
      <c r="BK353" s="143">
        <f>ROUND(I353*H353,2)</f>
        <v>0</v>
      </c>
      <c r="BL353" s="17" t="s">
        <v>90</v>
      </c>
      <c r="BM353" s="142" t="s">
        <v>446</v>
      </c>
    </row>
    <row r="354" spans="2:65" s="1" customFormat="1" ht="10">
      <c r="B354" s="32"/>
      <c r="D354" s="144" t="s">
        <v>163</v>
      </c>
      <c r="F354" s="145" t="s">
        <v>445</v>
      </c>
      <c r="I354" s="146"/>
      <c r="L354" s="32"/>
      <c r="M354" s="147"/>
      <c r="T354" s="53"/>
      <c r="AT354" s="17" t="s">
        <v>163</v>
      </c>
      <c r="AU354" s="17" t="s">
        <v>84</v>
      </c>
    </row>
    <row r="355" spans="2:65" s="11" customFormat="1" ht="22.75" customHeight="1">
      <c r="B355" s="119"/>
      <c r="D355" s="120" t="s">
        <v>74</v>
      </c>
      <c r="E355" s="129" t="s">
        <v>90</v>
      </c>
      <c r="F355" s="129" t="s">
        <v>447</v>
      </c>
      <c r="I355" s="122"/>
      <c r="J355" s="130">
        <f>BK355</f>
        <v>0</v>
      </c>
      <c r="L355" s="119"/>
      <c r="M355" s="124"/>
      <c r="P355" s="125">
        <f>SUM(P356:P434)</f>
        <v>0</v>
      </c>
      <c r="R355" s="125">
        <f>SUM(R356:R434)</f>
        <v>0</v>
      </c>
      <c r="T355" s="126">
        <f>SUM(T356:T434)</f>
        <v>0</v>
      </c>
      <c r="AR355" s="120" t="s">
        <v>80</v>
      </c>
      <c r="AT355" s="127" t="s">
        <v>74</v>
      </c>
      <c r="AU355" s="127" t="s">
        <v>80</v>
      </c>
      <c r="AY355" s="120" t="s">
        <v>157</v>
      </c>
      <c r="BK355" s="128">
        <f>SUM(BK356:BK434)</f>
        <v>0</v>
      </c>
    </row>
    <row r="356" spans="2:65" s="1" customFormat="1" ht="16.5" customHeight="1">
      <c r="B356" s="32"/>
      <c r="C356" s="131" t="s">
        <v>292</v>
      </c>
      <c r="D356" s="131" t="s">
        <v>159</v>
      </c>
      <c r="E356" s="132" t="s">
        <v>448</v>
      </c>
      <c r="F356" s="133" t="s">
        <v>449</v>
      </c>
      <c r="G356" s="134" t="s">
        <v>340</v>
      </c>
      <c r="H356" s="135">
        <v>31</v>
      </c>
      <c r="I356" s="136"/>
      <c r="J356" s="137">
        <f>ROUND(I356*H356,2)</f>
        <v>0</v>
      </c>
      <c r="K356" s="133" t="s">
        <v>19</v>
      </c>
      <c r="L356" s="32"/>
      <c r="M356" s="138" t="s">
        <v>19</v>
      </c>
      <c r="N356" s="139" t="s">
        <v>46</v>
      </c>
      <c r="P356" s="140">
        <f>O356*H356</f>
        <v>0</v>
      </c>
      <c r="Q356" s="140">
        <v>0</v>
      </c>
      <c r="R356" s="140">
        <f>Q356*H356</f>
        <v>0</v>
      </c>
      <c r="S356" s="140">
        <v>0</v>
      </c>
      <c r="T356" s="141">
        <f>S356*H356</f>
        <v>0</v>
      </c>
      <c r="AR356" s="142" t="s">
        <v>90</v>
      </c>
      <c r="AT356" s="142" t="s">
        <v>159</v>
      </c>
      <c r="AU356" s="142" t="s">
        <v>84</v>
      </c>
      <c r="AY356" s="17" t="s">
        <v>157</v>
      </c>
      <c r="BE356" s="143">
        <f>IF(N356="základní",J356,0)</f>
        <v>0</v>
      </c>
      <c r="BF356" s="143">
        <f>IF(N356="snížená",J356,0)</f>
        <v>0</v>
      </c>
      <c r="BG356" s="143">
        <f>IF(N356="zákl. přenesená",J356,0)</f>
        <v>0</v>
      </c>
      <c r="BH356" s="143">
        <f>IF(N356="sníž. přenesená",J356,0)</f>
        <v>0</v>
      </c>
      <c r="BI356" s="143">
        <f>IF(N356="nulová",J356,0)</f>
        <v>0</v>
      </c>
      <c r="BJ356" s="17" t="s">
        <v>80</v>
      </c>
      <c r="BK356" s="143">
        <f>ROUND(I356*H356,2)</f>
        <v>0</v>
      </c>
      <c r="BL356" s="17" t="s">
        <v>90</v>
      </c>
      <c r="BM356" s="142" t="s">
        <v>450</v>
      </c>
    </row>
    <row r="357" spans="2:65" s="1" customFormat="1" ht="10">
      <c r="B357" s="32"/>
      <c r="D357" s="144" t="s">
        <v>163</v>
      </c>
      <c r="F357" s="145" t="s">
        <v>449</v>
      </c>
      <c r="I357" s="146"/>
      <c r="L357" s="32"/>
      <c r="M357" s="147"/>
      <c r="T357" s="53"/>
      <c r="AT357" s="17" t="s">
        <v>163</v>
      </c>
      <c r="AU357" s="17" t="s">
        <v>84</v>
      </c>
    </row>
    <row r="358" spans="2:65" s="12" customFormat="1" ht="10">
      <c r="B358" s="148"/>
      <c r="D358" s="144" t="s">
        <v>164</v>
      </c>
      <c r="E358" s="149" t="s">
        <v>19</v>
      </c>
      <c r="F358" s="150" t="s">
        <v>108</v>
      </c>
      <c r="H358" s="151">
        <v>7</v>
      </c>
      <c r="I358" s="152"/>
      <c r="L358" s="148"/>
      <c r="M358" s="153"/>
      <c r="T358" s="154"/>
      <c r="AT358" s="149" t="s">
        <v>164</v>
      </c>
      <c r="AU358" s="149" t="s">
        <v>84</v>
      </c>
      <c r="AV358" s="12" t="s">
        <v>84</v>
      </c>
      <c r="AW358" s="12" t="s">
        <v>36</v>
      </c>
      <c r="AX358" s="12" t="s">
        <v>75</v>
      </c>
      <c r="AY358" s="149" t="s">
        <v>157</v>
      </c>
    </row>
    <row r="359" spans="2:65" s="12" customFormat="1" ht="10">
      <c r="B359" s="148"/>
      <c r="D359" s="144" t="s">
        <v>164</v>
      </c>
      <c r="E359" s="149" t="s">
        <v>19</v>
      </c>
      <c r="F359" s="150" t="s">
        <v>451</v>
      </c>
      <c r="H359" s="151">
        <v>24</v>
      </c>
      <c r="I359" s="152"/>
      <c r="L359" s="148"/>
      <c r="M359" s="153"/>
      <c r="T359" s="154"/>
      <c r="AT359" s="149" t="s">
        <v>164</v>
      </c>
      <c r="AU359" s="149" t="s">
        <v>84</v>
      </c>
      <c r="AV359" s="12" t="s">
        <v>84</v>
      </c>
      <c r="AW359" s="12" t="s">
        <v>36</v>
      </c>
      <c r="AX359" s="12" t="s">
        <v>75</v>
      </c>
      <c r="AY359" s="149" t="s">
        <v>157</v>
      </c>
    </row>
    <row r="360" spans="2:65" s="13" customFormat="1" ht="10">
      <c r="B360" s="155"/>
      <c r="D360" s="144" t="s">
        <v>164</v>
      </c>
      <c r="E360" s="156" t="s">
        <v>19</v>
      </c>
      <c r="F360" s="157" t="s">
        <v>166</v>
      </c>
      <c r="H360" s="158">
        <v>31</v>
      </c>
      <c r="I360" s="159"/>
      <c r="L360" s="155"/>
      <c r="M360" s="160"/>
      <c r="T360" s="161"/>
      <c r="AT360" s="156" t="s">
        <v>164</v>
      </c>
      <c r="AU360" s="156" t="s">
        <v>84</v>
      </c>
      <c r="AV360" s="13" t="s">
        <v>90</v>
      </c>
      <c r="AW360" s="13" t="s">
        <v>36</v>
      </c>
      <c r="AX360" s="13" t="s">
        <v>80</v>
      </c>
      <c r="AY360" s="156" t="s">
        <v>157</v>
      </c>
    </row>
    <row r="361" spans="2:65" s="1" customFormat="1" ht="16.5" customHeight="1">
      <c r="B361" s="32"/>
      <c r="C361" s="162" t="s">
        <v>452</v>
      </c>
      <c r="D361" s="162" t="s">
        <v>206</v>
      </c>
      <c r="E361" s="163" t="s">
        <v>453</v>
      </c>
      <c r="F361" s="164" t="s">
        <v>454</v>
      </c>
      <c r="G361" s="165" t="s">
        <v>235</v>
      </c>
      <c r="H361" s="166">
        <v>145.35</v>
      </c>
      <c r="I361" s="167"/>
      <c r="J361" s="168">
        <f>ROUND(I361*H361,2)</f>
        <v>0</v>
      </c>
      <c r="K361" s="164" t="s">
        <v>19</v>
      </c>
      <c r="L361" s="169"/>
      <c r="M361" s="170" t="s">
        <v>19</v>
      </c>
      <c r="N361" s="171" t="s">
        <v>46</v>
      </c>
      <c r="P361" s="140">
        <f>O361*H361</f>
        <v>0</v>
      </c>
      <c r="Q361" s="140">
        <v>0</v>
      </c>
      <c r="R361" s="140">
        <f>Q361*H361</f>
        <v>0</v>
      </c>
      <c r="S361" s="140">
        <v>0</v>
      </c>
      <c r="T361" s="141">
        <f>S361*H361</f>
        <v>0</v>
      </c>
      <c r="AR361" s="142" t="s">
        <v>175</v>
      </c>
      <c r="AT361" s="142" t="s">
        <v>206</v>
      </c>
      <c r="AU361" s="142" t="s">
        <v>84</v>
      </c>
      <c r="AY361" s="17" t="s">
        <v>157</v>
      </c>
      <c r="BE361" s="143">
        <f>IF(N361="základní",J361,0)</f>
        <v>0</v>
      </c>
      <c r="BF361" s="143">
        <f>IF(N361="snížená",J361,0)</f>
        <v>0</v>
      </c>
      <c r="BG361" s="143">
        <f>IF(N361="zákl. přenesená",J361,0)</f>
        <v>0</v>
      </c>
      <c r="BH361" s="143">
        <f>IF(N361="sníž. přenesená",J361,0)</f>
        <v>0</v>
      </c>
      <c r="BI361" s="143">
        <f>IF(N361="nulová",J361,0)</f>
        <v>0</v>
      </c>
      <c r="BJ361" s="17" t="s">
        <v>80</v>
      </c>
      <c r="BK361" s="143">
        <f>ROUND(I361*H361,2)</f>
        <v>0</v>
      </c>
      <c r="BL361" s="17" t="s">
        <v>90</v>
      </c>
      <c r="BM361" s="142" t="s">
        <v>455</v>
      </c>
    </row>
    <row r="362" spans="2:65" s="1" customFormat="1" ht="10">
      <c r="B362" s="32"/>
      <c r="D362" s="144" t="s">
        <v>163</v>
      </c>
      <c r="F362" s="145" t="s">
        <v>454</v>
      </c>
      <c r="I362" s="146"/>
      <c r="L362" s="32"/>
      <c r="M362" s="147"/>
      <c r="T362" s="53"/>
      <c r="AT362" s="17" t="s">
        <v>163</v>
      </c>
      <c r="AU362" s="17" t="s">
        <v>84</v>
      </c>
    </row>
    <row r="363" spans="2:65" s="12" customFormat="1" ht="10">
      <c r="B363" s="148"/>
      <c r="D363" s="144" t="s">
        <v>164</v>
      </c>
      <c r="E363" s="149" t="s">
        <v>19</v>
      </c>
      <c r="F363" s="150" t="s">
        <v>456</v>
      </c>
      <c r="H363" s="151">
        <v>35.6</v>
      </c>
      <c r="I363" s="152"/>
      <c r="L363" s="148"/>
      <c r="M363" s="153"/>
      <c r="T363" s="154"/>
      <c r="AT363" s="149" t="s">
        <v>164</v>
      </c>
      <c r="AU363" s="149" t="s">
        <v>84</v>
      </c>
      <c r="AV363" s="12" t="s">
        <v>84</v>
      </c>
      <c r="AW363" s="12" t="s">
        <v>36</v>
      </c>
      <c r="AX363" s="12" t="s">
        <v>75</v>
      </c>
      <c r="AY363" s="149" t="s">
        <v>157</v>
      </c>
    </row>
    <row r="364" spans="2:65" s="12" customFormat="1" ht="10">
      <c r="B364" s="148"/>
      <c r="D364" s="144" t="s">
        <v>164</v>
      </c>
      <c r="E364" s="149" t="s">
        <v>19</v>
      </c>
      <c r="F364" s="150" t="s">
        <v>457</v>
      </c>
      <c r="H364" s="151">
        <v>40</v>
      </c>
      <c r="I364" s="152"/>
      <c r="L364" s="148"/>
      <c r="M364" s="153"/>
      <c r="T364" s="154"/>
      <c r="AT364" s="149" t="s">
        <v>164</v>
      </c>
      <c r="AU364" s="149" t="s">
        <v>84</v>
      </c>
      <c r="AV364" s="12" t="s">
        <v>84</v>
      </c>
      <c r="AW364" s="12" t="s">
        <v>36</v>
      </c>
      <c r="AX364" s="12" t="s">
        <v>75</v>
      </c>
      <c r="AY364" s="149" t="s">
        <v>157</v>
      </c>
    </row>
    <row r="365" spans="2:65" s="12" customFormat="1" ht="10">
      <c r="B365" s="148"/>
      <c r="D365" s="144" t="s">
        <v>164</v>
      </c>
      <c r="E365" s="149" t="s">
        <v>19</v>
      </c>
      <c r="F365" s="150" t="s">
        <v>458</v>
      </c>
      <c r="H365" s="151">
        <v>41</v>
      </c>
      <c r="I365" s="152"/>
      <c r="L365" s="148"/>
      <c r="M365" s="153"/>
      <c r="T365" s="154"/>
      <c r="AT365" s="149" t="s">
        <v>164</v>
      </c>
      <c r="AU365" s="149" t="s">
        <v>84</v>
      </c>
      <c r="AV365" s="12" t="s">
        <v>84</v>
      </c>
      <c r="AW365" s="12" t="s">
        <v>36</v>
      </c>
      <c r="AX365" s="12" t="s">
        <v>75</v>
      </c>
      <c r="AY365" s="149" t="s">
        <v>157</v>
      </c>
    </row>
    <row r="366" spans="2:65" s="12" customFormat="1" ht="10">
      <c r="B366" s="148"/>
      <c r="D366" s="144" t="s">
        <v>164</v>
      </c>
      <c r="E366" s="149" t="s">
        <v>19</v>
      </c>
      <c r="F366" s="150" t="s">
        <v>459</v>
      </c>
      <c r="H366" s="151">
        <v>23.75</v>
      </c>
      <c r="I366" s="152"/>
      <c r="L366" s="148"/>
      <c r="M366" s="153"/>
      <c r="T366" s="154"/>
      <c r="AT366" s="149" t="s">
        <v>164</v>
      </c>
      <c r="AU366" s="149" t="s">
        <v>84</v>
      </c>
      <c r="AV366" s="12" t="s">
        <v>84</v>
      </c>
      <c r="AW366" s="12" t="s">
        <v>36</v>
      </c>
      <c r="AX366" s="12" t="s">
        <v>75</v>
      </c>
      <c r="AY366" s="149" t="s">
        <v>157</v>
      </c>
    </row>
    <row r="367" spans="2:65" s="12" customFormat="1" ht="10">
      <c r="B367" s="148"/>
      <c r="D367" s="144" t="s">
        <v>164</v>
      </c>
      <c r="E367" s="149" t="s">
        <v>19</v>
      </c>
      <c r="F367" s="150" t="s">
        <v>87</v>
      </c>
      <c r="H367" s="151">
        <v>3</v>
      </c>
      <c r="I367" s="152"/>
      <c r="L367" s="148"/>
      <c r="M367" s="153"/>
      <c r="T367" s="154"/>
      <c r="AT367" s="149" t="s">
        <v>164</v>
      </c>
      <c r="AU367" s="149" t="s">
        <v>84</v>
      </c>
      <c r="AV367" s="12" t="s">
        <v>84</v>
      </c>
      <c r="AW367" s="12" t="s">
        <v>36</v>
      </c>
      <c r="AX367" s="12" t="s">
        <v>75</v>
      </c>
      <c r="AY367" s="149" t="s">
        <v>157</v>
      </c>
    </row>
    <row r="368" spans="2:65" s="12" customFormat="1" ht="10">
      <c r="B368" s="148"/>
      <c r="D368" s="144" t="s">
        <v>164</v>
      </c>
      <c r="E368" s="149" t="s">
        <v>19</v>
      </c>
      <c r="F368" s="150" t="s">
        <v>84</v>
      </c>
      <c r="H368" s="151">
        <v>2</v>
      </c>
      <c r="I368" s="152"/>
      <c r="L368" s="148"/>
      <c r="M368" s="153"/>
      <c r="T368" s="154"/>
      <c r="AT368" s="149" t="s">
        <v>164</v>
      </c>
      <c r="AU368" s="149" t="s">
        <v>84</v>
      </c>
      <c r="AV368" s="12" t="s">
        <v>84</v>
      </c>
      <c r="AW368" s="12" t="s">
        <v>36</v>
      </c>
      <c r="AX368" s="12" t="s">
        <v>75</v>
      </c>
      <c r="AY368" s="149" t="s">
        <v>157</v>
      </c>
    </row>
    <row r="369" spans="2:65" s="13" customFormat="1" ht="10">
      <c r="B369" s="155"/>
      <c r="D369" s="144" t="s">
        <v>164</v>
      </c>
      <c r="E369" s="156" t="s">
        <v>19</v>
      </c>
      <c r="F369" s="157" t="s">
        <v>166</v>
      </c>
      <c r="H369" s="158">
        <v>145.35</v>
      </c>
      <c r="I369" s="159"/>
      <c r="L369" s="155"/>
      <c r="M369" s="160"/>
      <c r="T369" s="161"/>
      <c r="AT369" s="156" t="s">
        <v>164</v>
      </c>
      <c r="AU369" s="156" t="s">
        <v>84</v>
      </c>
      <c r="AV369" s="13" t="s">
        <v>90</v>
      </c>
      <c r="AW369" s="13" t="s">
        <v>36</v>
      </c>
      <c r="AX369" s="13" t="s">
        <v>80</v>
      </c>
      <c r="AY369" s="156" t="s">
        <v>157</v>
      </c>
    </row>
    <row r="370" spans="2:65" s="1" customFormat="1" ht="16.5" customHeight="1">
      <c r="B370" s="32"/>
      <c r="C370" s="131" t="s">
        <v>297</v>
      </c>
      <c r="D370" s="131" t="s">
        <v>159</v>
      </c>
      <c r="E370" s="132" t="s">
        <v>460</v>
      </c>
      <c r="F370" s="133" t="s">
        <v>461</v>
      </c>
      <c r="G370" s="134" t="s">
        <v>199</v>
      </c>
      <c r="H370" s="135">
        <v>1.44</v>
      </c>
      <c r="I370" s="136"/>
      <c r="J370" s="137">
        <f>ROUND(I370*H370,2)</f>
        <v>0</v>
      </c>
      <c r="K370" s="133" t="s">
        <v>19</v>
      </c>
      <c r="L370" s="32"/>
      <c r="M370" s="138" t="s">
        <v>19</v>
      </c>
      <c r="N370" s="139" t="s">
        <v>46</v>
      </c>
      <c r="P370" s="140">
        <f>O370*H370</f>
        <v>0</v>
      </c>
      <c r="Q370" s="140">
        <v>0</v>
      </c>
      <c r="R370" s="140">
        <f>Q370*H370</f>
        <v>0</v>
      </c>
      <c r="S370" s="140">
        <v>0</v>
      </c>
      <c r="T370" s="141">
        <f>S370*H370</f>
        <v>0</v>
      </c>
      <c r="AR370" s="142" t="s">
        <v>90</v>
      </c>
      <c r="AT370" s="142" t="s">
        <v>159</v>
      </c>
      <c r="AU370" s="142" t="s">
        <v>84</v>
      </c>
      <c r="AY370" s="17" t="s">
        <v>157</v>
      </c>
      <c r="BE370" s="143">
        <f>IF(N370="základní",J370,0)</f>
        <v>0</v>
      </c>
      <c r="BF370" s="143">
        <f>IF(N370="snížená",J370,0)</f>
        <v>0</v>
      </c>
      <c r="BG370" s="143">
        <f>IF(N370="zákl. přenesená",J370,0)</f>
        <v>0</v>
      </c>
      <c r="BH370" s="143">
        <f>IF(N370="sníž. přenesená",J370,0)</f>
        <v>0</v>
      </c>
      <c r="BI370" s="143">
        <f>IF(N370="nulová",J370,0)</f>
        <v>0</v>
      </c>
      <c r="BJ370" s="17" t="s">
        <v>80</v>
      </c>
      <c r="BK370" s="143">
        <f>ROUND(I370*H370,2)</f>
        <v>0</v>
      </c>
      <c r="BL370" s="17" t="s">
        <v>90</v>
      </c>
      <c r="BM370" s="142" t="s">
        <v>462</v>
      </c>
    </row>
    <row r="371" spans="2:65" s="1" customFormat="1" ht="10">
      <c r="B371" s="32"/>
      <c r="D371" s="144" t="s">
        <v>163</v>
      </c>
      <c r="F371" s="145" t="s">
        <v>461</v>
      </c>
      <c r="I371" s="146"/>
      <c r="L371" s="32"/>
      <c r="M371" s="147"/>
      <c r="T371" s="53"/>
      <c r="AT371" s="17" t="s">
        <v>163</v>
      </c>
      <c r="AU371" s="17" t="s">
        <v>84</v>
      </c>
    </row>
    <row r="372" spans="2:65" s="1" customFormat="1" ht="16.5" customHeight="1">
      <c r="B372" s="32"/>
      <c r="C372" s="131" t="s">
        <v>463</v>
      </c>
      <c r="D372" s="131" t="s">
        <v>159</v>
      </c>
      <c r="E372" s="132" t="s">
        <v>464</v>
      </c>
      <c r="F372" s="133" t="s">
        <v>465</v>
      </c>
      <c r="G372" s="134" t="s">
        <v>199</v>
      </c>
      <c r="H372" s="135">
        <v>1.44</v>
      </c>
      <c r="I372" s="136"/>
      <c r="J372" s="137">
        <f>ROUND(I372*H372,2)</f>
        <v>0</v>
      </c>
      <c r="K372" s="133" t="s">
        <v>19</v>
      </c>
      <c r="L372" s="32"/>
      <c r="M372" s="138" t="s">
        <v>19</v>
      </c>
      <c r="N372" s="139" t="s">
        <v>46</v>
      </c>
      <c r="P372" s="140">
        <f>O372*H372</f>
        <v>0</v>
      </c>
      <c r="Q372" s="140">
        <v>0</v>
      </c>
      <c r="R372" s="140">
        <f>Q372*H372</f>
        <v>0</v>
      </c>
      <c r="S372" s="140">
        <v>0</v>
      </c>
      <c r="T372" s="141">
        <f>S372*H372</f>
        <v>0</v>
      </c>
      <c r="AR372" s="142" t="s">
        <v>90</v>
      </c>
      <c r="AT372" s="142" t="s">
        <v>159</v>
      </c>
      <c r="AU372" s="142" t="s">
        <v>84</v>
      </c>
      <c r="AY372" s="17" t="s">
        <v>157</v>
      </c>
      <c r="BE372" s="143">
        <f>IF(N372="základní",J372,0)</f>
        <v>0</v>
      </c>
      <c r="BF372" s="143">
        <f>IF(N372="snížená",J372,0)</f>
        <v>0</v>
      </c>
      <c r="BG372" s="143">
        <f>IF(N372="zákl. přenesená",J372,0)</f>
        <v>0</v>
      </c>
      <c r="BH372" s="143">
        <f>IF(N372="sníž. přenesená",J372,0)</f>
        <v>0</v>
      </c>
      <c r="BI372" s="143">
        <f>IF(N372="nulová",J372,0)</f>
        <v>0</v>
      </c>
      <c r="BJ372" s="17" t="s">
        <v>80</v>
      </c>
      <c r="BK372" s="143">
        <f>ROUND(I372*H372,2)</f>
        <v>0</v>
      </c>
      <c r="BL372" s="17" t="s">
        <v>90</v>
      </c>
      <c r="BM372" s="142" t="s">
        <v>466</v>
      </c>
    </row>
    <row r="373" spans="2:65" s="1" customFormat="1" ht="10">
      <c r="B373" s="32"/>
      <c r="D373" s="144" t="s">
        <v>163</v>
      </c>
      <c r="F373" s="145" t="s">
        <v>465</v>
      </c>
      <c r="I373" s="146"/>
      <c r="L373" s="32"/>
      <c r="M373" s="147"/>
      <c r="T373" s="53"/>
      <c r="AT373" s="17" t="s">
        <v>163</v>
      </c>
      <c r="AU373" s="17" t="s">
        <v>84</v>
      </c>
    </row>
    <row r="374" spans="2:65" s="1" customFormat="1" ht="16.5" customHeight="1">
      <c r="B374" s="32"/>
      <c r="C374" s="131" t="s">
        <v>303</v>
      </c>
      <c r="D374" s="131" t="s">
        <v>159</v>
      </c>
      <c r="E374" s="132" t="s">
        <v>467</v>
      </c>
      <c r="F374" s="133" t="s">
        <v>468</v>
      </c>
      <c r="G374" s="134" t="s">
        <v>199</v>
      </c>
      <c r="H374" s="135">
        <v>1.44</v>
      </c>
      <c r="I374" s="136"/>
      <c r="J374" s="137">
        <f>ROUND(I374*H374,2)</f>
        <v>0</v>
      </c>
      <c r="K374" s="133" t="s">
        <v>19</v>
      </c>
      <c r="L374" s="32"/>
      <c r="M374" s="138" t="s">
        <v>19</v>
      </c>
      <c r="N374" s="139" t="s">
        <v>46</v>
      </c>
      <c r="P374" s="140">
        <f>O374*H374</f>
        <v>0</v>
      </c>
      <c r="Q374" s="140">
        <v>0</v>
      </c>
      <c r="R374" s="140">
        <f>Q374*H374</f>
        <v>0</v>
      </c>
      <c r="S374" s="140">
        <v>0</v>
      </c>
      <c r="T374" s="141">
        <f>S374*H374</f>
        <v>0</v>
      </c>
      <c r="AR374" s="142" t="s">
        <v>90</v>
      </c>
      <c r="AT374" s="142" t="s">
        <v>159</v>
      </c>
      <c r="AU374" s="142" t="s">
        <v>84</v>
      </c>
      <c r="AY374" s="17" t="s">
        <v>157</v>
      </c>
      <c r="BE374" s="143">
        <f>IF(N374="základní",J374,0)</f>
        <v>0</v>
      </c>
      <c r="BF374" s="143">
        <f>IF(N374="snížená",J374,0)</f>
        <v>0</v>
      </c>
      <c r="BG374" s="143">
        <f>IF(N374="zákl. přenesená",J374,0)</f>
        <v>0</v>
      </c>
      <c r="BH374" s="143">
        <f>IF(N374="sníž. přenesená",J374,0)</f>
        <v>0</v>
      </c>
      <c r="BI374" s="143">
        <f>IF(N374="nulová",J374,0)</f>
        <v>0</v>
      </c>
      <c r="BJ374" s="17" t="s">
        <v>80</v>
      </c>
      <c r="BK374" s="143">
        <f>ROUND(I374*H374,2)</f>
        <v>0</v>
      </c>
      <c r="BL374" s="17" t="s">
        <v>90</v>
      </c>
      <c r="BM374" s="142" t="s">
        <v>469</v>
      </c>
    </row>
    <row r="375" spans="2:65" s="1" customFormat="1" ht="10">
      <c r="B375" s="32"/>
      <c r="D375" s="144" t="s">
        <v>163</v>
      </c>
      <c r="F375" s="145" t="s">
        <v>468</v>
      </c>
      <c r="I375" s="146"/>
      <c r="L375" s="32"/>
      <c r="M375" s="147"/>
      <c r="T375" s="53"/>
      <c r="AT375" s="17" t="s">
        <v>163</v>
      </c>
      <c r="AU375" s="17" t="s">
        <v>84</v>
      </c>
    </row>
    <row r="376" spans="2:65" s="1" customFormat="1" ht="16.5" customHeight="1">
      <c r="B376" s="32"/>
      <c r="C376" s="131" t="s">
        <v>470</v>
      </c>
      <c r="D376" s="131" t="s">
        <v>159</v>
      </c>
      <c r="E376" s="132" t="s">
        <v>471</v>
      </c>
      <c r="F376" s="133" t="s">
        <v>472</v>
      </c>
      <c r="G376" s="134" t="s">
        <v>199</v>
      </c>
      <c r="H376" s="135">
        <v>1.44</v>
      </c>
      <c r="I376" s="136"/>
      <c r="J376" s="137">
        <f>ROUND(I376*H376,2)</f>
        <v>0</v>
      </c>
      <c r="K376" s="133" t="s">
        <v>19</v>
      </c>
      <c r="L376" s="32"/>
      <c r="M376" s="138" t="s">
        <v>19</v>
      </c>
      <c r="N376" s="139" t="s">
        <v>46</v>
      </c>
      <c r="P376" s="140">
        <f>O376*H376</f>
        <v>0</v>
      </c>
      <c r="Q376" s="140">
        <v>0</v>
      </c>
      <c r="R376" s="140">
        <f>Q376*H376</f>
        <v>0</v>
      </c>
      <c r="S376" s="140">
        <v>0</v>
      </c>
      <c r="T376" s="141">
        <f>S376*H376</f>
        <v>0</v>
      </c>
      <c r="AR376" s="142" t="s">
        <v>90</v>
      </c>
      <c r="AT376" s="142" t="s">
        <v>159</v>
      </c>
      <c r="AU376" s="142" t="s">
        <v>84</v>
      </c>
      <c r="AY376" s="17" t="s">
        <v>157</v>
      </c>
      <c r="BE376" s="143">
        <f>IF(N376="základní",J376,0)</f>
        <v>0</v>
      </c>
      <c r="BF376" s="143">
        <f>IF(N376="snížená",J376,0)</f>
        <v>0</v>
      </c>
      <c r="BG376" s="143">
        <f>IF(N376="zákl. přenesená",J376,0)</f>
        <v>0</v>
      </c>
      <c r="BH376" s="143">
        <f>IF(N376="sníž. přenesená",J376,0)</f>
        <v>0</v>
      </c>
      <c r="BI376" s="143">
        <f>IF(N376="nulová",J376,0)</f>
        <v>0</v>
      </c>
      <c r="BJ376" s="17" t="s">
        <v>80</v>
      </c>
      <c r="BK376" s="143">
        <f>ROUND(I376*H376,2)</f>
        <v>0</v>
      </c>
      <c r="BL376" s="17" t="s">
        <v>90</v>
      </c>
      <c r="BM376" s="142" t="s">
        <v>473</v>
      </c>
    </row>
    <row r="377" spans="2:65" s="1" customFormat="1" ht="10">
      <c r="B377" s="32"/>
      <c r="D377" s="144" t="s">
        <v>163</v>
      </c>
      <c r="F377" s="145" t="s">
        <v>472</v>
      </c>
      <c r="I377" s="146"/>
      <c r="L377" s="32"/>
      <c r="M377" s="147"/>
      <c r="T377" s="53"/>
      <c r="AT377" s="17" t="s">
        <v>163</v>
      </c>
      <c r="AU377" s="17" t="s">
        <v>84</v>
      </c>
    </row>
    <row r="378" spans="2:65" s="1" customFormat="1" ht="16.5" customHeight="1">
      <c r="B378" s="32"/>
      <c r="C378" s="131" t="s">
        <v>307</v>
      </c>
      <c r="D378" s="131" t="s">
        <v>159</v>
      </c>
      <c r="E378" s="132" t="s">
        <v>474</v>
      </c>
      <c r="F378" s="133" t="s">
        <v>475</v>
      </c>
      <c r="G378" s="134" t="s">
        <v>162</v>
      </c>
      <c r="H378" s="135">
        <v>2.4</v>
      </c>
      <c r="I378" s="136"/>
      <c r="J378" s="137">
        <f>ROUND(I378*H378,2)</f>
        <v>0</v>
      </c>
      <c r="K378" s="133" t="s">
        <v>19</v>
      </c>
      <c r="L378" s="32"/>
      <c r="M378" s="138" t="s">
        <v>19</v>
      </c>
      <c r="N378" s="139" t="s">
        <v>46</v>
      </c>
      <c r="P378" s="140">
        <f>O378*H378</f>
        <v>0</v>
      </c>
      <c r="Q378" s="140">
        <v>0</v>
      </c>
      <c r="R378" s="140">
        <f>Q378*H378</f>
        <v>0</v>
      </c>
      <c r="S378" s="140">
        <v>0</v>
      </c>
      <c r="T378" s="141">
        <f>S378*H378</f>
        <v>0</v>
      </c>
      <c r="AR378" s="142" t="s">
        <v>90</v>
      </c>
      <c r="AT378" s="142" t="s">
        <v>159</v>
      </c>
      <c r="AU378" s="142" t="s">
        <v>84</v>
      </c>
      <c r="AY378" s="17" t="s">
        <v>157</v>
      </c>
      <c r="BE378" s="143">
        <f>IF(N378="základní",J378,0)</f>
        <v>0</v>
      </c>
      <c r="BF378" s="143">
        <f>IF(N378="snížená",J378,0)</f>
        <v>0</v>
      </c>
      <c r="BG378" s="143">
        <f>IF(N378="zákl. přenesená",J378,0)</f>
        <v>0</v>
      </c>
      <c r="BH378" s="143">
        <f>IF(N378="sníž. přenesená",J378,0)</f>
        <v>0</v>
      </c>
      <c r="BI378" s="143">
        <f>IF(N378="nulová",J378,0)</f>
        <v>0</v>
      </c>
      <c r="BJ378" s="17" t="s">
        <v>80</v>
      </c>
      <c r="BK378" s="143">
        <f>ROUND(I378*H378,2)</f>
        <v>0</v>
      </c>
      <c r="BL378" s="17" t="s">
        <v>90</v>
      </c>
      <c r="BM378" s="142" t="s">
        <v>476</v>
      </c>
    </row>
    <row r="379" spans="2:65" s="1" customFormat="1" ht="10">
      <c r="B379" s="32"/>
      <c r="D379" s="144" t="s">
        <v>163</v>
      </c>
      <c r="F379" s="145" t="s">
        <v>475</v>
      </c>
      <c r="I379" s="146"/>
      <c r="L379" s="32"/>
      <c r="M379" s="147"/>
      <c r="T379" s="53"/>
      <c r="AT379" s="17" t="s">
        <v>163</v>
      </c>
      <c r="AU379" s="17" t="s">
        <v>84</v>
      </c>
    </row>
    <row r="380" spans="2:65" s="12" customFormat="1" ht="10">
      <c r="B380" s="148"/>
      <c r="D380" s="144" t="s">
        <v>164</v>
      </c>
      <c r="E380" s="149" t="s">
        <v>19</v>
      </c>
      <c r="F380" s="150" t="s">
        <v>477</v>
      </c>
      <c r="H380" s="151">
        <v>2.4</v>
      </c>
      <c r="I380" s="152"/>
      <c r="L380" s="148"/>
      <c r="M380" s="153"/>
      <c r="T380" s="154"/>
      <c r="AT380" s="149" t="s">
        <v>164</v>
      </c>
      <c r="AU380" s="149" t="s">
        <v>84</v>
      </c>
      <c r="AV380" s="12" t="s">
        <v>84</v>
      </c>
      <c r="AW380" s="12" t="s">
        <v>36</v>
      </c>
      <c r="AX380" s="12" t="s">
        <v>75</v>
      </c>
      <c r="AY380" s="149" t="s">
        <v>157</v>
      </c>
    </row>
    <row r="381" spans="2:65" s="13" customFormat="1" ht="10">
      <c r="B381" s="155"/>
      <c r="D381" s="144" t="s">
        <v>164</v>
      </c>
      <c r="E381" s="156" t="s">
        <v>19</v>
      </c>
      <c r="F381" s="157" t="s">
        <v>166</v>
      </c>
      <c r="H381" s="158">
        <v>2.4</v>
      </c>
      <c r="I381" s="159"/>
      <c r="L381" s="155"/>
      <c r="M381" s="160"/>
      <c r="T381" s="161"/>
      <c r="AT381" s="156" t="s">
        <v>164</v>
      </c>
      <c r="AU381" s="156" t="s">
        <v>84</v>
      </c>
      <c r="AV381" s="13" t="s">
        <v>90</v>
      </c>
      <c r="AW381" s="13" t="s">
        <v>36</v>
      </c>
      <c r="AX381" s="13" t="s">
        <v>80</v>
      </c>
      <c r="AY381" s="156" t="s">
        <v>157</v>
      </c>
    </row>
    <row r="382" spans="2:65" s="1" customFormat="1" ht="16.5" customHeight="1">
      <c r="B382" s="32"/>
      <c r="C382" s="131" t="s">
        <v>478</v>
      </c>
      <c r="D382" s="131" t="s">
        <v>159</v>
      </c>
      <c r="E382" s="132" t="s">
        <v>479</v>
      </c>
      <c r="F382" s="133" t="s">
        <v>480</v>
      </c>
      <c r="G382" s="134" t="s">
        <v>199</v>
      </c>
      <c r="H382" s="135">
        <v>20</v>
      </c>
      <c r="I382" s="136"/>
      <c r="J382" s="137">
        <f>ROUND(I382*H382,2)</f>
        <v>0</v>
      </c>
      <c r="K382" s="133" t="s">
        <v>19</v>
      </c>
      <c r="L382" s="32"/>
      <c r="M382" s="138" t="s">
        <v>19</v>
      </c>
      <c r="N382" s="139" t="s">
        <v>46</v>
      </c>
      <c r="P382" s="140">
        <f>O382*H382</f>
        <v>0</v>
      </c>
      <c r="Q382" s="140">
        <v>0</v>
      </c>
      <c r="R382" s="140">
        <f>Q382*H382</f>
        <v>0</v>
      </c>
      <c r="S382" s="140">
        <v>0</v>
      </c>
      <c r="T382" s="141">
        <f>S382*H382</f>
        <v>0</v>
      </c>
      <c r="AR382" s="142" t="s">
        <v>90</v>
      </c>
      <c r="AT382" s="142" t="s">
        <v>159</v>
      </c>
      <c r="AU382" s="142" t="s">
        <v>84</v>
      </c>
      <c r="AY382" s="17" t="s">
        <v>157</v>
      </c>
      <c r="BE382" s="143">
        <f>IF(N382="základní",J382,0)</f>
        <v>0</v>
      </c>
      <c r="BF382" s="143">
        <f>IF(N382="snížená",J382,0)</f>
        <v>0</v>
      </c>
      <c r="BG382" s="143">
        <f>IF(N382="zákl. přenesená",J382,0)</f>
        <v>0</v>
      </c>
      <c r="BH382" s="143">
        <f>IF(N382="sníž. přenesená",J382,0)</f>
        <v>0</v>
      </c>
      <c r="BI382" s="143">
        <f>IF(N382="nulová",J382,0)</f>
        <v>0</v>
      </c>
      <c r="BJ382" s="17" t="s">
        <v>80</v>
      </c>
      <c r="BK382" s="143">
        <f>ROUND(I382*H382,2)</f>
        <v>0</v>
      </c>
      <c r="BL382" s="17" t="s">
        <v>90</v>
      </c>
      <c r="BM382" s="142" t="s">
        <v>481</v>
      </c>
    </row>
    <row r="383" spans="2:65" s="1" customFormat="1" ht="10">
      <c r="B383" s="32"/>
      <c r="D383" s="144" t="s">
        <v>163</v>
      </c>
      <c r="F383" s="145" t="s">
        <v>480</v>
      </c>
      <c r="I383" s="146"/>
      <c r="L383" s="32"/>
      <c r="M383" s="147"/>
      <c r="T383" s="53"/>
      <c r="AT383" s="17" t="s">
        <v>163</v>
      </c>
      <c r="AU383" s="17" t="s">
        <v>84</v>
      </c>
    </row>
    <row r="384" spans="2:65" s="1" customFormat="1" ht="16.5" customHeight="1">
      <c r="B384" s="32"/>
      <c r="C384" s="131" t="s">
        <v>312</v>
      </c>
      <c r="D384" s="131" t="s">
        <v>159</v>
      </c>
      <c r="E384" s="132" t="s">
        <v>482</v>
      </c>
      <c r="F384" s="133" t="s">
        <v>483</v>
      </c>
      <c r="G384" s="134" t="s">
        <v>199</v>
      </c>
      <c r="H384" s="135">
        <v>20</v>
      </c>
      <c r="I384" s="136"/>
      <c r="J384" s="137">
        <f>ROUND(I384*H384,2)</f>
        <v>0</v>
      </c>
      <c r="K384" s="133" t="s">
        <v>19</v>
      </c>
      <c r="L384" s="32"/>
      <c r="M384" s="138" t="s">
        <v>19</v>
      </c>
      <c r="N384" s="139" t="s">
        <v>46</v>
      </c>
      <c r="P384" s="140">
        <f>O384*H384</f>
        <v>0</v>
      </c>
      <c r="Q384" s="140">
        <v>0</v>
      </c>
      <c r="R384" s="140">
        <f>Q384*H384</f>
        <v>0</v>
      </c>
      <c r="S384" s="140">
        <v>0</v>
      </c>
      <c r="T384" s="141">
        <f>S384*H384</f>
        <v>0</v>
      </c>
      <c r="AR384" s="142" t="s">
        <v>90</v>
      </c>
      <c r="AT384" s="142" t="s">
        <v>159</v>
      </c>
      <c r="AU384" s="142" t="s">
        <v>84</v>
      </c>
      <c r="AY384" s="17" t="s">
        <v>157</v>
      </c>
      <c r="BE384" s="143">
        <f>IF(N384="základní",J384,0)</f>
        <v>0</v>
      </c>
      <c r="BF384" s="143">
        <f>IF(N384="snížená",J384,0)</f>
        <v>0</v>
      </c>
      <c r="BG384" s="143">
        <f>IF(N384="zákl. přenesená",J384,0)</f>
        <v>0</v>
      </c>
      <c r="BH384" s="143">
        <f>IF(N384="sníž. přenesená",J384,0)</f>
        <v>0</v>
      </c>
      <c r="BI384" s="143">
        <f>IF(N384="nulová",J384,0)</f>
        <v>0</v>
      </c>
      <c r="BJ384" s="17" t="s">
        <v>80</v>
      </c>
      <c r="BK384" s="143">
        <f>ROUND(I384*H384,2)</f>
        <v>0</v>
      </c>
      <c r="BL384" s="17" t="s">
        <v>90</v>
      </c>
      <c r="BM384" s="142" t="s">
        <v>484</v>
      </c>
    </row>
    <row r="385" spans="2:65" s="1" customFormat="1" ht="10">
      <c r="B385" s="32"/>
      <c r="D385" s="144" t="s">
        <v>163</v>
      </c>
      <c r="F385" s="145" t="s">
        <v>483</v>
      </c>
      <c r="I385" s="146"/>
      <c r="L385" s="32"/>
      <c r="M385" s="147"/>
      <c r="T385" s="53"/>
      <c r="AT385" s="17" t="s">
        <v>163</v>
      </c>
      <c r="AU385" s="17" t="s">
        <v>84</v>
      </c>
    </row>
    <row r="386" spans="2:65" s="1" customFormat="1" ht="16.5" customHeight="1">
      <c r="B386" s="32"/>
      <c r="C386" s="131" t="s">
        <v>485</v>
      </c>
      <c r="D386" s="131" t="s">
        <v>159</v>
      </c>
      <c r="E386" s="132" t="s">
        <v>486</v>
      </c>
      <c r="F386" s="133" t="s">
        <v>487</v>
      </c>
      <c r="G386" s="134" t="s">
        <v>199</v>
      </c>
      <c r="H386" s="135">
        <v>20</v>
      </c>
      <c r="I386" s="136"/>
      <c r="J386" s="137">
        <f>ROUND(I386*H386,2)</f>
        <v>0</v>
      </c>
      <c r="K386" s="133" t="s">
        <v>19</v>
      </c>
      <c r="L386" s="32"/>
      <c r="M386" s="138" t="s">
        <v>19</v>
      </c>
      <c r="N386" s="139" t="s">
        <v>46</v>
      </c>
      <c r="P386" s="140">
        <f>O386*H386</f>
        <v>0</v>
      </c>
      <c r="Q386" s="140">
        <v>0</v>
      </c>
      <c r="R386" s="140">
        <f>Q386*H386</f>
        <v>0</v>
      </c>
      <c r="S386" s="140">
        <v>0</v>
      </c>
      <c r="T386" s="141">
        <f>S386*H386</f>
        <v>0</v>
      </c>
      <c r="AR386" s="142" t="s">
        <v>90</v>
      </c>
      <c r="AT386" s="142" t="s">
        <v>159</v>
      </c>
      <c r="AU386" s="142" t="s">
        <v>84</v>
      </c>
      <c r="AY386" s="17" t="s">
        <v>157</v>
      </c>
      <c r="BE386" s="143">
        <f>IF(N386="základní",J386,0)</f>
        <v>0</v>
      </c>
      <c r="BF386" s="143">
        <f>IF(N386="snížená",J386,0)</f>
        <v>0</v>
      </c>
      <c r="BG386" s="143">
        <f>IF(N386="zákl. přenesená",J386,0)</f>
        <v>0</v>
      </c>
      <c r="BH386" s="143">
        <f>IF(N386="sníž. přenesená",J386,0)</f>
        <v>0</v>
      </c>
      <c r="BI386" s="143">
        <f>IF(N386="nulová",J386,0)</f>
        <v>0</v>
      </c>
      <c r="BJ386" s="17" t="s">
        <v>80</v>
      </c>
      <c r="BK386" s="143">
        <f>ROUND(I386*H386,2)</f>
        <v>0</v>
      </c>
      <c r="BL386" s="17" t="s">
        <v>90</v>
      </c>
      <c r="BM386" s="142" t="s">
        <v>488</v>
      </c>
    </row>
    <row r="387" spans="2:65" s="1" customFormat="1" ht="10">
      <c r="B387" s="32"/>
      <c r="D387" s="144" t="s">
        <v>163</v>
      </c>
      <c r="F387" s="145" t="s">
        <v>487</v>
      </c>
      <c r="I387" s="146"/>
      <c r="L387" s="32"/>
      <c r="M387" s="147"/>
      <c r="T387" s="53"/>
      <c r="AT387" s="17" t="s">
        <v>163</v>
      </c>
      <c r="AU387" s="17" t="s">
        <v>84</v>
      </c>
    </row>
    <row r="388" spans="2:65" s="1" customFormat="1" ht="21.75" customHeight="1">
      <c r="B388" s="32"/>
      <c r="C388" s="131" t="s">
        <v>317</v>
      </c>
      <c r="D388" s="131" t="s">
        <v>159</v>
      </c>
      <c r="E388" s="132" t="s">
        <v>489</v>
      </c>
      <c r="F388" s="133" t="s">
        <v>490</v>
      </c>
      <c r="G388" s="134" t="s">
        <v>199</v>
      </c>
      <c r="H388" s="135">
        <v>4</v>
      </c>
      <c r="I388" s="136"/>
      <c r="J388" s="137">
        <f>ROUND(I388*H388,2)</f>
        <v>0</v>
      </c>
      <c r="K388" s="133" t="s">
        <v>19</v>
      </c>
      <c r="L388" s="32"/>
      <c r="M388" s="138" t="s">
        <v>19</v>
      </c>
      <c r="N388" s="139" t="s">
        <v>46</v>
      </c>
      <c r="P388" s="140">
        <f>O388*H388</f>
        <v>0</v>
      </c>
      <c r="Q388" s="140">
        <v>0</v>
      </c>
      <c r="R388" s="140">
        <f>Q388*H388</f>
        <v>0</v>
      </c>
      <c r="S388" s="140">
        <v>0</v>
      </c>
      <c r="T388" s="141">
        <f>S388*H388</f>
        <v>0</v>
      </c>
      <c r="AR388" s="142" t="s">
        <v>90</v>
      </c>
      <c r="AT388" s="142" t="s">
        <v>159</v>
      </c>
      <c r="AU388" s="142" t="s">
        <v>84</v>
      </c>
      <c r="AY388" s="17" t="s">
        <v>157</v>
      </c>
      <c r="BE388" s="143">
        <f>IF(N388="základní",J388,0)</f>
        <v>0</v>
      </c>
      <c r="BF388" s="143">
        <f>IF(N388="snížená",J388,0)</f>
        <v>0</v>
      </c>
      <c r="BG388" s="143">
        <f>IF(N388="zákl. přenesená",J388,0)</f>
        <v>0</v>
      </c>
      <c r="BH388" s="143">
        <f>IF(N388="sníž. přenesená",J388,0)</f>
        <v>0</v>
      </c>
      <c r="BI388" s="143">
        <f>IF(N388="nulová",J388,0)</f>
        <v>0</v>
      </c>
      <c r="BJ388" s="17" t="s">
        <v>80</v>
      </c>
      <c r="BK388" s="143">
        <f>ROUND(I388*H388,2)</f>
        <v>0</v>
      </c>
      <c r="BL388" s="17" t="s">
        <v>90</v>
      </c>
      <c r="BM388" s="142" t="s">
        <v>491</v>
      </c>
    </row>
    <row r="389" spans="2:65" s="1" customFormat="1" ht="10">
      <c r="B389" s="32"/>
      <c r="D389" s="144" t="s">
        <v>163</v>
      </c>
      <c r="F389" s="145" t="s">
        <v>490</v>
      </c>
      <c r="I389" s="146"/>
      <c r="L389" s="32"/>
      <c r="M389" s="147"/>
      <c r="T389" s="53"/>
      <c r="AT389" s="17" t="s">
        <v>163</v>
      </c>
      <c r="AU389" s="17" t="s">
        <v>84</v>
      </c>
    </row>
    <row r="390" spans="2:65" s="12" customFormat="1" ht="10">
      <c r="B390" s="148"/>
      <c r="D390" s="144" t="s">
        <v>164</v>
      </c>
      <c r="E390" s="149" t="s">
        <v>19</v>
      </c>
      <c r="F390" s="150" t="s">
        <v>492</v>
      </c>
      <c r="H390" s="151">
        <v>4</v>
      </c>
      <c r="I390" s="152"/>
      <c r="L390" s="148"/>
      <c r="M390" s="153"/>
      <c r="T390" s="154"/>
      <c r="AT390" s="149" t="s">
        <v>164</v>
      </c>
      <c r="AU390" s="149" t="s">
        <v>84</v>
      </c>
      <c r="AV390" s="12" t="s">
        <v>84</v>
      </c>
      <c r="AW390" s="12" t="s">
        <v>36</v>
      </c>
      <c r="AX390" s="12" t="s">
        <v>75</v>
      </c>
      <c r="AY390" s="149" t="s">
        <v>157</v>
      </c>
    </row>
    <row r="391" spans="2:65" s="13" customFormat="1" ht="10">
      <c r="B391" s="155"/>
      <c r="D391" s="144" t="s">
        <v>164</v>
      </c>
      <c r="E391" s="156" t="s">
        <v>19</v>
      </c>
      <c r="F391" s="157" t="s">
        <v>166</v>
      </c>
      <c r="H391" s="158">
        <v>4</v>
      </c>
      <c r="I391" s="159"/>
      <c r="L391" s="155"/>
      <c r="M391" s="160"/>
      <c r="T391" s="161"/>
      <c r="AT391" s="156" t="s">
        <v>164</v>
      </c>
      <c r="AU391" s="156" t="s">
        <v>84</v>
      </c>
      <c r="AV391" s="13" t="s">
        <v>90</v>
      </c>
      <c r="AW391" s="13" t="s">
        <v>36</v>
      </c>
      <c r="AX391" s="13" t="s">
        <v>80</v>
      </c>
      <c r="AY391" s="156" t="s">
        <v>157</v>
      </c>
    </row>
    <row r="392" spans="2:65" s="1" customFormat="1" ht="21.75" customHeight="1">
      <c r="B392" s="32"/>
      <c r="C392" s="131" t="s">
        <v>493</v>
      </c>
      <c r="D392" s="131" t="s">
        <v>159</v>
      </c>
      <c r="E392" s="132" t="s">
        <v>494</v>
      </c>
      <c r="F392" s="133" t="s">
        <v>495</v>
      </c>
      <c r="G392" s="134" t="s">
        <v>199</v>
      </c>
      <c r="H392" s="135">
        <v>4</v>
      </c>
      <c r="I392" s="136"/>
      <c r="J392" s="137">
        <f>ROUND(I392*H392,2)</f>
        <v>0</v>
      </c>
      <c r="K392" s="133" t="s">
        <v>19</v>
      </c>
      <c r="L392" s="32"/>
      <c r="M392" s="138" t="s">
        <v>19</v>
      </c>
      <c r="N392" s="139" t="s">
        <v>46</v>
      </c>
      <c r="P392" s="140">
        <f>O392*H392</f>
        <v>0</v>
      </c>
      <c r="Q392" s="140">
        <v>0</v>
      </c>
      <c r="R392" s="140">
        <f>Q392*H392</f>
        <v>0</v>
      </c>
      <c r="S392" s="140">
        <v>0</v>
      </c>
      <c r="T392" s="141">
        <f>S392*H392</f>
        <v>0</v>
      </c>
      <c r="AR392" s="142" t="s">
        <v>90</v>
      </c>
      <c r="AT392" s="142" t="s">
        <v>159</v>
      </c>
      <c r="AU392" s="142" t="s">
        <v>84</v>
      </c>
      <c r="AY392" s="17" t="s">
        <v>157</v>
      </c>
      <c r="BE392" s="143">
        <f>IF(N392="základní",J392,0)</f>
        <v>0</v>
      </c>
      <c r="BF392" s="143">
        <f>IF(N392="snížená",J392,0)</f>
        <v>0</v>
      </c>
      <c r="BG392" s="143">
        <f>IF(N392="zákl. přenesená",J392,0)</f>
        <v>0</v>
      </c>
      <c r="BH392" s="143">
        <f>IF(N392="sníž. přenesená",J392,0)</f>
        <v>0</v>
      </c>
      <c r="BI392" s="143">
        <f>IF(N392="nulová",J392,0)</f>
        <v>0</v>
      </c>
      <c r="BJ392" s="17" t="s">
        <v>80</v>
      </c>
      <c r="BK392" s="143">
        <f>ROUND(I392*H392,2)</f>
        <v>0</v>
      </c>
      <c r="BL392" s="17" t="s">
        <v>90</v>
      </c>
      <c r="BM392" s="142" t="s">
        <v>496</v>
      </c>
    </row>
    <row r="393" spans="2:65" s="1" customFormat="1" ht="10">
      <c r="B393" s="32"/>
      <c r="D393" s="144" t="s">
        <v>163</v>
      </c>
      <c r="F393" s="145" t="s">
        <v>495</v>
      </c>
      <c r="I393" s="146"/>
      <c r="L393" s="32"/>
      <c r="M393" s="147"/>
      <c r="T393" s="53"/>
      <c r="AT393" s="17" t="s">
        <v>163</v>
      </c>
      <c r="AU393" s="17" t="s">
        <v>84</v>
      </c>
    </row>
    <row r="394" spans="2:65" s="1" customFormat="1" ht="24.15" customHeight="1">
      <c r="B394" s="32"/>
      <c r="C394" s="131" t="s">
        <v>333</v>
      </c>
      <c r="D394" s="131" t="s">
        <v>159</v>
      </c>
      <c r="E394" s="132" t="s">
        <v>497</v>
      </c>
      <c r="F394" s="133" t="s">
        <v>498</v>
      </c>
      <c r="G394" s="134" t="s">
        <v>185</v>
      </c>
      <c r="H394" s="135">
        <v>1.8220000000000001</v>
      </c>
      <c r="I394" s="136"/>
      <c r="J394" s="137">
        <f>ROUND(I394*H394,2)</f>
        <v>0</v>
      </c>
      <c r="K394" s="133" t="s">
        <v>19</v>
      </c>
      <c r="L394" s="32"/>
      <c r="M394" s="138" t="s">
        <v>19</v>
      </c>
      <c r="N394" s="139" t="s">
        <v>46</v>
      </c>
      <c r="P394" s="140">
        <f>O394*H394</f>
        <v>0</v>
      </c>
      <c r="Q394" s="140">
        <v>0</v>
      </c>
      <c r="R394" s="140">
        <f>Q394*H394</f>
        <v>0</v>
      </c>
      <c r="S394" s="140">
        <v>0</v>
      </c>
      <c r="T394" s="141">
        <f>S394*H394</f>
        <v>0</v>
      </c>
      <c r="AR394" s="142" t="s">
        <v>90</v>
      </c>
      <c r="AT394" s="142" t="s">
        <v>159</v>
      </c>
      <c r="AU394" s="142" t="s">
        <v>84</v>
      </c>
      <c r="AY394" s="17" t="s">
        <v>157</v>
      </c>
      <c r="BE394" s="143">
        <f>IF(N394="základní",J394,0)</f>
        <v>0</v>
      </c>
      <c r="BF394" s="143">
        <f>IF(N394="snížená",J394,0)</f>
        <v>0</v>
      </c>
      <c r="BG394" s="143">
        <f>IF(N394="zákl. přenesená",J394,0)</f>
        <v>0</v>
      </c>
      <c r="BH394" s="143">
        <f>IF(N394="sníž. přenesená",J394,0)</f>
        <v>0</v>
      </c>
      <c r="BI394" s="143">
        <f>IF(N394="nulová",J394,0)</f>
        <v>0</v>
      </c>
      <c r="BJ394" s="17" t="s">
        <v>80</v>
      </c>
      <c r="BK394" s="143">
        <f>ROUND(I394*H394,2)</f>
        <v>0</v>
      </c>
      <c r="BL394" s="17" t="s">
        <v>90</v>
      </c>
      <c r="BM394" s="142" t="s">
        <v>499</v>
      </c>
    </row>
    <row r="395" spans="2:65" s="1" customFormat="1" ht="10">
      <c r="B395" s="32"/>
      <c r="D395" s="144" t="s">
        <v>163</v>
      </c>
      <c r="F395" s="145" t="s">
        <v>498</v>
      </c>
      <c r="I395" s="146"/>
      <c r="L395" s="32"/>
      <c r="M395" s="147"/>
      <c r="T395" s="53"/>
      <c r="AT395" s="17" t="s">
        <v>163</v>
      </c>
      <c r="AU395" s="17" t="s">
        <v>84</v>
      </c>
    </row>
    <row r="396" spans="2:65" s="12" customFormat="1" ht="10">
      <c r="B396" s="148"/>
      <c r="D396" s="144" t="s">
        <v>164</v>
      </c>
      <c r="E396" s="149" t="s">
        <v>19</v>
      </c>
      <c r="F396" s="150" t="s">
        <v>500</v>
      </c>
      <c r="H396" s="151">
        <v>1.8220000000000001</v>
      </c>
      <c r="I396" s="152"/>
      <c r="L396" s="148"/>
      <c r="M396" s="153"/>
      <c r="T396" s="154"/>
      <c r="AT396" s="149" t="s">
        <v>164</v>
      </c>
      <c r="AU396" s="149" t="s">
        <v>84</v>
      </c>
      <c r="AV396" s="12" t="s">
        <v>84</v>
      </c>
      <c r="AW396" s="12" t="s">
        <v>36</v>
      </c>
      <c r="AX396" s="12" t="s">
        <v>75</v>
      </c>
      <c r="AY396" s="149" t="s">
        <v>157</v>
      </c>
    </row>
    <row r="397" spans="2:65" s="13" customFormat="1" ht="10">
      <c r="B397" s="155"/>
      <c r="D397" s="144" t="s">
        <v>164</v>
      </c>
      <c r="E397" s="156" t="s">
        <v>19</v>
      </c>
      <c r="F397" s="157" t="s">
        <v>166</v>
      </c>
      <c r="H397" s="158">
        <v>1.8220000000000001</v>
      </c>
      <c r="I397" s="159"/>
      <c r="L397" s="155"/>
      <c r="M397" s="160"/>
      <c r="T397" s="161"/>
      <c r="AT397" s="156" t="s">
        <v>164</v>
      </c>
      <c r="AU397" s="156" t="s">
        <v>84</v>
      </c>
      <c r="AV397" s="13" t="s">
        <v>90</v>
      </c>
      <c r="AW397" s="13" t="s">
        <v>36</v>
      </c>
      <c r="AX397" s="13" t="s">
        <v>80</v>
      </c>
      <c r="AY397" s="156" t="s">
        <v>157</v>
      </c>
    </row>
    <row r="398" spans="2:65" s="1" customFormat="1" ht="16.5" customHeight="1">
      <c r="B398" s="32"/>
      <c r="C398" s="162" t="s">
        <v>501</v>
      </c>
      <c r="D398" s="162" t="s">
        <v>206</v>
      </c>
      <c r="E398" s="163" t="s">
        <v>502</v>
      </c>
      <c r="F398" s="164" t="s">
        <v>503</v>
      </c>
      <c r="G398" s="165" t="s">
        <v>185</v>
      </c>
      <c r="H398" s="166">
        <v>1.8220000000000001</v>
      </c>
      <c r="I398" s="167"/>
      <c r="J398" s="168">
        <f>ROUND(I398*H398,2)</f>
        <v>0</v>
      </c>
      <c r="K398" s="164" t="s">
        <v>19</v>
      </c>
      <c r="L398" s="169"/>
      <c r="M398" s="170" t="s">
        <v>19</v>
      </c>
      <c r="N398" s="171" t="s">
        <v>46</v>
      </c>
      <c r="P398" s="140">
        <f>O398*H398</f>
        <v>0</v>
      </c>
      <c r="Q398" s="140">
        <v>0</v>
      </c>
      <c r="R398" s="140">
        <f>Q398*H398</f>
        <v>0</v>
      </c>
      <c r="S398" s="140">
        <v>0</v>
      </c>
      <c r="T398" s="141">
        <f>S398*H398</f>
        <v>0</v>
      </c>
      <c r="AR398" s="142" t="s">
        <v>175</v>
      </c>
      <c r="AT398" s="142" t="s">
        <v>206</v>
      </c>
      <c r="AU398" s="142" t="s">
        <v>84</v>
      </c>
      <c r="AY398" s="17" t="s">
        <v>157</v>
      </c>
      <c r="BE398" s="143">
        <f>IF(N398="základní",J398,0)</f>
        <v>0</v>
      </c>
      <c r="BF398" s="143">
        <f>IF(N398="snížená",J398,0)</f>
        <v>0</v>
      </c>
      <c r="BG398" s="143">
        <f>IF(N398="zákl. přenesená",J398,0)</f>
        <v>0</v>
      </c>
      <c r="BH398" s="143">
        <f>IF(N398="sníž. přenesená",J398,0)</f>
        <v>0</v>
      </c>
      <c r="BI398" s="143">
        <f>IF(N398="nulová",J398,0)</f>
        <v>0</v>
      </c>
      <c r="BJ398" s="17" t="s">
        <v>80</v>
      </c>
      <c r="BK398" s="143">
        <f>ROUND(I398*H398,2)</f>
        <v>0</v>
      </c>
      <c r="BL398" s="17" t="s">
        <v>90</v>
      </c>
      <c r="BM398" s="142" t="s">
        <v>504</v>
      </c>
    </row>
    <row r="399" spans="2:65" s="1" customFormat="1" ht="10">
      <c r="B399" s="32"/>
      <c r="D399" s="144" t="s">
        <v>163</v>
      </c>
      <c r="F399" s="145" t="s">
        <v>503</v>
      </c>
      <c r="I399" s="146"/>
      <c r="L399" s="32"/>
      <c r="M399" s="147"/>
      <c r="T399" s="53"/>
      <c r="AT399" s="17" t="s">
        <v>163</v>
      </c>
      <c r="AU399" s="17" t="s">
        <v>84</v>
      </c>
    </row>
    <row r="400" spans="2:65" s="1" customFormat="1" ht="16.5" customHeight="1">
      <c r="B400" s="32"/>
      <c r="C400" s="131" t="s">
        <v>341</v>
      </c>
      <c r="D400" s="131" t="s">
        <v>159</v>
      </c>
      <c r="E400" s="132" t="s">
        <v>505</v>
      </c>
      <c r="F400" s="133" t="s">
        <v>506</v>
      </c>
      <c r="G400" s="134" t="s">
        <v>162</v>
      </c>
      <c r="H400" s="135">
        <v>14.81</v>
      </c>
      <c r="I400" s="136"/>
      <c r="J400" s="137">
        <f>ROUND(I400*H400,2)</f>
        <v>0</v>
      </c>
      <c r="K400" s="133" t="s">
        <v>19</v>
      </c>
      <c r="L400" s="32"/>
      <c r="M400" s="138" t="s">
        <v>19</v>
      </c>
      <c r="N400" s="139" t="s">
        <v>46</v>
      </c>
      <c r="P400" s="140">
        <f>O400*H400</f>
        <v>0</v>
      </c>
      <c r="Q400" s="140">
        <v>0</v>
      </c>
      <c r="R400" s="140">
        <f>Q400*H400</f>
        <v>0</v>
      </c>
      <c r="S400" s="140">
        <v>0</v>
      </c>
      <c r="T400" s="141">
        <f>S400*H400</f>
        <v>0</v>
      </c>
      <c r="AR400" s="142" t="s">
        <v>90</v>
      </c>
      <c r="AT400" s="142" t="s">
        <v>159</v>
      </c>
      <c r="AU400" s="142" t="s">
        <v>84</v>
      </c>
      <c r="AY400" s="17" t="s">
        <v>157</v>
      </c>
      <c r="BE400" s="143">
        <f>IF(N400="základní",J400,0)</f>
        <v>0</v>
      </c>
      <c r="BF400" s="143">
        <f>IF(N400="snížená",J400,0)</f>
        <v>0</v>
      </c>
      <c r="BG400" s="143">
        <f>IF(N400="zákl. přenesená",J400,0)</f>
        <v>0</v>
      </c>
      <c r="BH400" s="143">
        <f>IF(N400="sníž. přenesená",J400,0)</f>
        <v>0</v>
      </c>
      <c r="BI400" s="143">
        <f>IF(N400="nulová",J400,0)</f>
        <v>0</v>
      </c>
      <c r="BJ400" s="17" t="s">
        <v>80</v>
      </c>
      <c r="BK400" s="143">
        <f>ROUND(I400*H400,2)</f>
        <v>0</v>
      </c>
      <c r="BL400" s="17" t="s">
        <v>90</v>
      </c>
      <c r="BM400" s="142" t="s">
        <v>507</v>
      </c>
    </row>
    <row r="401" spans="2:65" s="1" customFormat="1" ht="10">
      <c r="B401" s="32"/>
      <c r="D401" s="144" t="s">
        <v>163</v>
      </c>
      <c r="F401" s="145" t="s">
        <v>506</v>
      </c>
      <c r="I401" s="146"/>
      <c r="L401" s="32"/>
      <c r="M401" s="147"/>
      <c r="T401" s="53"/>
      <c r="AT401" s="17" t="s">
        <v>163</v>
      </c>
      <c r="AU401" s="17" t="s">
        <v>84</v>
      </c>
    </row>
    <row r="402" spans="2:65" s="12" customFormat="1" ht="10">
      <c r="B402" s="148"/>
      <c r="D402" s="144" t="s">
        <v>164</v>
      </c>
      <c r="E402" s="149" t="s">
        <v>19</v>
      </c>
      <c r="F402" s="150" t="s">
        <v>508</v>
      </c>
      <c r="H402" s="151">
        <v>3.7349999999999999</v>
      </c>
      <c r="I402" s="152"/>
      <c r="L402" s="148"/>
      <c r="M402" s="153"/>
      <c r="T402" s="154"/>
      <c r="AT402" s="149" t="s">
        <v>164</v>
      </c>
      <c r="AU402" s="149" t="s">
        <v>84</v>
      </c>
      <c r="AV402" s="12" t="s">
        <v>84</v>
      </c>
      <c r="AW402" s="12" t="s">
        <v>36</v>
      </c>
      <c r="AX402" s="12" t="s">
        <v>75</v>
      </c>
      <c r="AY402" s="149" t="s">
        <v>157</v>
      </c>
    </row>
    <row r="403" spans="2:65" s="12" customFormat="1" ht="10">
      <c r="B403" s="148"/>
      <c r="D403" s="144" t="s">
        <v>164</v>
      </c>
      <c r="E403" s="149" t="s">
        <v>19</v>
      </c>
      <c r="F403" s="150" t="s">
        <v>509</v>
      </c>
      <c r="H403" s="151">
        <v>5.5350000000000001</v>
      </c>
      <c r="I403" s="152"/>
      <c r="L403" s="148"/>
      <c r="M403" s="153"/>
      <c r="T403" s="154"/>
      <c r="AT403" s="149" t="s">
        <v>164</v>
      </c>
      <c r="AU403" s="149" t="s">
        <v>84</v>
      </c>
      <c r="AV403" s="12" t="s">
        <v>84</v>
      </c>
      <c r="AW403" s="12" t="s">
        <v>36</v>
      </c>
      <c r="AX403" s="12" t="s">
        <v>75</v>
      </c>
      <c r="AY403" s="149" t="s">
        <v>157</v>
      </c>
    </row>
    <row r="404" spans="2:65" s="12" customFormat="1" ht="10">
      <c r="B404" s="148"/>
      <c r="D404" s="144" t="s">
        <v>164</v>
      </c>
      <c r="E404" s="149" t="s">
        <v>19</v>
      </c>
      <c r="F404" s="150" t="s">
        <v>510</v>
      </c>
      <c r="H404" s="151">
        <v>4.6130000000000004</v>
      </c>
      <c r="I404" s="152"/>
      <c r="L404" s="148"/>
      <c r="M404" s="153"/>
      <c r="T404" s="154"/>
      <c r="AT404" s="149" t="s">
        <v>164</v>
      </c>
      <c r="AU404" s="149" t="s">
        <v>84</v>
      </c>
      <c r="AV404" s="12" t="s">
        <v>84</v>
      </c>
      <c r="AW404" s="12" t="s">
        <v>36</v>
      </c>
      <c r="AX404" s="12" t="s">
        <v>75</v>
      </c>
      <c r="AY404" s="149" t="s">
        <v>157</v>
      </c>
    </row>
    <row r="405" spans="2:65" s="12" customFormat="1" ht="10">
      <c r="B405" s="148"/>
      <c r="D405" s="144" t="s">
        <v>164</v>
      </c>
      <c r="E405" s="149" t="s">
        <v>19</v>
      </c>
      <c r="F405" s="150" t="s">
        <v>511</v>
      </c>
      <c r="H405" s="151">
        <v>0.81</v>
      </c>
      <c r="I405" s="152"/>
      <c r="L405" s="148"/>
      <c r="M405" s="153"/>
      <c r="T405" s="154"/>
      <c r="AT405" s="149" t="s">
        <v>164</v>
      </c>
      <c r="AU405" s="149" t="s">
        <v>84</v>
      </c>
      <c r="AV405" s="12" t="s">
        <v>84</v>
      </c>
      <c r="AW405" s="12" t="s">
        <v>36</v>
      </c>
      <c r="AX405" s="12" t="s">
        <v>75</v>
      </c>
      <c r="AY405" s="149" t="s">
        <v>157</v>
      </c>
    </row>
    <row r="406" spans="2:65" s="12" customFormat="1" ht="10">
      <c r="B406" s="148"/>
      <c r="D406" s="144" t="s">
        <v>164</v>
      </c>
      <c r="E406" s="149" t="s">
        <v>19</v>
      </c>
      <c r="F406" s="150" t="s">
        <v>512</v>
      </c>
      <c r="H406" s="151">
        <v>0.11700000000000001</v>
      </c>
      <c r="I406" s="152"/>
      <c r="L406" s="148"/>
      <c r="M406" s="153"/>
      <c r="T406" s="154"/>
      <c r="AT406" s="149" t="s">
        <v>164</v>
      </c>
      <c r="AU406" s="149" t="s">
        <v>84</v>
      </c>
      <c r="AV406" s="12" t="s">
        <v>84</v>
      </c>
      <c r="AW406" s="12" t="s">
        <v>36</v>
      </c>
      <c r="AX406" s="12" t="s">
        <v>75</v>
      </c>
      <c r="AY406" s="149" t="s">
        <v>157</v>
      </c>
    </row>
    <row r="407" spans="2:65" s="13" customFormat="1" ht="10">
      <c r="B407" s="155"/>
      <c r="D407" s="144" t="s">
        <v>164</v>
      </c>
      <c r="E407" s="156" t="s">
        <v>19</v>
      </c>
      <c r="F407" s="157" t="s">
        <v>166</v>
      </c>
      <c r="H407" s="158">
        <v>14.81</v>
      </c>
      <c r="I407" s="159"/>
      <c r="L407" s="155"/>
      <c r="M407" s="160"/>
      <c r="T407" s="161"/>
      <c r="AT407" s="156" t="s">
        <v>164</v>
      </c>
      <c r="AU407" s="156" t="s">
        <v>84</v>
      </c>
      <c r="AV407" s="13" t="s">
        <v>90</v>
      </c>
      <c r="AW407" s="13" t="s">
        <v>36</v>
      </c>
      <c r="AX407" s="13" t="s">
        <v>80</v>
      </c>
      <c r="AY407" s="156" t="s">
        <v>157</v>
      </c>
    </row>
    <row r="408" spans="2:65" s="1" customFormat="1" ht="16.5" customHeight="1">
      <c r="B408" s="32"/>
      <c r="C408" s="131" t="s">
        <v>513</v>
      </c>
      <c r="D408" s="131" t="s">
        <v>159</v>
      </c>
      <c r="E408" s="132" t="s">
        <v>514</v>
      </c>
      <c r="F408" s="133" t="s">
        <v>515</v>
      </c>
      <c r="G408" s="134" t="s">
        <v>199</v>
      </c>
      <c r="H408" s="135">
        <v>71.069999999999993</v>
      </c>
      <c r="I408" s="136"/>
      <c r="J408" s="137">
        <f>ROUND(I408*H408,2)</f>
        <v>0</v>
      </c>
      <c r="K408" s="133" t="s">
        <v>19</v>
      </c>
      <c r="L408" s="32"/>
      <c r="M408" s="138" t="s">
        <v>19</v>
      </c>
      <c r="N408" s="139" t="s">
        <v>46</v>
      </c>
      <c r="P408" s="140">
        <f>O408*H408</f>
        <v>0</v>
      </c>
      <c r="Q408" s="140">
        <v>0</v>
      </c>
      <c r="R408" s="140">
        <f>Q408*H408</f>
        <v>0</v>
      </c>
      <c r="S408" s="140">
        <v>0</v>
      </c>
      <c r="T408" s="141">
        <f>S408*H408</f>
        <v>0</v>
      </c>
      <c r="AR408" s="142" t="s">
        <v>90</v>
      </c>
      <c r="AT408" s="142" t="s">
        <v>159</v>
      </c>
      <c r="AU408" s="142" t="s">
        <v>84</v>
      </c>
      <c r="AY408" s="17" t="s">
        <v>157</v>
      </c>
      <c r="BE408" s="143">
        <f>IF(N408="základní",J408,0)</f>
        <v>0</v>
      </c>
      <c r="BF408" s="143">
        <f>IF(N408="snížená",J408,0)</f>
        <v>0</v>
      </c>
      <c r="BG408" s="143">
        <f>IF(N408="zákl. přenesená",J408,0)</f>
        <v>0</v>
      </c>
      <c r="BH408" s="143">
        <f>IF(N408="sníž. přenesená",J408,0)</f>
        <v>0</v>
      </c>
      <c r="BI408" s="143">
        <f>IF(N408="nulová",J408,0)</f>
        <v>0</v>
      </c>
      <c r="BJ408" s="17" t="s">
        <v>80</v>
      </c>
      <c r="BK408" s="143">
        <f>ROUND(I408*H408,2)</f>
        <v>0</v>
      </c>
      <c r="BL408" s="17" t="s">
        <v>90</v>
      </c>
      <c r="BM408" s="142" t="s">
        <v>516</v>
      </c>
    </row>
    <row r="409" spans="2:65" s="1" customFormat="1" ht="10">
      <c r="B409" s="32"/>
      <c r="D409" s="144" t="s">
        <v>163</v>
      </c>
      <c r="F409" s="145" t="s">
        <v>515</v>
      </c>
      <c r="I409" s="146"/>
      <c r="L409" s="32"/>
      <c r="M409" s="147"/>
      <c r="T409" s="53"/>
      <c r="AT409" s="17" t="s">
        <v>163</v>
      </c>
      <c r="AU409" s="17" t="s">
        <v>84</v>
      </c>
    </row>
    <row r="410" spans="2:65" s="12" customFormat="1" ht="10">
      <c r="B410" s="148"/>
      <c r="D410" s="144" t="s">
        <v>164</v>
      </c>
      <c r="E410" s="149" t="s">
        <v>19</v>
      </c>
      <c r="F410" s="150" t="s">
        <v>517</v>
      </c>
      <c r="H410" s="151">
        <v>36.9</v>
      </c>
      <c r="I410" s="152"/>
      <c r="L410" s="148"/>
      <c r="M410" s="153"/>
      <c r="T410" s="154"/>
      <c r="AT410" s="149" t="s">
        <v>164</v>
      </c>
      <c r="AU410" s="149" t="s">
        <v>84</v>
      </c>
      <c r="AV410" s="12" t="s">
        <v>84</v>
      </c>
      <c r="AW410" s="12" t="s">
        <v>36</v>
      </c>
      <c r="AX410" s="12" t="s">
        <v>75</v>
      </c>
      <c r="AY410" s="149" t="s">
        <v>157</v>
      </c>
    </row>
    <row r="411" spans="2:65" s="12" customFormat="1" ht="10">
      <c r="B411" s="148"/>
      <c r="D411" s="144" t="s">
        <v>164</v>
      </c>
      <c r="E411" s="149" t="s">
        <v>19</v>
      </c>
      <c r="F411" s="150" t="s">
        <v>518</v>
      </c>
      <c r="H411" s="151">
        <v>30.75</v>
      </c>
      <c r="I411" s="152"/>
      <c r="L411" s="148"/>
      <c r="M411" s="153"/>
      <c r="T411" s="154"/>
      <c r="AT411" s="149" t="s">
        <v>164</v>
      </c>
      <c r="AU411" s="149" t="s">
        <v>84</v>
      </c>
      <c r="AV411" s="12" t="s">
        <v>84</v>
      </c>
      <c r="AW411" s="12" t="s">
        <v>36</v>
      </c>
      <c r="AX411" s="12" t="s">
        <v>75</v>
      </c>
      <c r="AY411" s="149" t="s">
        <v>157</v>
      </c>
    </row>
    <row r="412" spans="2:65" s="12" customFormat="1" ht="10">
      <c r="B412" s="148"/>
      <c r="D412" s="144" t="s">
        <v>164</v>
      </c>
      <c r="E412" s="149" t="s">
        <v>19</v>
      </c>
      <c r="F412" s="150" t="s">
        <v>519</v>
      </c>
      <c r="H412" s="151">
        <v>0.72</v>
      </c>
      <c r="I412" s="152"/>
      <c r="L412" s="148"/>
      <c r="M412" s="153"/>
      <c r="T412" s="154"/>
      <c r="AT412" s="149" t="s">
        <v>164</v>
      </c>
      <c r="AU412" s="149" t="s">
        <v>84</v>
      </c>
      <c r="AV412" s="12" t="s">
        <v>84</v>
      </c>
      <c r="AW412" s="12" t="s">
        <v>36</v>
      </c>
      <c r="AX412" s="12" t="s">
        <v>75</v>
      </c>
      <c r="AY412" s="149" t="s">
        <v>157</v>
      </c>
    </row>
    <row r="413" spans="2:65" s="12" customFormat="1" ht="10">
      <c r="B413" s="148"/>
      <c r="D413" s="144" t="s">
        <v>164</v>
      </c>
      <c r="E413" s="149" t="s">
        <v>19</v>
      </c>
      <c r="F413" s="150" t="s">
        <v>520</v>
      </c>
      <c r="H413" s="151">
        <v>2.7</v>
      </c>
      <c r="I413" s="152"/>
      <c r="L413" s="148"/>
      <c r="M413" s="153"/>
      <c r="T413" s="154"/>
      <c r="AT413" s="149" t="s">
        <v>164</v>
      </c>
      <c r="AU413" s="149" t="s">
        <v>84</v>
      </c>
      <c r="AV413" s="12" t="s">
        <v>84</v>
      </c>
      <c r="AW413" s="12" t="s">
        <v>36</v>
      </c>
      <c r="AX413" s="12" t="s">
        <v>75</v>
      </c>
      <c r="AY413" s="149" t="s">
        <v>157</v>
      </c>
    </row>
    <row r="414" spans="2:65" s="13" customFormat="1" ht="10">
      <c r="B414" s="155"/>
      <c r="D414" s="144" t="s">
        <v>164</v>
      </c>
      <c r="E414" s="156" t="s">
        <v>19</v>
      </c>
      <c r="F414" s="157" t="s">
        <v>166</v>
      </c>
      <c r="H414" s="158">
        <v>71.069999999999993</v>
      </c>
      <c r="I414" s="159"/>
      <c r="L414" s="155"/>
      <c r="M414" s="160"/>
      <c r="T414" s="161"/>
      <c r="AT414" s="156" t="s">
        <v>164</v>
      </c>
      <c r="AU414" s="156" t="s">
        <v>84</v>
      </c>
      <c r="AV414" s="13" t="s">
        <v>90</v>
      </c>
      <c r="AW414" s="13" t="s">
        <v>36</v>
      </c>
      <c r="AX414" s="13" t="s">
        <v>80</v>
      </c>
      <c r="AY414" s="156" t="s">
        <v>157</v>
      </c>
    </row>
    <row r="415" spans="2:65" s="1" customFormat="1" ht="16.5" customHeight="1">
      <c r="B415" s="32"/>
      <c r="C415" s="131" t="s">
        <v>345</v>
      </c>
      <c r="D415" s="131" t="s">
        <v>159</v>
      </c>
      <c r="E415" s="132" t="s">
        <v>521</v>
      </c>
      <c r="F415" s="133" t="s">
        <v>522</v>
      </c>
      <c r="G415" s="134" t="s">
        <v>199</v>
      </c>
      <c r="H415" s="135">
        <v>71.069999999999993</v>
      </c>
      <c r="I415" s="136"/>
      <c r="J415" s="137">
        <f>ROUND(I415*H415,2)</f>
        <v>0</v>
      </c>
      <c r="K415" s="133" t="s">
        <v>19</v>
      </c>
      <c r="L415" s="32"/>
      <c r="M415" s="138" t="s">
        <v>19</v>
      </c>
      <c r="N415" s="139" t="s">
        <v>46</v>
      </c>
      <c r="P415" s="140">
        <f>O415*H415</f>
        <v>0</v>
      </c>
      <c r="Q415" s="140">
        <v>0</v>
      </c>
      <c r="R415" s="140">
        <f>Q415*H415</f>
        <v>0</v>
      </c>
      <c r="S415" s="140">
        <v>0</v>
      </c>
      <c r="T415" s="141">
        <f>S415*H415</f>
        <v>0</v>
      </c>
      <c r="AR415" s="142" t="s">
        <v>90</v>
      </c>
      <c r="AT415" s="142" t="s">
        <v>159</v>
      </c>
      <c r="AU415" s="142" t="s">
        <v>84</v>
      </c>
      <c r="AY415" s="17" t="s">
        <v>157</v>
      </c>
      <c r="BE415" s="143">
        <f>IF(N415="základní",J415,0)</f>
        <v>0</v>
      </c>
      <c r="BF415" s="143">
        <f>IF(N415="snížená",J415,0)</f>
        <v>0</v>
      </c>
      <c r="BG415" s="143">
        <f>IF(N415="zákl. přenesená",J415,0)</f>
        <v>0</v>
      </c>
      <c r="BH415" s="143">
        <f>IF(N415="sníž. přenesená",J415,0)</f>
        <v>0</v>
      </c>
      <c r="BI415" s="143">
        <f>IF(N415="nulová",J415,0)</f>
        <v>0</v>
      </c>
      <c r="BJ415" s="17" t="s">
        <v>80</v>
      </c>
      <c r="BK415" s="143">
        <f>ROUND(I415*H415,2)</f>
        <v>0</v>
      </c>
      <c r="BL415" s="17" t="s">
        <v>90</v>
      </c>
      <c r="BM415" s="142" t="s">
        <v>523</v>
      </c>
    </row>
    <row r="416" spans="2:65" s="1" customFormat="1" ht="10">
      <c r="B416" s="32"/>
      <c r="D416" s="144" t="s">
        <v>163</v>
      </c>
      <c r="F416" s="145" t="s">
        <v>522</v>
      </c>
      <c r="I416" s="146"/>
      <c r="L416" s="32"/>
      <c r="M416" s="147"/>
      <c r="T416" s="53"/>
      <c r="AT416" s="17" t="s">
        <v>163</v>
      </c>
      <c r="AU416" s="17" t="s">
        <v>84</v>
      </c>
    </row>
    <row r="417" spans="2:65" s="1" customFormat="1" ht="16.5" customHeight="1">
      <c r="B417" s="32"/>
      <c r="C417" s="131" t="s">
        <v>524</v>
      </c>
      <c r="D417" s="131" t="s">
        <v>159</v>
      </c>
      <c r="E417" s="132" t="s">
        <v>525</v>
      </c>
      <c r="F417" s="133" t="s">
        <v>526</v>
      </c>
      <c r="G417" s="134" t="s">
        <v>185</v>
      </c>
      <c r="H417" s="135">
        <v>2.5819999999999999</v>
      </c>
      <c r="I417" s="136"/>
      <c r="J417" s="137">
        <f>ROUND(I417*H417,2)</f>
        <v>0</v>
      </c>
      <c r="K417" s="133" t="s">
        <v>19</v>
      </c>
      <c r="L417" s="32"/>
      <c r="M417" s="138" t="s">
        <v>19</v>
      </c>
      <c r="N417" s="139" t="s">
        <v>46</v>
      </c>
      <c r="P417" s="140">
        <f>O417*H417</f>
        <v>0</v>
      </c>
      <c r="Q417" s="140">
        <v>0</v>
      </c>
      <c r="R417" s="140">
        <f>Q417*H417</f>
        <v>0</v>
      </c>
      <c r="S417" s="140">
        <v>0</v>
      </c>
      <c r="T417" s="141">
        <f>S417*H417</f>
        <v>0</v>
      </c>
      <c r="AR417" s="142" t="s">
        <v>90</v>
      </c>
      <c r="AT417" s="142" t="s">
        <v>159</v>
      </c>
      <c r="AU417" s="142" t="s">
        <v>84</v>
      </c>
      <c r="AY417" s="17" t="s">
        <v>157</v>
      </c>
      <c r="BE417" s="143">
        <f>IF(N417="základní",J417,0)</f>
        <v>0</v>
      </c>
      <c r="BF417" s="143">
        <f>IF(N417="snížená",J417,0)</f>
        <v>0</v>
      </c>
      <c r="BG417" s="143">
        <f>IF(N417="zákl. přenesená",J417,0)</f>
        <v>0</v>
      </c>
      <c r="BH417" s="143">
        <f>IF(N417="sníž. přenesená",J417,0)</f>
        <v>0</v>
      </c>
      <c r="BI417" s="143">
        <f>IF(N417="nulová",J417,0)</f>
        <v>0</v>
      </c>
      <c r="BJ417" s="17" t="s">
        <v>80</v>
      </c>
      <c r="BK417" s="143">
        <f>ROUND(I417*H417,2)</f>
        <v>0</v>
      </c>
      <c r="BL417" s="17" t="s">
        <v>90</v>
      </c>
      <c r="BM417" s="142" t="s">
        <v>527</v>
      </c>
    </row>
    <row r="418" spans="2:65" s="1" customFormat="1" ht="10">
      <c r="B418" s="32"/>
      <c r="D418" s="144" t="s">
        <v>163</v>
      </c>
      <c r="F418" s="145" t="s">
        <v>526</v>
      </c>
      <c r="I418" s="146"/>
      <c r="L418" s="32"/>
      <c r="M418" s="147"/>
      <c r="T418" s="53"/>
      <c r="AT418" s="17" t="s">
        <v>163</v>
      </c>
      <c r="AU418" s="17" t="s">
        <v>84</v>
      </c>
    </row>
    <row r="419" spans="2:65" s="12" customFormat="1" ht="10">
      <c r="B419" s="148"/>
      <c r="D419" s="144" t="s">
        <v>164</v>
      </c>
      <c r="E419" s="149" t="s">
        <v>19</v>
      </c>
      <c r="F419" s="150" t="s">
        <v>528</v>
      </c>
      <c r="H419" s="151">
        <v>2.222</v>
      </c>
      <c r="I419" s="152"/>
      <c r="L419" s="148"/>
      <c r="M419" s="153"/>
      <c r="T419" s="154"/>
      <c r="AT419" s="149" t="s">
        <v>164</v>
      </c>
      <c r="AU419" s="149" t="s">
        <v>84</v>
      </c>
      <c r="AV419" s="12" t="s">
        <v>84</v>
      </c>
      <c r="AW419" s="12" t="s">
        <v>36</v>
      </c>
      <c r="AX419" s="12" t="s">
        <v>75</v>
      </c>
      <c r="AY419" s="149" t="s">
        <v>157</v>
      </c>
    </row>
    <row r="420" spans="2:65" s="12" customFormat="1" ht="10">
      <c r="B420" s="148"/>
      <c r="D420" s="144" t="s">
        <v>164</v>
      </c>
      <c r="E420" s="149" t="s">
        <v>19</v>
      </c>
      <c r="F420" s="150" t="s">
        <v>529</v>
      </c>
      <c r="H420" s="151">
        <v>0.36</v>
      </c>
      <c r="I420" s="152"/>
      <c r="L420" s="148"/>
      <c r="M420" s="153"/>
      <c r="T420" s="154"/>
      <c r="AT420" s="149" t="s">
        <v>164</v>
      </c>
      <c r="AU420" s="149" t="s">
        <v>84</v>
      </c>
      <c r="AV420" s="12" t="s">
        <v>84</v>
      </c>
      <c r="AW420" s="12" t="s">
        <v>36</v>
      </c>
      <c r="AX420" s="12" t="s">
        <v>75</v>
      </c>
      <c r="AY420" s="149" t="s">
        <v>157</v>
      </c>
    </row>
    <row r="421" spans="2:65" s="13" customFormat="1" ht="10">
      <c r="B421" s="155"/>
      <c r="D421" s="144" t="s">
        <v>164</v>
      </c>
      <c r="E421" s="156" t="s">
        <v>19</v>
      </c>
      <c r="F421" s="157" t="s">
        <v>166</v>
      </c>
      <c r="H421" s="158">
        <v>2.5819999999999999</v>
      </c>
      <c r="I421" s="159"/>
      <c r="L421" s="155"/>
      <c r="M421" s="160"/>
      <c r="T421" s="161"/>
      <c r="AT421" s="156" t="s">
        <v>164</v>
      </c>
      <c r="AU421" s="156" t="s">
        <v>84</v>
      </c>
      <c r="AV421" s="13" t="s">
        <v>90</v>
      </c>
      <c r="AW421" s="13" t="s">
        <v>36</v>
      </c>
      <c r="AX421" s="13" t="s">
        <v>80</v>
      </c>
      <c r="AY421" s="156" t="s">
        <v>157</v>
      </c>
    </row>
    <row r="422" spans="2:65" s="1" customFormat="1" ht="16.5" customHeight="1">
      <c r="B422" s="32"/>
      <c r="C422" s="131" t="s">
        <v>349</v>
      </c>
      <c r="D422" s="131" t="s">
        <v>159</v>
      </c>
      <c r="E422" s="132" t="s">
        <v>530</v>
      </c>
      <c r="F422" s="133" t="s">
        <v>531</v>
      </c>
      <c r="G422" s="134" t="s">
        <v>340</v>
      </c>
      <c r="H422" s="135">
        <v>2</v>
      </c>
      <c r="I422" s="136"/>
      <c r="J422" s="137">
        <f>ROUND(I422*H422,2)</f>
        <v>0</v>
      </c>
      <c r="K422" s="133" t="s">
        <v>19</v>
      </c>
      <c r="L422" s="32"/>
      <c r="M422" s="138" t="s">
        <v>19</v>
      </c>
      <c r="N422" s="139" t="s">
        <v>46</v>
      </c>
      <c r="P422" s="140">
        <f>O422*H422</f>
        <v>0</v>
      </c>
      <c r="Q422" s="140">
        <v>0</v>
      </c>
      <c r="R422" s="140">
        <f>Q422*H422</f>
        <v>0</v>
      </c>
      <c r="S422" s="140">
        <v>0</v>
      </c>
      <c r="T422" s="141">
        <f>S422*H422</f>
        <v>0</v>
      </c>
      <c r="AR422" s="142" t="s">
        <v>90</v>
      </c>
      <c r="AT422" s="142" t="s">
        <v>159</v>
      </c>
      <c r="AU422" s="142" t="s">
        <v>84</v>
      </c>
      <c r="AY422" s="17" t="s">
        <v>157</v>
      </c>
      <c r="BE422" s="143">
        <f>IF(N422="základní",J422,0)</f>
        <v>0</v>
      </c>
      <c r="BF422" s="143">
        <f>IF(N422="snížená",J422,0)</f>
        <v>0</v>
      </c>
      <c r="BG422" s="143">
        <f>IF(N422="zákl. přenesená",J422,0)</f>
        <v>0</v>
      </c>
      <c r="BH422" s="143">
        <f>IF(N422="sníž. přenesená",J422,0)</f>
        <v>0</v>
      </c>
      <c r="BI422" s="143">
        <f>IF(N422="nulová",J422,0)</f>
        <v>0</v>
      </c>
      <c r="BJ422" s="17" t="s">
        <v>80</v>
      </c>
      <c r="BK422" s="143">
        <f>ROUND(I422*H422,2)</f>
        <v>0</v>
      </c>
      <c r="BL422" s="17" t="s">
        <v>90</v>
      </c>
      <c r="BM422" s="142" t="s">
        <v>532</v>
      </c>
    </row>
    <row r="423" spans="2:65" s="1" customFormat="1" ht="10">
      <c r="B423" s="32"/>
      <c r="D423" s="144" t="s">
        <v>163</v>
      </c>
      <c r="F423" s="145" t="s">
        <v>531</v>
      </c>
      <c r="I423" s="146"/>
      <c r="L423" s="32"/>
      <c r="M423" s="147"/>
      <c r="T423" s="53"/>
      <c r="AT423" s="17" t="s">
        <v>163</v>
      </c>
      <c r="AU423" s="17" t="s">
        <v>84</v>
      </c>
    </row>
    <row r="424" spans="2:65" s="1" customFormat="1" ht="16.5" customHeight="1">
      <c r="B424" s="32"/>
      <c r="C424" s="162" t="s">
        <v>533</v>
      </c>
      <c r="D424" s="162" t="s">
        <v>206</v>
      </c>
      <c r="E424" s="163" t="s">
        <v>534</v>
      </c>
      <c r="F424" s="164" t="s">
        <v>535</v>
      </c>
      <c r="G424" s="165" t="s">
        <v>162</v>
      </c>
      <c r="H424" s="166">
        <v>1.536</v>
      </c>
      <c r="I424" s="167"/>
      <c r="J424" s="168">
        <f>ROUND(I424*H424,2)</f>
        <v>0</v>
      </c>
      <c r="K424" s="164" t="s">
        <v>19</v>
      </c>
      <c r="L424" s="169"/>
      <c r="M424" s="170" t="s">
        <v>19</v>
      </c>
      <c r="N424" s="171" t="s">
        <v>46</v>
      </c>
      <c r="P424" s="140">
        <f>O424*H424</f>
        <v>0</v>
      </c>
      <c r="Q424" s="140">
        <v>0</v>
      </c>
      <c r="R424" s="140">
        <f>Q424*H424</f>
        <v>0</v>
      </c>
      <c r="S424" s="140">
        <v>0</v>
      </c>
      <c r="T424" s="141">
        <f>S424*H424</f>
        <v>0</v>
      </c>
      <c r="AR424" s="142" t="s">
        <v>175</v>
      </c>
      <c r="AT424" s="142" t="s">
        <v>206</v>
      </c>
      <c r="AU424" s="142" t="s">
        <v>84</v>
      </c>
      <c r="AY424" s="17" t="s">
        <v>157</v>
      </c>
      <c r="BE424" s="143">
        <f>IF(N424="základní",J424,0)</f>
        <v>0</v>
      </c>
      <c r="BF424" s="143">
        <f>IF(N424="snížená",J424,0)</f>
        <v>0</v>
      </c>
      <c r="BG424" s="143">
        <f>IF(N424="zákl. přenesená",J424,0)</f>
        <v>0</v>
      </c>
      <c r="BH424" s="143">
        <f>IF(N424="sníž. přenesená",J424,0)</f>
        <v>0</v>
      </c>
      <c r="BI424" s="143">
        <f>IF(N424="nulová",J424,0)</f>
        <v>0</v>
      </c>
      <c r="BJ424" s="17" t="s">
        <v>80</v>
      </c>
      <c r="BK424" s="143">
        <f>ROUND(I424*H424,2)</f>
        <v>0</v>
      </c>
      <c r="BL424" s="17" t="s">
        <v>90</v>
      </c>
      <c r="BM424" s="142" t="s">
        <v>536</v>
      </c>
    </row>
    <row r="425" spans="2:65" s="1" customFormat="1" ht="10">
      <c r="B425" s="32"/>
      <c r="D425" s="144" t="s">
        <v>163</v>
      </c>
      <c r="F425" s="145" t="s">
        <v>535</v>
      </c>
      <c r="I425" s="146"/>
      <c r="L425" s="32"/>
      <c r="M425" s="147"/>
      <c r="T425" s="53"/>
      <c r="AT425" s="17" t="s">
        <v>163</v>
      </c>
      <c r="AU425" s="17" t="s">
        <v>84</v>
      </c>
    </row>
    <row r="426" spans="2:65" s="12" customFormat="1" ht="10">
      <c r="B426" s="148"/>
      <c r="D426" s="144" t="s">
        <v>164</v>
      </c>
      <c r="E426" s="149" t="s">
        <v>19</v>
      </c>
      <c r="F426" s="150" t="s">
        <v>537</v>
      </c>
      <c r="H426" s="151">
        <v>1.536</v>
      </c>
      <c r="I426" s="152"/>
      <c r="L426" s="148"/>
      <c r="M426" s="153"/>
      <c r="T426" s="154"/>
      <c r="AT426" s="149" t="s">
        <v>164</v>
      </c>
      <c r="AU426" s="149" t="s">
        <v>84</v>
      </c>
      <c r="AV426" s="12" t="s">
        <v>84</v>
      </c>
      <c r="AW426" s="12" t="s">
        <v>36</v>
      </c>
      <c r="AX426" s="12" t="s">
        <v>75</v>
      </c>
      <c r="AY426" s="149" t="s">
        <v>157</v>
      </c>
    </row>
    <row r="427" spans="2:65" s="13" customFormat="1" ht="10">
      <c r="B427" s="155"/>
      <c r="D427" s="144" t="s">
        <v>164</v>
      </c>
      <c r="E427" s="156" t="s">
        <v>19</v>
      </c>
      <c r="F427" s="157" t="s">
        <v>166</v>
      </c>
      <c r="H427" s="158">
        <v>1.536</v>
      </c>
      <c r="I427" s="159"/>
      <c r="L427" s="155"/>
      <c r="M427" s="160"/>
      <c r="T427" s="161"/>
      <c r="AT427" s="156" t="s">
        <v>164</v>
      </c>
      <c r="AU427" s="156" t="s">
        <v>84</v>
      </c>
      <c r="AV427" s="13" t="s">
        <v>90</v>
      </c>
      <c r="AW427" s="13" t="s">
        <v>36</v>
      </c>
      <c r="AX427" s="13" t="s">
        <v>80</v>
      </c>
      <c r="AY427" s="156" t="s">
        <v>157</v>
      </c>
    </row>
    <row r="428" spans="2:65" s="1" customFormat="1" ht="16.5" customHeight="1">
      <c r="B428" s="32"/>
      <c r="C428" s="131" t="s">
        <v>352</v>
      </c>
      <c r="D428" s="131" t="s">
        <v>159</v>
      </c>
      <c r="E428" s="132" t="s">
        <v>538</v>
      </c>
      <c r="F428" s="133" t="s">
        <v>539</v>
      </c>
      <c r="G428" s="134" t="s">
        <v>340</v>
      </c>
      <c r="H428" s="135">
        <v>3</v>
      </c>
      <c r="I428" s="136"/>
      <c r="J428" s="137">
        <f>ROUND(I428*H428,2)</f>
        <v>0</v>
      </c>
      <c r="K428" s="133" t="s">
        <v>19</v>
      </c>
      <c r="L428" s="32"/>
      <c r="M428" s="138" t="s">
        <v>19</v>
      </c>
      <c r="N428" s="139" t="s">
        <v>46</v>
      </c>
      <c r="P428" s="140">
        <f>O428*H428</f>
        <v>0</v>
      </c>
      <c r="Q428" s="140">
        <v>0</v>
      </c>
      <c r="R428" s="140">
        <f>Q428*H428</f>
        <v>0</v>
      </c>
      <c r="S428" s="140">
        <v>0</v>
      </c>
      <c r="T428" s="141">
        <f>S428*H428</f>
        <v>0</v>
      </c>
      <c r="AR428" s="142" t="s">
        <v>90</v>
      </c>
      <c r="AT428" s="142" t="s">
        <v>159</v>
      </c>
      <c r="AU428" s="142" t="s">
        <v>84</v>
      </c>
      <c r="AY428" s="17" t="s">
        <v>157</v>
      </c>
      <c r="BE428" s="143">
        <f>IF(N428="základní",J428,0)</f>
        <v>0</v>
      </c>
      <c r="BF428" s="143">
        <f>IF(N428="snížená",J428,0)</f>
        <v>0</v>
      </c>
      <c r="BG428" s="143">
        <f>IF(N428="zákl. přenesená",J428,0)</f>
        <v>0</v>
      </c>
      <c r="BH428" s="143">
        <f>IF(N428="sníž. přenesená",J428,0)</f>
        <v>0</v>
      </c>
      <c r="BI428" s="143">
        <f>IF(N428="nulová",J428,0)</f>
        <v>0</v>
      </c>
      <c r="BJ428" s="17" t="s">
        <v>80</v>
      </c>
      <c r="BK428" s="143">
        <f>ROUND(I428*H428,2)</f>
        <v>0</v>
      </c>
      <c r="BL428" s="17" t="s">
        <v>90</v>
      </c>
      <c r="BM428" s="142" t="s">
        <v>540</v>
      </c>
    </row>
    <row r="429" spans="2:65" s="1" customFormat="1" ht="10">
      <c r="B429" s="32"/>
      <c r="D429" s="144" t="s">
        <v>163</v>
      </c>
      <c r="F429" s="145" t="s">
        <v>539</v>
      </c>
      <c r="I429" s="146"/>
      <c r="L429" s="32"/>
      <c r="M429" s="147"/>
      <c r="T429" s="53"/>
      <c r="AT429" s="17" t="s">
        <v>163</v>
      </c>
      <c r="AU429" s="17" t="s">
        <v>84</v>
      </c>
    </row>
    <row r="430" spans="2:65" s="1" customFormat="1" ht="16.5" customHeight="1">
      <c r="B430" s="32"/>
      <c r="C430" s="162" t="s">
        <v>541</v>
      </c>
      <c r="D430" s="162" t="s">
        <v>206</v>
      </c>
      <c r="E430" s="163" t="s">
        <v>542</v>
      </c>
      <c r="F430" s="164" t="s">
        <v>543</v>
      </c>
      <c r="G430" s="165" t="s">
        <v>162</v>
      </c>
      <c r="H430" s="166">
        <v>7.4880000000000004</v>
      </c>
      <c r="I430" s="167"/>
      <c r="J430" s="168">
        <f>ROUND(I430*H430,2)</f>
        <v>0</v>
      </c>
      <c r="K430" s="164" t="s">
        <v>19</v>
      </c>
      <c r="L430" s="169"/>
      <c r="M430" s="170" t="s">
        <v>19</v>
      </c>
      <c r="N430" s="171" t="s">
        <v>46</v>
      </c>
      <c r="P430" s="140">
        <f>O430*H430</f>
        <v>0</v>
      </c>
      <c r="Q430" s="140">
        <v>0</v>
      </c>
      <c r="R430" s="140">
        <f>Q430*H430</f>
        <v>0</v>
      </c>
      <c r="S430" s="140">
        <v>0</v>
      </c>
      <c r="T430" s="141">
        <f>S430*H430</f>
        <v>0</v>
      </c>
      <c r="AR430" s="142" t="s">
        <v>175</v>
      </c>
      <c r="AT430" s="142" t="s">
        <v>206</v>
      </c>
      <c r="AU430" s="142" t="s">
        <v>84</v>
      </c>
      <c r="AY430" s="17" t="s">
        <v>157</v>
      </c>
      <c r="BE430" s="143">
        <f>IF(N430="základní",J430,0)</f>
        <v>0</v>
      </c>
      <c r="BF430" s="143">
        <f>IF(N430="snížená",J430,0)</f>
        <v>0</v>
      </c>
      <c r="BG430" s="143">
        <f>IF(N430="zákl. přenesená",J430,0)</f>
        <v>0</v>
      </c>
      <c r="BH430" s="143">
        <f>IF(N430="sníž. přenesená",J430,0)</f>
        <v>0</v>
      </c>
      <c r="BI430" s="143">
        <f>IF(N430="nulová",J430,0)</f>
        <v>0</v>
      </c>
      <c r="BJ430" s="17" t="s">
        <v>80</v>
      </c>
      <c r="BK430" s="143">
        <f>ROUND(I430*H430,2)</f>
        <v>0</v>
      </c>
      <c r="BL430" s="17" t="s">
        <v>90</v>
      </c>
      <c r="BM430" s="142" t="s">
        <v>544</v>
      </c>
    </row>
    <row r="431" spans="2:65" s="1" customFormat="1" ht="10">
      <c r="B431" s="32"/>
      <c r="D431" s="144" t="s">
        <v>163</v>
      </c>
      <c r="F431" s="145" t="s">
        <v>543</v>
      </c>
      <c r="I431" s="146"/>
      <c r="L431" s="32"/>
      <c r="M431" s="147"/>
      <c r="T431" s="53"/>
      <c r="AT431" s="17" t="s">
        <v>163</v>
      </c>
      <c r="AU431" s="17" t="s">
        <v>84</v>
      </c>
    </row>
    <row r="432" spans="2:65" s="12" customFormat="1" ht="10">
      <c r="B432" s="148"/>
      <c r="D432" s="144" t="s">
        <v>164</v>
      </c>
      <c r="E432" s="149" t="s">
        <v>19</v>
      </c>
      <c r="F432" s="150" t="s">
        <v>545</v>
      </c>
      <c r="H432" s="151">
        <v>5.76</v>
      </c>
      <c r="I432" s="152"/>
      <c r="L432" s="148"/>
      <c r="M432" s="153"/>
      <c r="T432" s="154"/>
      <c r="AT432" s="149" t="s">
        <v>164</v>
      </c>
      <c r="AU432" s="149" t="s">
        <v>84</v>
      </c>
      <c r="AV432" s="12" t="s">
        <v>84</v>
      </c>
      <c r="AW432" s="12" t="s">
        <v>36</v>
      </c>
      <c r="AX432" s="12" t="s">
        <v>75</v>
      </c>
      <c r="AY432" s="149" t="s">
        <v>157</v>
      </c>
    </row>
    <row r="433" spans="2:65" s="12" customFormat="1" ht="10">
      <c r="B433" s="148"/>
      <c r="D433" s="144" t="s">
        <v>164</v>
      </c>
      <c r="E433" s="149" t="s">
        <v>19</v>
      </c>
      <c r="F433" s="150" t="s">
        <v>546</v>
      </c>
      <c r="H433" s="151">
        <v>1.728</v>
      </c>
      <c r="I433" s="152"/>
      <c r="L433" s="148"/>
      <c r="M433" s="153"/>
      <c r="T433" s="154"/>
      <c r="AT433" s="149" t="s">
        <v>164</v>
      </c>
      <c r="AU433" s="149" t="s">
        <v>84</v>
      </c>
      <c r="AV433" s="12" t="s">
        <v>84</v>
      </c>
      <c r="AW433" s="12" t="s">
        <v>36</v>
      </c>
      <c r="AX433" s="12" t="s">
        <v>75</v>
      </c>
      <c r="AY433" s="149" t="s">
        <v>157</v>
      </c>
    </row>
    <row r="434" spans="2:65" s="13" customFormat="1" ht="10">
      <c r="B434" s="155"/>
      <c r="D434" s="144" t="s">
        <v>164</v>
      </c>
      <c r="E434" s="156" t="s">
        <v>19</v>
      </c>
      <c r="F434" s="157" t="s">
        <v>166</v>
      </c>
      <c r="H434" s="158">
        <v>7.4880000000000004</v>
      </c>
      <c r="I434" s="159"/>
      <c r="L434" s="155"/>
      <c r="M434" s="160"/>
      <c r="T434" s="161"/>
      <c r="AT434" s="156" t="s">
        <v>164</v>
      </c>
      <c r="AU434" s="156" t="s">
        <v>84</v>
      </c>
      <c r="AV434" s="13" t="s">
        <v>90</v>
      </c>
      <c r="AW434" s="13" t="s">
        <v>36</v>
      </c>
      <c r="AX434" s="13" t="s">
        <v>80</v>
      </c>
      <c r="AY434" s="156" t="s">
        <v>157</v>
      </c>
    </row>
    <row r="435" spans="2:65" s="11" customFormat="1" ht="22.75" customHeight="1">
      <c r="B435" s="119"/>
      <c r="D435" s="120" t="s">
        <v>74</v>
      </c>
      <c r="E435" s="129" t="s">
        <v>96</v>
      </c>
      <c r="F435" s="129" t="s">
        <v>547</v>
      </c>
      <c r="I435" s="122"/>
      <c r="J435" s="130">
        <f>BK435</f>
        <v>0</v>
      </c>
      <c r="L435" s="119"/>
      <c r="M435" s="124"/>
      <c r="P435" s="125">
        <f>SUM(P436:P652)</f>
        <v>0</v>
      </c>
      <c r="R435" s="125">
        <f>SUM(R436:R652)</f>
        <v>0</v>
      </c>
      <c r="T435" s="126">
        <f>SUM(T436:T652)</f>
        <v>0</v>
      </c>
      <c r="AR435" s="120" t="s">
        <v>80</v>
      </c>
      <c r="AT435" s="127" t="s">
        <v>74</v>
      </c>
      <c r="AU435" s="127" t="s">
        <v>80</v>
      </c>
      <c r="AY435" s="120" t="s">
        <v>157</v>
      </c>
      <c r="BK435" s="128">
        <f>SUM(BK436:BK652)</f>
        <v>0</v>
      </c>
    </row>
    <row r="436" spans="2:65" s="1" customFormat="1" ht="16.5" customHeight="1">
      <c r="B436" s="32"/>
      <c r="C436" s="131" t="s">
        <v>356</v>
      </c>
      <c r="D436" s="131" t="s">
        <v>159</v>
      </c>
      <c r="E436" s="132" t="s">
        <v>548</v>
      </c>
      <c r="F436" s="133" t="s">
        <v>549</v>
      </c>
      <c r="G436" s="134" t="s">
        <v>199</v>
      </c>
      <c r="H436" s="135">
        <v>135.19999999999999</v>
      </c>
      <c r="I436" s="136"/>
      <c r="J436" s="137">
        <f>ROUND(I436*H436,2)</f>
        <v>0</v>
      </c>
      <c r="K436" s="133" t="s">
        <v>19</v>
      </c>
      <c r="L436" s="32"/>
      <c r="M436" s="138" t="s">
        <v>19</v>
      </c>
      <c r="N436" s="139" t="s">
        <v>46</v>
      </c>
      <c r="P436" s="140">
        <f>O436*H436</f>
        <v>0</v>
      </c>
      <c r="Q436" s="140">
        <v>0</v>
      </c>
      <c r="R436" s="140">
        <f>Q436*H436</f>
        <v>0</v>
      </c>
      <c r="S436" s="140">
        <v>0</v>
      </c>
      <c r="T436" s="141">
        <f>S436*H436</f>
        <v>0</v>
      </c>
      <c r="AR436" s="142" t="s">
        <v>90</v>
      </c>
      <c r="AT436" s="142" t="s">
        <v>159</v>
      </c>
      <c r="AU436" s="142" t="s">
        <v>84</v>
      </c>
      <c r="AY436" s="17" t="s">
        <v>157</v>
      </c>
      <c r="BE436" s="143">
        <f>IF(N436="základní",J436,0)</f>
        <v>0</v>
      </c>
      <c r="BF436" s="143">
        <f>IF(N436="snížená",J436,0)</f>
        <v>0</v>
      </c>
      <c r="BG436" s="143">
        <f>IF(N436="zákl. přenesená",J436,0)</f>
        <v>0</v>
      </c>
      <c r="BH436" s="143">
        <f>IF(N436="sníž. přenesená",J436,0)</f>
        <v>0</v>
      </c>
      <c r="BI436" s="143">
        <f>IF(N436="nulová",J436,0)</f>
        <v>0</v>
      </c>
      <c r="BJ436" s="17" t="s">
        <v>80</v>
      </c>
      <c r="BK436" s="143">
        <f>ROUND(I436*H436,2)</f>
        <v>0</v>
      </c>
      <c r="BL436" s="17" t="s">
        <v>90</v>
      </c>
      <c r="BM436" s="142" t="s">
        <v>550</v>
      </c>
    </row>
    <row r="437" spans="2:65" s="1" customFormat="1" ht="10">
      <c r="B437" s="32"/>
      <c r="D437" s="144" t="s">
        <v>163</v>
      </c>
      <c r="F437" s="145" t="s">
        <v>549</v>
      </c>
      <c r="I437" s="146"/>
      <c r="L437" s="32"/>
      <c r="M437" s="147"/>
      <c r="T437" s="53"/>
      <c r="AT437" s="17" t="s">
        <v>163</v>
      </c>
      <c r="AU437" s="17" t="s">
        <v>84</v>
      </c>
    </row>
    <row r="438" spans="2:65" s="12" customFormat="1" ht="10">
      <c r="B438" s="148"/>
      <c r="D438" s="144" t="s">
        <v>164</v>
      </c>
      <c r="E438" s="149" t="s">
        <v>19</v>
      </c>
      <c r="F438" s="150" t="s">
        <v>551</v>
      </c>
      <c r="H438" s="151">
        <v>135.19999999999999</v>
      </c>
      <c r="I438" s="152"/>
      <c r="L438" s="148"/>
      <c r="M438" s="153"/>
      <c r="T438" s="154"/>
      <c r="AT438" s="149" t="s">
        <v>164</v>
      </c>
      <c r="AU438" s="149" t="s">
        <v>84</v>
      </c>
      <c r="AV438" s="12" t="s">
        <v>84</v>
      </c>
      <c r="AW438" s="12" t="s">
        <v>36</v>
      </c>
      <c r="AX438" s="12" t="s">
        <v>75</v>
      </c>
      <c r="AY438" s="149" t="s">
        <v>157</v>
      </c>
    </row>
    <row r="439" spans="2:65" s="13" customFormat="1" ht="10">
      <c r="B439" s="155"/>
      <c r="D439" s="144" t="s">
        <v>164</v>
      </c>
      <c r="E439" s="156" t="s">
        <v>19</v>
      </c>
      <c r="F439" s="157" t="s">
        <v>166</v>
      </c>
      <c r="H439" s="158">
        <v>135.19999999999999</v>
      </c>
      <c r="I439" s="159"/>
      <c r="L439" s="155"/>
      <c r="M439" s="160"/>
      <c r="T439" s="161"/>
      <c r="AT439" s="156" t="s">
        <v>164</v>
      </c>
      <c r="AU439" s="156" t="s">
        <v>84</v>
      </c>
      <c r="AV439" s="13" t="s">
        <v>90</v>
      </c>
      <c r="AW439" s="13" t="s">
        <v>36</v>
      </c>
      <c r="AX439" s="13" t="s">
        <v>80</v>
      </c>
      <c r="AY439" s="156" t="s">
        <v>157</v>
      </c>
    </row>
    <row r="440" spans="2:65" s="1" customFormat="1" ht="16.5" customHeight="1">
      <c r="B440" s="32"/>
      <c r="C440" s="131" t="s">
        <v>552</v>
      </c>
      <c r="D440" s="131" t="s">
        <v>159</v>
      </c>
      <c r="E440" s="132" t="s">
        <v>553</v>
      </c>
      <c r="F440" s="133" t="s">
        <v>554</v>
      </c>
      <c r="G440" s="134" t="s">
        <v>199</v>
      </c>
      <c r="H440" s="135">
        <v>5.04</v>
      </c>
      <c r="I440" s="136"/>
      <c r="J440" s="137">
        <f>ROUND(I440*H440,2)</f>
        <v>0</v>
      </c>
      <c r="K440" s="133" t="s">
        <v>19</v>
      </c>
      <c r="L440" s="32"/>
      <c r="M440" s="138" t="s">
        <v>19</v>
      </c>
      <c r="N440" s="139" t="s">
        <v>46</v>
      </c>
      <c r="P440" s="140">
        <f>O440*H440</f>
        <v>0</v>
      </c>
      <c r="Q440" s="140">
        <v>0</v>
      </c>
      <c r="R440" s="140">
        <f>Q440*H440</f>
        <v>0</v>
      </c>
      <c r="S440" s="140">
        <v>0</v>
      </c>
      <c r="T440" s="141">
        <f>S440*H440</f>
        <v>0</v>
      </c>
      <c r="AR440" s="142" t="s">
        <v>90</v>
      </c>
      <c r="AT440" s="142" t="s">
        <v>159</v>
      </c>
      <c r="AU440" s="142" t="s">
        <v>84</v>
      </c>
      <c r="AY440" s="17" t="s">
        <v>157</v>
      </c>
      <c r="BE440" s="143">
        <f>IF(N440="základní",J440,0)</f>
        <v>0</v>
      </c>
      <c r="BF440" s="143">
        <f>IF(N440="snížená",J440,0)</f>
        <v>0</v>
      </c>
      <c r="BG440" s="143">
        <f>IF(N440="zákl. přenesená",J440,0)</f>
        <v>0</v>
      </c>
      <c r="BH440" s="143">
        <f>IF(N440="sníž. přenesená",J440,0)</f>
        <v>0</v>
      </c>
      <c r="BI440" s="143">
        <f>IF(N440="nulová",J440,0)</f>
        <v>0</v>
      </c>
      <c r="BJ440" s="17" t="s">
        <v>80</v>
      </c>
      <c r="BK440" s="143">
        <f>ROUND(I440*H440,2)</f>
        <v>0</v>
      </c>
      <c r="BL440" s="17" t="s">
        <v>90</v>
      </c>
      <c r="BM440" s="142" t="s">
        <v>555</v>
      </c>
    </row>
    <row r="441" spans="2:65" s="1" customFormat="1" ht="10">
      <c r="B441" s="32"/>
      <c r="D441" s="144" t="s">
        <v>163</v>
      </c>
      <c r="F441" s="145" t="s">
        <v>554</v>
      </c>
      <c r="I441" s="146"/>
      <c r="L441" s="32"/>
      <c r="M441" s="147"/>
      <c r="T441" s="53"/>
      <c r="AT441" s="17" t="s">
        <v>163</v>
      </c>
      <c r="AU441" s="17" t="s">
        <v>84</v>
      </c>
    </row>
    <row r="442" spans="2:65" s="12" customFormat="1" ht="10">
      <c r="B442" s="148"/>
      <c r="D442" s="144" t="s">
        <v>164</v>
      </c>
      <c r="E442" s="149" t="s">
        <v>19</v>
      </c>
      <c r="F442" s="150" t="s">
        <v>556</v>
      </c>
      <c r="H442" s="151">
        <v>5.04</v>
      </c>
      <c r="I442" s="152"/>
      <c r="L442" s="148"/>
      <c r="M442" s="153"/>
      <c r="T442" s="154"/>
      <c r="AT442" s="149" t="s">
        <v>164</v>
      </c>
      <c r="AU442" s="149" t="s">
        <v>84</v>
      </c>
      <c r="AV442" s="12" t="s">
        <v>84</v>
      </c>
      <c r="AW442" s="12" t="s">
        <v>36</v>
      </c>
      <c r="AX442" s="12" t="s">
        <v>75</v>
      </c>
      <c r="AY442" s="149" t="s">
        <v>157</v>
      </c>
    </row>
    <row r="443" spans="2:65" s="13" customFormat="1" ht="10">
      <c r="B443" s="155"/>
      <c r="D443" s="144" t="s">
        <v>164</v>
      </c>
      <c r="E443" s="156" t="s">
        <v>19</v>
      </c>
      <c r="F443" s="157" t="s">
        <v>166</v>
      </c>
      <c r="H443" s="158">
        <v>5.04</v>
      </c>
      <c r="I443" s="159"/>
      <c r="L443" s="155"/>
      <c r="M443" s="160"/>
      <c r="T443" s="161"/>
      <c r="AT443" s="156" t="s">
        <v>164</v>
      </c>
      <c r="AU443" s="156" t="s">
        <v>84</v>
      </c>
      <c r="AV443" s="13" t="s">
        <v>90</v>
      </c>
      <c r="AW443" s="13" t="s">
        <v>36</v>
      </c>
      <c r="AX443" s="13" t="s">
        <v>80</v>
      </c>
      <c r="AY443" s="156" t="s">
        <v>157</v>
      </c>
    </row>
    <row r="444" spans="2:65" s="1" customFormat="1" ht="16.5" customHeight="1">
      <c r="B444" s="32"/>
      <c r="C444" s="131" t="s">
        <v>359</v>
      </c>
      <c r="D444" s="131" t="s">
        <v>159</v>
      </c>
      <c r="E444" s="132" t="s">
        <v>557</v>
      </c>
      <c r="F444" s="133" t="s">
        <v>558</v>
      </c>
      <c r="G444" s="134" t="s">
        <v>199</v>
      </c>
      <c r="H444" s="135">
        <v>83.7</v>
      </c>
      <c r="I444" s="136"/>
      <c r="J444" s="137">
        <f>ROUND(I444*H444,2)</f>
        <v>0</v>
      </c>
      <c r="K444" s="133" t="s">
        <v>19</v>
      </c>
      <c r="L444" s="32"/>
      <c r="M444" s="138" t="s">
        <v>19</v>
      </c>
      <c r="N444" s="139" t="s">
        <v>46</v>
      </c>
      <c r="P444" s="140">
        <f>O444*H444</f>
        <v>0</v>
      </c>
      <c r="Q444" s="140">
        <v>0</v>
      </c>
      <c r="R444" s="140">
        <f>Q444*H444</f>
        <v>0</v>
      </c>
      <c r="S444" s="140">
        <v>0</v>
      </c>
      <c r="T444" s="141">
        <f>S444*H444</f>
        <v>0</v>
      </c>
      <c r="AR444" s="142" t="s">
        <v>90</v>
      </c>
      <c r="AT444" s="142" t="s">
        <v>159</v>
      </c>
      <c r="AU444" s="142" t="s">
        <v>84</v>
      </c>
      <c r="AY444" s="17" t="s">
        <v>157</v>
      </c>
      <c r="BE444" s="143">
        <f>IF(N444="základní",J444,0)</f>
        <v>0</v>
      </c>
      <c r="BF444" s="143">
        <f>IF(N444="snížená",J444,0)</f>
        <v>0</v>
      </c>
      <c r="BG444" s="143">
        <f>IF(N444="zákl. přenesená",J444,0)</f>
        <v>0</v>
      </c>
      <c r="BH444" s="143">
        <f>IF(N444="sníž. přenesená",J444,0)</f>
        <v>0</v>
      </c>
      <c r="BI444" s="143">
        <f>IF(N444="nulová",J444,0)</f>
        <v>0</v>
      </c>
      <c r="BJ444" s="17" t="s">
        <v>80</v>
      </c>
      <c r="BK444" s="143">
        <f>ROUND(I444*H444,2)</f>
        <v>0</v>
      </c>
      <c r="BL444" s="17" t="s">
        <v>90</v>
      </c>
      <c r="BM444" s="142" t="s">
        <v>559</v>
      </c>
    </row>
    <row r="445" spans="2:65" s="1" customFormat="1" ht="10">
      <c r="B445" s="32"/>
      <c r="D445" s="144" t="s">
        <v>163</v>
      </c>
      <c r="F445" s="145" t="s">
        <v>558</v>
      </c>
      <c r="I445" s="146"/>
      <c r="L445" s="32"/>
      <c r="M445" s="147"/>
      <c r="T445" s="53"/>
      <c r="AT445" s="17" t="s">
        <v>163</v>
      </c>
      <c r="AU445" s="17" t="s">
        <v>84</v>
      </c>
    </row>
    <row r="446" spans="2:65" s="12" customFormat="1" ht="10">
      <c r="B446" s="148"/>
      <c r="D446" s="144" t="s">
        <v>164</v>
      </c>
      <c r="E446" s="149" t="s">
        <v>19</v>
      </c>
      <c r="F446" s="150" t="s">
        <v>560</v>
      </c>
      <c r="H446" s="151">
        <v>83.7</v>
      </c>
      <c r="I446" s="152"/>
      <c r="L446" s="148"/>
      <c r="M446" s="153"/>
      <c r="T446" s="154"/>
      <c r="AT446" s="149" t="s">
        <v>164</v>
      </c>
      <c r="AU446" s="149" t="s">
        <v>84</v>
      </c>
      <c r="AV446" s="12" t="s">
        <v>84</v>
      </c>
      <c r="AW446" s="12" t="s">
        <v>36</v>
      </c>
      <c r="AX446" s="12" t="s">
        <v>75</v>
      </c>
      <c r="AY446" s="149" t="s">
        <v>157</v>
      </c>
    </row>
    <row r="447" spans="2:65" s="13" customFormat="1" ht="10">
      <c r="B447" s="155"/>
      <c r="D447" s="144" t="s">
        <v>164</v>
      </c>
      <c r="E447" s="156" t="s">
        <v>19</v>
      </c>
      <c r="F447" s="157" t="s">
        <v>166</v>
      </c>
      <c r="H447" s="158">
        <v>83.7</v>
      </c>
      <c r="I447" s="159"/>
      <c r="L447" s="155"/>
      <c r="M447" s="160"/>
      <c r="T447" s="161"/>
      <c r="AT447" s="156" t="s">
        <v>164</v>
      </c>
      <c r="AU447" s="156" t="s">
        <v>84</v>
      </c>
      <c r="AV447" s="13" t="s">
        <v>90</v>
      </c>
      <c r="AW447" s="13" t="s">
        <v>36</v>
      </c>
      <c r="AX447" s="13" t="s">
        <v>80</v>
      </c>
      <c r="AY447" s="156" t="s">
        <v>157</v>
      </c>
    </row>
    <row r="448" spans="2:65" s="1" customFormat="1" ht="16.5" customHeight="1">
      <c r="B448" s="32"/>
      <c r="C448" s="131" t="s">
        <v>561</v>
      </c>
      <c r="D448" s="131" t="s">
        <v>159</v>
      </c>
      <c r="E448" s="132" t="s">
        <v>562</v>
      </c>
      <c r="F448" s="133" t="s">
        <v>563</v>
      </c>
      <c r="G448" s="134" t="s">
        <v>199</v>
      </c>
      <c r="H448" s="135">
        <v>612.96</v>
      </c>
      <c r="I448" s="136"/>
      <c r="J448" s="137">
        <f>ROUND(I448*H448,2)</f>
        <v>0</v>
      </c>
      <c r="K448" s="133" t="s">
        <v>19</v>
      </c>
      <c r="L448" s="32"/>
      <c r="M448" s="138" t="s">
        <v>19</v>
      </c>
      <c r="N448" s="139" t="s">
        <v>46</v>
      </c>
      <c r="P448" s="140">
        <f>O448*H448</f>
        <v>0</v>
      </c>
      <c r="Q448" s="140">
        <v>0</v>
      </c>
      <c r="R448" s="140">
        <f>Q448*H448</f>
        <v>0</v>
      </c>
      <c r="S448" s="140">
        <v>0</v>
      </c>
      <c r="T448" s="141">
        <f>S448*H448</f>
        <v>0</v>
      </c>
      <c r="AR448" s="142" t="s">
        <v>90</v>
      </c>
      <c r="AT448" s="142" t="s">
        <v>159</v>
      </c>
      <c r="AU448" s="142" t="s">
        <v>84</v>
      </c>
      <c r="AY448" s="17" t="s">
        <v>157</v>
      </c>
      <c r="BE448" s="143">
        <f>IF(N448="základní",J448,0)</f>
        <v>0</v>
      </c>
      <c r="BF448" s="143">
        <f>IF(N448="snížená",J448,0)</f>
        <v>0</v>
      </c>
      <c r="BG448" s="143">
        <f>IF(N448="zákl. přenesená",J448,0)</f>
        <v>0</v>
      </c>
      <c r="BH448" s="143">
        <f>IF(N448="sníž. přenesená",J448,0)</f>
        <v>0</v>
      </c>
      <c r="BI448" s="143">
        <f>IF(N448="nulová",J448,0)</f>
        <v>0</v>
      </c>
      <c r="BJ448" s="17" t="s">
        <v>80</v>
      </c>
      <c r="BK448" s="143">
        <f>ROUND(I448*H448,2)</f>
        <v>0</v>
      </c>
      <c r="BL448" s="17" t="s">
        <v>90</v>
      </c>
      <c r="BM448" s="142" t="s">
        <v>564</v>
      </c>
    </row>
    <row r="449" spans="2:65" s="1" customFormat="1" ht="10">
      <c r="B449" s="32"/>
      <c r="D449" s="144" t="s">
        <v>163</v>
      </c>
      <c r="F449" s="145" t="s">
        <v>563</v>
      </c>
      <c r="I449" s="146"/>
      <c r="L449" s="32"/>
      <c r="M449" s="147"/>
      <c r="T449" s="53"/>
      <c r="AT449" s="17" t="s">
        <v>163</v>
      </c>
      <c r="AU449" s="17" t="s">
        <v>84</v>
      </c>
    </row>
    <row r="450" spans="2:65" s="12" customFormat="1" ht="10">
      <c r="B450" s="148"/>
      <c r="D450" s="144" t="s">
        <v>164</v>
      </c>
      <c r="E450" s="149" t="s">
        <v>19</v>
      </c>
      <c r="F450" s="150" t="s">
        <v>565</v>
      </c>
      <c r="H450" s="151">
        <v>294.2</v>
      </c>
      <c r="I450" s="152"/>
      <c r="L450" s="148"/>
      <c r="M450" s="153"/>
      <c r="T450" s="154"/>
      <c r="AT450" s="149" t="s">
        <v>164</v>
      </c>
      <c r="AU450" s="149" t="s">
        <v>84</v>
      </c>
      <c r="AV450" s="12" t="s">
        <v>84</v>
      </c>
      <c r="AW450" s="12" t="s">
        <v>36</v>
      </c>
      <c r="AX450" s="12" t="s">
        <v>75</v>
      </c>
      <c r="AY450" s="149" t="s">
        <v>157</v>
      </c>
    </row>
    <row r="451" spans="2:65" s="12" customFormat="1" ht="10">
      <c r="B451" s="148"/>
      <c r="D451" s="144" t="s">
        <v>164</v>
      </c>
      <c r="E451" s="149" t="s">
        <v>19</v>
      </c>
      <c r="F451" s="150" t="s">
        <v>566</v>
      </c>
      <c r="H451" s="151">
        <v>73.349999999999994</v>
      </c>
      <c r="I451" s="152"/>
      <c r="L451" s="148"/>
      <c r="M451" s="153"/>
      <c r="T451" s="154"/>
      <c r="AT451" s="149" t="s">
        <v>164</v>
      </c>
      <c r="AU451" s="149" t="s">
        <v>84</v>
      </c>
      <c r="AV451" s="12" t="s">
        <v>84</v>
      </c>
      <c r="AW451" s="12" t="s">
        <v>36</v>
      </c>
      <c r="AX451" s="12" t="s">
        <v>75</v>
      </c>
      <c r="AY451" s="149" t="s">
        <v>157</v>
      </c>
    </row>
    <row r="452" spans="2:65" s="12" customFormat="1" ht="10">
      <c r="B452" s="148"/>
      <c r="D452" s="144" t="s">
        <v>164</v>
      </c>
      <c r="E452" s="149" t="s">
        <v>19</v>
      </c>
      <c r="F452" s="150" t="s">
        <v>567</v>
      </c>
      <c r="H452" s="151">
        <v>329.11</v>
      </c>
      <c r="I452" s="152"/>
      <c r="L452" s="148"/>
      <c r="M452" s="153"/>
      <c r="T452" s="154"/>
      <c r="AT452" s="149" t="s">
        <v>164</v>
      </c>
      <c r="AU452" s="149" t="s">
        <v>84</v>
      </c>
      <c r="AV452" s="12" t="s">
        <v>84</v>
      </c>
      <c r="AW452" s="12" t="s">
        <v>36</v>
      </c>
      <c r="AX452" s="12" t="s">
        <v>75</v>
      </c>
      <c r="AY452" s="149" t="s">
        <v>157</v>
      </c>
    </row>
    <row r="453" spans="2:65" s="12" customFormat="1" ht="10">
      <c r="B453" s="148"/>
      <c r="D453" s="144" t="s">
        <v>164</v>
      </c>
      <c r="E453" s="149" t="s">
        <v>19</v>
      </c>
      <c r="F453" s="150" t="s">
        <v>568</v>
      </c>
      <c r="H453" s="151">
        <v>-83.7</v>
      </c>
      <c r="I453" s="152"/>
      <c r="L453" s="148"/>
      <c r="M453" s="153"/>
      <c r="T453" s="154"/>
      <c r="AT453" s="149" t="s">
        <v>164</v>
      </c>
      <c r="AU453" s="149" t="s">
        <v>84</v>
      </c>
      <c r="AV453" s="12" t="s">
        <v>84</v>
      </c>
      <c r="AW453" s="12" t="s">
        <v>36</v>
      </c>
      <c r="AX453" s="12" t="s">
        <v>75</v>
      </c>
      <c r="AY453" s="149" t="s">
        <v>157</v>
      </c>
    </row>
    <row r="454" spans="2:65" s="13" customFormat="1" ht="10">
      <c r="B454" s="155"/>
      <c r="D454" s="144" t="s">
        <v>164</v>
      </c>
      <c r="E454" s="156" t="s">
        <v>19</v>
      </c>
      <c r="F454" s="157" t="s">
        <v>166</v>
      </c>
      <c r="H454" s="158">
        <v>612.96</v>
      </c>
      <c r="I454" s="159"/>
      <c r="L454" s="155"/>
      <c r="M454" s="160"/>
      <c r="T454" s="161"/>
      <c r="AT454" s="156" t="s">
        <v>164</v>
      </c>
      <c r="AU454" s="156" t="s">
        <v>84</v>
      </c>
      <c r="AV454" s="13" t="s">
        <v>90</v>
      </c>
      <c r="AW454" s="13" t="s">
        <v>36</v>
      </c>
      <c r="AX454" s="13" t="s">
        <v>80</v>
      </c>
      <c r="AY454" s="156" t="s">
        <v>157</v>
      </c>
    </row>
    <row r="455" spans="2:65" s="1" customFormat="1" ht="16.5" customHeight="1">
      <c r="B455" s="32"/>
      <c r="C455" s="131" t="s">
        <v>363</v>
      </c>
      <c r="D455" s="131" t="s">
        <v>159</v>
      </c>
      <c r="E455" s="132" t="s">
        <v>569</v>
      </c>
      <c r="F455" s="133" t="s">
        <v>570</v>
      </c>
      <c r="G455" s="134" t="s">
        <v>199</v>
      </c>
      <c r="H455" s="135">
        <v>18.09</v>
      </c>
      <c r="I455" s="136"/>
      <c r="J455" s="137">
        <f>ROUND(I455*H455,2)</f>
        <v>0</v>
      </c>
      <c r="K455" s="133" t="s">
        <v>19</v>
      </c>
      <c r="L455" s="32"/>
      <c r="M455" s="138" t="s">
        <v>19</v>
      </c>
      <c r="N455" s="139" t="s">
        <v>46</v>
      </c>
      <c r="P455" s="140">
        <f>O455*H455</f>
        <v>0</v>
      </c>
      <c r="Q455" s="140">
        <v>0</v>
      </c>
      <c r="R455" s="140">
        <f>Q455*H455</f>
        <v>0</v>
      </c>
      <c r="S455" s="140">
        <v>0</v>
      </c>
      <c r="T455" s="141">
        <f>S455*H455</f>
        <v>0</v>
      </c>
      <c r="AR455" s="142" t="s">
        <v>90</v>
      </c>
      <c r="AT455" s="142" t="s">
        <v>159</v>
      </c>
      <c r="AU455" s="142" t="s">
        <v>84</v>
      </c>
      <c r="AY455" s="17" t="s">
        <v>157</v>
      </c>
      <c r="BE455" s="143">
        <f>IF(N455="základní",J455,0)</f>
        <v>0</v>
      </c>
      <c r="BF455" s="143">
        <f>IF(N455="snížená",J455,0)</f>
        <v>0</v>
      </c>
      <c r="BG455" s="143">
        <f>IF(N455="zákl. přenesená",J455,0)</f>
        <v>0</v>
      </c>
      <c r="BH455" s="143">
        <f>IF(N455="sníž. přenesená",J455,0)</f>
        <v>0</v>
      </c>
      <c r="BI455" s="143">
        <f>IF(N455="nulová",J455,0)</f>
        <v>0</v>
      </c>
      <c r="BJ455" s="17" t="s">
        <v>80</v>
      </c>
      <c r="BK455" s="143">
        <f>ROUND(I455*H455,2)</f>
        <v>0</v>
      </c>
      <c r="BL455" s="17" t="s">
        <v>90</v>
      </c>
      <c r="BM455" s="142" t="s">
        <v>571</v>
      </c>
    </row>
    <row r="456" spans="2:65" s="1" customFormat="1" ht="10">
      <c r="B456" s="32"/>
      <c r="D456" s="144" t="s">
        <v>163</v>
      </c>
      <c r="F456" s="145" t="s">
        <v>570</v>
      </c>
      <c r="I456" s="146"/>
      <c r="L456" s="32"/>
      <c r="M456" s="147"/>
      <c r="T456" s="53"/>
      <c r="AT456" s="17" t="s">
        <v>163</v>
      </c>
      <c r="AU456" s="17" t="s">
        <v>84</v>
      </c>
    </row>
    <row r="457" spans="2:65" s="12" customFormat="1" ht="10">
      <c r="B457" s="148"/>
      <c r="D457" s="144" t="s">
        <v>164</v>
      </c>
      <c r="E457" s="149" t="s">
        <v>19</v>
      </c>
      <c r="F457" s="150" t="s">
        <v>572</v>
      </c>
      <c r="H457" s="151">
        <v>9.6</v>
      </c>
      <c r="I457" s="152"/>
      <c r="L457" s="148"/>
      <c r="M457" s="153"/>
      <c r="T457" s="154"/>
      <c r="AT457" s="149" t="s">
        <v>164</v>
      </c>
      <c r="AU457" s="149" t="s">
        <v>84</v>
      </c>
      <c r="AV457" s="12" t="s">
        <v>84</v>
      </c>
      <c r="AW457" s="12" t="s">
        <v>36</v>
      </c>
      <c r="AX457" s="12" t="s">
        <v>75</v>
      </c>
      <c r="AY457" s="149" t="s">
        <v>157</v>
      </c>
    </row>
    <row r="458" spans="2:65" s="12" customFormat="1" ht="10">
      <c r="B458" s="148"/>
      <c r="D458" s="144" t="s">
        <v>164</v>
      </c>
      <c r="E458" s="149" t="s">
        <v>19</v>
      </c>
      <c r="F458" s="150" t="s">
        <v>573</v>
      </c>
      <c r="H458" s="151">
        <v>2.7</v>
      </c>
      <c r="I458" s="152"/>
      <c r="L458" s="148"/>
      <c r="M458" s="153"/>
      <c r="T458" s="154"/>
      <c r="AT458" s="149" t="s">
        <v>164</v>
      </c>
      <c r="AU458" s="149" t="s">
        <v>84</v>
      </c>
      <c r="AV458" s="12" t="s">
        <v>84</v>
      </c>
      <c r="AW458" s="12" t="s">
        <v>36</v>
      </c>
      <c r="AX458" s="12" t="s">
        <v>75</v>
      </c>
      <c r="AY458" s="149" t="s">
        <v>157</v>
      </c>
    </row>
    <row r="459" spans="2:65" s="12" customFormat="1" ht="10">
      <c r="B459" s="148"/>
      <c r="D459" s="144" t="s">
        <v>164</v>
      </c>
      <c r="E459" s="149" t="s">
        <v>19</v>
      </c>
      <c r="F459" s="150" t="s">
        <v>574</v>
      </c>
      <c r="H459" s="151">
        <v>1.17</v>
      </c>
      <c r="I459" s="152"/>
      <c r="L459" s="148"/>
      <c r="M459" s="153"/>
      <c r="T459" s="154"/>
      <c r="AT459" s="149" t="s">
        <v>164</v>
      </c>
      <c r="AU459" s="149" t="s">
        <v>84</v>
      </c>
      <c r="AV459" s="12" t="s">
        <v>84</v>
      </c>
      <c r="AW459" s="12" t="s">
        <v>36</v>
      </c>
      <c r="AX459" s="12" t="s">
        <v>75</v>
      </c>
      <c r="AY459" s="149" t="s">
        <v>157</v>
      </c>
    </row>
    <row r="460" spans="2:65" s="12" customFormat="1" ht="10">
      <c r="B460" s="148"/>
      <c r="D460" s="144" t="s">
        <v>164</v>
      </c>
      <c r="E460" s="149" t="s">
        <v>19</v>
      </c>
      <c r="F460" s="150" t="s">
        <v>575</v>
      </c>
      <c r="H460" s="151">
        <v>4.62</v>
      </c>
      <c r="I460" s="152"/>
      <c r="L460" s="148"/>
      <c r="M460" s="153"/>
      <c r="T460" s="154"/>
      <c r="AT460" s="149" t="s">
        <v>164</v>
      </c>
      <c r="AU460" s="149" t="s">
        <v>84</v>
      </c>
      <c r="AV460" s="12" t="s">
        <v>84</v>
      </c>
      <c r="AW460" s="12" t="s">
        <v>36</v>
      </c>
      <c r="AX460" s="12" t="s">
        <v>75</v>
      </c>
      <c r="AY460" s="149" t="s">
        <v>157</v>
      </c>
    </row>
    <row r="461" spans="2:65" s="13" customFormat="1" ht="10">
      <c r="B461" s="155"/>
      <c r="D461" s="144" t="s">
        <v>164</v>
      </c>
      <c r="E461" s="156" t="s">
        <v>19</v>
      </c>
      <c r="F461" s="157" t="s">
        <v>166</v>
      </c>
      <c r="H461" s="158">
        <v>18.09</v>
      </c>
      <c r="I461" s="159"/>
      <c r="L461" s="155"/>
      <c r="M461" s="160"/>
      <c r="T461" s="161"/>
      <c r="AT461" s="156" t="s">
        <v>164</v>
      </c>
      <c r="AU461" s="156" t="s">
        <v>84</v>
      </c>
      <c r="AV461" s="13" t="s">
        <v>90</v>
      </c>
      <c r="AW461" s="13" t="s">
        <v>36</v>
      </c>
      <c r="AX461" s="13" t="s">
        <v>80</v>
      </c>
      <c r="AY461" s="156" t="s">
        <v>157</v>
      </c>
    </row>
    <row r="462" spans="2:65" s="1" customFormat="1" ht="16.5" customHeight="1">
      <c r="B462" s="32"/>
      <c r="C462" s="131" t="s">
        <v>576</v>
      </c>
      <c r="D462" s="131" t="s">
        <v>159</v>
      </c>
      <c r="E462" s="132" t="s">
        <v>577</v>
      </c>
      <c r="F462" s="133" t="s">
        <v>578</v>
      </c>
      <c r="G462" s="134" t="s">
        <v>199</v>
      </c>
      <c r="H462" s="135">
        <v>14.22</v>
      </c>
      <c r="I462" s="136"/>
      <c r="J462" s="137">
        <f>ROUND(I462*H462,2)</f>
        <v>0</v>
      </c>
      <c r="K462" s="133" t="s">
        <v>19</v>
      </c>
      <c r="L462" s="32"/>
      <c r="M462" s="138" t="s">
        <v>19</v>
      </c>
      <c r="N462" s="139" t="s">
        <v>46</v>
      </c>
      <c r="P462" s="140">
        <f>O462*H462</f>
        <v>0</v>
      </c>
      <c r="Q462" s="140">
        <v>0</v>
      </c>
      <c r="R462" s="140">
        <f>Q462*H462</f>
        <v>0</v>
      </c>
      <c r="S462" s="140">
        <v>0</v>
      </c>
      <c r="T462" s="141">
        <f>S462*H462</f>
        <v>0</v>
      </c>
      <c r="AR462" s="142" t="s">
        <v>90</v>
      </c>
      <c r="AT462" s="142" t="s">
        <v>159</v>
      </c>
      <c r="AU462" s="142" t="s">
        <v>84</v>
      </c>
      <c r="AY462" s="17" t="s">
        <v>157</v>
      </c>
      <c r="BE462" s="143">
        <f>IF(N462="základní",J462,0)</f>
        <v>0</v>
      </c>
      <c r="BF462" s="143">
        <f>IF(N462="snížená",J462,0)</f>
        <v>0</v>
      </c>
      <c r="BG462" s="143">
        <f>IF(N462="zákl. přenesená",J462,0)</f>
        <v>0</v>
      </c>
      <c r="BH462" s="143">
        <f>IF(N462="sníž. přenesená",J462,0)</f>
        <v>0</v>
      </c>
      <c r="BI462" s="143">
        <f>IF(N462="nulová",J462,0)</f>
        <v>0</v>
      </c>
      <c r="BJ462" s="17" t="s">
        <v>80</v>
      </c>
      <c r="BK462" s="143">
        <f>ROUND(I462*H462,2)</f>
        <v>0</v>
      </c>
      <c r="BL462" s="17" t="s">
        <v>90</v>
      </c>
      <c r="BM462" s="142" t="s">
        <v>579</v>
      </c>
    </row>
    <row r="463" spans="2:65" s="1" customFormat="1" ht="10">
      <c r="B463" s="32"/>
      <c r="D463" s="144" t="s">
        <v>163</v>
      </c>
      <c r="F463" s="145" t="s">
        <v>578</v>
      </c>
      <c r="I463" s="146"/>
      <c r="L463" s="32"/>
      <c r="M463" s="147"/>
      <c r="T463" s="53"/>
      <c r="AT463" s="17" t="s">
        <v>163</v>
      </c>
      <c r="AU463" s="17" t="s">
        <v>84</v>
      </c>
    </row>
    <row r="464" spans="2:65" s="12" customFormat="1" ht="10">
      <c r="B464" s="148"/>
      <c r="D464" s="144" t="s">
        <v>164</v>
      </c>
      <c r="E464" s="149" t="s">
        <v>19</v>
      </c>
      <c r="F464" s="150" t="s">
        <v>572</v>
      </c>
      <c r="H464" s="151">
        <v>9.6</v>
      </c>
      <c r="I464" s="152"/>
      <c r="L464" s="148"/>
      <c r="M464" s="153"/>
      <c r="T464" s="154"/>
      <c r="AT464" s="149" t="s">
        <v>164</v>
      </c>
      <c r="AU464" s="149" t="s">
        <v>84</v>
      </c>
      <c r="AV464" s="12" t="s">
        <v>84</v>
      </c>
      <c r="AW464" s="12" t="s">
        <v>36</v>
      </c>
      <c r="AX464" s="12" t="s">
        <v>75</v>
      </c>
      <c r="AY464" s="149" t="s">
        <v>157</v>
      </c>
    </row>
    <row r="465" spans="2:65" s="12" customFormat="1" ht="10">
      <c r="B465" s="148"/>
      <c r="D465" s="144" t="s">
        <v>164</v>
      </c>
      <c r="E465" s="149" t="s">
        <v>19</v>
      </c>
      <c r="F465" s="150" t="s">
        <v>575</v>
      </c>
      <c r="H465" s="151">
        <v>4.62</v>
      </c>
      <c r="I465" s="152"/>
      <c r="L465" s="148"/>
      <c r="M465" s="153"/>
      <c r="T465" s="154"/>
      <c r="AT465" s="149" t="s">
        <v>164</v>
      </c>
      <c r="AU465" s="149" t="s">
        <v>84</v>
      </c>
      <c r="AV465" s="12" t="s">
        <v>84</v>
      </c>
      <c r="AW465" s="12" t="s">
        <v>36</v>
      </c>
      <c r="AX465" s="12" t="s">
        <v>75</v>
      </c>
      <c r="AY465" s="149" t="s">
        <v>157</v>
      </c>
    </row>
    <row r="466" spans="2:65" s="13" customFormat="1" ht="10">
      <c r="B466" s="155"/>
      <c r="D466" s="144" t="s">
        <v>164</v>
      </c>
      <c r="E466" s="156" t="s">
        <v>19</v>
      </c>
      <c r="F466" s="157" t="s">
        <v>166</v>
      </c>
      <c r="H466" s="158">
        <v>14.22</v>
      </c>
      <c r="I466" s="159"/>
      <c r="L466" s="155"/>
      <c r="M466" s="160"/>
      <c r="T466" s="161"/>
      <c r="AT466" s="156" t="s">
        <v>164</v>
      </c>
      <c r="AU466" s="156" t="s">
        <v>84</v>
      </c>
      <c r="AV466" s="13" t="s">
        <v>90</v>
      </c>
      <c r="AW466" s="13" t="s">
        <v>36</v>
      </c>
      <c r="AX466" s="13" t="s">
        <v>80</v>
      </c>
      <c r="AY466" s="156" t="s">
        <v>157</v>
      </c>
    </row>
    <row r="467" spans="2:65" s="1" customFormat="1" ht="16.5" customHeight="1">
      <c r="B467" s="32"/>
      <c r="C467" s="131" t="s">
        <v>368</v>
      </c>
      <c r="D467" s="131" t="s">
        <v>159</v>
      </c>
      <c r="E467" s="132" t="s">
        <v>580</v>
      </c>
      <c r="F467" s="133" t="s">
        <v>581</v>
      </c>
      <c r="G467" s="134" t="s">
        <v>235</v>
      </c>
      <c r="H467" s="135">
        <v>71.7</v>
      </c>
      <c r="I467" s="136"/>
      <c r="J467" s="137">
        <f>ROUND(I467*H467,2)</f>
        <v>0</v>
      </c>
      <c r="K467" s="133" t="s">
        <v>19</v>
      </c>
      <c r="L467" s="32"/>
      <c r="M467" s="138" t="s">
        <v>19</v>
      </c>
      <c r="N467" s="139" t="s">
        <v>46</v>
      </c>
      <c r="P467" s="140">
        <f>O467*H467</f>
        <v>0</v>
      </c>
      <c r="Q467" s="140">
        <v>0</v>
      </c>
      <c r="R467" s="140">
        <f>Q467*H467</f>
        <v>0</v>
      </c>
      <c r="S467" s="140">
        <v>0</v>
      </c>
      <c r="T467" s="141">
        <f>S467*H467</f>
        <v>0</v>
      </c>
      <c r="AR467" s="142" t="s">
        <v>90</v>
      </c>
      <c r="AT467" s="142" t="s">
        <v>159</v>
      </c>
      <c r="AU467" s="142" t="s">
        <v>84</v>
      </c>
      <c r="AY467" s="17" t="s">
        <v>157</v>
      </c>
      <c r="BE467" s="143">
        <f>IF(N467="základní",J467,0)</f>
        <v>0</v>
      </c>
      <c r="BF467" s="143">
        <f>IF(N467="snížená",J467,0)</f>
        <v>0</v>
      </c>
      <c r="BG467" s="143">
        <f>IF(N467="zákl. přenesená",J467,0)</f>
        <v>0</v>
      </c>
      <c r="BH467" s="143">
        <f>IF(N467="sníž. přenesená",J467,0)</f>
        <v>0</v>
      </c>
      <c r="BI467" s="143">
        <f>IF(N467="nulová",J467,0)</f>
        <v>0</v>
      </c>
      <c r="BJ467" s="17" t="s">
        <v>80</v>
      </c>
      <c r="BK467" s="143">
        <f>ROUND(I467*H467,2)</f>
        <v>0</v>
      </c>
      <c r="BL467" s="17" t="s">
        <v>90</v>
      </c>
      <c r="BM467" s="142" t="s">
        <v>582</v>
      </c>
    </row>
    <row r="468" spans="2:65" s="1" customFormat="1" ht="10">
      <c r="B468" s="32"/>
      <c r="D468" s="144" t="s">
        <v>163</v>
      </c>
      <c r="F468" s="145" t="s">
        <v>581</v>
      </c>
      <c r="I468" s="146"/>
      <c r="L468" s="32"/>
      <c r="M468" s="147"/>
      <c r="T468" s="53"/>
      <c r="AT468" s="17" t="s">
        <v>163</v>
      </c>
      <c r="AU468" s="17" t="s">
        <v>84</v>
      </c>
    </row>
    <row r="469" spans="2:65" s="12" customFormat="1" ht="10">
      <c r="B469" s="148"/>
      <c r="D469" s="144" t="s">
        <v>164</v>
      </c>
      <c r="E469" s="149" t="s">
        <v>19</v>
      </c>
      <c r="F469" s="150" t="s">
        <v>583</v>
      </c>
      <c r="H469" s="151">
        <v>17.16</v>
      </c>
      <c r="I469" s="152"/>
      <c r="L469" s="148"/>
      <c r="M469" s="153"/>
      <c r="T469" s="154"/>
      <c r="AT469" s="149" t="s">
        <v>164</v>
      </c>
      <c r="AU469" s="149" t="s">
        <v>84</v>
      </c>
      <c r="AV469" s="12" t="s">
        <v>84</v>
      </c>
      <c r="AW469" s="12" t="s">
        <v>36</v>
      </c>
      <c r="AX469" s="12" t="s">
        <v>75</v>
      </c>
      <c r="AY469" s="149" t="s">
        <v>157</v>
      </c>
    </row>
    <row r="470" spans="2:65" s="12" customFormat="1" ht="10">
      <c r="B470" s="148"/>
      <c r="D470" s="144" t="s">
        <v>164</v>
      </c>
      <c r="E470" s="149" t="s">
        <v>19</v>
      </c>
      <c r="F470" s="150" t="s">
        <v>584</v>
      </c>
      <c r="H470" s="151">
        <v>10</v>
      </c>
      <c r="I470" s="152"/>
      <c r="L470" s="148"/>
      <c r="M470" s="153"/>
      <c r="T470" s="154"/>
      <c r="AT470" s="149" t="s">
        <v>164</v>
      </c>
      <c r="AU470" s="149" t="s">
        <v>84</v>
      </c>
      <c r="AV470" s="12" t="s">
        <v>84</v>
      </c>
      <c r="AW470" s="12" t="s">
        <v>36</v>
      </c>
      <c r="AX470" s="12" t="s">
        <v>75</v>
      </c>
      <c r="AY470" s="149" t="s">
        <v>157</v>
      </c>
    </row>
    <row r="471" spans="2:65" s="12" customFormat="1" ht="10">
      <c r="B471" s="148"/>
      <c r="D471" s="144" t="s">
        <v>164</v>
      </c>
      <c r="E471" s="149" t="s">
        <v>19</v>
      </c>
      <c r="F471" s="150" t="s">
        <v>585</v>
      </c>
      <c r="H471" s="151">
        <v>4.5</v>
      </c>
      <c r="I471" s="152"/>
      <c r="L471" s="148"/>
      <c r="M471" s="153"/>
      <c r="T471" s="154"/>
      <c r="AT471" s="149" t="s">
        <v>164</v>
      </c>
      <c r="AU471" s="149" t="s">
        <v>84</v>
      </c>
      <c r="AV471" s="12" t="s">
        <v>84</v>
      </c>
      <c r="AW471" s="12" t="s">
        <v>36</v>
      </c>
      <c r="AX471" s="12" t="s">
        <v>75</v>
      </c>
      <c r="AY471" s="149" t="s">
        <v>157</v>
      </c>
    </row>
    <row r="472" spans="2:65" s="12" customFormat="1" ht="10">
      <c r="B472" s="148"/>
      <c r="D472" s="144" t="s">
        <v>164</v>
      </c>
      <c r="E472" s="149" t="s">
        <v>19</v>
      </c>
      <c r="F472" s="150" t="s">
        <v>586</v>
      </c>
      <c r="H472" s="151">
        <v>6.5</v>
      </c>
      <c r="I472" s="152"/>
      <c r="L472" s="148"/>
      <c r="M472" s="153"/>
      <c r="T472" s="154"/>
      <c r="AT472" s="149" t="s">
        <v>164</v>
      </c>
      <c r="AU472" s="149" t="s">
        <v>84</v>
      </c>
      <c r="AV472" s="12" t="s">
        <v>84</v>
      </c>
      <c r="AW472" s="12" t="s">
        <v>36</v>
      </c>
      <c r="AX472" s="12" t="s">
        <v>75</v>
      </c>
      <c r="AY472" s="149" t="s">
        <v>157</v>
      </c>
    </row>
    <row r="473" spans="2:65" s="12" customFormat="1" ht="10">
      <c r="B473" s="148"/>
      <c r="D473" s="144" t="s">
        <v>164</v>
      </c>
      <c r="E473" s="149" t="s">
        <v>19</v>
      </c>
      <c r="F473" s="150" t="s">
        <v>587</v>
      </c>
      <c r="H473" s="151">
        <v>33.54</v>
      </c>
      <c r="I473" s="152"/>
      <c r="L473" s="148"/>
      <c r="M473" s="153"/>
      <c r="T473" s="154"/>
      <c r="AT473" s="149" t="s">
        <v>164</v>
      </c>
      <c r="AU473" s="149" t="s">
        <v>84</v>
      </c>
      <c r="AV473" s="12" t="s">
        <v>84</v>
      </c>
      <c r="AW473" s="12" t="s">
        <v>36</v>
      </c>
      <c r="AX473" s="12" t="s">
        <v>75</v>
      </c>
      <c r="AY473" s="149" t="s">
        <v>157</v>
      </c>
    </row>
    <row r="474" spans="2:65" s="13" customFormat="1" ht="10">
      <c r="B474" s="155"/>
      <c r="D474" s="144" t="s">
        <v>164</v>
      </c>
      <c r="E474" s="156" t="s">
        <v>19</v>
      </c>
      <c r="F474" s="157" t="s">
        <v>166</v>
      </c>
      <c r="H474" s="158">
        <v>71.7</v>
      </c>
      <c r="I474" s="159"/>
      <c r="L474" s="155"/>
      <c r="M474" s="160"/>
      <c r="T474" s="161"/>
      <c r="AT474" s="156" t="s">
        <v>164</v>
      </c>
      <c r="AU474" s="156" t="s">
        <v>84</v>
      </c>
      <c r="AV474" s="13" t="s">
        <v>90</v>
      </c>
      <c r="AW474" s="13" t="s">
        <v>36</v>
      </c>
      <c r="AX474" s="13" t="s">
        <v>80</v>
      </c>
      <c r="AY474" s="156" t="s">
        <v>157</v>
      </c>
    </row>
    <row r="475" spans="2:65" s="1" customFormat="1" ht="16.5" customHeight="1">
      <c r="B475" s="32"/>
      <c r="C475" s="131" t="s">
        <v>588</v>
      </c>
      <c r="D475" s="131" t="s">
        <v>159</v>
      </c>
      <c r="E475" s="132" t="s">
        <v>589</v>
      </c>
      <c r="F475" s="133" t="s">
        <v>590</v>
      </c>
      <c r="G475" s="134" t="s">
        <v>199</v>
      </c>
      <c r="H475" s="135">
        <v>356.45499999999998</v>
      </c>
      <c r="I475" s="136"/>
      <c r="J475" s="137">
        <f>ROUND(I475*H475,2)</f>
        <v>0</v>
      </c>
      <c r="K475" s="133" t="s">
        <v>19</v>
      </c>
      <c r="L475" s="32"/>
      <c r="M475" s="138" t="s">
        <v>19</v>
      </c>
      <c r="N475" s="139" t="s">
        <v>46</v>
      </c>
      <c r="P475" s="140">
        <f>O475*H475</f>
        <v>0</v>
      </c>
      <c r="Q475" s="140">
        <v>0</v>
      </c>
      <c r="R475" s="140">
        <f>Q475*H475</f>
        <v>0</v>
      </c>
      <c r="S475" s="140">
        <v>0</v>
      </c>
      <c r="T475" s="141">
        <f>S475*H475</f>
        <v>0</v>
      </c>
      <c r="AR475" s="142" t="s">
        <v>90</v>
      </c>
      <c r="AT475" s="142" t="s">
        <v>159</v>
      </c>
      <c r="AU475" s="142" t="s">
        <v>84</v>
      </c>
      <c r="AY475" s="17" t="s">
        <v>157</v>
      </c>
      <c r="BE475" s="143">
        <f>IF(N475="základní",J475,0)</f>
        <v>0</v>
      </c>
      <c r="BF475" s="143">
        <f>IF(N475="snížená",J475,0)</f>
        <v>0</v>
      </c>
      <c r="BG475" s="143">
        <f>IF(N475="zákl. přenesená",J475,0)</f>
        <v>0</v>
      </c>
      <c r="BH475" s="143">
        <f>IF(N475="sníž. přenesená",J475,0)</f>
        <v>0</v>
      </c>
      <c r="BI475" s="143">
        <f>IF(N475="nulová",J475,0)</f>
        <v>0</v>
      </c>
      <c r="BJ475" s="17" t="s">
        <v>80</v>
      </c>
      <c r="BK475" s="143">
        <f>ROUND(I475*H475,2)</f>
        <v>0</v>
      </c>
      <c r="BL475" s="17" t="s">
        <v>90</v>
      </c>
      <c r="BM475" s="142" t="s">
        <v>591</v>
      </c>
    </row>
    <row r="476" spans="2:65" s="1" customFormat="1" ht="10">
      <c r="B476" s="32"/>
      <c r="D476" s="144" t="s">
        <v>163</v>
      </c>
      <c r="F476" s="145" t="s">
        <v>590</v>
      </c>
      <c r="I476" s="146"/>
      <c r="L476" s="32"/>
      <c r="M476" s="147"/>
      <c r="T476" s="53"/>
      <c r="AT476" s="17" t="s">
        <v>163</v>
      </c>
      <c r="AU476" s="17" t="s">
        <v>84</v>
      </c>
    </row>
    <row r="477" spans="2:65" s="12" customFormat="1" ht="10">
      <c r="B477" s="148"/>
      <c r="D477" s="144" t="s">
        <v>164</v>
      </c>
      <c r="E477" s="149" t="s">
        <v>19</v>
      </c>
      <c r="F477" s="150" t="s">
        <v>592</v>
      </c>
      <c r="H477" s="151">
        <v>166</v>
      </c>
      <c r="I477" s="152"/>
      <c r="L477" s="148"/>
      <c r="M477" s="153"/>
      <c r="T477" s="154"/>
      <c r="AT477" s="149" t="s">
        <v>164</v>
      </c>
      <c r="AU477" s="149" t="s">
        <v>84</v>
      </c>
      <c r="AV477" s="12" t="s">
        <v>84</v>
      </c>
      <c r="AW477" s="12" t="s">
        <v>36</v>
      </c>
      <c r="AX477" s="12" t="s">
        <v>75</v>
      </c>
      <c r="AY477" s="149" t="s">
        <v>157</v>
      </c>
    </row>
    <row r="478" spans="2:65" s="12" customFormat="1" ht="10">
      <c r="B478" s="148"/>
      <c r="D478" s="144" t="s">
        <v>164</v>
      </c>
      <c r="E478" s="149" t="s">
        <v>19</v>
      </c>
      <c r="F478" s="150" t="s">
        <v>593</v>
      </c>
      <c r="H478" s="151">
        <v>114.125</v>
      </c>
      <c r="I478" s="152"/>
      <c r="L478" s="148"/>
      <c r="M478" s="153"/>
      <c r="T478" s="154"/>
      <c r="AT478" s="149" t="s">
        <v>164</v>
      </c>
      <c r="AU478" s="149" t="s">
        <v>84</v>
      </c>
      <c r="AV478" s="12" t="s">
        <v>84</v>
      </c>
      <c r="AW478" s="12" t="s">
        <v>36</v>
      </c>
      <c r="AX478" s="12" t="s">
        <v>75</v>
      </c>
      <c r="AY478" s="149" t="s">
        <v>157</v>
      </c>
    </row>
    <row r="479" spans="2:65" s="12" customFormat="1" ht="10">
      <c r="B479" s="148"/>
      <c r="D479" s="144" t="s">
        <v>164</v>
      </c>
      <c r="E479" s="149" t="s">
        <v>19</v>
      </c>
      <c r="F479" s="150" t="s">
        <v>594</v>
      </c>
      <c r="H479" s="151">
        <v>139.02500000000001</v>
      </c>
      <c r="I479" s="152"/>
      <c r="L479" s="148"/>
      <c r="M479" s="153"/>
      <c r="T479" s="154"/>
      <c r="AT479" s="149" t="s">
        <v>164</v>
      </c>
      <c r="AU479" s="149" t="s">
        <v>84</v>
      </c>
      <c r="AV479" s="12" t="s">
        <v>84</v>
      </c>
      <c r="AW479" s="12" t="s">
        <v>36</v>
      </c>
      <c r="AX479" s="12" t="s">
        <v>75</v>
      </c>
      <c r="AY479" s="149" t="s">
        <v>157</v>
      </c>
    </row>
    <row r="480" spans="2:65" s="12" customFormat="1" ht="10">
      <c r="B480" s="148"/>
      <c r="D480" s="144" t="s">
        <v>164</v>
      </c>
      <c r="E480" s="149" t="s">
        <v>19</v>
      </c>
      <c r="F480" s="150" t="s">
        <v>595</v>
      </c>
      <c r="H480" s="151">
        <v>-12</v>
      </c>
      <c r="I480" s="152"/>
      <c r="L480" s="148"/>
      <c r="M480" s="153"/>
      <c r="T480" s="154"/>
      <c r="AT480" s="149" t="s">
        <v>164</v>
      </c>
      <c r="AU480" s="149" t="s">
        <v>84</v>
      </c>
      <c r="AV480" s="12" t="s">
        <v>84</v>
      </c>
      <c r="AW480" s="12" t="s">
        <v>36</v>
      </c>
      <c r="AX480" s="12" t="s">
        <v>75</v>
      </c>
      <c r="AY480" s="149" t="s">
        <v>157</v>
      </c>
    </row>
    <row r="481" spans="2:65" s="12" customFormat="1" ht="10">
      <c r="B481" s="148"/>
      <c r="D481" s="144" t="s">
        <v>164</v>
      </c>
      <c r="E481" s="149" t="s">
        <v>19</v>
      </c>
      <c r="F481" s="150" t="s">
        <v>596</v>
      </c>
      <c r="H481" s="151">
        <v>-6</v>
      </c>
      <c r="I481" s="152"/>
      <c r="L481" s="148"/>
      <c r="M481" s="153"/>
      <c r="T481" s="154"/>
      <c r="AT481" s="149" t="s">
        <v>164</v>
      </c>
      <c r="AU481" s="149" t="s">
        <v>84</v>
      </c>
      <c r="AV481" s="12" t="s">
        <v>84</v>
      </c>
      <c r="AW481" s="12" t="s">
        <v>36</v>
      </c>
      <c r="AX481" s="12" t="s">
        <v>75</v>
      </c>
      <c r="AY481" s="149" t="s">
        <v>157</v>
      </c>
    </row>
    <row r="482" spans="2:65" s="12" customFormat="1" ht="10">
      <c r="B482" s="148"/>
      <c r="D482" s="144" t="s">
        <v>164</v>
      </c>
      <c r="E482" s="149" t="s">
        <v>19</v>
      </c>
      <c r="F482" s="150" t="s">
        <v>322</v>
      </c>
      <c r="H482" s="151">
        <v>-2.25</v>
      </c>
      <c r="I482" s="152"/>
      <c r="L482" s="148"/>
      <c r="M482" s="153"/>
      <c r="T482" s="154"/>
      <c r="AT482" s="149" t="s">
        <v>164</v>
      </c>
      <c r="AU482" s="149" t="s">
        <v>84</v>
      </c>
      <c r="AV482" s="12" t="s">
        <v>84</v>
      </c>
      <c r="AW482" s="12" t="s">
        <v>36</v>
      </c>
      <c r="AX482" s="12" t="s">
        <v>75</v>
      </c>
      <c r="AY482" s="149" t="s">
        <v>157</v>
      </c>
    </row>
    <row r="483" spans="2:65" s="12" customFormat="1" ht="10">
      <c r="B483" s="148"/>
      <c r="D483" s="144" t="s">
        <v>164</v>
      </c>
      <c r="E483" s="149" t="s">
        <v>19</v>
      </c>
      <c r="F483" s="150" t="s">
        <v>597</v>
      </c>
      <c r="H483" s="151">
        <v>-40.445</v>
      </c>
      <c r="I483" s="152"/>
      <c r="L483" s="148"/>
      <c r="M483" s="153"/>
      <c r="T483" s="154"/>
      <c r="AT483" s="149" t="s">
        <v>164</v>
      </c>
      <c r="AU483" s="149" t="s">
        <v>84</v>
      </c>
      <c r="AV483" s="12" t="s">
        <v>84</v>
      </c>
      <c r="AW483" s="12" t="s">
        <v>36</v>
      </c>
      <c r="AX483" s="12" t="s">
        <v>75</v>
      </c>
      <c r="AY483" s="149" t="s">
        <v>157</v>
      </c>
    </row>
    <row r="484" spans="2:65" s="12" customFormat="1" ht="10">
      <c r="B484" s="148"/>
      <c r="D484" s="144" t="s">
        <v>164</v>
      </c>
      <c r="E484" s="149" t="s">
        <v>19</v>
      </c>
      <c r="F484" s="150" t="s">
        <v>330</v>
      </c>
      <c r="H484" s="151">
        <v>-2</v>
      </c>
      <c r="I484" s="152"/>
      <c r="L484" s="148"/>
      <c r="M484" s="153"/>
      <c r="T484" s="154"/>
      <c r="AT484" s="149" t="s">
        <v>164</v>
      </c>
      <c r="AU484" s="149" t="s">
        <v>84</v>
      </c>
      <c r="AV484" s="12" t="s">
        <v>84</v>
      </c>
      <c r="AW484" s="12" t="s">
        <v>36</v>
      </c>
      <c r="AX484" s="12" t="s">
        <v>75</v>
      </c>
      <c r="AY484" s="149" t="s">
        <v>157</v>
      </c>
    </row>
    <row r="485" spans="2:65" s="13" customFormat="1" ht="10">
      <c r="B485" s="155"/>
      <c r="D485" s="144" t="s">
        <v>164</v>
      </c>
      <c r="E485" s="156" t="s">
        <v>19</v>
      </c>
      <c r="F485" s="157" t="s">
        <v>166</v>
      </c>
      <c r="H485" s="158">
        <v>356.45499999999998</v>
      </c>
      <c r="I485" s="159"/>
      <c r="L485" s="155"/>
      <c r="M485" s="160"/>
      <c r="T485" s="161"/>
      <c r="AT485" s="156" t="s">
        <v>164</v>
      </c>
      <c r="AU485" s="156" t="s">
        <v>84</v>
      </c>
      <c r="AV485" s="13" t="s">
        <v>90</v>
      </c>
      <c r="AW485" s="13" t="s">
        <v>36</v>
      </c>
      <c r="AX485" s="13" t="s">
        <v>80</v>
      </c>
      <c r="AY485" s="156" t="s">
        <v>157</v>
      </c>
    </row>
    <row r="486" spans="2:65" s="1" customFormat="1" ht="24.15" customHeight="1">
      <c r="B486" s="32"/>
      <c r="C486" s="131" t="s">
        <v>374</v>
      </c>
      <c r="D486" s="131" t="s">
        <v>159</v>
      </c>
      <c r="E486" s="132" t="s">
        <v>598</v>
      </c>
      <c r="F486" s="133" t="s">
        <v>599</v>
      </c>
      <c r="G486" s="134" t="s">
        <v>199</v>
      </c>
      <c r="H486" s="135">
        <v>239.16</v>
      </c>
      <c r="I486" s="136"/>
      <c r="J486" s="137">
        <f>ROUND(I486*H486,2)</f>
        <v>0</v>
      </c>
      <c r="K486" s="133" t="s">
        <v>19</v>
      </c>
      <c r="L486" s="32"/>
      <c r="M486" s="138" t="s">
        <v>19</v>
      </c>
      <c r="N486" s="139" t="s">
        <v>46</v>
      </c>
      <c r="P486" s="140">
        <f>O486*H486</f>
        <v>0</v>
      </c>
      <c r="Q486" s="140">
        <v>0</v>
      </c>
      <c r="R486" s="140">
        <f>Q486*H486</f>
        <v>0</v>
      </c>
      <c r="S486" s="140">
        <v>0</v>
      </c>
      <c r="T486" s="141">
        <f>S486*H486</f>
        <v>0</v>
      </c>
      <c r="AR486" s="142" t="s">
        <v>90</v>
      </c>
      <c r="AT486" s="142" t="s">
        <v>159</v>
      </c>
      <c r="AU486" s="142" t="s">
        <v>84</v>
      </c>
      <c r="AY486" s="17" t="s">
        <v>157</v>
      </c>
      <c r="BE486" s="143">
        <f>IF(N486="základní",J486,0)</f>
        <v>0</v>
      </c>
      <c r="BF486" s="143">
        <f>IF(N486="snížená",J486,0)</f>
        <v>0</v>
      </c>
      <c r="BG486" s="143">
        <f>IF(N486="zákl. přenesená",J486,0)</f>
        <v>0</v>
      </c>
      <c r="BH486" s="143">
        <f>IF(N486="sníž. přenesená",J486,0)</f>
        <v>0</v>
      </c>
      <c r="BI486" s="143">
        <f>IF(N486="nulová",J486,0)</f>
        <v>0</v>
      </c>
      <c r="BJ486" s="17" t="s">
        <v>80</v>
      </c>
      <c r="BK486" s="143">
        <f>ROUND(I486*H486,2)</f>
        <v>0</v>
      </c>
      <c r="BL486" s="17" t="s">
        <v>90</v>
      </c>
      <c r="BM486" s="142" t="s">
        <v>600</v>
      </c>
    </row>
    <row r="487" spans="2:65" s="1" customFormat="1" ht="18">
      <c r="B487" s="32"/>
      <c r="D487" s="144" t="s">
        <v>163</v>
      </c>
      <c r="F487" s="145" t="s">
        <v>599</v>
      </c>
      <c r="I487" s="146"/>
      <c r="L487" s="32"/>
      <c r="M487" s="147"/>
      <c r="T487" s="53"/>
      <c r="AT487" s="17" t="s">
        <v>163</v>
      </c>
      <c r="AU487" s="17" t="s">
        <v>84</v>
      </c>
    </row>
    <row r="488" spans="2:65" s="12" customFormat="1" ht="10">
      <c r="B488" s="148"/>
      <c r="D488" s="144" t="s">
        <v>164</v>
      </c>
      <c r="E488" s="149" t="s">
        <v>19</v>
      </c>
      <c r="F488" s="150" t="s">
        <v>601</v>
      </c>
      <c r="H488" s="151">
        <v>18.675000000000001</v>
      </c>
      <c r="I488" s="152"/>
      <c r="L488" s="148"/>
      <c r="M488" s="153"/>
      <c r="T488" s="154"/>
      <c r="AT488" s="149" t="s">
        <v>164</v>
      </c>
      <c r="AU488" s="149" t="s">
        <v>84</v>
      </c>
      <c r="AV488" s="12" t="s">
        <v>84</v>
      </c>
      <c r="AW488" s="12" t="s">
        <v>36</v>
      </c>
      <c r="AX488" s="12" t="s">
        <v>75</v>
      </c>
      <c r="AY488" s="149" t="s">
        <v>157</v>
      </c>
    </row>
    <row r="489" spans="2:65" s="12" customFormat="1" ht="10">
      <c r="B489" s="148"/>
      <c r="D489" s="144" t="s">
        <v>164</v>
      </c>
      <c r="E489" s="149" t="s">
        <v>19</v>
      </c>
      <c r="F489" s="150" t="s">
        <v>602</v>
      </c>
      <c r="H489" s="151">
        <v>-0.3</v>
      </c>
      <c r="I489" s="152"/>
      <c r="L489" s="148"/>
      <c r="M489" s="153"/>
      <c r="T489" s="154"/>
      <c r="AT489" s="149" t="s">
        <v>164</v>
      </c>
      <c r="AU489" s="149" t="s">
        <v>84</v>
      </c>
      <c r="AV489" s="12" t="s">
        <v>84</v>
      </c>
      <c r="AW489" s="12" t="s">
        <v>36</v>
      </c>
      <c r="AX489" s="12" t="s">
        <v>75</v>
      </c>
      <c r="AY489" s="149" t="s">
        <v>157</v>
      </c>
    </row>
    <row r="490" spans="2:65" s="12" customFormat="1" ht="10">
      <c r="B490" s="148"/>
      <c r="D490" s="144" t="s">
        <v>164</v>
      </c>
      <c r="E490" s="149" t="s">
        <v>19</v>
      </c>
      <c r="F490" s="150" t="s">
        <v>603</v>
      </c>
      <c r="H490" s="151">
        <v>-3.15</v>
      </c>
      <c r="I490" s="152"/>
      <c r="L490" s="148"/>
      <c r="M490" s="153"/>
      <c r="T490" s="154"/>
      <c r="AT490" s="149" t="s">
        <v>164</v>
      </c>
      <c r="AU490" s="149" t="s">
        <v>84</v>
      </c>
      <c r="AV490" s="12" t="s">
        <v>84</v>
      </c>
      <c r="AW490" s="12" t="s">
        <v>36</v>
      </c>
      <c r="AX490" s="12" t="s">
        <v>75</v>
      </c>
      <c r="AY490" s="149" t="s">
        <v>157</v>
      </c>
    </row>
    <row r="491" spans="2:65" s="12" customFormat="1" ht="10">
      <c r="B491" s="148"/>
      <c r="D491" s="144" t="s">
        <v>164</v>
      </c>
      <c r="E491" s="149" t="s">
        <v>19</v>
      </c>
      <c r="F491" s="150" t="s">
        <v>604</v>
      </c>
      <c r="H491" s="151">
        <v>37.35</v>
      </c>
      <c r="I491" s="152"/>
      <c r="L491" s="148"/>
      <c r="M491" s="153"/>
      <c r="T491" s="154"/>
      <c r="AT491" s="149" t="s">
        <v>164</v>
      </c>
      <c r="AU491" s="149" t="s">
        <v>84</v>
      </c>
      <c r="AV491" s="12" t="s">
        <v>84</v>
      </c>
      <c r="AW491" s="12" t="s">
        <v>36</v>
      </c>
      <c r="AX491" s="12" t="s">
        <v>75</v>
      </c>
      <c r="AY491" s="149" t="s">
        <v>157</v>
      </c>
    </row>
    <row r="492" spans="2:65" s="12" customFormat="1" ht="10">
      <c r="B492" s="148"/>
      <c r="D492" s="144" t="s">
        <v>164</v>
      </c>
      <c r="E492" s="149" t="s">
        <v>19</v>
      </c>
      <c r="F492" s="150" t="s">
        <v>605</v>
      </c>
      <c r="H492" s="151">
        <v>33</v>
      </c>
      <c r="I492" s="152"/>
      <c r="L492" s="148"/>
      <c r="M492" s="153"/>
      <c r="T492" s="154"/>
      <c r="AT492" s="149" t="s">
        <v>164</v>
      </c>
      <c r="AU492" s="149" t="s">
        <v>84</v>
      </c>
      <c r="AV492" s="12" t="s">
        <v>84</v>
      </c>
      <c r="AW492" s="12" t="s">
        <v>36</v>
      </c>
      <c r="AX492" s="12" t="s">
        <v>75</v>
      </c>
      <c r="AY492" s="149" t="s">
        <v>157</v>
      </c>
    </row>
    <row r="493" spans="2:65" s="12" customFormat="1" ht="10">
      <c r="B493" s="148"/>
      <c r="D493" s="144" t="s">
        <v>164</v>
      </c>
      <c r="E493" s="149" t="s">
        <v>19</v>
      </c>
      <c r="F493" s="150" t="s">
        <v>606</v>
      </c>
      <c r="H493" s="151">
        <v>-0.6</v>
      </c>
      <c r="I493" s="152"/>
      <c r="L493" s="148"/>
      <c r="M493" s="153"/>
      <c r="T493" s="154"/>
      <c r="AT493" s="149" t="s">
        <v>164</v>
      </c>
      <c r="AU493" s="149" t="s">
        <v>84</v>
      </c>
      <c r="AV493" s="12" t="s">
        <v>84</v>
      </c>
      <c r="AW493" s="12" t="s">
        <v>36</v>
      </c>
      <c r="AX493" s="12" t="s">
        <v>75</v>
      </c>
      <c r="AY493" s="149" t="s">
        <v>157</v>
      </c>
    </row>
    <row r="494" spans="2:65" s="12" customFormat="1" ht="10">
      <c r="B494" s="148"/>
      <c r="D494" s="144" t="s">
        <v>164</v>
      </c>
      <c r="E494" s="149" t="s">
        <v>19</v>
      </c>
      <c r="F494" s="150" t="s">
        <v>607</v>
      </c>
      <c r="H494" s="151">
        <v>211.65</v>
      </c>
      <c r="I494" s="152"/>
      <c r="L494" s="148"/>
      <c r="M494" s="153"/>
      <c r="T494" s="154"/>
      <c r="AT494" s="149" t="s">
        <v>164</v>
      </c>
      <c r="AU494" s="149" t="s">
        <v>84</v>
      </c>
      <c r="AV494" s="12" t="s">
        <v>84</v>
      </c>
      <c r="AW494" s="12" t="s">
        <v>36</v>
      </c>
      <c r="AX494" s="12" t="s">
        <v>75</v>
      </c>
      <c r="AY494" s="149" t="s">
        <v>157</v>
      </c>
    </row>
    <row r="495" spans="2:65" s="12" customFormat="1" ht="10">
      <c r="B495" s="148"/>
      <c r="D495" s="144" t="s">
        <v>164</v>
      </c>
      <c r="E495" s="149" t="s">
        <v>19</v>
      </c>
      <c r="F495" s="150" t="s">
        <v>320</v>
      </c>
      <c r="H495" s="151">
        <v>-40.215000000000003</v>
      </c>
      <c r="I495" s="152"/>
      <c r="L495" s="148"/>
      <c r="M495" s="153"/>
      <c r="T495" s="154"/>
      <c r="AT495" s="149" t="s">
        <v>164</v>
      </c>
      <c r="AU495" s="149" t="s">
        <v>84</v>
      </c>
      <c r="AV495" s="12" t="s">
        <v>84</v>
      </c>
      <c r="AW495" s="12" t="s">
        <v>36</v>
      </c>
      <c r="AX495" s="12" t="s">
        <v>75</v>
      </c>
      <c r="AY495" s="149" t="s">
        <v>157</v>
      </c>
    </row>
    <row r="496" spans="2:65" s="12" customFormat="1" ht="10">
      <c r="B496" s="148"/>
      <c r="D496" s="144" t="s">
        <v>164</v>
      </c>
      <c r="E496" s="149" t="s">
        <v>19</v>
      </c>
      <c r="F496" s="150" t="s">
        <v>322</v>
      </c>
      <c r="H496" s="151">
        <v>-2.25</v>
      </c>
      <c r="I496" s="152"/>
      <c r="L496" s="148"/>
      <c r="M496" s="153"/>
      <c r="T496" s="154"/>
      <c r="AT496" s="149" t="s">
        <v>164</v>
      </c>
      <c r="AU496" s="149" t="s">
        <v>84</v>
      </c>
      <c r="AV496" s="12" t="s">
        <v>84</v>
      </c>
      <c r="AW496" s="12" t="s">
        <v>36</v>
      </c>
      <c r="AX496" s="12" t="s">
        <v>75</v>
      </c>
      <c r="AY496" s="149" t="s">
        <v>157</v>
      </c>
    </row>
    <row r="497" spans="2:65" s="12" customFormat="1" ht="10">
      <c r="B497" s="148"/>
      <c r="D497" s="144" t="s">
        <v>164</v>
      </c>
      <c r="E497" s="149" t="s">
        <v>19</v>
      </c>
      <c r="F497" s="150" t="s">
        <v>608</v>
      </c>
      <c r="H497" s="151">
        <v>-9</v>
      </c>
      <c r="I497" s="152"/>
      <c r="L497" s="148"/>
      <c r="M497" s="153"/>
      <c r="T497" s="154"/>
      <c r="AT497" s="149" t="s">
        <v>164</v>
      </c>
      <c r="AU497" s="149" t="s">
        <v>84</v>
      </c>
      <c r="AV497" s="12" t="s">
        <v>84</v>
      </c>
      <c r="AW497" s="12" t="s">
        <v>36</v>
      </c>
      <c r="AX497" s="12" t="s">
        <v>75</v>
      </c>
      <c r="AY497" s="149" t="s">
        <v>157</v>
      </c>
    </row>
    <row r="498" spans="2:65" s="12" customFormat="1" ht="10">
      <c r="B498" s="148"/>
      <c r="D498" s="144" t="s">
        <v>164</v>
      </c>
      <c r="E498" s="149" t="s">
        <v>19</v>
      </c>
      <c r="F498" s="150" t="s">
        <v>321</v>
      </c>
      <c r="H498" s="151">
        <v>-6</v>
      </c>
      <c r="I498" s="152"/>
      <c r="L498" s="148"/>
      <c r="M498" s="153"/>
      <c r="T498" s="154"/>
      <c r="AT498" s="149" t="s">
        <v>164</v>
      </c>
      <c r="AU498" s="149" t="s">
        <v>84</v>
      </c>
      <c r="AV498" s="12" t="s">
        <v>84</v>
      </c>
      <c r="AW498" s="12" t="s">
        <v>36</v>
      </c>
      <c r="AX498" s="12" t="s">
        <v>75</v>
      </c>
      <c r="AY498" s="149" t="s">
        <v>157</v>
      </c>
    </row>
    <row r="499" spans="2:65" s="13" customFormat="1" ht="10">
      <c r="B499" s="155"/>
      <c r="D499" s="144" t="s">
        <v>164</v>
      </c>
      <c r="E499" s="156" t="s">
        <v>19</v>
      </c>
      <c r="F499" s="157" t="s">
        <v>166</v>
      </c>
      <c r="H499" s="158">
        <v>239.16</v>
      </c>
      <c r="I499" s="159"/>
      <c r="L499" s="155"/>
      <c r="M499" s="160"/>
      <c r="T499" s="161"/>
      <c r="AT499" s="156" t="s">
        <v>164</v>
      </c>
      <c r="AU499" s="156" t="s">
        <v>84</v>
      </c>
      <c r="AV499" s="13" t="s">
        <v>90</v>
      </c>
      <c r="AW499" s="13" t="s">
        <v>36</v>
      </c>
      <c r="AX499" s="13" t="s">
        <v>80</v>
      </c>
      <c r="AY499" s="156" t="s">
        <v>157</v>
      </c>
    </row>
    <row r="500" spans="2:65" s="1" customFormat="1" ht="16.5" customHeight="1">
      <c r="B500" s="32"/>
      <c r="C500" s="162" t="s">
        <v>609</v>
      </c>
      <c r="D500" s="162" t="s">
        <v>206</v>
      </c>
      <c r="E500" s="163" t="s">
        <v>610</v>
      </c>
      <c r="F500" s="164" t="s">
        <v>611</v>
      </c>
      <c r="G500" s="165" t="s">
        <v>199</v>
      </c>
      <c r="H500" s="166">
        <v>161.89400000000001</v>
      </c>
      <c r="I500" s="167"/>
      <c r="J500" s="168">
        <f>ROUND(I500*H500,2)</f>
        <v>0</v>
      </c>
      <c r="K500" s="164" t="s">
        <v>19</v>
      </c>
      <c r="L500" s="169"/>
      <c r="M500" s="170" t="s">
        <v>19</v>
      </c>
      <c r="N500" s="171" t="s">
        <v>46</v>
      </c>
      <c r="P500" s="140">
        <f>O500*H500</f>
        <v>0</v>
      </c>
      <c r="Q500" s="140">
        <v>0</v>
      </c>
      <c r="R500" s="140">
        <f>Q500*H500</f>
        <v>0</v>
      </c>
      <c r="S500" s="140">
        <v>0</v>
      </c>
      <c r="T500" s="141">
        <f>S500*H500</f>
        <v>0</v>
      </c>
      <c r="AR500" s="142" t="s">
        <v>175</v>
      </c>
      <c r="AT500" s="142" t="s">
        <v>206</v>
      </c>
      <c r="AU500" s="142" t="s">
        <v>84</v>
      </c>
      <c r="AY500" s="17" t="s">
        <v>157</v>
      </c>
      <c r="BE500" s="143">
        <f>IF(N500="základní",J500,0)</f>
        <v>0</v>
      </c>
      <c r="BF500" s="143">
        <f>IF(N500="snížená",J500,0)</f>
        <v>0</v>
      </c>
      <c r="BG500" s="143">
        <f>IF(N500="zákl. přenesená",J500,0)</f>
        <v>0</v>
      </c>
      <c r="BH500" s="143">
        <f>IF(N500="sníž. přenesená",J500,0)</f>
        <v>0</v>
      </c>
      <c r="BI500" s="143">
        <f>IF(N500="nulová",J500,0)</f>
        <v>0</v>
      </c>
      <c r="BJ500" s="17" t="s">
        <v>80</v>
      </c>
      <c r="BK500" s="143">
        <f>ROUND(I500*H500,2)</f>
        <v>0</v>
      </c>
      <c r="BL500" s="17" t="s">
        <v>90</v>
      </c>
      <c r="BM500" s="142" t="s">
        <v>612</v>
      </c>
    </row>
    <row r="501" spans="2:65" s="1" customFormat="1" ht="10">
      <c r="B501" s="32"/>
      <c r="D501" s="144" t="s">
        <v>163</v>
      </c>
      <c r="F501" s="145" t="s">
        <v>611</v>
      </c>
      <c r="I501" s="146"/>
      <c r="L501" s="32"/>
      <c r="M501" s="147"/>
      <c r="T501" s="53"/>
      <c r="AT501" s="17" t="s">
        <v>163</v>
      </c>
      <c r="AU501" s="17" t="s">
        <v>84</v>
      </c>
    </row>
    <row r="502" spans="2:65" s="12" customFormat="1" ht="10">
      <c r="B502" s="148"/>
      <c r="D502" s="144" t="s">
        <v>164</v>
      </c>
      <c r="E502" s="149" t="s">
        <v>19</v>
      </c>
      <c r="F502" s="150" t="s">
        <v>613</v>
      </c>
      <c r="H502" s="151">
        <v>222.233</v>
      </c>
      <c r="I502" s="152"/>
      <c r="L502" s="148"/>
      <c r="M502" s="153"/>
      <c r="T502" s="154"/>
      <c r="AT502" s="149" t="s">
        <v>164</v>
      </c>
      <c r="AU502" s="149" t="s">
        <v>84</v>
      </c>
      <c r="AV502" s="12" t="s">
        <v>84</v>
      </c>
      <c r="AW502" s="12" t="s">
        <v>36</v>
      </c>
      <c r="AX502" s="12" t="s">
        <v>75</v>
      </c>
      <c r="AY502" s="149" t="s">
        <v>157</v>
      </c>
    </row>
    <row r="503" spans="2:65" s="12" customFormat="1" ht="10">
      <c r="B503" s="148"/>
      <c r="D503" s="144" t="s">
        <v>164</v>
      </c>
      <c r="E503" s="149" t="s">
        <v>19</v>
      </c>
      <c r="F503" s="150" t="s">
        <v>614</v>
      </c>
      <c r="H503" s="151">
        <v>-42.225999999999999</v>
      </c>
      <c r="I503" s="152"/>
      <c r="L503" s="148"/>
      <c r="M503" s="153"/>
      <c r="T503" s="154"/>
      <c r="AT503" s="149" t="s">
        <v>164</v>
      </c>
      <c r="AU503" s="149" t="s">
        <v>84</v>
      </c>
      <c r="AV503" s="12" t="s">
        <v>84</v>
      </c>
      <c r="AW503" s="12" t="s">
        <v>36</v>
      </c>
      <c r="AX503" s="12" t="s">
        <v>75</v>
      </c>
      <c r="AY503" s="149" t="s">
        <v>157</v>
      </c>
    </row>
    <row r="504" spans="2:65" s="12" customFormat="1" ht="10">
      <c r="B504" s="148"/>
      <c r="D504" s="144" t="s">
        <v>164</v>
      </c>
      <c r="E504" s="149" t="s">
        <v>19</v>
      </c>
      <c r="F504" s="150" t="s">
        <v>615</v>
      </c>
      <c r="H504" s="151">
        <v>-2.363</v>
      </c>
      <c r="I504" s="152"/>
      <c r="L504" s="148"/>
      <c r="M504" s="153"/>
      <c r="T504" s="154"/>
      <c r="AT504" s="149" t="s">
        <v>164</v>
      </c>
      <c r="AU504" s="149" t="s">
        <v>84</v>
      </c>
      <c r="AV504" s="12" t="s">
        <v>84</v>
      </c>
      <c r="AW504" s="12" t="s">
        <v>36</v>
      </c>
      <c r="AX504" s="12" t="s">
        <v>75</v>
      </c>
      <c r="AY504" s="149" t="s">
        <v>157</v>
      </c>
    </row>
    <row r="505" spans="2:65" s="12" customFormat="1" ht="10">
      <c r="B505" s="148"/>
      <c r="D505" s="144" t="s">
        <v>164</v>
      </c>
      <c r="E505" s="149" t="s">
        <v>19</v>
      </c>
      <c r="F505" s="150" t="s">
        <v>616</v>
      </c>
      <c r="H505" s="151">
        <v>-9.4499999999999993</v>
      </c>
      <c r="I505" s="152"/>
      <c r="L505" s="148"/>
      <c r="M505" s="153"/>
      <c r="T505" s="154"/>
      <c r="AT505" s="149" t="s">
        <v>164</v>
      </c>
      <c r="AU505" s="149" t="s">
        <v>84</v>
      </c>
      <c r="AV505" s="12" t="s">
        <v>84</v>
      </c>
      <c r="AW505" s="12" t="s">
        <v>36</v>
      </c>
      <c r="AX505" s="12" t="s">
        <v>75</v>
      </c>
      <c r="AY505" s="149" t="s">
        <v>157</v>
      </c>
    </row>
    <row r="506" spans="2:65" s="12" customFormat="1" ht="10">
      <c r="B506" s="148"/>
      <c r="D506" s="144" t="s">
        <v>164</v>
      </c>
      <c r="E506" s="149" t="s">
        <v>19</v>
      </c>
      <c r="F506" s="150" t="s">
        <v>617</v>
      </c>
      <c r="H506" s="151">
        <v>-6.3</v>
      </c>
      <c r="I506" s="152"/>
      <c r="L506" s="148"/>
      <c r="M506" s="153"/>
      <c r="T506" s="154"/>
      <c r="AT506" s="149" t="s">
        <v>164</v>
      </c>
      <c r="AU506" s="149" t="s">
        <v>84</v>
      </c>
      <c r="AV506" s="12" t="s">
        <v>84</v>
      </c>
      <c r="AW506" s="12" t="s">
        <v>36</v>
      </c>
      <c r="AX506" s="12" t="s">
        <v>75</v>
      </c>
      <c r="AY506" s="149" t="s">
        <v>157</v>
      </c>
    </row>
    <row r="507" spans="2:65" s="13" customFormat="1" ht="10">
      <c r="B507" s="155"/>
      <c r="D507" s="144" t="s">
        <v>164</v>
      </c>
      <c r="E507" s="156" t="s">
        <v>19</v>
      </c>
      <c r="F507" s="157" t="s">
        <v>166</v>
      </c>
      <c r="H507" s="158">
        <v>161.89400000000001</v>
      </c>
      <c r="I507" s="159"/>
      <c r="L507" s="155"/>
      <c r="M507" s="160"/>
      <c r="T507" s="161"/>
      <c r="AT507" s="156" t="s">
        <v>164</v>
      </c>
      <c r="AU507" s="156" t="s">
        <v>84</v>
      </c>
      <c r="AV507" s="13" t="s">
        <v>90</v>
      </c>
      <c r="AW507" s="13" t="s">
        <v>36</v>
      </c>
      <c r="AX507" s="13" t="s">
        <v>80</v>
      </c>
      <c r="AY507" s="156" t="s">
        <v>157</v>
      </c>
    </row>
    <row r="508" spans="2:65" s="1" customFormat="1" ht="16.5" customHeight="1">
      <c r="B508" s="32"/>
      <c r="C508" s="162" t="s">
        <v>377</v>
      </c>
      <c r="D508" s="162" t="s">
        <v>206</v>
      </c>
      <c r="E508" s="163" t="s">
        <v>618</v>
      </c>
      <c r="F508" s="164" t="s">
        <v>619</v>
      </c>
      <c r="G508" s="165" t="s">
        <v>199</v>
      </c>
      <c r="H508" s="166">
        <v>89.695999999999998</v>
      </c>
      <c r="I508" s="167"/>
      <c r="J508" s="168">
        <f>ROUND(I508*H508,2)</f>
        <v>0</v>
      </c>
      <c r="K508" s="164" t="s">
        <v>19</v>
      </c>
      <c r="L508" s="169"/>
      <c r="M508" s="170" t="s">
        <v>19</v>
      </c>
      <c r="N508" s="171" t="s">
        <v>46</v>
      </c>
      <c r="P508" s="140">
        <f>O508*H508</f>
        <v>0</v>
      </c>
      <c r="Q508" s="140">
        <v>0</v>
      </c>
      <c r="R508" s="140">
        <f>Q508*H508</f>
        <v>0</v>
      </c>
      <c r="S508" s="140">
        <v>0</v>
      </c>
      <c r="T508" s="141">
        <f>S508*H508</f>
        <v>0</v>
      </c>
      <c r="AR508" s="142" t="s">
        <v>175</v>
      </c>
      <c r="AT508" s="142" t="s">
        <v>206</v>
      </c>
      <c r="AU508" s="142" t="s">
        <v>84</v>
      </c>
      <c r="AY508" s="17" t="s">
        <v>157</v>
      </c>
      <c r="BE508" s="143">
        <f>IF(N508="základní",J508,0)</f>
        <v>0</v>
      </c>
      <c r="BF508" s="143">
        <f>IF(N508="snížená",J508,0)</f>
        <v>0</v>
      </c>
      <c r="BG508" s="143">
        <f>IF(N508="zákl. přenesená",J508,0)</f>
        <v>0</v>
      </c>
      <c r="BH508" s="143">
        <f>IF(N508="sníž. přenesená",J508,0)</f>
        <v>0</v>
      </c>
      <c r="BI508" s="143">
        <f>IF(N508="nulová",J508,0)</f>
        <v>0</v>
      </c>
      <c r="BJ508" s="17" t="s">
        <v>80</v>
      </c>
      <c r="BK508" s="143">
        <f>ROUND(I508*H508,2)</f>
        <v>0</v>
      </c>
      <c r="BL508" s="17" t="s">
        <v>90</v>
      </c>
      <c r="BM508" s="142" t="s">
        <v>620</v>
      </c>
    </row>
    <row r="509" spans="2:65" s="1" customFormat="1" ht="10">
      <c r="B509" s="32"/>
      <c r="D509" s="144" t="s">
        <v>163</v>
      </c>
      <c r="F509" s="145" t="s">
        <v>619</v>
      </c>
      <c r="I509" s="146"/>
      <c r="L509" s="32"/>
      <c r="M509" s="147"/>
      <c r="T509" s="53"/>
      <c r="AT509" s="17" t="s">
        <v>163</v>
      </c>
      <c r="AU509" s="17" t="s">
        <v>84</v>
      </c>
    </row>
    <row r="510" spans="2:65" s="12" customFormat="1" ht="10">
      <c r="B510" s="148"/>
      <c r="D510" s="144" t="s">
        <v>164</v>
      </c>
      <c r="E510" s="149" t="s">
        <v>19</v>
      </c>
      <c r="F510" s="150" t="s">
        <v>621</v>
      </c>
      <c r="H510" s="151">
        <v>89.695999999999998</v>
      </c>
      <c r="I510" s="152"/>
      <c r="L510" s="148"/>
      <c r="M510" s="153"/>
      <c r="T510" s="154"/>
      <c r="AT510" s="149" t="s">
        <v>164</v>
      </c>
      <c r="AU510" s="149" t="s">
        <v>84</v>
      </c>
      <c r="AV510" s="12" t="s">
        <v>84</v>
      </c>
      <c r="AW510" s="12" t="s">
        <v>36</v>
      </c>
      <c r="AX510" s="12" t="s">
        <v>75</v>
      </c>
      <c r="AY510" s="149" t="s">
        <v>157</v>
      </c>
    </row>
    <row r="511" spans="2:65" s="13" customFormat="1" ht="10">
      <c r="B511" s="155"/>
      <c r="D511" s="144" t="s">
        <v>164</v>
      </c>
      <c r="E511" s="156" t="s">
        <v>19</v>
      </c>
      <c r="F511" s="157" t="s">
        <v>166</v>
      </c>
      <c r="H511" s="158">
        <v>89.695999999999998</v>
      </c>
      <c r="I511" s="159"/>
      <c r="L511" s="155"/>
      <c r="M511" s="160"/>
      <c r="T511" s="161"/>
      <c r="AT511" s="156" t="s">
        <v>164</v>
      </c>
      <c r="AU511" s="156" t="s">
        <v>84</v>
      </c>
      <c r="AV511" s="13" t="s">
        <v>90</v>
      </c>
      <c r="AW511" s="13" t="s">
        <v>36</v>
      </c>
      <c r="AX511" s="13" t="s">
        <v>80</v>
      </c>
      <c r="AY511" s="156" t="s">
        <v>157</v>
      </c>
    </row>
    <row r="512" spans="2:65" s="1" customFormat="1" ht="24.15" customHeight="1">
      <c r="B512" s="32"/>
      <c r="C512" s="131" t="s">
        <v>622</v>
      </c>
      <c r="D512" s="131" t="s">
        <v>159</v>
      </c>
      <c r="E512" s="132" t="s">
        <v>623</v>
      </c>
      <c r="F512" s="133" t="s">
        <v>624</v>
      </c>
      <c r="G512" s="134" t="s">
        <v>235</v>
      </c>
      <c r="H512" s="135">
        <v>67.599999999999994</v>
      </c>
      <c r="I512" s="136"/>
      <c r="J512" s="137">
        <f>ROUND(I512*H512,2)</f>
        <v>0</v>
      </c>
      <c r="K512" s="133" t="s">
        <v>19</v>
      </c>
      <c r="L512" s="32"/>
      <c r="M512" s="138" t="s">
        <v>19</v>
      </c>
      <c r="N512" s="139" t="s">
        <v>46</v>
      </c>
      <c r="P512" s="140">
        <f>O512*H512</f>
        <v>0</v>
      </c>
      <c r="Q512" s="140">
        <v>0</v>
      </c>
      <c r="R512" s="140">
        <f>Q512*H512</f>
        <v>0</v>
      </c>
      <c r="S512" s="140">
        <v>0</v>
      </c>
      <c r="T512" s="141">
        <f>S512*H512</f>
        <v>0</v>
      </c>
      <c r="AR512" s="142" t="s">
        <v>90</v>
      </c>
      <c r="AT512" s="142" t="s">
        <v>159</v>
      </c>
      <c r="AU512" s="142" t="s">
        <v>84</v>
      </c>
      <c r="AY512" s="17" t="s">
        <v>157</v>
      </c>
      <c r="BE512" s="143">
        <f>IF(N512="základní",J512,0)</f>
        <v>0</v>
      </c>
      <c r="BF512" s="143">
        <f>IF(N512="snížená",J512,0)</f>
        <v>0</v>
      </c>
      <c r="BG512" s="143">
        <f>IF(N512="zákl. přenesená",J512,0)</f>
        <v>0</v>
      </c>
      <c r="BH512" s="143">
        <f>IF(N512="sníž. přenesená",J512,0)</f>
        <v>0</v>
      </c>
      <c r="BI512" s="143">
        <f>IF(N512="nulová",J512,0)</f>
        <v>0</v>
      </c>
      <c r="BJ512" s="17" t="s">
        <v>80</v>
      </c>
      <c r="BK512" s="143">
        <f>ROUND(I512*H512,2)</f>
        <v>0</v>
      </c>
      <c r="BL512" s="17" t="s">
        <v>90</v>
      </c>
      <c r="BM512" s="142" t="s">
        <v>625</v>
      </c>
    </row>
    <row r="513" spans="2:65" s="1" customFormat="1" ht="10">
      <c r="B513" s="32"/>
      <c r="D513" s="144" t="s">
        <v>163</v>
      </c>
      <c r="F513" s="145" t="s">
        <v>624</v>
      </c>
      <c r="I513" s="146"/>
      <c r="L513" s="32"/>
      <c r="M513" s="147"/>
      <c r="T513" s="53"/>
      <c r="AT513" s="17" t="s">
        <v>163</v>
      </c>
      <c r="AU513" s="17" t="s">
        <v>84</v>
      </c>
    </row>
    <row r="514" spans="2:65" s="12" customFormat="1" ht="10">
      <c r="B514" s="148"/>
      <c r="D514" s="144" t="s">
        <v>164</v>
      </c>
      <c r="E514" s="149" t="s">
        <v>19</v>
      </c>
      <c r="F514" s="150" t="s">
        <v>626</v>
      </c>
      <c r="H514" s="151">
        <v>13.16</v>
      </c>
      <c r="I514" s="152"/>
      <c r="L514" s="148"/>
      <c r="M514" s="153"/>
      <c r="T514" s="154"/>
      <c r="AT514" s="149" t="s">
        <v>164</v>
      </c>
      <c r="AU514" s="149" t="s">
        <v>84</v>
      </c>
      <c r="AV514" s="12" t="s">
        <v>84</v>
      </c>
      <c r="AW514" s="12" t="s">
        <v>36</v>
      </c>
      <c r="AX514" s="12" t="s">
        <v>75</v>
      </c>
      <c r="AY514" s="149" t="s">
        <v>157</v>
      </c>
    </row>
    <row r="515" spans="2:65" s="12" customFormat="1" ht="10">
      <c r="B515" s="148"/>
      <c r="D515" s="144" t="s">
        <v>164</v>
      </c>
      <c r="E515" s="149" t="s">
        <v>19</v>
      </c>
      <c r="F515" s="150" t="s">
        <v>584</v>
      </c>
      <c r="H515" s="151">
        <v>10</v>
      </c>
      <c r="I515" s="152"/>
      <c r="L515" s="148"/>
      <c r="M515" s="153"/>
      <c r="T515" s="154"/>
      <c r="AT515" s="149" t="s">
        <v>164</v>
      </c>
      <c r="AU515" s="149" t="s">
        <v>84</v>
      </c>
      <c r="AV515" s="12" t="s">
        <v>84</v>
      </c>
      <c r="AW515" s="12" t="s">
        <v>36</v>
      </c>
      <c r="AX515" s="12" t="s">
        <v>75</v>
      </c>
      <c r="AY515" s="149" t="s">
        <v>157</v>
      </c>
    </row>
    <row r="516" spans="2:65" s="12" customFormat="1" ht="10">
      <c r="B516" s="148"/>
      <c r="D516" s="144" t="s">
        <v>164</v>
      </c>
      <c r="E516" s="149" t="s">
        <v>19</v>
      </c>
      <c r="F516" s="150" t="s">
        <v>585</v>
      </c>
      <c r="H516" s="151">
        <v>4.5</v>
      </c>
      <c r="I516" s="152"/>
      <c r="L516" s="148"/>
      <c r="M516" s="153"/>
      <c r="T516" s="154"/>
      <c r="AT516" s="149" t="s">
        <v>164</v>
      </c>
      <c r="AU516" s="149" t="s">
        <v>84</v>
      </c>
      <c r="AV516" s="12" t="s">
        <v>84</v>
      </c>
      <c r="AW516" s="12" t="s">
        <v>36</v>
      </c>
      <c r="AX516" s="12" t="s">
        <v>75</v>
      </c>
      <c r="AY516" s="149" t="s">
        <v>157</v>
      </c>
    </row>
    <row r="517" spans="2:65" s="12" customFormat="1" ht="10">
      <c r="B517" s="148"/>
      <c r="D517" s="144" t="s">
        <v>164</v>
      </c>
      <c r="E517" s="149" t="s">
        <v>19</v>
      </c>
      <c r="F517" s="150" t="s">
        <v>627</v>
      </c>
      <c r="H517" s="151">
        <v>6.4</v>
      </c>
      <c r="I517" s="152"/>
      <c r="L517" s="148"/>
      <c r="M517" s="153"/>
      <c r="T517" s="154"/>
      <c r="AT517" s="149" t="s">
        <v>164</v>
      </c>
      <c r="AU517" s="149" t="s">
        <v>84</v>
      </c>
      <c r="AV517" s="12" t="s">
        <v>84</v>
      </c>
      <c r="AW517" s="12" t="s">
        <v>36</v>
      </c>
      <c r="AX517" s="12" t="s">
        <v>75</v>
      </c>
      <c r="AY517" s="149" t="s">
        <v>157</v>
      </c>
    </row>
    <row r="518" spans="2:65" s="12" customFormat="1" ht="10">
      <c r="B518" s="148"/>
      <c r="D518" s="144" t="s">
        <v>164</v>
      </c>
      <c r="E518" s="149" t="s">
        <v>19</v>
      </c>
      <c r="F518" s="150" t="s">
        <v>587</v>
      </c>
      <c r="H518" s="151">
        <v>33.54</v>
      </c>
      <c r="I518" s="152"/>
      <c r="L518" s="148"/>
      <c r="M518" s="153"/>
      <c r="T518" s="154"/>
      <c r="AT518" s="149" t="s">
        <v>164</v>
      </c>
      <c r="AU518" s="149" t="s">
        <v>84</v>
      </c>
      <c r="AV518" s="12" t="s">
        <v>84</v>
      </c>
      <c r="AW518" s="12" t="s">
        <v>36</v>
      </c>
      <c r="AX518" s="12" t="s">
        <v>75</v>
      </c>
      <c r="AY518" s="149" t="s">
        <v>157</v>
      </c>
    </row>
    <row r="519" spans="2:65" s="13" customFormat="1" ht="10">
      <c r="B519" s="155"/>
      <c r="D519" s="144" t="s">
        <v>164</v>
      </c>
      <c r="E519" s="156" t="s">
        <v>19</v>
      </c>
      <c r="F519" s="157" t="s">
        <v>166</v>
      </c>
      <c r="H519" s="158">
        <v>67.599999999999994</v>
      </c>
      <c r="I519" s="159"/>
      <c r="L519" s="155"/>
      <c r="M519" s="160"/>
      <c r="T519" s="161"/>
      <c r="AT519" s="156" t="s">
        <v>164</v>
      </c>
      <c r="AU519" s="156" t="s">
        <v>84</v>
      </c>
      <c r="AV519" s="13" t="s">
        <v>90</v>
      </c>
      <c r="AW519" s="13" t="s">
        <v>36</v>
      </c>
      <c r="AX519" s="13" t="s">
        <v>80</v>
      </c>
      <c r="AY519" s="156" t="s">
        <v>157</v>
      </c>
    </row>
    <row r="520" spans="2:65" s="1" customFormat="1" ht="16.5" customHeight="1">
      <c r="B520" s="32"/>
      <c r="C520" s="162" t="s">
        <v>383</v>
      </c>
      <c r="D520" s="162" t="s">
        <v>206</v>
      </c>
      <c r="E520" s="163" t="s">
        <v>628</v>
      </c>
      <c r="F520" s="164" t="s">
        <v>629</v>
      </c>
      <c r="G520" s="165" t="s">
        <v>199</v>
      </c>
      <c r="H520" s="166">
        <v>15.548</v>
      </c>
      <c r="I520" s="167"/>
      <c r="J520" s="168">
        <f>ROUND(I520*H520,2)</f>
        <v>0</v>
      </c>
      <c r="K520" s="164" t="s">
        <v>19</v>
      </c>
      <c r="L520" s="169"/>
      <c r="M520" s="170" t="s">
        <v>19</v>
      </c>
      <c r="N520" s="171" t="s">
        <v>46</v>
      </c>
      <c r="P520" s="140">
        <f>O520*H520</f>
        <v>0</v>
      </c>
      <c r="Q520" s="140">
        <v>0</v>
      </c>
      <c r="R520" s="140">
        <f>Q520*H520</f>
        <v>0</v>
      </c>
      <c r="S520" s="140">
        <v>0</v>
      </c>
      <c r="T520" s="141">
        <f>S520*H520</f>
        <v>0</v>
      </c>
      <c r="AR520" s="142" t="s">
        <v>175</v>
      </c>
      <c r="AT520" s="142" t="s">
        <v>206</v>
      </c>
      <c r="AU520" s="142" t="s">
        <v>84</v>
      </c>
      <c r="AY520" s="17" t="s">
        <v>157</v>
      </c>
      <c r="BE520" s="143">
        <f>IF(N520="základní",J520,0)</f>
        <v>0</v>
      </c>
      <c r="BF520" s="143">
        <f>IF(N520="snížená",J520,0)</f>
        <v>0</v>
      </c>
      <c r="BG520" s="143">
        <f>IF(N520="zákl. přenesená",J520,0)</f>
        <v>0</v>
      </c>
      <c r="BH520" s="143">
        <f>IF(N520="sníž. přenesená",J520,0)</f>
        <v>0</v>
      </c>
      <c r="BI520" s="143">
        <f>IF(N520="nulová",J520,0)</f>
        <v>0</v>
      </c>
      <c r="BJ520" s="17" t="s">
        <v>80</v>
      </c>
      <c r="BK520" s="143">
        <f>ROUND(I520*H520,2)</f>
        <v>0</v>
      </c>
      <c r="BL520" s="17" t="s">
        <v>90</v>
      </c>
      <c r="BM520" s="142" t="s">
        <v>630</v>
      </c>
    </row>
    <row r="521" spans="2:65" s="1" customFormat="1" ht="10">
      <c r="B521" s="32"/>
      <c r="D521" s="144" t="s">
        <v>163</v>
      </c>
      <c r="F521" s="145" t="s">
        <v>629</v>
      </c>
      <c r="I521" s="146"/>
      <c r="L521" s="32"/>
      <c r="M521" s="147"/>
      <c r="T521" s="53"/>
      <c r="AT521" s="17" t="s">
        <v>163</v>
      </c>
      <c r="AU521" s="17" t="s">
        <v>84</v>
      </c>
    </row>
    <row r="522" spans="2:65" s="12" customFormat="1" ht="10">
      <c r="B522" s="148"/>
      <c r="D522" s="144" t="s">
        <v>164</v>
      </c>
      <c r="E522" s="149" t="s">
        <v>19</v>
      </c>
      <c r="F522" s="150" t="s">
        <v>631</v>
      </c>
      <c r="H522" s="151">
        <v>15.548</v>
      </c>
      <c r="I522" s="152"/>
      <c r="L522" s="148"/>
      <c r="M522" s="153"/>
      <c r="T522" s="154"/>
      <c r="AT522" s="149" t="s">
        <v>164</v>
      </c>
      <c r="AU522" s="149" t="s">
        <v>84</v>
      </c>
      <c r="AV522" s="12" t="s">
        <v>84</v>
      </c>
      <c r="AW522" s="12" t="s">
        <v>36</v>
      </c>
      <c r="AX522" s="12" t="s">
        <v>75</v>
      </c>
      <c r="AY522" s="149" t="s">
        <v>157</v>
      </c>
    </row>
    <row r="523" spans="2:65" s="13" customFormat="1" ht="10">
      <c r="B523" s="155"/>
      <c r="D523" s="144" t="s">
        <v>164</v>
      </c>
      <c r="E523" s="156" t="s">
        <v>19</v>
      </c>
      <c r="F523" s="157" t="s">
        <v>166</v>
      </c>
      <c r="H523" s="158">
        <v>15.548</v>
      </c>
      <c r="I523" s="159"/>
      <c r="L523" s="155"/>
      <c r="M523" s="160"/>
      <c r="T523" s="161"/>
      <c r="AT523" s="156" t="s">
        <v>164</v>
      </c>
      <c r="AU523" s="156" t="s">
        <v>84</v>
      </c>
      <c r="AV523" s="13" t="s">
        <v>90</v>
      </c>
      <c r="AW523" s="13" t="s">
        <v>36</v>
      </c>
      <c r="AX523" s="13" t="s">
        <v>80</v>
      </c>
      <c r="AY523" s="156" t="s">
        <v>157</v>
      </c>
    </row>
    <row r="524" spans="2:65" s="1" customFormat="1" ht="24.15" customHeight="1">
      <c r="B524" s="32"/>
      <c r="C524" s="131" t="s">
        <v>632</v>
      </c>
      <c r="D524" s="131" t="s">
        <v>159</v>
      </c>
      <c r="E524" s="132" t="s">
        <v>633</v>
      </c>
      <c r="F524" s="133" t="s">
        <v>634</v>
      </c>
      <c r="G524" s="134" t="s">
        <v>199</v>
      </c>
      <c r="H524" s="135">
        <v>141</v>
      </c>
      <c r="I524" s="136"/>
      <c r="J524" s="137">
        <f>ROUND(I524*H524,2)</f>
        <v>0</v>
      </c>
      <c r="K524" s="133" t="s">
        <v>19</v>
      </c>
      <c r="L524" s="32"/>
      <c r="M524" s="138" t="s">
        <v>19</v>
      </c>
      <c r="N524" s="139" t="s">
        <v>46</v>
      </c>
      <c r="P524" s="140">
        <f>O524*H524</f>
        <v>0</v>
      </c>
      <c r="Q524" s="140">
        <v>0</v>
      </c>
      <c r="R524" s="140">
        <f>Q524*H524</f>
        <v>0</v>
      </c>
      <c r="S524" s="140">
        <v>0</v>
      </c>
      <c r="T524" s="141">
        <f>S524*H524</f>
        <v>0</v>
      </c>
      <c r="AR524" s="142" t="s">
        <v>90</v>
      </c>
      <c r="AT524" s="142" t="s">
        <v>159</v>
      </c>
      <c r="AU524" s="142" t="s">
        <v>84</v>
      </c>
      <c r="AY524" s="17" t="s">
        <v>157</v>
      </c>
      <c r="BE524" s="143">
        <f>IF(N524="základní",J524,0)</f>
        <v>0</v>
      </c>
      <c r="BF524" s="143">
        <f>IF(N524="snížená",J524,0)</f>
        <v>0</v>
      </c>
      <c r="BG524" s="143">
        <f>IF(N524="zákl. přenesená",J524,0)</f>
        <v>0</v>
      </c>
      <c r="BH524" s="143">
        <f>IF(N524="sníž. přenesená",J524,0)</f>
        <v>0</v>
      </c>
      <c r="BI524" s="143">
        <f>IF(N524="nulová",J524,0)</f>
        <v>0</v>
      </c>
      <c r="BJ524" s="17" t="s">
        <v>80</v>
      </c>
      <c r="BK524" s="143">
        <f>ROUND(I524*H524,2)</f>
        <v>0</v>
      </c>
      <c r="BL524" s="17" t="s">
        <v>90</v>
      </c>
      <c r="BM524" s="142" t="s">
        <v>635</v>
      </c>
    </row>
    <row r="525" spans="2:65" s="1" customFormat="1" ht="18">
      <c r="B525" s="32"/>
      <c r="D525" s="144" t="s">
        <v>163</v>
      </c>
      <c r="F525" s="145" t="s">
        <v>634</v>
      </c>
      <c r="I525" s="146"/>
      <c r="L525" s="32"/>
      <c r="M525" s="147"/>
      <c r="T525" s="53"/>
      <c r="AT525" s="17" t="s">
        <v>163</v>
      </c>
      <c r="AU525" s="17" t="s">
        <v>84</v>
      </c>
    </row>
    <row r="526" spans="2:65" s="12" customFormat="1" ht="10">
      <c r="B526" s="148"/>
      <c r="D526" s="144" t="s">
        <v>164</v>
      </c>
      <c r="E526" s="149" t="s">
        <v>19</v>
      </c>
      <c r="F526" s="150" t="s">
        <v>636</v>
      </c>
      <c r="H526" s="151">
        <v>174</v>
      </c>
      <c r="I526" s="152"/>
      <c r="L526" s="148"/>
      <c r="M526" s="153"/>
      <c r="T526" s="154"/>
      <c r="AT526" s="149" t="s">
        <v>164</v>
      </c>
      <c r="AU526" s="149" t="s">
        <v>84</v>
      </c>
      <c r="AV526" s="12" t="s">
        <v>84</v>
      </c>
      <c r="AW526" s="12" t="s">
        <v>36</v>
      </c>
      <c r="AX526" s="12" t="s">
        <v>75</v>
      </c>
      <c r="AY526" s="149" t="s">
        <v>157</v>
      </c>
    </row>
    <row r="527" spans="2:65" s="12" customFormat="1" ht="10">
      <c r="B527" s="148"/>
      <c r="D527" s="144" t="s">
        <v>164</v>
      </c>
      <c r="E527" s="149" t="s">
        <v>19</v>
      </c>
      <c r="F527" s="150" t="s">
        <v>637</v>
      </c>
      <c r="H527" s="151">
        <v>-33</v>
      </c>
      <c r="I527" s="152"/>
      <c r="L527" s="148"/>
      <c r="M527" s="153"/>
      <c r="T527" s="154"/>
      <c r="AT527" s="149" t="s">
        <v>164</v>
      </c>
      <c r="AU527" s="149" t="s">
        <v>84</v>
      </c>
      <c r="AV527" s="12" t="s">
        <v>84</v>
      </c>
      <c r="AW527" s="12" t="s">
        <v>36</v>
      </c>
      <c r="AX527" s="12" t="s">
        <v>75</v>
      </c>
      <c r="AY527" s="149" t="s">
        <v>157</v>
      </c>
    </row>
    <row r="528" spans="2:65" s="13" customFormat="1" ht="10">
      <c r="B528" s="155"/>
      <c r="D528" s="144" t="s">
        <v>164</v>
      </c>
      <c r="E528" s="156" t="s">
        <v>19</v>
      </c>
      <c r="F528" s="157" t="s">
        <v>166</v>
      </c>
      <c r="H528" s="158">
        <v>141</v>
      </c>
      <c r="I528" s="159"/>
      <c r="L528" s="155"/>
      <c r="M528" s="160"/>
      <c r="T528" s="161"/>
      <c r="AT528" s="156" t="s">
        <v>164</v>
      </c>
      <c r="AU528" s="156" t="s">
        <v>84</v>
      </c>
      <c r="AV528" s="13" t="s">
        <v>90</v>
      </c>
      <c r="AW528" s="13" t="s">
        <v>36</v>
      </c>
      <c r="AX528" s="13" t="s">
        <v>80</v>
      </c>
      <c r="AY528" s="156" t="s">
        <v>157</v>
      </c>
    </row>
    <row r="529" spans="2:65" s="1" customFormat="1" ht="16.5" customHeight="1">
      <c r="B529" s="32"/>
      <c r="C529" s="162" t="s">
        <v>386</v>
      </c>
      <c r="D529" s="162" t="s">
        <v>206</v>
      </c>
      <c r="E529" s="163" t="s">
        <v>638</v>
      </c>
      <c r="F529" s="164" t="s">
        <v>639</v>
      </c>
      <c r="G529" s="165" t="s">
        <v>199</v>
      </c>
      <c r="H529" s="166">
        <v>148.05000000000001</v>
      </c>
      <c r="I529" s="167"/>
      <c r="J529" s="168">
        <f>ROUND(I529*H529,2)</f>
        <v>0</v>
      </c>
      <c r="K529" s="164" t="s">
        <v>19</v>
      </c>
      <c r="L529" s="169"/>
      <c r="M529" s="170" t="s">
        <v>19</v>
      </c>
      <c r="N529" s="171" t="s">
        <v>46</v>
      </c>
      <c r="P529" s="140">
        <f>O529*H529</f>
        <v>0</v>
      </c>
      <c r="Q529" s="140">
        <v>0</v>
      </c>
      <c r="R529" s="140">
        <f>Q529*H529</f>
        <v>0</v>
      </c>
      <c r="S529" s="140">
        <v>0</v>
      </c>
      <c r="T529" s="141">
        <f>S529*H529</f>
        <v>0</v>
      </c>
      <c r="AR529" s="142" t="s">
        <v>175</v>
      </c>
      <c r="AT529" s="142" t="s">
        <v>206</v>
      </c>
      <c r="AU529" s="142" t="s">
        <v>84</v>
      </c>
      <c r="AY529" s="17" t="s">
        <v>157</v>
      </c>
      <c r="BE529" s="143">
        <f>IF(N529="základní",J529,0)</f>
        <v>0</v>
      </c>
      <c r="BF529" s="143">
        <f>IF(N529="snížená",J529,0)</f>
        <v>0</v>
      </c>
      <c r="BG529" s="143">
        <f>IF(N529="zákl. přenesená",J529,0)</f>
        <v>0</v>
      </c>
      <c r="BH529" s="143">
        <f>IF(N529="sníž. přenesená",J529,0)</f>
        <v>0</v>
      </c>
      <c r="BI529" s="143">
        <f>IF(N529="nulová",J529,0)</f>
        <v>0</v>
      </c>
      <c r="BJ529" s="17" t="s">
        <v>80</v>
      </c>
      <c r="BK529" s="143">
        <f>ROUND(I529*H529,2)</f>
        <v>0</v>
      </c>
      <c r="BL529" s="17" t="s">
        <v>90</v>
      </c>
      <c r="BM529" s="142" t="s">
        <v>640</v>
      </c>
    </row>
    <row r="530" spans="2:65" s="1" customFormat="1" ht="10">
      <c r="B530" s="32"/>
      <c r="D530" s="144" t="s">
        <v>163</v>
      </c>
      <c r="F530" s="145" t="s">
        <v>639</v>
      </c>
      <c r="I530" s="146"/>
      <c r="L530" s="32"/>
      <c r="M530" s="147"/>
      <c r="T530" s="53"/>
      <c r="AT530" s="17" t="s">
        <v>163</v>
      </c>
      <c r="AU530" s="17" t="s">
        <v>84</v>
      </c>
    </row>
    <row r="531" spans="2:65" s="12" customFormat="1" ht="10">
      <c r="B531" s="148"/>
      <c r="D531" s="144" t="s">
        <v>164</v>
      </c>
      <c r="E531" s="149" t="s">
        <v>19</v>
      </c>
      <c r="F531" s="150" t="s">
        <v>641</v>
      </c>
      <c r="H531" s="151">
        <v>148.05000000000001</v>
      </c>
      <c r="I531" s="152"/>
      <c r="L531" s="148"/>
      <c r="M531" s="153"/>
      <c r="T531" s="154"/>
      <c r="AT531" s="149" t="s">
        <v>164</v>
      </c>
      <c r="AU531" s="149" t="s">
        <v>84</v>
      </c>
      <c r="AV531" s="12" t="s">
        <v>84</v>
      </c>
      <c r="AW531" s="12" t="s">
        <v>36</v>
      </c>
      <c r="AX531" s="12" t="s">
        <v>75</v>
      </c>
      <c r="AY531" s="149" t="s">
        <v>157</v>
      </c>
    </row>
    <row r="532" spans="2:65" s="13" customFormat="1" ht="10">
      <c r="B532" s="155"/>
      <c r="D532" s="144" t="s">
        <v>164</v>
      </c>
      <c r="E532" s="156" t="s">
        <v>19</v>
      </c>
      <c r="F532" s="157" t="s">
        <v>166</v>
      </c>
      <c r="H532" s="158">
        <v>148.05000000000001</v>
      </c>
      <c r="I532" s="159"/>
      <c r="L532" s="155"/>
      <c r="M532" s="160"/>
      <c r="T532" s="161"/>
      <c r="AT532" s="156" t="s">
        <v>164</v>
      </c>
      <c r="AU532" s="156" t="s">
        <v>84</v>
      </c>
      <c r="AV532" s="13" t="s">
        <v>90</v>
      </c>
      <c r="AW532" s="13" t="s">
        <v>36</v>
      </c>
      <c r="AX532" s="13" t="s">
        <v>80</v>
      </c>
      <c r="AY532" s="156" t="s">
        <v>157</v>
      </c>
    </row>
    <row r="533" spans="2:65" s="1" customFormat="1" ht="24.15" customHeight="1">
      <c r="B533" s="32"/>
      <c r="C533" s="131" t="s">
        <v>642</v>
      </c>
      <c r="D533" s="131" t="s">
        <v>159</v>
      </c>
      <c r="E533" s="132" t="s">
        <v>643</v>
      </c>
      <c r="F533" s="133" t="s">
        <v>644</v>
      </c>
      <c r="G533" s="134" t="s">
        <v>199</v>
      </c>
      <c r="H533" s="135">
        <v>251.61</v>
      </c>
      <c r="I533" s="136"/>
      <c r="J533" s="137">
        <f>ROUND(I533*H533,2)</f>
        <v>0</v>
      </c>
      <c r="K533" s="133" t="s">
        <v>19</v>
      </c>
      <c r="L533" s="32"/>
      <c r="M533" s="138" t="s">
        <v>19</v>
      </c>
      <c r="N533" s="139" t="s">
        <v>46</v>
      </c>
      <c r="P533" s="140">
        <f>O533*H533</f>
        <v>0</v>
      </c>
      <c r="Q533" s="140">
        <v>0</v>
      </c>
      <c r="R533" s="140">
        <f>Q533*H533</f>
        <v>0</v>
      </c>
      <c r="S533" s="140">
        <v>0</v>
      </c>
      <c r="T533" s="141">
        <f>S533*H533</f>
        <v>0</v>
      </c>
      <c r="AR533" s="142" t="s">
        <v>90</v>
      </c>
      <c r="AT533" s="142" t="s">
        <v>159</v>
      </c>
      <c r="AU533" s="142" t="s">
        <v>84</v>
      </c>
      <c r="AY533" s="17" t="s">
        <v>157</v>
      </c>
      <c r="BE533" s="143">
        <f>IF(N533="základní",J533,0)</f>
        <v>0</v>
      </c>
      <c r="BF533" s="143">
        <f>IF(N533="snížená",J533,0)</f>
        <v>0</v>
      </c>
      <c r="BG533" s="143">
        <f>IF(N533="zákl. přenesená",J533,0)</f>
        <v>0</v>
      </c>
      <c r="BH533" s="143">
        <f>IF(N533="sníž. přenesená",J533,0)</f>
        <v>0</v>
      </c>
      <c r="BI533" s="143">
        <f>IF(N533="nulová",J533,0)</f>
        <v>0</v>
      </c>
      <c r="BJ533" s="17" t="s">
        <v>80</v>
      </c>
      <c r="BK533" s="143">
        <f>ROUND(I533*H533,2)</f>
        <v>0</v>
      </c>
      <c r="BL533" s="17" t="s">
        <v>90</v>
      </c>
      <c r="BM533" s="142" t="s">
        <v>645</v>
      </c>
    </row>
    <row r="534" spans="2:65" s="1" customFormat="1" ht="10">
      <c r="B534" s="32"/>
      <c r="D534" s="144" t="s">
        <v>163</v>
      </c>
      <c r="F534" s="145" t="s">
        <v>644</v>
      </c>
      <c r="I534" s="146"/>
      <c r="L534" s="32"/>
      <c r="M534" s="147"/>
      <c r="T534" s="53"/>
      <c r="AT534" s="17" t="s">
        <v>163</v>
      </c>
      <c r="AU534" s="17" t="s">
        <v>84</v>
      </c>
    </row>
    <row r="535" spans="2:65" s="1" customFormat="1" ht="24.15" customHeight="1">
      <c r="B535" s="32"/>
      <c r="C535" s="131" t="s">
        <v>391</v>
      </c>
      <c r="D535" s="131" t="s">
        <v>159</v>
      </c>
      <c r="E535" s="132" t="s">
        <v>646</v>
      </c>
      <c r="F535" s="133" t="s">
        <v>647</v>
      </c>
      <c r="G535" s="134" t="s">
        <v>199</v>
      </c>
      <c r="H535" s="135">
        <v>141</v>
      </c>
      <c r="I535" s="136"/>
      <c r="J535" s="137">
        <f>ROUND(I535*H535,2)</f>
        <v>0</v>
      </c>
      <c r="K535" s="133" t="s">
        <v>19</v>
      </c>
      <c r="L535" s="32"/>
      <c r="M535" s="138" t="s">
        <v>19</v>
      </c>
      <c r="N535" s="139" t="s">
        <v>46</v>
      </c>
      <c r="P535" s="140">
        <f>O535*H535</f>
        <v>0</v>
      </c>
      <c r="Q535" s="140">
        <v>0</v>
      </c>
      <c r="R535" s="140">
        <f>Q535*H535</f>
        <v>0</v>
      </c>
      <c r="S535" s="140">
        <v>0</v>
      </c>
      <c r="T535" s="141">
        <f>S535*H535</f>
        <v>0</v>
      </c>
      <c r="AR535" s="142" t="s">
        <v>90</v>
      </c>
      <c r="AT535" s="142" t="s">
        <v>159</v>
      </c>
      <c r="AU535" s="142" t="s">
        <v>84</v>
      </c>
      <c r="AY535" s="17" t="s">
        <v>157</v>
      </c>
      <c r="BE535" s="143">
        <f>IF(N535="základní",J535,0)</f>
        <v>0</v>
      </c>
      <c r="BF535" s="143">
        <f>IF(N535="snížená",J535,0)</f>
        <v>0</v>
      </c>
      <c r="BG535" s="143">
        <f>IF(N535="zákl. přenesená",J535,0)</f>
        <v>0</v>
      </c>
      <c r="BH535" s="143">
        <f>IF(N535="sníž. přenesená",J535,0)</f>
        <v>0</v>
      </c>
      <c r="BI535" s="143">
        <f>IF(N535="nulová",J535,0)</f>
        <v>0</v>
      </c>
      <c r="BJ535" s="17" t="s">
        <v>80</v>
      </c>
      <c r="BK535" s="143">
        <f>ROUND(I535*H535,2)</f>
        <v>0</v>
      </c>
      <c r="BL535" s="17" t="s">
        <v>90</v>
      </c>
      <c r="BM535" s="142" t="s">
        <v>648</v>
      </c>
    </row>
    <row r="536" spans="2:65" s="1" customFormat="1" ht="10">
      <c r="B536" s="32"/>
      <c r="D536" s="144" t="s">
        <v>163</v>
      </c>
      <c r="F536" s="145" t="s">
        <v>647</v>
      </c>
      <c r="I536" s="146"/>
      <c r="L536" s="32"/>
      <c r="M536" s="147"/>
      <c r="T536" s="53"/>
      <c r="AT536" s="17" t="s">
        <v>163</v>
      </c>
      <c r="AU536" s="17" t="s">
        <v>84</v>
      </c>
    </row>
    <row r="537" spans="2:65" s="1" customFormat="1" ht="16.5" customHeight="1">
      <c r="B537" s="32"/>
      <c r="C537" s="131" t="s">
        <v>649</v>
      </c>
      <c r="D537" s="131" t="s">
        <v>159</v>
      </c>
      <c r="E537" s="132" t="s">
        <v>650</v>
      </c>
      <c r="F537" s="133" t="s">
        <v>651</v>
      </c>
      <c r="G537" s="134" t="s">
        <v>235</v>
      </c>
      <c r="H537" s="135">
        <v>61.5</v>
      </c>
      <c r="I537" s="136"/>
      <c r="J537" s="137">
        <f>ROUND(I537*H537,2)</f>
        <v>0</v>
      </c>
      <c r="K537" s="133" t="s">
        <v>19</v>
      </c>
      <c r="L537" s="32"/>
      <c r="M537" s="138" t="s">
        <v>19</v>
      </c>
      <c r="N537" s="139" t="s">
        <v>46</v>
      </c>
      <c r="P537" s="140">
        <f>O537*H537</f>
        <v>0</v>
      </c>
      <c r="Q537" s="140">
        <v>0</v>
      </c>
      <c r="R537" s="140">
        <f>Q537*H537</f>
        <v>0</v>
      </c>
      <c r="S537" s="140">
        <v>0</v>
      </c>
      <c r="T537" s="141">
        <f>S537*H537</f>
        <v>0</v>
      </c>
      <c r="AR537" s="142" t="s">
        <v>90</v>
      </c>
      <c r="AT537" s="142" t="s">
        <v>159</v>
      </c>
      <c r="AU537" s="142" t="s">
        <v>84</v>
      </c>
      <c r="AY537" s="17" t="s">
        <v>157</v>
      </c>
      <c r="BE537" s="143">
        <f>IF(N537="základní",J537,0)</f>
        <v>0</v>
      </c>
      <c r="BF537" s="143">
        <f>IF(N537="snížená",J537,0)</f>
        <v>0</v>
      </c>
      <c r="BG537" s="143">
        <f>IF(N537="zákl. přenesená",J537,0)</f>
        <v>0</v>
      </c>
      <c r="BH537" s="143">
        <f>IF(N537="sníž. přenesená",J537,0)</f>
        <v>0</v>
      </c>
      <c r="BI537" s="143">
        <f>IF(N537="nulová",J537,0)</f>
        <v>0</v>
      </c>
      <c r="BJ537" s="17" t="s">
        <v>80</v>
      </c>
      <c r="BK537" s="143">
        <f>ROUND(I537*H537,2)</f>
        <v>0</v>
      </c>
      <c r="BL537" s="17" t="s">
        <v>90</v>
      </c>
      <c r="BM537" s="142" t="s">
        <v>652</v>
      </c>
    </row>
    <row r="538" spans="2:65" s="1" customFormat="1" ht="10">
      <c r="B538" s="32"/>
      <c r="D538" s="144" t="s">
        <v>163</v>
      </c>
      <c r="F538" s="145" t="s">
        <v>651</v>
      </c>
      <c r="I538" s="146"/>
      <c r="L538" s="32"/>
      <c r="M538" s="147"/>
      <c r="T538" s="53"/>
      <c r="AT538" s="17" t="s">
        <v>163</v>
      </c>
      <c r="AU538" s="17" t="s">
        <v>84</v>
      </c>
    </row>
    <row r="539" spans="2:65" s="12" customFormat="1" ht="10">
      <c r="B539" s="148"/>
      <c r="D539" s="144" t="s">
        <v>164</v>
      </c>
      <c r="E539" s="149" t="s">
        <v>19</v>
      </c>
      <c r="F539" s="150" t="s">
        <v>653</v>
      </c>
      <c r="H539" s="151">
        <v>41.5</v>
      </c>
      <c r="I539" s="152"/>
      <c r="L539" s="148"/>
      <c r="M539" s="153"/>
      <c r="T539" s="154"/>
      <c r="AT539" s="149" t="s">
        <v>164</v>
      </c>
      <c r="AU539" s="149" t="s">
        <v>84</v>
      </c>
      <c r="AV539" s="12" t="s">
        <v>84</v>
      </c>
      <c r="AW539" s="12" t="s">
        <v>36</v>
      </c>
      <c r="AX539" s="12" t="s">
        <v>75</v>
      </c>
      <c r="AY539" s="149" t="s">
        <v>157</v>
      </c>
    </row>
    <row r="540" spans="2:65" s="12" customFormat="1" ht="10">
      <c r="B540" s="148"/>
      <c r="D540" s="144" t="s">
        <v>164</v>
      </c>
      <c r="E540" s="149" t="s">
        <v>19</v>
      </c>
      <c r="F540" s="150" t="s">
        <v>654</v>
      </c>
      <c r="H540" s="151">
        <v>20</v>
      </c>
      <c r="I540" s="152"/>
      <c r="L540" s="148"/>
      <c r="M540" s="153"/>
      <c r="T540" s="154"/>
      <c r="AT540" s="149" t="s">
        <v>164</v>
      </c>
      <c r="AU540" s="149" t="s">
        <v>84</v>
      </c>
      <c r="AV540" s="12" t="s">
        <v>84</v>
      </c>
      <c r="AW540" s="12" t="s">
        <v>36</v>
      </c>
      <c r="AX540" s="12" t="s">
        <v>75</v>
      </c>
      <c r="AY540" s="149" t="s">
        <v>157</v>
      </c>
    </row>
    <row r="541" spans="2:65" s="13" customFormat="1" ht="10">
      <c r="B541" s="155"/>
      <c r="D541" s="144" t="s">
        <v>164</v>
      </c>
      <c r="E541" s="156" t="s">
        <v>19</v>
      </c>
      <c r="F541" s="157" t="s">
        <v>166</v>
      </c>
      <c r="H541" s="158">
        <v>61.5</v>
      </c>
      <c r="I541" s="159"/>
      <c r="L541" s="155"/>
      <c r="M541" s="160"/>
      <c r="T541" s="161"/>
      <c r="AT541" s="156" t="s">
        <v>164</v>
      </c>
      <c r="AU541" s="156" t="s">
        <v>84</v>
      </c>
      <c r="AV541" s="13" t="s">
        <v>90</v>
      </c>
      <c r="AW541" s="13" t="s">
        <v>36</v>
      </c>
      <c r="AX541" s="13" t="s">
        <v>80</v>
      </c>
      <c r="AY541" s="156" t="s">
        <v>157</v>
      </c>
    </row>
    <row r="542" spans="2:65" s="1" customFormat="1" ht="16.5" customHeight="1">
      <c r="B542" s="32"/>
      <c r="C542" s="162" t="s">
        <v>395</v>
      </c>
      <c r="D542" s="162" t="s">
        <v>206</v>
      </c>
      <c r="E542" s="163" t="s">
        <v>655</v>
      </c>
      <c r="F542" s="164" t="s">
        <v>656</v>
      </c>
      <c r="G542" s="165" t="s">
        <v>235</v>
      </c>
      <c r="H542" s="166">
        <v>67.650000000000006</v>
      </c>
      <c r="I542" s="167"/>
      <c r="J542" s="168">
        <f>ROUND(I542*H542,2)</f>
        <v>0</v>
      </c>
      <c r="K542" s="164" t="s">
        <v>19</v>
      </c>
      <c r="L542" s="169"/>
      <c r="M542" s="170" t="s">
        <v>19</v>
      </c>
      <c r="N542" s="171" t="s">
        <v>46</v>
      </c>
      <c r="P542" s="140">
        <f>O542*H542</f>
        <v>0</v>
      </c>
      <c r="Q542" s="140">
        <v>0</v>
      </c>
      <c r="R542" s="140">
        <f>Q542*H542</f>
        <v>0</v>
      </c>
      <c r="S542" s="140">
        <v>0</v>
      </c>
      <c r="T542" s="141">
        <f>S542*H542</f>
        <v>0</v>
      </c>
      <c r="AR542" s="142" t="s">
        <v>175</v>
      </c>
      <c r="AT542" s="142" t="s">
        <v>206</v>
      </c>
      <c r="AU542" s="142" t="s">
        <v>84</v>
      </c>
      <c r="AY542" s="17" t="s">
        <v>157</v>
      </c>
      <c r="BE542" s="143">
        <f>IF(N542="základní",J542,0)</f>
        <v>0</v>
      </c>
      <c r="BF542" s="143">
        <f>IF(N542="snížená",J542,0)</f>
        <v>0</v>
      </c>
      <c r="BG542" s="143">
        <f>IF(N542="zákl. přenesená",J542,0)</f>
        <v>0</v>
      </c>
      <c r="BH542" s="143">
        <f>IF(N542="sníž. přenesená",J542,0)</f>
        <v>0</v>
      </c>
      <c r="BI542" s="143">
        <f>IF(N542="nulová",J542,0)</f>
        <v>0</v>
      </c>
      <c r="BJ542" s="17" t="s">
        <v>80</v>
      </c>
      <c r="BK542" s="143">
        <f>ROUND(I542*H542,2)</f>
        <v>0</v>
      </c>
      <c r="BL542" s="17" t="s">
        <v>90</v>
      </c>
      <c r="BM542" s="142" t="s">
        <v>657</v>
      </c>
    </row>
    <row r="543" spans="2:65" s="1" customFormat="1" ht="10">
      <c r="B543" s="32"/>
      <c r="D543" s="144" t="s">
        <v>163</v>
      </c>
      <c r="F543" s="145" t="s">
        <v>656</v>
      </c>
      <c r="I543" s="146"/>
      <c r="L543" s="32"/>
      <c r="M543" s="147"/>
      <c r="T543" s="53"/>
      <c r="AT543" s="17" t="s">
        <v>163</v>
      </c>
      <c r="AU543" s="17" t="s">
        <v>84</v>
      </c>
    </row>
    <row r="544" spans="2:65" s="12" customFormat="1" ht="10">
      <c r="B544" s="148"/>
      <c r="D544" s="144" t="s">
        <v>164</v>
      </c>
      <c r="E544" s="149" t="s">
        <v>19</v>
      </c>
      <c r="F544" s="150" t="s">
        <v>658</v>
      </c>
      <c r="H544" s="151">
        <v>67.650000000000006</v>
      </c>
      <c r="I544" s="152"/>
      <c r="L544" s="148"/>
      <c r="M544" s="153"/>
      <c r="T544" s="154"/>
      <c r="AT544" s="149" t="s">
        <v>164</v>
      </c>
      <c r="AU544" s="149" t="s">
        <v>84</v>
      </c>
      <c r="AV544" s="12" t="s">
        <v>84</v>
      </c>
      <c r="AW544" s="12" t="s">
        <v>36</v>
      </c>
      <c r="AX544" s="12" t="s">
        <v>75</v>
      </c>
      <c r="AY544" s="149" t="s">
        <v>157</v>
      </c>
    </row>
    <row r="545" spans="2:65" s="13" customFormat="1" ht="10">
      <c r="B545" s="155"/>
      <c r="D545" s="144" t="s">
        <v>164</v>
      </c>
      <c r="E545" s="156" t="s">
        <v>19</v>
      </c>
      <c r="F545" s="157" t="s">
        <v>166</v>
      </c>
      <c r="H545" s="158">
        <v>67.650000000000006</v>
      </c>
      <c r="I545" s="159"/>
      <c r="L545" s="155"/>
      <c r="M545" s="160"/>
      <c r="T545" s="161"/>
      <c r="AT545" s="156" t="s">
        <v>164</v>
      </c>
      <c r="AU545" s="156" t="s">
        <v>84</v>
      </c>
      <c r="AV545" s="13" t="s">
        <v>90</v>
      </c>
      <c r="AW545" s="13" t="s">
        <v>36</v>
      </c>
      <c r="AX545" s="13" t="s">
        <v>80</v>
      </c>
      <c r="AY545" s="156" t="s">
        <v>157</v>
      </c>
    </row>
    <row r="546" spans="2:65" s="1" customFormat="1" ht="16.5" customHeight="1">
      <c r="B546" s="32"/>
      <c r="C546" s="131" t="s">
        <v>659</v>
      </c>
      <c r="D546" s="131" t="s">
        <v>159</v>
      </c>
      <c r="E546" s="132" t="s">
        <v>660</v>
      </c>
      <c r="F546" s="133" t="s">
        <v>661</v>
      </c>
      <c r="G546" s="134" t="s">
        <v>235</v>
      </c>
      <c r="H546" s="135">
        <v>110.997</v>
      </c>
      <c r="I546" s="136"/>
      <c r="J546" s="137">
        <f>ROUND(I546*H546,2)</f>
        <v>0</v>
      </c>
      <c r="K546" s="133" t="s">
        <v>19</v>
      </c>
      <c r="L546" s="32"/>
      <c r="M546" s="138" t="s">
        <v>19</v>
      </c>
      <c r="N546" s="139" t="s">
        <v>46</v>
      </c>
      <c r="P546" s="140">
        <f>O546*H546</f>
        <v>0</v>
      </c>
      <c r="Q546" s="140">
        <v>0</v>
      </c>
      <c r="R546" s="140">
        <f>Q546*H546</f>
        <v>0</v>
      </c>
      <c r="S546" s="140">
        <v>0</v>
      </c>
      <c r="T546" s="141">
        <f>S546*H546</f>
        <v>0</v>
      </c>
      <c r="AR546" s="142" t="s">
        <v>90</v>
      </c>
      <c r="AT546" s="142" t="s">
        <v>159</v>
      </c>
      <c r="AU546" s="142" t="s">
        <v>84</v>
      </c>
      <c r="AY546" s="17" t="s">
        <v>157</v>
      </c>
      <c r="BE546" s="143">
        <f>IF(N546="základní",J546,0)</f>
        <v>0</v>
      </c>
      <c r="BF546" s="143">
        <f>IF(N546="snížená",J546,0)</f>
        <v>0</v>
      </c>
      <c r="BG546" s="143">
        <f>IF(N546="zákl. přenesená",J546,0)</f>
        <v>0</v>
      </c>
      <c r="BH546" s="143">
        <f>IF(N546="sníž. přenesená",J546,0)</f>
        <v>0</v>
      </c>
      <c r="BI546" s="143">
        <f>IF(N546="nulová",J546,0)</f>
        <v>0</v>
      </c>
      <c r="BJ546" s="17" t="s">
        <v>80</v>
      </c>
      <c r="BK546" s="143">
        <f>ROUND(I546*H546,2)</f>
        <v>0</v>
      </c>
      <c r="BL546" s="17" t="s">
        <v>90</v>
      </c>
      <c r="BM546" s="142" t="s">
        <v>662</v>
      </c>
    </row>
    <row r="547" spans="2:65" s="1" customFormat="1" ht="10">
      <c r="B547" s="32"/>
      <c r="D547" s="144" t="s">
        <v>163</v>
      </c>
      <c r="F547" s="145" t="s">
        <v>661</v>
      </c>
      <c r="I547" s="146"/>
      <c r="L547" s="32"/>
      <c r="M547" s="147"/>
      <c r="T547" s="53"/>
      <c r="AT547" s="17" t="s">
        <v>163</v>
      </c>
      <c r="AU547" s="17" t="s">
        <v>84</v>
      </c>
    </row>
    <row r="548" spans="2:65" s="12" customFormat="1" ht="10">
      <c r="B548" s="148"/>
      <c r="D548" s="144" t="s">
        <v>164</v>
      </c>
      <c r="E548" s="149" t="s">
        <v>19</v>
      </c>
      <c r="F548" s="150" t="s">
        <v>663</v>
      </c>
      <c r="H548" s="151">
        <v>110.997</v>
      </c>
      <c r="I548" s="152"/>
      <c r="L548" s="148"/>
      <c r="M548" s="153"/>
      <c r="T548" s="154"/>
      <c r="AT548" s="149" t="s">
        <v>164</v>
      </c>
      <c r="AU548" s="149" t="s">
        <v>84</v>
      </c>
      <c r="AV548" s="12" t="s">
        <v>84</v>
      </c>
      <c r="AW548" s="12" t="s">
        <v>36</v>
      </c>
      <c r="AX548" s="12" t="s">
        <v>75</v>
      </c>
      <c r="AY548" s="149" t="s">
        <v>157</v>
      </c>
    </row>
    <row r="549" spans="2:65" s="13" customFormat="1" ht="10">
      <c r="B549" s="155"/>
      <c r="D549" s="144" t="s">
        <v>164</v>
      </c>
      <c r="E549" s="156" t="s">
        <v>19</v>
      </c>
      <c r="F549" s="157" t="s">
        <v>166</v>
      </c>
      <c r="H549" s="158">
        <v>110.997</v>
      </c>
      <c r="I549" s="159"/>
      <c r="L549" s="155"/>
      <c r="M549" s="160"/>
      <c r="T549" s="161"/>
      <c r="AT549" s="156" t="s">
        <v>164</v>
      </c>
      <c r="AU549" s="156" t="s">
        <v>84</v>
      </c>
      <c r="AV549" s="13" t="s">
        <v>90</v>
      </c>
      <c r="AW549" s="13" t="s">
        <v>36</v>
      </c>
      <c r="AX549" s="13" t="s">
        <v>80</v>
      </c>
      <c r="AY549" s="156" t="s">
        <v>157</v>
      </c>
    </row>
    <row r="550" spans="2:65" s="1" customFormat="1" ht="16.5" customHeight="1">
      <c r="B550" s="32"/>
      <c r="C550" s="162" t="s">
        <v>400</v>
      </c>
      <c r="D550" s="162" t="s">
        <v>206</v>
      </c>
      <c r="E550" s="163" t="s">
        <v>664</v>
      </c>
      <c r="F550" s="164" t="s">
        <v>665</v>
      </c>
      <c r="G550" s="165" t="s">
        <v>235</v>
      </c>
      <c r="H550" s="166">
        <v>96.6</v>
      </c>
      <c r="I550" s="167"/>
      <c r="J550" s="168">
        <f>ROUND(I550*H550,2)</f>
        <v>0</v>
      </c>
      <c r="K550" s="164" t="s">
        <v>19</v>
      </c>
      <c r="L550" s="169"/>
      <c r="M550" s="170" t="s">
        <v>19</v>
      </c>
      <c r="N550" s="171" t="s">
        <v>46</v>
      </c>
      <c r="P550" s="140">
        <f>O550*H550</f>
        <v>0</v>
      </c>
      <c r="Q550" s="140">
        <v>0</v>
      </c>
      <c r="R550" s="140">
        <f>Q550*H550</f>
        <v>0</v>
      </c>
      <c r="S550" s="140">
        <v>0</v>
      </c>
      <c r="T550" s="141">
        <f>S550*H550</f>
        <v>0</v>
      </c>
      <c r="AR550" s="142" t="s">
        <v>175</v>
      </c>
      <c r="AT550" s="142" t="s">
        <v>206</v>
      </c>
      <c r="AU550" s="142" t="s">
        <v>84</v>
      </c>
      <c r="AY550" s="17" t="s">
        <v>157</v>
      </c>
      <c r="BE550" s="143">
        <f>IF(N550="základní",J550,0)</f>
        <v>0</v>
      </c>
      <c r="BF550" s="143">
        <f>IF(N550="snížená",J550,0)</f>
        <v>0</v>
      </c>
      <c r="BG550" s="143">
        <f>IF(N550="zákl. přenesená",J550,0)</f>
        <v>0</v>
      </c>
      <c r="BH550" s="143">
        <f>IF(N550="sníž. přenesená",J550,0)</f>
        <v>0</v>
      </c>
      <c r="BI550" s="143">
        <f>IF(N550="nulová",J550,0)</f>
        <v>0</v>
      </c>
      <c r="BJ550" s="17" t="s">
        <v>80</v>
      </c>
      <c r="BK550" s="143">
        <f>ROUND(I550*H550,2)</f>
        <v>0</v>
      </c>
      <c r="BL550" s="17" t="s">
        <v>90</v>
      </c>
      <c r="BM550" s="142" t="s">
        <v>666</v>
      </c>
    </row>
    <row r="551" spans="2:65" s="1" customFormat="1" ht="10">
      <c r="B551" s="32"/>
      <c r="D551" s="144" t="s">
        <v>163</v>
      </c>
      <c r="F551" s="145" t="s">
        <v>665</v>
      </c>
      <c r="I551" s="146"/>
      <c r="L551" s="32"/>
      <c r="M551" s="147"/>
      <c r="T551" s="53"/>
      <c r="AT551" s="17" t="s">
        <v>163</v>
      </c>
      <c r="AU551" s="17" t="s">
        <v>84</v>
      </c>
    </row>
    <row r="552" spans="2:65" s="12" customFormat="1" ht="10">
      <c r="B552" s="148"/>
      <c r="D552" s="144" t="s">
        <v>164</v>
      </c>
      <c r="E552" s="149" t="s">
        <v>19</v>
      </c>
      <c r="F552" s="150" t="s">
        <v>667</v>
      </c>
      <c r="H552" s="151">
        <v>14.07</v>
      </c>
      <c r="I552" s="152"/>
      <c r="L552" s="148"/>
      <c r="M552" s="153"/>
      <c r="T552" s="154"/>
      <c r="AT552" s="149" t="s">
        <v>164</v>
      </c>
      <c r="AU552" s="149" t="s">
        <v>84</v>
      </c>
      <c r="AV552" s="12" t="s">
        <v>84</v>
      </c>
      <c r="AW552" s="12" t="s">
        <v>36</v>
      </c>
      <c r="AX552" s="12" t="s">
        <v>75</v>
      </c>
      <c r="AY552" s="149" t="s">
        <v>157</v>
      </c>
    </row>
    <row r="553" spans="2:65" s="12" customFormat="1" ht="10">
      <c r="B553" s="148"/>
      <c r="D553" s="144" t="s">
        <v>164</v>
      </c>
      <c r="E553" s="149" t="s">
        <v>19</v>
      </c>
      <c r="F553" s="150" t="s">
        <v>668</v>
      </c>
      <c r="H553" s="151">
        <v>11.55</v>
      </c>
      <c r="I553" s="152"/>
      <c r="L553" s="148"/>
      <c r="M553" s="153"/>
      <c r="T553" s="154"/>
      <c r="AT553" s="149" t="s">
        <v>164</v>
      </c>
      <c r="AU553" s="149" t="s">
        <v>84</v>
      </c>
      <c r="AV553" s="12" t="s">
        <v>84</v>
      </c>
      <c r="AW553" s="12" t="s">
        <v>36</v>
      </c>
      <c r="AX553" s="12" t="s">
        <v>75</v>
      </c>
      <c r="AY553" s="149" t="s">
        <v>157</v>
      </c>
    </row>
    <row r="554" spans="2:65" s="12" customFormat="1" ht="10">
      <c r="B554" s="148"/>
      <c r="D554" s="144" t="s">
        <v>164</v>
      </c>
      <c r="E554" s="149" t="s">
        <v>19</v>
      </c>
      <c r="F554" s="150" t="s">
        <v>669</v>
      </c>
      <c r="H554" s="151">
        <v>13.818</v>
      </c>
      <c r="I554" s="152"/>
      <c r="L554" s="148"/>
      <c r="M554" s="153"/>
      <c r="T554" s="154"/>
      <c r="AT554" s="149" t="s">
        <v>164</v>
      </c>
      <c r="AU554" s="149" t="s">
        <v>84</v>
      </c>
      <c r="AV554" s="12" t="s">
        <v>84</v>
      </c>
      <c r="AW554" s="12" t="s">
        <v>36</v>
      </c>
      <c r="AX554" s="12" t="s">
        <v>75</v>
      </c>
      <c r="AY554" s="149" t="s">
        <v>157</v>
      </c>
    </row>
    <row r="555" spans="2:65" s="12" customFormat="1" ht="10">
      <c r="B555" s="148"/>
      <c r="D555" s="144" t="s">
        <v>164</v>
      </c>
      <c r="E555" s="149" t="s">
        <v>19</v>
      </c>
      <c r="F555" s="150" t="s">
        <v>670</v>
      </c>
      <c r="H555" s="151">
        <v>10.5</v>
      </c>
      <c r="I555" s="152"/>
      <c r="L555" s="148"/>
      <c r="M555" s="153"/>
      <c r="T555" s="154"/>
      <c r="AT555" s="149" t="s">
        <v>164</v>
      </c>
      <c r="AU555" s="149" t="s">
        <v>84</v>
      </c>
      <c r="AV555" s="12" t="s">
        <v>84</v>
      </c>
      <c r="AW555" s="12" t="s">
        <v>36</v>
      </c>
      <c r="AX555" s="12" t="s">
        <v>75</v>
      </c>
      <c r="AY555" s="149" t="s">
        <v>157</v>
      </c>
    </row>
    <row r="556" spans="2:65" s="12" customFormat="1" ht="10">
      <c r="B556" s="148"/>
      <c r="D556" s="144" t="s">
        <v>164</v>
      </c>
      <c r="E556" s="149" t="s">
        <v>19</v>
      </c>
      <c r="F556" s="150" t="s">
        <v>671</v>
      </c>
      <c r="H556" s="151">
        <v>4.7249999999999996</v>
      </c>
      <c r="I556" s="152"/>
      <c r="L556" s="148"/>
      <c r="M556" s="153"/>
      <c r="T556" s="154"/>
      <c r="AT556" s="149" t="s">
        <v>164</v>
      </c>
      <c r="AU556" s="149" t="s">
        <v>84</v>
      </c>
      <c r="AV556" s="12" t="s">
        <v>84</v>
      </c>
      <c r="AW556" s="12" t="s">
        <v>36</v>
      </c>
      <c r="AX556" s="12" t="s">
        <v>75</v>
      </c>
      <c r="AY556" s="149" t="s">
        <v>157</v>
      </c>
    </row>
    <row r="557" spans="2:65" s="12" customFormat="1" ht="10">
      <c r="B557" s="148"/>
      <c r="D557" s="144" t="s">
        <v>164</v>
      </c>
      <c r="E557" s="149" t="s">
        <v>19</v>
      </c>
      <c r="F557" s="150" t="s">
        <v>672</v>
      </c>
      <c r="H557" s="151">
        <v>6.72</v>
      </c>
      <c r="I557" s="152"/>
      <c r="L557" s="148"/>
      <c r="M557" s="153"/>
      <c r="T557" s="154"/>
      <c r="AT557" s="149" t="s">
        <v>164</v>
      </c>
      <c r="AU557" s="149" t="s">
        <v>84</v>
      </c>
      <c r="AV557" s="12" t="s">
        <v>84</v>
      </c>
      <c r="AW557" s="12" t="s">
        <v>36</v>
      </c>
      <c r="AX557" s="12" t="s">
        <v>75</v>
      </c>
      <c r="AY557" s="149" t="s">
        <v>157</v>
      </c>
    </row>
    <row r="558" spans="2:65" s="12" customFormat="1" ht="10">
      <c r="B558" s="148"/>
      <c r="D558" s="144" t="s">
        <v>164</v>
      </c>
      <c r="E558" s="149" t="s">
        <v>19</v>
      </c>
      <c r="F558" s="150" t="s">
        <v>673</v>
      </c>
      <c r="H558" s="151">
        <v>35.216999999999999</v>
      </c>
      <c r="I558" s="152"/>
      <c r="L558" s="148"/>
      <c r="M558" s="153"/>
      <c r="T558" s="154"/>
      <c r="AT558" s="149" t="s">
        <v>164</v>
      </c>
      <c r="AU558" s="149" t="s">
        <v>84</v>
      </c>
      <c r="AV558" s="12" t="s">
        <v>84</v>
      </c>
      <c r="AW558" s="12" t="s">
        <v>36</v>
      </c>
      <c r="AX558" s="12" t="s">
        <v>75</v>
      </c>
      <c r="AY558" s="149" t="s">
        <v>157</v>
      </c>
    </row>
    <row r="559" spans="2:65" s="13" customFormat="1" ht="10">
      <c r="B559" s="155"/>
      <c r="D559" s="144" t="s">
        <v>164</v>
      </c>
      <c r="E559" s="156" t="s">
        <v>19</v>
      </c>
      <c r="F559" s="157" t="s">
        <v>166</v>
      </c>
      <c r="H559" s="158">
        <v>96.6</v>
      </c>
      <c r="I559" s="159"/>
      <c r="L559" s="155"/>
      <c r="M559" s="160"/>
      <c r="T559" s="161"/>
      <c r="AT559" s="156" t="s">
        <v>164</v>
      </c>
      <c r="AU559" s="156" t="s">
        <v>84</v>
      </c>
      <c r="AV559" s="13" t="s">
        <v>90</v>
      </c>
      <c r="AW559" s="13" t="s">
        <v>36</v>
      </c>
      <c r="AX559" s="13" t="s">
        <v>80</v>
      </c>
      <c r="AY559" s="156" t="s">
        <v>157</v>
      </c>
    </row>
    <row r="560" spans="2:65" s="1" customFormat="1" ht="16.5" customHeight="1">
      <c r="B560" s="32"/>
      <c r="C560" s="162" t="s">
        <v>674</v>
      </c>
      <c r="D560" s="162" t="s">
        <v>206</v>
      </c>
      <c r="E560" s="163" t="s">
        <v>675</v>
      </c>
      <c r="F560" s="164" t="s">
        <v>676</v>
      </c>
      <c r="G560" s="165" t="s">
        <v>235</v>
      </c>
      <c r="H560" s="166">
        <v>9.9749999999999996</v>
      </c>
      <c r="I560" s="167"/>
      <c r="J560" s="168">
        <f>ROUND(I560*H560,2)</f>
        <v>0</v>
      </c>
      <c r="K560" s="164" t="s">
        <v>19</v>
      </c>
      <c r="L560" s="169"/>
      <c r="M560" s="170" t="s">
        <v>19</v>
      </c>
      <c r="N560" s="171" t="s">
        <v>46</v>
      </c>
      <c r="P560" s="140">
        <f>O560*H560</f>
        <v>0</v>
      </c>
      <c r="Q560" s="140">
        <v>0</v>
      </c>
      <c r="R560" s="140">
        <f>Q560*H560</f>
        <v>0</v>
      </c>
      <c r="S560" s="140">
        <v>0</v>
      </c>
      <c r="T560" s="141">
        <f>S560*H560</f>
        <v>0</v>
      </c>
      <c r="AR560" s="142" t="s">
        <v>175</v>
      </c>
      <c r="AT560" s="142" t="s">
        <v>206</v>
      </c>
      <c r="AU560" s="142" t="s">
        <v>84</v>
      </c>
      <c r="AY560" s="17" t="s">
        <v>157</v>
      </c>
      <c r="BE560" s="143">
        <f>IF(N560="základní",J560,0)</f>
        <v>0</v>
      </c>
      <c r="BF560" s="143">
        <f>IF(N560="snížená",J560,0)</f>
        <v>0</v>
      </c>
      <c r="BG560" s="143">
        <f>IF(N560="zákl. přenesená",J560,0)</f>
        <v>0</v>
      </c>
      <c r="BH560" s="143">
        <f>IF(N560="sníž. přenesená",J560,0)</f>
        <v>0</v>
      </c>
      <c r="BI560" s="143">
        <f>IF(N560="nulová",J560,0)</f>
        <v>0</v>
      </c>
      <c r="BJ560" s="17" t="s">
        <v>80</v>
      </c>
      <c r="BK560" s="143">
        <f>ROUND(I560*H560,2)</f>
        <v>0</v>
      </c>
      <c r="BL560" s="17" t="s">
        <v>90</v>
      </c>
      <c r="BM560" s="142" t="s">
        <v>677</v>
      </c>
    </row>
    <row r="561" spans="2:65" s="1" customFormat="1" ht="10">
      <c r="B561" s="32"/>
      <c r="D561" s="144" t="s">
        <v>163</v>
      </c>
      <c r="F561" s="145" t="s">
        <v>676</v>
      </c>
      <c r="I561" s="146"/>
      <c r="L561" s="32"/>
      <c r="M561" s="147"/>
      <c r="T561" s="53"/>
      <c r="AT561" s="17" t="s">
        <v>163</v>
      </c>
      <c r="AU561" s="17" t="s">
        <v>84</v>
      </c>
    </row>
    <row r="562" spans="2:65" s="12" customFormat="1" ht="10">
      <c r="B562" s="148"/>
      <c r="D562" s="144" t="s">
        <v>164</v>
      </c>
      <c r="E562" s="149" t="s">
        <v>19</v>
      </c>
      <c r="F562" s="150" t="s">
        <v>678</v>
      </c>
      <c r="H562" s="151">
        <v>8.4</v>
      </c>
      <c r="I562" s="152"/>
      <c r="L562" s="148"/>
      <c r="M562" s="153"/>
      <c r="T562" s="154"/>
      <c r="AT562" s="149" t="s">
        <v>164</v>
      </c>
      <c r="AU562" s="149" t="s">
        <v>84</v>
      </c>
      <c r="AV562" s="12" t="s">
        <v>84</v>
      </c>
      <c r="AW562" s="12" t="s">
        <v>36</v>
      </c>
      <c r="AX562" s="12" t="s">
        <v>75</v>
      </c>
      <c r="AY562" s="149" t="s">
        <v>157</v>
      </c>
    </row>
    <row r="563" spans="2:65" s="12" customFormat="1" ht="10">
      <c r="B563" s="148"/>
      <c r="D563" s="144" t="s">
        <v>164</v>
      </c>
      <c r="E563" s="149" t="s">
        <v>19</v>
      </c>
      <c r="F563" s="150" t="s">
        <v>679</v>
      </c>
      <c r="H563" s="151">
        <v>1.575</v>
      </c>
      <c r="I563" s="152"/>
      <c r="L563" s="148"/>
      <c r="M563" s="153"/>
      <c r="T563" s="154"/>
      <c r="AT563" s="149" t="s">
        <v>164</v>
      </c>
      <c r="AU563" s="149" t="s">
        <v>84</v>
      </c>
      <c r="AV563" s="12" t="s">
        <v>84</v>
      </c>
      <c r="AW563" s="12" t="s">
        <v>36</v>
      </c>
      <c r="AX563" s="12" t="s">
        <v>75</v>
      </c>
      <c r="AY563" s="149" t="s">
        <v>157</v>
      </c>
    </row>
    <row r="564" spans="2:65" s="13" customFormat="1" ht="10">
      <c r="B564" s="155"/>
      <c r="D564" s="144" t="s">
        <v>164</v>
      </c>
      <c r="E564" s="156" t="s">
        <v>19</v>
      </c>
      <c r="F564" s="157" t="s">
        <v>166</v>
      </c>
      <c r="H564" s="158">
        <v>9.9749999999999996</v>
      </c>
      <c r="I564" s="159"/>
      <c r="L564" s="155"/>
      <c r="M564" s="160"/>
      <c r="T564" s="161"/>
      <c r="AT564" s="156" t="s">
        <v>164</v>
      </c>
      <c r="AU564" s="156" t="s">
        <v>84</v>
      </c>
      <c r="AV564" s="13" t="s">
        <v>90</v>
      </c>
      <c r="AW564" s="13" t="s">
        <v>36</v>
      </c>
      <c r="AX564" s="13" t="s">
        <v>80</v>
      </c>
      <c r="AY564" s="156" t="s">
        <v>157</v>
      </c>
    </row>
    <row r="565" spans="2:65" s="1" customFormat="1" ht="16.5" customHeight="1">
      <c r="B565" s="32"/>
      <c r="C565" s="162" t="s">
        <v>403</v>
      </c>
      <c r="D565" s="162" t="s">
        <v>206</v>
      </c>
      <c r="E565" s="163" t="s">
        <v>680</v>
      </c>
      <c r="F565" s="164" t="s">
        <v>681</v>
      </c>
      <c r="G565" s="165" t="s">
        <v>235</v>
      </c>
      <c r="H565" s="166">
        <v>9.9749999999999996</v>
      </c>
      <c r="I565" s="167"/>
      <c r="J565" s="168">
        <f>ROUND(I565*H565,2)</f>
        <v>0</v>
      </c>
      <c r="K565" s="164" t="s">
        <v>19</v>
      </c>
      <c r="L565" s="169"/>
      <c r="M565" s="170" t="s">
        <v>19</v>
      </c>
      <c r="N565" s="171" t="s">
        <v>46</v>
      </c>
      <c r="P565" s="140">
        <f>O565*H565</f>
        <v>0</v>
      </c>
      <c r="Q565" s="140">
        <v>0</v>
      </c>
      <c r="R565" s="140">
        <f>Q565*H565</f>
        <v>0</v>
      </c>
      <c r="S565" s="140">
        <v>0</v>
      </c>
      <c r="T565" s="141">
        <f>S565*H565</f>
        <v>0</v>
      </c>
      <c r="AR565" s="142" t="s">
        <v>175</v>
      </c>
      <c r="AT565" s="142" t="s">
        <v>206</v>
      </c>
      <c r="AU565" s="142" t="s">
        <v>84</v>
      </c>
      <c r="AY565" s="17" t="s">
        <v>157</v>
      </c>
      <c r="BE565" s="143">
        <f>IF(N565="základní",J565,0)</f>
        <v>0</v>
      </c>
      <c r="BF565" s="143">
        <f>IF(N565="snížená",J565,0)</f>
        <v>0</v>
      </c>
      <c r="BG565" s="143">
        <f>IF(N565="zákl. přenesená",J565,0)</f>
        <v>0</v>
      </c>
      <c r="BH565" s="143">
        <f>IF(N565="sníž. přenesená",J565,0)</f>
        <v>0</v>
      </c>
      <c r="BI565" s="143">
        <f>IF(N565="nulová",J565,0)</f>
        <v>0</v>
      </c>
      <c r="BJ565" s="17" t="s">
        <v>80</v>
      </c>
      <c r="BK565" s="143">
        <f>ROUND(I565*H565,2)</f>
        <v>0</v>
      </c>
      <c r="BL565" s="17" t="s">
        <v>90</v>
      </c>
      <c r="BM565" s="142" t="s">
        <v>682</v>
      </c>
    </row>
    <row r="566" spans="2:65" s="1" customFormat="1" ht="10">
      <c r="B566" s="32"/>
      <c r="D566" s="144" t="s">
        <v>163</v>
      </c>
      <c r="F566" s="145" t="s">
        <v>681</v>
      </c>
      <c r="I566" s="146"/>
      <c r="L566" s="32"/>
      <c r="M566" s="147"/>
      <c r="T566" s="53"/>
      <c r="AT566" s="17" t="s">
        <v>163</v>
      </c>
      <c r="AU566" s="17" t="s">
        <v>84</v>
      </c>
    </row>
    <row r="567" spans="2:65" s="12" customFormat="1" ht="10">
      <c r="B567" s="148"/>
      <c r="D567" s="144" t="s">
        <v>164</v>
      </c>
      <c r="E567" s="149" t="s">
        <v>19</v>
      </c>
      <c r="F567" s="150" t="s">
        <v>683</v>
      </c>
      <c r="H567" s="151">
        <v>9.9749999999999996</v>
      </c>
      <c r="I567" s="152"/>
      <c r="L567" s="148"/>
      <c r="M567" s="153"/>
      <c r="T567" s="154"/>
      <c r="AT567" s="149" t="s">
        <v>164</v>
      </c>
      <c r="AU567" s="149" t="s">
        <v>84</v>
      </c>
      <c r="AV567" s="12" t="s">
        <v>84</v>
      </c>
      <c r="AW567" s="12" t="s">
        <v>36</v>
      </c>
      <c r="AX567" s="12" t="s">
        <v>75</v>
      </c>
      <c r="AY567" s="149" t="s">
        <v>157</v>
      </c>
    </row>
    <row r="568" spans="2:65" s="13" customFormat="1" ht="10">
      <c r="B568" s="155"/>
      <c r="D568" s="144" t="s">
        <v>164</v>
      </c>
      <c r="E568" s="156" t="s">
        <v>19</v>
      </c>
      <c r="F568" s="157" t="s">
        <v>166</v>
      </c>
      <c r="H568" s="158">
        <v>9.9749999999999996</v>
      </c>
      <c r="I568" s="159"/>
      <c r="L568" s="155"/>
      <c r="M568" s="160"/>
      <c r="T568" s="161"/>
      <c r="AT568" s="156" t="s">
        <v>164</v>
      </c>
      <c r="AU568" s="156" t="s">
        <v>84</v>
      </c>
      <c r="AV568" s="13" t="s">
        <v>90</v>
      </c>
      <c r="AW568" s="13" t="s">
        <v>36</v>
      </c>
      <c r="AX568" s="13" t="s">
        <v>80</v>
      </c>
      <c r="AY568" s="156" t="s">
        <v>157</v>
      </c>
    </row>
    <row r="569" spans="2:65" s="1" customFormat="1" ht="16.5" customHeight="1">
      <c r="B569" s="32"/>
      <c r="C569" s="131" t="s">
        <v>684</v>
      </c>
      <c r="D569" s="131" t="s">
        <v>159</v>
      </c>
      <c r="E569" s="132" t="s">
        <v>685</v>
      </c>
      <c r="F569" s="133" t="s">
        <v>686</v>
      </c>
      <c r="G569" s="134" t="s">
        <v>199</v>
      </c>
      <c r="H569" s="135">
        <v>40.125</v>
      </c>
      <c r="I569" s="136"/>
      <c r="J569" s="137">
        <f>ROUND(I569*H569,2)</f>
        <v>0</v>
      </c>
      <c r="K569" s="133" t="s">
        <v>19</v>
      </c>
      <c r="L569" s="32"/>
      <c r="M569" s="138" t="s">
        <v>19</v>
      </c>
      <c r="N569" s="139" t="s">
        <v>46</v>
      </c>
      <c r="P569" s="140">
        <f>O569*H569</f>
        <v>0</v>
      </c>
      <c r="Q569" s="140">
        <v>0</v>
      </c>
      <c r="R569" s="140">
        <f>Q569*H569</f>
        <v>0</v>
      </c>
      <c r="S569" s="140">
        <v>0</v>
      </c>
      <c r="T569" s="141">
        <f>S569*H569</f>
        <v>0</v>
      </c>
      <c r="AR569" s="142" t="s">
        <v>90</v>
      </c>
      <c r="AT569" s="142" t="s">
        <v>159</v>
      </c>
      <c r="AU569" s="142" t="s">
        <v>84</v>
      </c>
      <c r="AY569" s="17" t="s">
        <v>157</v>
      </c>
      <c r="BE569" s="143">
        <f>IF(N569="základní",J569,0)</f>
        <v>0</v>
      </c>
      <c r="BF569" s="143">
        <f>IF(N569="snížená",J569,0)</f>
        <v>0</v>
      </c>
      <c r="BG569" s="143">
        <f>IF(N569="zákl. přenesená",J569,0)</f>
        <v>0</v>
      </c>
      <c r="BH569" s="143">
        <f>IF(N569="sníž. přenesená",J569,0)</f>
        <v>0</v>
      </c>
      <c r="BI569" s="143">
        <f>IF(N569="nulová",J569,0)</f>
        <v>0</v>
      </c>
      <c r="BJ569" s="17" t="s">
        <v>80</v>
      </c>
      <c r="BK569" s="143">
        <f>ROUND(I569*H569,2)</f>
        <v>0</v>
      </c>
      <c r="BL569" s="17" t="s">
        <v>90</v>
      </c>
      <c r="BM569" s="142" t="s">
        <v>687</v>
      </c>
    </row>
    <row r="570" spans="2:65" s="1" customFormat="1" ht="10">
      <c r="B570" s="32"/>
      <c r="D570" s="144" t="s">
        <v>163</v>
      </c>
      <c r="F570" s="145" t="s">
        <v>686</v>
      </c>
      <c r="I570" s="146"/>
      <c r="L570" s="32"/>
      <c r="M570" s="147"/>
      <c r="T570" s="53"/>
      <c r="AT570" s="17" t="s">
        <v>163</v>
      </c>
      <c r="AU570" s="17" t="s">
        <v>84</v>
      </c>
    </row>
    <row r="571" spans="2:65" s="12" customFormat="1" ht="10">
      <c r="B571" s="148"/>
      <c r="D571" s="144" t="s">
        <v>164</v>
      </c>
      <c r="E571" s="149" t="s">
        <v>19</v>
      </c>
      <c r="F571" s="150" t="s">
        <v>688</v>
      </c>
      <c r="H571" s="151">
        <v>6.2249999999999996</v>
      </c>
      <c r="I571" s="152"/>
      <c r="L571" s="148"/>
      <c r="M571" s="153"/>
      <c r="T571" s="154"/>
      <c r="AT571" s="149" t="s">
        <v>164</v>
      </c>
      <c r="AU571" s="149" t="s">
        <v>84</v>
      </c>
      <c r="AV571" s="12" t="s">
        <v>84</v>
      </c>
      <c r="AW571" s="12" t="s">
        <v>36</v>
      </c>
      <c r="AX571" s="12" t="s">
        <v>75</v>
      </c>
      <c r="AY571" s="149" t="s">
        <v>157</v>
      </c>
    </row>
    <row r="572" spans="2:65" s="12" customFormat="1" ht="10">
      <c r="B572" s="148"/>
      <c r="D572" s="144" t="s">
        <v>164</v>
      </c>
      <c r="E572" s="149" t="s">
        <v>19</v>
      </c>
      <c r="F572" s="150" t="s">
        <v>603</v>
      </c>
      <c r="H572" s="151">
        <v>-3.15</v>
      </c>
      <c r="I572" s="152"/>
      <c r="L572" s="148"/>
      <c r="M572" s="153"/>
      <c r="T572" s="154"/>
      <c r="AT572" s="149" t="s">
        <v>164</v>
      </c>
      <c r="AU572" s="149" t="s">
        <v>84</v>
      </c>
      <c r="AV572" s="12" t="s">
        <v>84</v>
      </c>
      <c r="AW572" s="12" t="s">
        <v>36</v>
      </c>
      <c r="AX572" s="12" t="s">
        <v>75</v>
      </c>
      <c r="AY572" s="149" t="s">
        <v>157</v>
      </c>
    </row>
    <row r="573" spans="2:65" s="12" customFormat="1" ht="10">
      <c r="B573" s="148"/>
      <c r="D573" s="144" t="s">
        <v>164</v>
      </c>
      <c r="E573" s="149" t="s">
        <v>19</v>
      </c>
      <c r="F573" s="150" t="s">
        <v>602</v>
      </c>
      <c r="H573" s="151">
        <v>-0.3</v>
      </c>
      <c r="I573" s="152"/>
      <c r="L573" s="148"/>
      <c r="M573" s="153"/>
      <c r="T573" s="154"/>
      <c r="AT573" s="149" t="s">
        <v>164</v>
      </c>
      <c r="AU573" s="149" t="s">
        <v>84</v>
      </c>
      <c r="AV573" s="12" t="s">
        <v>84</v>
      </c>
      <c r="AW573" s="12" t="s">
        <v>36</v>
      </c>
      <c r="AX573" s="12" t="s">
        <v>75</v>
      </c>
      <c r="AY573" s="149" t="s">
        <v>157</v>
      </c>
    </row>
    <row r="574" spans="2:65" s="12" customFormat="1" ht="10">
      <c r="B574" s="148"/>
      <c r="D574" s="144" t="s">
        <v>164</v>
      </c>
      <c r="E574" s="149" t="s">
        <v>19</v>
      </c>
      <c r="F574" s="150" t="s">
        <v>604</v>
      </c>
      <c r="H574" s="151">
        <v>37.35</v>
      </c>
      <c r="I574" s="152"/>
      <c r="L574" s="148"/>
      <c r="M574" s="153"/>
      <c r="T574" s="154"/>
      <c r="AT574" s="149" t="s">
        <v>164</v>
      </c>
      <c r="AU574" s="149" t="s">
        <v>84</v>
      </c>
      <c r="AV574" s="12" t="s">
        <v>84</v>
      </c>
      <c r="AW574" s="12" t="s">
        <v>36</v>
      </c>
      <c r="AX574" s="12" t="s">
        <v>75</v>
      </c>
      <c r="AY574" s="149" t="s">
        <v>157</v>
      </c>
    </row>
    <row r="575" spans="2:65" s="13" customFormat="1" ht="10">
      <c r="B575" s="155"/>
      <c r="D575" s="144" t="s">
        <v>164</v>
      </c>
      <c r="E575" s="156" t="s">
        <v>19</v>
      </c>
      <c r="F575" s="157" t="s">
        <v>166</v>
      </c>
      <c r="H575" s="158">
        <v>40.125</v>
      </c>
      <c r="I575" s="159"/>
      <c r="L575" s="155"/>
      <c r="M575" s="160"/>
      <c r="T575" s="161"/>
      <c r="AT575" s="156" t="s">
        <v>164</v>
      </c>
      <c r="AU575" s="156" t="s">
        <v>84</v>
      </c>
      <c r="AV575" s="13" t="s">
        <v>90</v>
      </c>
      <c r="AW575" s="13" t="s">
        <v>36</v>
      </c>
      <c r="AX575" s="13" t="s">
        <v>80</v>
      </c>
      <c r="AY575" s="156" t="s">
        <v>157</v>
      </c>
    </row>
    <row r="576" spans="2:65" s="1" customFormat="1" ht="16.5" customHeight="1">
      <c r="B576" s="32"/>
      <c r="C576" s="131" t="s">
        <v>407</v>
      </c>
      <c r="D576" s="131" t="s">
        <v>159</v>
      </c>
      <c r="E576" s="132" t="s">
        <v>689</v>
      </c>
      <c r="F576" s="133" t="s">
        <v>690</v>
      </c>
      <c r="G576" s="134" t="s">
        <v>199</v>
      </c>
      <c r="H576" s="135">
        <v>240.70500000000001</v>
      </c>
      <c r="I576" s="136"/>
      <c r="J576" s="137">
        <f>ROUND(I576*H576,2)</f>
        <v>0</v>
      </c>
      <c r="K576" s="133" t="s">
        <v>19</v>
      </c>
      <c r="L576" s="32"/>
      <c r="M576" s="138" t="s">
        <v>19</v>
      </c>
      <c r="N576" s="139" t="s">
        <v>46</v>
      </c>
      <c r="P576" s="140">
        <f>O576*H576</f>
        <v>0</v>
      </c>
      <c r="Q576" s="140">
        <v>0</v>
      </c>
      <c r="R576" s="140">
        <f>Q576*H576</f>
        <v>0</v>
      </c>
      <c r="S576" s="140">
        <v>0</v>
      </c>
      <c r="T576" s="141">
        <f>S576*H576</f>
        <v>0</v>
      </c>
      <c r="AR576" s="142" t="s">
        <v>90</v>
      </c>
      <c r="AT576" s="142" t="s">
        <v>159</v>
      </c>
      <c r="AU576" s="142" t="s">
        <v>84</v>
      </c>
      <c r="AY576" s="17" t="s">
        <v>157</v>
      </c>
      <c r="BE576" s="143">
        <f>IF(N576="základní",J576,0)</f>
        <v>0</v>
      </c>
      <c r="BF576" s="143">
        <f>IF(N576="snížená",J576,0)</f>
        <v>0</v>
      </c>
      <c r="BG576" s="143">
        <f>IF(N576="zákl. přenesená",J576,0)</f>
        <v>0</v>
      </c>
      <c r="BH576" s="143">
        <f>IF(N576="sníž. přenesená",J576,0)</f>
        <v>0</v>
      </c>
      <c r="BI576" s="143">
        <f>IF(N576="nulová",J576,0)</f>
        <v>0</v>
      </c>
      <c r="BJ576" s="17" t="s">
        <v>80</v>
      </c>
      <c r="BK576" s="143">
        <f>ROUND(I576*H576,2)</f>
        <v>0</v>
      </c>
      <c r="BL576" s="17" t="s">
        <v>90</v>
      </c>
      <c r="BM576" s="142" t="s">
        <v>691</v>
      </c>
    </row>
    <row r="577" spans="2:65" s="1" customFormat="1" ht="10">
      <c r="B577" s="32"/>
      <c r="D577" s="144" t="s">
        <v>163</v>
      </c>
      <c r="F577" s="145" t="s">
        <v>690</v>
      </c>
      <c r="I577" s="146"/>
      <c r="L577" s="32"/>
      <c r="M577" s="147"/>
      <c r="T577" s="53"/>
      <c r="AT577" s="17" t="s">
        <v>163</v>
      </c>
      <c r="AU577" s="17" t="s">
        <v>84</v>
      </c>
    </row>
    <row r="578" spans="2:65" s="12" customFormat="1" ht="10">
      <c r="B578" s="148"/>
      <c r="D578" s="144" t="s">
        <v>164</v>
      </c>
      <c r="E578" s="149" t="s">
        <v>19</v>
      </c>
      <c r="F578" s="150" t="s">
        <v>692</v>
      </c>
      <c r="H578" s="151">
        <v>154.185</v>
      </c>
      <c r="I578" s="152"/>
      <c r="L578" s="148"/>
      <c r="M578" s="153"/>
      <c r="T578" s="154"/>
      <c r="AT578" s="149" t="s">
        <v>164</v>
      </c>
      <c r="AU578" s="149" t="s">
        <v>84</v>
      </c>
      <c r="AV578" s="12" t="s">
        <v>84</v>
      </c>
      <c r="AW578" s="12" t="s">
        <v>36</v>
      </c>
      <c r="AX578" s="12" t="s">
        <v>75</v>
      </c>
      <c r="AY578" s="149" t="s">
        <v>157</v>
      </c>
    </row>
    <row r="579" spans="2:65" s="12" customFormat="1" ht="10">
      <c r="B579" s="148"/>
      <c r="D579" s="144" t="s">
        <v>164</v>
      </c>
      <c r="E579" s="149" t="s">
        <v>19</v>
      </c>
      <c r="F579" s="150" t="s">
        <v>693</v>
      </c>
      <c r="H579" s="151">
        <v>13.52</v>
      </c>
      <c r="I579" s="152"/>
      <c r="L579" s="148"/>
      <c r="M579" s="153"/>
      <c r="T579" s="154"/>
      <c r="AT579" s="149" t="s">
        <v>164</v>
      </c>
      <c r="AU579" s="149" t="s">
        <v>84</v>
      </c>
      <c r="AV579" s="12" t="s">
        <v>84</v>
      </c>
      <c r="AW579" s="12" t="s">
        <v>36</v>
      </c>
      <c r="AX579" s="12" t="s">
        <v>75</v>
      </c>
      <c r="AY579" s="149" t="s">
        <v>157</v>
      </c>
    </row>
    <row r="580" spans="2:65" s="12" customFormat="1" ht="10">
      <c r="B580" s="148"/>
      <c r="D580" s="144" t="s">
        <v>164</v>
      </c>
      <c r="E580" s="149" t="s">
        <v>19</v>
      </c>
      <c r="F580" s="150" t="s">
        <v>694</v>
      </c>
      <c r="H580" s="151">
        <v>12</v>
      </c>
      <c r="I580" s="152"/>
      <c r="L580" s="148"/>
      <c r="M580" s="153"/>
      <c r="T580" s="154"/>
      <c r="AT580" s="149" t="s">
        <v>164</v>
      </c>
      <c r="AU580" s="149" t="s">
        <v>84</v>
      </c>
      <c r="AV580" s="12" t="s">
        <v>84</v>
      </c>
      <c r="AW580" s="12" t="s">
        <v>36</v>
      </c>
      <c r="AX580" s="12" t="s">
        <v>75</v>
      </c>
      <c r="AY580" s="149" t="s">
        <v>157</v>
      </c>
    </row>
    <row r="581" spans="2:65" s="12" customFormat="1" ht="10">
      <c r="B581" s="148"/>
      <c r="D581" s="144" t="s">
        <v>164</v>
      </c>
      <c r="E581" s="149" t="s">
        <v>19</v>
      </c>
      <c r="F581" s="150" t="s">
        <v>380</v>
      </c>
      <c r="H581" s="151">
        <v>47</v>
      </c>
      <c r="I581" s="152"/>
      <c r="L581" s="148"/>
      <c r="M581" s="153"/>
      <c r="T581" s="154"/>
      <c r="AT581" s="149" t="s">
        <v>164</v>
      </c>
      <c r="AU581" s="149" t="s">
        <v>84</v>
      </c>
      <c r="AV581" s="12" t="s">
        <v>84</v>
      </c>
      <c r="AW581" s="12" t="s">
        <v>36</v>
      </c>
      <c r="AX581" s="12" t="s">
        <v>75</v>
      </c>
      <c r="AY581" s="149" t="s">
        <v>157</v>
      </c>
    </row>
    <row r="582" spans="2:65" s="12" customFormat="1" ht="10">
      <c r="B582" s="148"/>
      <c r="D582" s="144" t="s">
        <v>164</v>
      </c>
      <c r="E582" s="149" t="s">
        <v>19</v>
      </c>
      <c r="F582" s="150" t="s">
        <v>695</v>
      </c>
      <c r="H582" s="151">
        <v>14</v>
      </c>
      <c r="I582" s="152"/>
      <c r="L582" s="148"/>
      <c r="M582" s="153"/>
      <c r="T582" s="154"/>
      <c r="AT582" s="149" t="s">
        <v>164</v>
      </c>
      <c r="AU582" s="149" t="s">
        <v>84</v>
      </c>
      <c r="AV582" s="12" t="s">
        <v>84</v>
      </c>
      <c r="AW582" s="12" t="s">
        <v>36</v>
      </c>
      <c r="AX582" s="12" t="s">
        <v>75</v>
      </c>
      <c r="AY582" s="149" t="s">
        <v>157</v>
      </c>
    </row>
    <row r="583" spans="2:65" s="13" customFormat="1" ht="10">
      <c r="B583" s="155"/>
      <c r="D583" s="144" t="s">
        <v>164</v>
      </c>
      <c r="E583" s="156" t="s">
        <v>19</v>
      </c>
      <c r="F583" s="157" t="s">
        <v>166</v>
      </c>
      <c r="H583" s="158">
        <v>240.70500000000001</v>
      </c>
      <c r="I583" s="159"/>
      <c r="L583" s="155"/>
      <c r="M583" s="160"/>
      <c r="T583" s="161"/>
      <c r="AT583" s="156" t="s">
        <v>164</v>
      </c>
      <c r="AU583" s="156" t="s">
        <v>84</v>
      </c>
      <c r="AV583" s="13" t="s">
        <v>90</v>
      </c>
      <c r="AW583" s="13" t="s">
        <v>36</v>
      </c>
      <c r="AX583" s="13" t="s">
        <v>80</v>
      </c>
      <c r="AY583" s="156" t="s">
        <v>157</v>
      </c>
    </row>
    <row r="584" spans="2:65" s="1" customFormat="1" ht="21.75" customHeight="1">
      <c r="B584" s="32"/>
      <c r="C584" s="131" t="s">
        <v>696</v>
      </c>
      <c r="D584" s="131" t="s">
        <v>159</v>
      </c>
      <c r="E584" s="132" t="s">
        <v>697</v>
      </c>
      <c r="F584" s="133" t="s">
        <v>698</v>
      </c>
      <c r="G584" s="134" t="s">
        <v>699</v>
      </c>
      <c r="H584" s="135">
        <v>13</v>
      </c>
      <c r="I584" s="136"/>
      <c r="J584" s="137">
        <f>ROUND(I584*H584,2)</f>
        <v>0</v>
      </c>
      <c r="K584" s="133" t="s">
        <v>19</v>
      </c>
      <c r="L584" s="32"/>
      <c r="M584" s="138" t="s">
        <v>19</v>
      </c>
      <c r="N584" s="139" t="s">
        <v>46</v>
      </c>
      <c r="P584" s="140">
        <f>O584*H584</f>
        <v>0</v>
      </c>
      <c r="Q584" s="140">
        <v>0</v>
      </c>
      <c r="R584" s="140">
        <f>Q584*H584</f>
        <v>0</v>
      </c>
      <c r="S584" s="140">
        <v>0</v>
      </c>
      <c r="T584" s="141">
        <f>S584*H584</f>
        <v>0</v>
      </c>
      <c r="AR584" s="142" t="s">
        <v>90</v>
      </c>
      <c r="AT584" s="142" t="s">
        <v>159</v>
      </c>
      <c r="AU584" s="142" t="s">
        <v>84</v>
      </c>
      <c r="AY584" s="17" t="s">
        <v>157</v>
      </c>
      <c r="BE584" s="143">
        <f>IF(N584="základní",J584,0)</f>
        <v>0</v>
      </c>
      <c r="BF584" s="143">
        <f>IF(N584="snížená",J584,0)</f>
        <v>0</v>
      </c>
      <c r="BG584" s="143">
        <f>IF(N584="zákl. přenesená",J584,0)</f>
        <v>0</v>
      </c>
      <c r="BH584" s="143">
        <f>IF(N584="sníž. přenesená",J584,0)</f>
        <v>0</v>
      </c>
      <c r="BI584" s="143">
        <f>IF(N584="nulová",J584,0)</f>
        <v>0</v>
      </c>
      <c r="BJ584" s="17" t="s">
        <v>80</v>
      </c>
      <c r="BK584" s="143">
        <f>ROUND(I584*H584,2)</f>
        <v>0</v>
      </c>
      <c r="BL584" s="17" t="s">
        <v>90</v>
      </c>
      <c r="BM584" s="142" t="s">
        <v>700</v>
      </c>
    </row>
    <row r="585" spans="2:65" s="1" customFormat="1" ht="10">
      <c r="B585" s="32"/>
      <c r="D585" s="144" t="s">
        <v>163</v>
      </c>
      <c r="F585" s="145" t="s">
        <v>698</v>
      </c>
      <c r="I585" s="146"/>
      <c r="L585" s="32"/>
      <c r="M585" s="147"/>
      <c r="T585" s="53"/>
      <c r="AT585" s="17" t="s">
        <v>163</v>
      </c>
      <c r="AU585" s="17" t="s">
        <v>84</v>
      </c>
    </row>
    <row r="586" spans="2:65" s="1" customFormat="1" ht="21.75" customHeight="1">
      <c r="B586" s="32"/>
      <c r="C586" s="131" t="s">
        <v>701</v>
      </c>
      <c r="D586" s="131" t="s">
        <v>159</v>
      </c>
      <c r="E586" s="132" t="s">
        <v>702</v>
      </c>
      <c r="F586" s="133" t="s">
        <v>703</v>
      </c>
      <c r="G586" s="134" t="s">
        <v>162</v>
      </c>
      <c r="H586" s="135">
        <v>12.88</v>
      </c>
      <c r="I586" s="136"/>
      <c r="J586" s="137">
        <f>ROUND(I586*H586,2)</f>
        <v>0</v>
      </c>
      <c r="K586" s="133" t="s">
        <v>19</v>
      </c>
      <c r="L586" s="32"/>
      <c r="M586" s="138" t="s">
        <v>19</v>
      </c>
      <c r="N586" s="139" t="s">
        <v>46</v>
      </c>
      <c r="P586" s="140">
        <f>O586*H586</f>
        <v>0</v>
      </c>
      <c r="Q586" s="140">
        <v>0</v>
      </c>
      <c r="R586" s="140">
        <f>Q586*H586</f>
        <v>0</v>
      </c>
      <c r="S586" s="140">
        <v>0</v>
      </c>
      <c r="T586" s="141">
        <f>S586*H586</f>
        <v>0</v>
      </c>
      <c r="AR586" s="142" t="s">
        <v>90</v>
      </c>
      <c r="AT586" s="142" t="s">
        <v>159</v>
      </c>
      <c r="AU586" s="142" t="s">
        <v>84</v>
      </c>
      <c r="AY586" s="17" t="s">
        <v>157</v>
      </c>
      <c r="BE586" s="143">
        <f>IF(N586="základní",J586,0)</f>
        <v>0</v>
      </c>
      <c r="BF586" s="143">
        <f>IF(N586="snížená",J586,0)</f>
        <v>0</v>
      </c>
      <c r="BG586" s="143">
        <f>IF(N586="zákl. přenesená",J586,0)</f>
        <v>0</v>
      </c>
      <c r="BH586" s="143">
        <f>IF(N586="sníž. přenesená",J586,0)</f>
        <v>0</v>
      </c>
      <c r="BI586" s="143">
        <f>IF(N586="nulová",J586,0)</f>
        <v>0</v>
      </c>
      <c r="BJ586" s="17" t="s">
        <v>80</v>
      </c>
      <c r="BK586" s="143">
        <f>ROUND(I586*H586,2)</f>
        <v>0</v>
      </c>
      <c r="BL586" s="17" t="s">
        <v>90</v>
      </c>
      <c r="BM586" s="142" t="s">
        <v>704</v>
      </c>
    </row>
    <row r="587" spans="2:65" s="1" customFormat="1" ht="10">
      <c r="B587" s="32"/>
      <c r="D587" s="144" t="s">
        <v>163</v>
      </c>
      <c r="F587" s="145" t="s">
        <v>703</v>
      </c>
      <c r="I587" s="146"/>
      <c r="L587" s="32"/>
      <c r="M587" s="147"/>
      <c r="T587" s="53"/>
      <c r="AT587" s="17" t="s">
        <v>163</v>
      </c>
      <c r="AU587" s="17" t="s">
        <v>84</v>
      </c>
    </row>
    <row r="588" spans="2:65" s="12" customFormat="1" ht="10">
      <c r="B588" s="148"/>
      <c r="D588" s="144" t="s">
        <v>164</v>
      </c>
      <c r="E588" s="149" t="s">
        <v>19</v>
      </c>
      <c r="F588" s="150" t="s">
        <v>705</v>
      </c>
      <c r="H588" s="151">
        <v>12.88</v>
      </c>
      <c r="I588" s="152"/>
      <c r="L588" s="148"/>
      <c r="M588" s="153"/>
      <c r="T588" s="154"/>
      <c r="AT588" s="149" t="s">
        <v>164</v>
      </c>
      <c r="AU588" s="149" t="s">
        <v>84</v>
      </c>
      <c r="AV588" s="12" t="s">
        <v>84</v>
      </c>
      <c r="AW588" s="12" t="s">
        <v>36</v>
      </c>
      <c r="AX588" s="12" t="s">
        <v>75</v>
      </c>
      <c r="AY588" s="149" t="s">
        <v>157</v>
      </c>
    </row>
    <row r="589" spans="2:65" s="13" customFormat="1" ht="10">
      <c r="B589" s="155"/>
      <c r="D589" s="144" t="s">
        <v>164</v>
      </c>
      <c r="E589" s="156" t="s">
        <v>19</v>
      </c>
      <c r="F589" s="157" t="s">
        <v>166</v>
      </c>
      <c r="H589" s="158">
        <v>12.88</v>
      </c>
      <c r="I589" s="159"/>
      <c r="L589" s="155"/>
      <c r="M589" s="160"/>
      <c r="T589" s="161"/>
      <c r="AT589" s="156" t="s">
        <v>164</v>
      </c>
      <c r="AU589" s="156" t="s">
        <v>84</v>
      </c>
      <c r="AV589" s="13" t="s">
        <v>90</v>
      </c>
      <c r="AW589" s="13" t="s">
        <v>36</v>
      </c>
      <c r="AX589" s="13" t="s">
        <v>80</v>
      </c>
      <c r="AY589" s="156" t="s">
        <v>157</v>
      </c>
    </row>
    <row r="590" spans="2:65" s="1" customFormat="1" ht="24.15" customHeight="1">
      <c r="B590" s="32"/>
      <c r="C590" s="131" t="s">
        <v>411</v>
      </c>
      <c r="D590" s="131" t="s">
        <v>159</v>
      </c>
      <c r="E590" s="132" t="s">
        <v>706</v>
      </c>
      <c r="F590" s="133" t="s">
        <v>707</v>
      </c>
      <c r="G590" s="134" t="s">
        <v>162</v>
      </c>
      <c r="H590" s="135">
        <v>20.216999999999999</v>
      </c>
      <c r="I590" s="136"/>
      <c r="J590" s="137">
        <f>ROUND(I590*H590,2)</f>
        <v>0</v>
      </c>
      <c r="K590" s="133" t="s">
        <v>19</v>
      </c>
      <c r="L590" s="32"/>
      <c r="M590" s="138" t="s">
        <v>19</v>
      </c>
      <c r="N590" s="139" t="s">
        <v>46</v>
      </c>
      <c r="P590" s="140">
        <f>O590*H590</f>
        <v>0</v>
      </c>
      <c r="Q590" s="140">
        <v>0</v>
      </c>
      <c r="R590" s="140">
        <f>Q590*H590</f>
        <v>0</v>
      </c>
      <c r="S590" s="140">
        <v>0</v>
      </c>
      <c r="T590" s="141">
        <f>S590*H590</f>
        <v>0</v>
      </c>
      <c r="AR590" s="142" t="s">
        <v>90</v>
      </c>
      <c r="AT590" s="142" t="s">
        <v>159</v>
      </c>
      <c r="AU590" s="142" t="s">
        <v>84</v>
      </c>
      <c r="AY590" s="17" t="s">
        <v>157</v>
      </c>
      <c r="BE590" s="143">
        <f>IF(N590="základní",J590,0)</f>
        <v>0</v>
      </c>
      <c r="BF590" s="143">
        <f>IF(N590="snížená",J590,0)</f>
        <v>0</v>
      </c>
      <c r="BG590" s="143">
        <f>IF(N590="zákl. přenesená",J590,0)</f>
        <v>0</v>
      </c>
      <c r="BH590" s="143">
        <f>IF(N590="sníž. přenesená",J590,0)</f>
        <v>0</v>
      </c>
      <c r="BI590" s="143">
        <f>IF(N590="nulová",J590,0)</f>
        <v>0</v>
      </c>
      <c r="BJ590" s="17" t="s">
        <v>80</v>
      </c>
      <c r="BK590" s="143">
        <f>ROUND(I590*H590,2)</f>
        <v>0</v>
      </c>
      <c r="BL590" s="17" t="s">
        <v>90</v>
      </c>
      <c r="BM590" s="142" t="s">
        <v>708</v>
      </c>
    </row>
    <row r="591" spans="2:65" s="1" customFormat="1" ht="10">
      <c r="B591" s="32"/>
      <c r="D591" s="144" t="s">
        <v>163</v>
      </c>
      <c r="F591" s="145" t="s">
        <v>707</v>
      </c>
      <c r="I591" s="146"/>
      <c r="L591" s="32"/>
      <c r="M591" s="147"/>
      <c r="T591" s="53"/>
      <c r="AT591" s="17" t="s">
        <v>163</v>
      </c>
      <c r="AU591" s="17" t="s">
        <v>84</v>
      </c>
    </row>
    <row r="592" spans="2:65" s="12" customFormat="1" ht="10">
      <c r="B592" s="148"/>
      <c r="D592" s="144" t="s">
        <v>164</v>
      </c>
      <c r="E592" s="149" t="s">
        <v>19</v>
      </c>
      <c r="F592" s="150" t="s">
        <v>709</v>
      </c>
      <c r="H592" s="151">
        <v>20.216999999999999</v>
      </c>
      <c r="I592" s="152"/>
      <c r="L592" s="148"/>
      <c r="M592" s="153"/>
      <c r="T592" s="154"/>
      <c r="AT592" s="149" t="s">
        <v>164</v>
      </c>
      <c r="AU592" s="149" t="s">
        <v>84</v>
      </c>
      <c r="AV592" s="12" t="s">
        <v>84</v>
      </c>
      <c r="AW592" s="12" t="s">
        <v>36</v>
      </c>
      <c r="AX592" s="12" t="s">
        <v>75</v>
      </c>
      <c r="AY592" s="149" t="s">
        <v>157</v>
      </c>
    </row>
    <row r="593" spans="2:65" s="13" customFormat="1" ht="10">
      <c r="B593" s="155"/>
      <c r="D593" s="144" t="s">
        <v>164</v>
      </c>
      <c r="E593" s="156" t="s">
        <v>19</v>
      </c>
      <c r="F593" s="157" t="s">
        <v>166</v>
      </c>
      <c r="H593" s="158">
        <v>20.216999999999999</v>
      </c>
      <c r="I593" s="159"/>
      <c r="L593" s="155"/>
      <c r="M593" s="160"/>
      <c r="T593" s="161"/>
      <c r="AT593" s="156" t="s">
        <v>164</v>
      </c>
      <c r="AU593" s="156" t="s">
        <v>84</v>
      </c>
      <c r="AV593" s="13" t="s">
        <v>90</v>
      </c>
      <c r="AW593" s="13" t="s">
        <v>36</v>
      </c>
      <c r="AX593" s="13" t="s">
        <v>80</v>
      </c>
      <c r="AY593" s="156" t="s">
        <v>157</v>
      </c>
    </row>
    <row r="594" spans="2:65" s="1" customFormat="1" ht="21.75" customHeight="1">
      <c r="B594" s="32"/>
      <c r="C594" s="131" t="s">
        <v>710</v>
      </c>
      <c r="D594" s="131" t="s">
        <v>159</v>
      </c>
      <c r="E594" s="132" t="s">
        <v>711</v>
      </c>
      <c r="F594" s="133" t="s">
        <v>712</v>
      </c>
      <c r="G594" s="134" t="s">
        <v>162</v>
      </c>
      <c r="H594" s="135">
        <v>20.216999999999999</v>
      </c>
      <c r="I594" s="136"/>
      <c r="J594" s="137">
        <f>ROUND(I594*H594,2)</f>
        <v>0</v>
      </c>
      <c r="K594" s="133" t="s">
        <v>19</v>
      </c>
      <c r="L594" s="32"/>
      <c r="M594" s="138" t="s">
        <v>19</v>
      </c>
      <c r="N594" s="139" t="s">
        <v>46</v>
      </c>
      <c r="P594" s="140">
        <f>O594*H594</f>
        <v>0</v>
      </c>
      <c r="Q594" s="140">
        <v>0</v>
      </c>
      <c r="R594" s="140">
        <f>Q594*H594</f>
        <v>0</v>
      </c>
      <c r="S594" s="140">
        <v>0</v>
      </c>
      <c r="T594" s="141">
        <f>S594*H594</f>
        <v>0</v>
      </c>
      <c r="AR594" s="142" t="s">
        <v>90</v>
      </c>
      <c r="AT594" s="142" t="s">
        <v>159</v>
      </c>
      <c r="AU594" s="142" t="s">
        <v>84</v>
      </c>
      <c r="AY594" s="17" t="s">
        <v>157</v>
      </c>
      <c r="BE594" s="143">
        <f>IF(N594="základní",J594,0)</f>
        <v>0</v>
      </c>
      <c r="BF594" s="143">
        <f>IF(N594="snížená",J594,0)</f>
        <v>0</v>
      </c>
      <c r="BG594" s="143">
        <f>IF(N594="zákl. přenesená",J594,0)</f>
        <v>0</v>
      </c>
      <c r="BH594" s="143">
        <f>IF(N594="sníž. přenesená",J594,0)</f>
        <v>0</v>
      </c>
      <c r="BI594" s="143">
        <f>IF(N594="nulová",J594,0)</f>
        <v>0</v>
      </c>
      <c r="BJ594" s="17" t="s">
        <v>80</v>
      </c>
      <c r="BK594" s="143">
        <f>ROUND(I594*H594,2)</f>
        <v>0</v>
      </c>
      <c r="BL594" s="17" t="s">
        <v>90</v>
      </c>
      <c r="BM594" s="142" t="s">
        <v>713</v>
      </c>
    </row>
    <row r="595" spans="2:65" s="1" customFormat="1" ht="10">
      <c r="B595" s="32"/>
      <c r="D595" s="144" t="s">
        <v>163</v>
      </c>
      <c r="F595" s="145" t="s">
        <v>712</v>
      </c>
      <c r="I595" s="146"/>
      <c r="L595" s="32"/>
      <c r="M595" s="147"/>
      <c r="T595" s="53"/>
      <c r="AT595" s="17" t="s">
        <v>163</v>
      </c>
      <c r="AU595" s="17" t="s">
        <v>84</v>
      </c>
    </row>
    <row r="596" spans="2:65" s="1" customFormat="1" ht="16.5" customHeight="1">
      <c r="B596" s="32"/>
      <c r="C596" s="131" t="s">
        <v>427</v>
      </c>
      <c r="D596" s="131" t="s">
        <v>159</v>
      </c>
      <c r="E596" s="132" t="s">
        <v>714</v>
      </c>
      <c r="F596" s="133" t="s">
        <v>715</v>
      </c>
      <c r="G596" s="134" t="s">
        <v>185</v>
      </c>
      <c r="H596" s="135">
        <v>1.1910000000000001</v>
      </c>
      <c r="I596" s="136"/>
      <c r="J596" s="137">
        <f>ROUND(I596*H596,2)</f>
        <v>0</v>
      </c>
      <c r="K596" s="133" t="s">
        <v>19</v>
      </c>
      <c r="L596" s="32"/>
      <c r="M596" s="138" t="s">
        <v>19</v>
      </c>
      <c r="N596" s="139" t="s">
        <v>46</v>
      </c>
      <c r="P596" s="140">
        <f>O596*H596</f>
        <v>0</v>
      </c>
      <c r="Q596" s="140">
        <v>0</v>
      </c>
      <c r="R596" s="140">
        <f>Q596*H596</f>
        <v>0</v>
      </c>
      <c r="S596" s="140">
        <v>0</v>
      </c>
      <c r="T596" s="141">
        <f>S596*H596</f>
        <v>0</v>
      </c>
      <c r="AR596" s="142" t="s">
        <v>90</v>
      </c>
      <c r="AT596" s="142" t="s">
        <v>159</v>
      </c>
      <c r="AU596" s="142" t="s">
        <v>84</v>
      </c>
      <c r="AY596" s="17" t="s">
        <v>157</v>
      </c>
      <c r="BE596" s="143">
        <f>IF(N596="základní",J596,0)</f>
        <v>0</v>
      </c>
      <c r="BF596" s="143">
        <f>IF(N596="snížená",J596,0)</f>
        <v>0</v>
      </c>
      <c r="BG596" s="143">
        <f>IF(N596="zákl. přenesená",J596,0)</f>
        <v>0</v>
      </c>
      <c r="BH596" s="143">
        <f>IF(N596="sníž. přenesená",J596,0)</f>
        <v>0</v>
      </c>
      <c r="BI596" s="143">
        <f>IF(N596="nulová",J596,0)</f>
        <v>0</v>
      </c>
      <c r="BJ596" s="17" t="s">
        <v>80</v>
      </c>
      <c r="BK596" s="143">
        <f>ROUND(I596*H596,2)</f>
        <v>0</v>
      </c>
      <c r="BL596" s="17" t="s">
        <v>90</v>
      </c>
      <c r="BM596" s="142" t="s">
        <v>716</v>
      </c>
    </row>
    <row r="597" spans="2:65" s="1" customFormat="1" ht="10">
      <c r="B597" s="32"/>
      <c r="D597" s="144" t="s">
        <v>163</v>
      </c>
      <c r="F597" s="145" t="s">
        <v>715</v>
      </c>
      <c r="I597" s="146"/>
      <c r="L597" s="32"/>
      <c r="M597" s="147"/>
      <c r="T597" s="53"/>
      <c r="AT597" s="17" t="s">
        <v>163</v>
      </c>
      <c r="AU597" s="17" t="s">
        <v>84</v>
      </c>
    </row>
    <row r="598" spans="2:65" s="12" customFormat="1" ht="10">
      <c r="B598" s="148"/>
      <c r="D598" s="144" t="s">
        <v>164</v>
      </c>
      <c r="E598" s="149" t="s">
        <v>19</v>
      </c>
      <c r="F598" s="150" t="s">
        <v>717</v>
      </c>
      <c r="H598" s="151">
        <v>1.1910000000000001</v>
      </c>
      <c r="I598" s="152"/>
      <c r="L598" s="148"/>
      <c r="M598" s="153"/>
      <c r="T598" s="154"/>
      <c r="AT598" s="149" t="s">
        <v>164</v>
      </c>
      <c r="AU598" s="149" t="s">
        <v>84</v>
      </c>
      <c r="AV598" s="12" t="s">
        <v>84</v>
      </c>
      <c r="AW598" s="12" t="s">
        <v>36</v>
      </c>
      <c r="AX598" s="12" t="s">
        <v>75</v>
      </c>
      <c r="AY598" s="149" t="s">
        <v>157</v>
      </c>
    </row>
    <row r="599" spans="2:65" s="13" customFormat="1" ht="10">
      <c r="B599" s="155"/>
      <c r="D599" s="144" t="s">
        <v>164</v>
      </c>
      <c r="E599" s="156" t="s">
        <v>19</v>
      </c>
      <c r="F599" s="157" t="s">
        <v>166</v>
      </c>
      <c r="H599" s="158">
        <v>1.1910000000000001</v>
      </c>
      <c r="I599" s="159"/>
      <c r="L599" s="155"/>
      <c r="M599" s="160"/>
      <c r="T599" s="161"/>
      <c r="AT599" s="156" t="s">
        <v>164</v>
      </c>
      <c r="AU599" s="156" t="s">
        <v>84</v>
      </c>
      <c r="AV599" s="13" t="s">
        <v>90</v>
      </c>
      <c r="AW599" s="13" t="s">
        <v>36</v>
      </c>
      <c r="AX599" s="13" t="s">
        <v>80</v>
      </c>
      <c r="AY599" s="156" t="s">
        <v>157</v>
      </c>
    </row>
    <row r="600" spans="2:65" s="1" customFormat="1" ht="16.5" customHeight="1">
      <c r="B600" s="32"/>
      <c r="C600" s="131" t="s">
        <v>718</v>
      </c>
      <c r="D600" s="131" t="s">
        <v>159</v>
      </c>
      <c r="E600" s="132" t="s">
        <v>719</v>
      </c>
      <c r="F600" s="133" t="s">
        <v>720</v>
      </c>
      <c r="G600" s="134" t="s">
        <v>199</v>
      </c>
      <c r="H600" s="135">
        <v>2.85</v>
      </c>
      <c r="I600" s="136"/>
      <c r="J600" s="137">
        <f>ROUND(I600*H600,2)</f>
        <v>0</v>
      </c>
      <c r="K600" s="133" t="s">
        <v>19</v>
      </c>
      <c r="L600" s="32"/>
      <c r="M600" s="138" t="s">
        <v>19</v>
      </c>
      <c r="N600" s="139" t="s">
        <v>46</v>
      </c>
      <c r="P600" s="140">
        <f>O600*H600</f>
        <v>0</v>
      </c>
      <c r="Q600" s="140">
        <v>0</v>
      </c>
      <c r="R600" s="140">
        <f>Q600*H600</f>
        <v>0</v>
      </c>
      <c r="S600" s="140">
        <v>0</v>
      </c>
      <c r="T600" s="141">
        <f>S600*H600</f>
        <v>0</v>
      </c>
      <c r="AR600" s="142" t="s">
        <v>90</v>
      </c>
      <c r="AT600" s="142" t="s">
        <v>159</v>
      </c>
      <c r="AU600" s="142" t="s">
        <v>84</v>
      </c>
      <c r="AY600" s="17" t="s">
        <v>157</v>
      </c>
      <c r="BE600" s="143">
        <f>IF(N600="základní",J600,0)</f>
        <v>0</v>
      </c>
      <c r="BF600" s="143">
        <f>IF(N600="snížená",J600,0)</f>
        <v>0</v>
      </c>
      <c r="BG600" s="143">
        <f>IF(N600="zákl. přenesená",J600,0)</f>
        <v>0</v>
      </c>
      <c r="BH600" s="143">
        <f>IF(N600="sníž. přenesená",J600,0)</f>
        <v>0</v>
      </c>
      <c r="BI600" s="143">
        <f>IF(N600="nulová",J600,0)</f>
        <v>0</v>
      </c>
      <c r="BJ600" s="17" t="s">
        <v>80</v>
      </c>
      <c r="BK600" s="143">
        <f>ROUND(I600*H600,2)</f>
        <v>0</v>
      </c>
      <c r="BL600" s="17" t="s">
        <v>90</v>
      </c>
      <c r="BM600" s="142" t="s">
        <v>721</v>
      </c>
    </row>
    <row r="601" spans="2:65" s="1" customFormat="1" ht="10">
      <c r="B601" s="32"/>
      <c r="D601" s="144" t="s">
        <v>163</v>
      </c>
      <c r="F601" s="145" t="s">
        <v>720</v>
      </c>
      <c r="I601" s="146"/>
      <c r="L601" s="32"/>
      <c r="M601" s="147"/>
      <c r="T601" s="53"/>
      <c r="AT601" s="17" t="s">
        <v>163</v>
      </c>
      <c r="AU601" s="17" t="s">
        <v>84</v>
      </c>
    </row>
    <row r="602" spans="2:65" s="12" customFormat="1" ht="10">
      <c r="B602" s="148"/>
      <c r="D602" s="144" t="s">
        <v>164</v>
      </c>
      <c r="E602" s="149" t="s">
        <v>19</v>
      </c>
      <c r="F602" s="150" t="s">
        <v>722</v>
      </c>
      <c r="H602" s="151">
        <v>2.85</v>
      </c>
      <c r="I602" s="152"/>
      <c r="L602" s="148"/>
      <c r="M602" s="153"/>
      <c r="T602" s="154"/>
      <c r="AT602" s="149" t="s">
        <v>164</v>
      </c>
      <c r="AU602" s="149" t="s">
        <v>84</v>
      </c>
      <c r="AV602" s="12" t="s">
        <v>84</v>
      </c>
      <c r="AW602" s="12" t="s">
        <v>36</v>
      </c>
      <c r="AX602" s="12" t="s">
        <v>75</v>
      </c>
      <c r="AY602" s="149" t="s">
        <v>157</v>
      </c>
    </row>
    <row r="603" spans="2:65" s="13" customFormat="1" ht="10">
      <c r="B603" s="155"/>
      <c r="D603" s="144" t="s">
        <v>164</v>
      </c>
      <c r="E603" s="156" t="s">
        <v>19</v>
      </c>
      <c r="F603" s="157" t="s">
        <v>166</v>
      </c>
      <c r="H603" s="158">
        <v>2.85</v>
      </c>
      <c r="I603" s="159"/>
      <c r="L603" s="155"/>
      <c r="M603" s="160"/>
      <c r="T603" s="161"/>
      <c r="AT603" s="156" t="s">
        <v>164</v>
      </c>
      <c r="AU603" s="156" t="s">
        <v>84</v>
      </c>
      <c r="AV603" s="13" t="s">
        <v>90</v>
      </c>
      <c r="AW603" s="13" t="s">
        <v>36</v>
      </c>
      <c r="AX603" s="13" t="s">
        <v>80</v>
      </c>
      <c r="AY603" s="156" t="s">
        <v>157</v>
      </c>
    </row>
    <row r="604" spans="2:65" s="1" customFormat="1" ht="16.5" customHeight="1">
      <c r="B604" s="32"/>
      <c r="C604" s="131" t="s">
        <v>432</v>
      </c>
      <c r="D604" s="131" t="s">
        <v>159</v>
      </c>
      <c r="E604" s="132" t="s">
        <v>723</v>
      </c>
      <c r="F604" s="133" t="s">
        <v>724</v>
      </c>
      <c r="G604" s="134" t="s">
        <v>199</v>
      </c>
      <c r="H604" s="135">
        <v>207.5</v>
      </c>
      <c r="I604" s="136"/>
      <c r="J604" s="137">
        <f>ROUND(I604*H604,2)</f>
        <v>0</v>
      </c>
      <c r="K604" s="133" t="s">
        <v>19</v>
      </c>
      <c r="L604" s="32"/>
      <c r="M604" s="138" t="s">
        <v>19</v>
      </c>
      <c r="N604" s="139" t="s">
        <v>46</v>
      </c>
      <c r="P604" s="140">
        <f>O604*H604</f>
        <v>0</v>
      </c>
      <c r="Q604" s="140">
        <v>0</v>
      </c>
      <c r="R604" s="140">
        <f>Q604*H604</f>
        <v>0</v>
      </c>
      <c r="S604" s="140">
        <v>0</v>
      </c>
      <c r="T604" s="141">
        <f>S604*H604</f>
        <v>0</v>
      </c>
      <c r="AR604" s="142" t="s">
        <v>90</v>
      </c>
      <c r="AT604" s="142" t="s">
        <v>159</v>
      </c>
      <c r="AU604" s="142" t="s">
        <v>84</v>
      </c>
      <c r="AY604" s="17" t="s">
        <v>157</v>
      </c>
      <c r="BE604" s="143">
        <f>IF(N604="základní",J604,0)</f>
        <v>0</v>
      </c>
      <c r="BF604" s="143">
        <f>IF(N604="snížená",J604,0)</f>
        <v>0</v>
      </c>
      <c r="BG604" s="143">
        <f>IF(N604="zákl. přenesená",J604,0)</f>
        <v>0</v>
      </c>
      <c r="BH604" s="143">
        <f>IF(N604="sníž. přenesená",J604,0)</f>
        <v>0</v>
      </c>
      <c r="BI604" s="143">
        <f>IF(N604="nulová",J604,0)</f>
        <v>0</v>
      </c>
      <c r="BJ604" s="17" t="s">
        <v>80</v>
      </c>
      <c r="BK604" s="143">
        <f>ROUND(I604*H604,2)</f>
        <v>0</v>
      </c>
      <c r="BL604" s="17" t="s">
        <v>90</v>
      </c>
      <c r="BM604" s="142" t="s">
        <v>725</v>
      </c>
    </row>
    <row r="605" spans="2:65" s="1" customFormat="1" ht="10">
      <c r="B605" s="32"/>
      <c r="D605" s="144" t="s">
        <v>163</v>
      </c>
      <c r="F605" s="145" t="s">
        <v>724</v>
      </c>
      <c r="I605" s="146"/>
      <c r="L605" s="32"/>
      <c r="M605" s="147"/>
      <c r="T605" s="53"/>
      <c r="AT605" s="17" t="s">
        <v>163</v>
      </c>
      <c r="AU605" s="17" t="s">
        <v>84</v>
      </c>
    </row>
    <row r="606" spans="2:65" s="12" customFormat="1" ht="10">
      <c r="B606" s="148"/>
      <c r="D606" s="144" t="s">
        <v>164</v>
      </c>
      <c r="E606" s="149" t="s">
        <v>19</v>
      </c>
      <c r="F606" s="150" t="s">
        <v>214</v>
      </c>
      <c r="H606" s="151">
        <v>207.5</v>
      </c>
      <c r="I606" s="152"/>
      <c r="L606" s="148"/>
      <c r="M606" s="153"/>
      <c r="T606" s="154"/>
      <c r="AT606" s="149" t="s">
        <v>164</v>
      </c>
      <c r="AU606" s="149" t="s">
        <v>84</v>
      </c>
      <c r="AV606" s="12" t="s">
        <v>84</v>
      </c>
      <c r="AW606" s="12" t="s">
        <v>36</v>
      </c>
      <c r="AX606" s="12" t="s">
        <v>75</v>
      </c>
      <c r="AY606" s="149" t="s">
        <v>157</v>
      </c>
    </row>
    <row r="607" spans="2:65" s="13" customFormat="1" ht="10">
      <c r="B607" s="155"/>
      <c r="D607" s="144" t="s">
        <v>164</v>
      </c>
      <c r="E607" s="156" t="s">
        <v>19</v>
      </c>
      <c r="F607" s="157" t="s">
        <v>166</v>
      </c>
      <c r="H607" s="158">
        <v>207.5</v>
      </c>
      <c r="I607" s="159"/>
      <c r="L607" s="155"/>
      <c r="M607" s="160"/>
      <c r="T607" s="161"/>
      <c r="AT607" s="156" t="s">
        <v>164</v>
      </c>
      <c r="AU607" s="156" t="s">
        <v>84</v>
      </c>
      <c r="AV607" s="13" t="s">
        <v>90</v>
      </c>
      <c r="AW607" s="13" t="s">
        <v>36</v>
      </c>
      <c r="AX607" s="13" t="s">
        <v>80</v>
      </c>
      <c r="AY607" s="156" t="s">
        <v>157</v>
      </c>
    </row>
    <row r="608" spans="2:65" s="1" customFormat="1" ht="16.5" customHeight="1">
      <c r="B608" s="32"/>
      <c r="C608" s="131" t="s">
        <v>726</v>
      </c>
      <c r="D608" s="131" t="s">
        <v>159</v>
      </c>
      <c r="E608" s="132" t="s">
        <v>727</v>
      </c>
      <c r="F608" s="133" t="s">
        <v>728</v>
      </c>
      <c r="G608" s="134" t="s">
        <v>199</v>
      </c>
      <c r="H608" s="135">
        <v>349.44</v>
      </c>
      <c r="I608" s="136"/>
      <c r="J608" s="137">
        <f>ROUND(I608*H608,2)</f>
        <v>0</v>
      </c>
      <c r="K608" s="133" t="s">
        <v>19</v>
      </c>
      <c r="L608" s="32"/>
      <c r="M608" s="138" t="s">
        <v>19</v>
      </c>
      <c r="N608" s="139" t="s">
        <v>46</v>
      </c>
      <c r="P608" s="140">
        <f>O608*H608</f>
        <v>0</v>
      </c>
      <c r="Q608" s="140">
        <v>0</v>
      </c>
      <c r="R608" s="140">
        <f>Q608*H608</f>
        <v>0</v>
      </c>
      <c r="S608" s="140">
        <v>0</v>
      </c>
      <c r="T608" s="141">
        <f>S608*H608</f>
        <v>0</v>
      </c>
      <c r="AR608" s="142" t="s">
        <v>90</v>
      </c>
      <c r="AT608" s="142" t="s">
        <v>159</v>
      </c>
      <c r="AU608" s="142" t="s">
        <v>84</v>
      </c>
      <c r="AY608" s="17" t="s">
        <v>157</v>
      </c>
      <c r="BE608" s="143">
        <f>IF(N608="základní",J608,0)</f>
        <v>0</v>
      </c>
      <c r="BF608" s="143">
        <f>IF(N608="snížená",J608,0)</f>
        <v>0</v>
      </c>
      <c r="BG608" s="143">
        <f>IF(N608="zákl. přenesená",J608,0)</f>
        <v>0</v>
      </c>
      <c r="BH608" s="143">
        <f>IF(N608="sníž. přenesená",J608,0)</f>
        <v>0</v>
      </c>
      <c r="BI608" s="143">
        <f>IF(N608="nulová",J608,0)</f>
        <v>0</v>
      </c>
      <c r="BJ608" s="17" t="s">
        <v>80</v>
      </c>
      <c r="BK608" s="143">
        <f>ROUND(I608*H608,2)</f>
        <v>0</v>
      </c>
      <c r="BL608" s="17" t="s">
        <v>90</v>
      </c>
      <c r="BM608" s="142" t="s">
        <v>729</v>
      </c>
    </row>
    <row r="609" spans="2:65" s="1" customFormat="1" ht="10">
      <c r="B609" s="32"/>
      <c r="D609" s="144" t="s">
        <v>163</v>
      </c>
      <c r="F609" s="145" t="s">
        <v>728</v>
      </c>
      <c r="I609" s="146"/>
      <c r="L609" s="32"/>
      <c r="M609" s="147"/>
      <c r="T609" s="53"/>
      <c r="AT609" s="17" t="s">
        <v>163</v>
      </c>
      <c r="AU609" s="17" t="s">
        <v>84</v>
      </c>
    </row>
    <row r="610" spans="2:65" s="12" customFormat="1" ht="10">
      <c r="B610" s="148"/>
      <c r="D610" s="144" t="s">
        <v>164</v>
      </c>
      <c r="E610" s="149" t="s">
        <v>19</v>
      </c>
      <c r="F610" s="150" t="s">
        <v>730</v>
      </c>
      <c r="H610" s="151">
        <v>349.44</v>
      </c>
      <c r="I610" s="152"/>
      <c r="L610" s="148"/>
      <c r="M610" s="153"/>
      <c r="T610" s="154"/>
      <c r="AT610" s="149" t="s">
        <v>164</v>
      </c>
      <c r="AU610" s="149" t="s">
        <v>84</v>
      </c>
      <c r="AV610" s="12" t="s">
        <v>84</v>
      </c>
      <c r="AW610" s="12" t="s">
        <v>36</v>
      </c>
      <c r="AX610" s="12" t="s">
        <v>75</v>
      </c>
      <c r="AY610" s="149" t="s">
        <v>157</v>
      </c>
    </row>
    <row r="611" spans="2:65" s="13" customFormat="1" ht="10">
      <c r="B611" s="155"/>
      <c r="D611" s="144" t="s">
        <v>164</v>
      </c>
      <c r="E611" s="156" t="s">
        <v>19</v>
      </c>
      <c r="F611" s="157" t="s">
        <v>166</v>
      </c>
      <c r="H611" s="158">
        <v>349.44</v>
      </c>
      <c r="I611" s="159"/>
      <c r="L611" s="155"/>
      <c r="M611" s="160"/>
      <c r="T611" s="161"/>
      <c r="AT611" s="156" t="s">
        <v>164</v>
      </c>
      <c r="AU611" s="156" t="s">
        <v>84</v>
      </c>
      <c r="AV611" s="13" t="s">
        <v>90</v>
      </c>
      <c r="AW611" s="13" t="s">
        <v>36</v>
      </c>
      <c r="AX611" s="13" t="s">
        <v>80</v>
      </c>
      <c r="AY611" s="156" t="s">
        <v>157</v>
      </c>
    </row>
    <row r="612" spans="2:65" s="1" customFormat="1" ht="21.75" customHeight="1">
      <c r="B612" s="32"/>
      <c r="C612" s="131" t="s">
        <v>438</v>
      </c>
      <c r="D612" s="131" t="s">
        <v>159</v>
      </c>
      <c r="E612" s="132" t="s">
        <v>731</v>
      </c>
      <c r="F612" s="133" t="s">
        <v>732</v>
      </c>
      <c r="G612" s="134" t="s">
        <v>199</v>
      </c>
      <c r="H612" s="135">
        <v>134.78</v>
      </c>
      <c r="I612" s="136"/>
      <c r="J612" s="137">
        <f>ROUND(I612*H612,2)</f>
        <v>0</v>
      </c>
      <c r="K612" s="133" t="s">
        <v>19</v>
      </c>
      <c r="L612" s="32"/>
      <c r="M612" s="138" t="s">
        <v>19</v>
      </c>
      <c r="N612" s="139" t="s">
        <v>46</v>
      </c>
      <c r="P612" s="140">
        <f>O612*H612</f>
        <v>0</v>
      </c>
      <c r="Q612" s="140">
        <v>0</v>
      </c>
      <c r="R612" s="140">
        <f>Q612*H612</f>
        <v>0</v>
      </c>
      <c r="S612" s="140">
        <v>0</v>
      </c>
      <c r="T612" s="141">
        <f>S612*H612</f>
        <v>0</v>
      </c>
      <c r="AR612" s="142" t="s">
        <v>90</v>
      </c>
      <c r="AT612" s="142" t="s">
        <v>159</v>
      </c>
      <c r="AU612" s="142" t="s">
        <v>84</v>
      </c>
      <c r="AY612" s="17" t="s">
        <v>157</v>
      </c>
      <c r="BE612" s="143">
        <f>IF(N612="základní",J612,0)</f>
        <v>0</v>
      </c>
      <c r="BF612" s="143">
        <f>IF(N612="snížená",J612,0)</f>
        <v>0</v>
      </c>
      <c r="BG612" s="143">
        <f>IF(N612="zákl. přenesená",J612,0)</f>
        <v>0</v>
      </c>
      <c r="BH612" s="143">
        <f>IF(N612="sníž. přenesená",J612,0)</f>
        <v>0</v>
      </c>
      <c r="BI612" s="143">
        <f>IF(N612="nulová",J612,0)</f>
        <v>0</v>
      </c>
      <c r="BJ612" s="17" t="s">
        <v>80</v>
      </c>
      <c r="BK612" s="143">
        <f>ROUND(I612*H612,2)</f>
        <v>0</v>
      </c>
      <c r="BL612" s="17" t="s">
        <v>90</v>
      </c>
      <c r="BM612" s="142" t="s">
        <v>733</v>
      </c>
    </row>
    <row r="613" spans="2:65" s="1" customFormat="1" ht="10">
      <c r="B613" s="32"/>
      <c r="D613" s="144" t="s">
        <v>163</v>
      </c>
      <c r="F613" s="145" t="s">
        <v>732</v>
      </c>
      <c r="I613" s="146"/>
      <c r="L613" s="32"/>
      <c r="M613" s="147"/>
      <c r="T613" s="53"/>
      <c r="AT613" s="17" t="s">
        <v>163</v>
      </c>
      <c r="AU613" s="17" t="s">
        <v>84</v>
      </c>
    </row>
    <row r="614" spans="2:65" s="12" customFormat="1" ht="10">
      <c r="B614" s="148"/>
      <c r="D614" s="144" t="s">
        <v>164</v>
      </c>
      <c r="E614" s="149" t="s">
        <v>19</v>
      </c>
      <c r="F614" s="150" t="s">
        <v>734</v>
      </c>
      <c r="H614" s="151">
        <v>134.78</v>
      </c>
      <c r="I614" s="152"/>
      <c r="L614" s="148"/>
      <c r="M614" s="153"/>
      <c r="T614" s="154"/>
      <c r="AT614" s="149" t="s">
        <v>164</v>
      </c>
      <c r="AU614" s="149" t="s">
        <v>84</v>
      </c>
      <c r="AV614" s="12" t="s">
        <v>84</v>
      </c>
      <c r="AW614" s="12" t="s">
        <v>36</v>
      </c>
      <c r="AX614" s="12" t="s">
        <v>75</v>
      </c>
      <c r="AY614" s="149" t="s">
        <v>157</v>
      </c>
    </row>
    <row r="615" spans="2:65" s="13" customFormat="1" ht="10">
      <c r="B615" s="155"/>
      <c r="D615" s="144" t="s">
        <v>164</v>
      </c>
      <c r="E615" s="156" t="s">
        <v>19</v>
      </c>
      <c r="F615" s="157" t="s">
        <v>166</v>
      </c>
      <c r="H615" s="158">
        <v>134.78</v>
      </c>
      <c r="I615" s="159"/>
      <c r="L615" s="155"/>
      <c r="M615" s="160"/>
      <c r="T615" s="161"/>
      <c r="AT615" s="156" t="s">
        <v>164</v>
      </c>
      <c r="AU615" s="156" t="s">
        <v>84</v>
      </c>
      <c r="AV615" s="13" t="s">
        <v>90</v>
      </c>
      <c r="AW615" s="13" t="s">
        <v>36</v>
      </c>
      <c r="AX615" s="13" t="s">
        <v>80</v>
      </c>
      <c r="AY615" s="156" t="s">
        <v>157</v>
      </c>
    </row>
    <row r="616" spans="2:65" s="1" customFormat="1" ht="21.75" customHeight="1">
      <c r="B616" s="32"/>
      <c r="C616" s="131" t="s">
        <v>735</v>
      </c>
      <c r="D616" s="131" t="s">
        <v>159</v>
      </c>
      <c r="E616" s="132" t="s">
        <v>736</v>
      </c>
      <c r="F616" s="133" t="s">
        <v>737</v>
      </c>
      <c r="G616" s="134" t="s">
        <v>235</v>
      </c>
      <c r="H616" s="135">
        <v>263.12</v>
      </c>
      <c r="I616" s="136"/>
      <c r="J616" s="137">
        <f>ROUND(I616*H616,2)</f>
        <v>0</v>
      </c>
      <c r="K616" s="133" t="s">
        <v>19</v>
      </c>
      <c r="L616" s="32"/>
      <c r="M616" s="138" t="s">
        <v>19</v>
      </c>
      <c r="N616" s="139" t="s">
        <v>46</v>
      </c>
      <c r="P616" s="140">
        <f>O616*H616</f>
        <v>0</v>
      </c>
      <c r="Q616" s="140">
        <v>0</v>
      </c>
      <c r="R616" s="140">
        <f>Q616*H616</f>
        <v>0</v>
      </c>
      <c r="S616" s="140">
        <v>0</v>
      </c>
      <c r="T616" s="141">
        <f>S616*H616</f>
        <v>0</v>
      </c>
      <c r="AR616" s="142" t="s">
        <v>90</v>
      </c>
      <c r="AT616" s="142" t="s">
        <v>159</v>
      </c>
      <c r="AU616" s="142" t="s">
        <v>84</v>
      </c>
      <c r="AY616" s="17" t="s">
        <v>157</v>
      </c>
      <c r="BE616" s="143">
        <f>IF(N616="základní",J616,0)</f>
        <v>0</v>
      </c>
      <c r="BF616" s="143">
        <f>IF(N616="snížená",J616,0)</f>
        <v>0</v>
      </c>
      <c r="BG616" s="143">
        <f>IF(N616="zákl. přenesená",J616,0)</f>
        <v>0</v>
      </c>
      <c r="BH616" s="143">
        <f>IF(N616="sníž. přenesená",J616,0)</f>
        <v>0</v>
      </c>
      <c r="BI616" s="143">
        <f>IF(N616="nulová",J616,0)</f>
        <v>0</v>
      </c>
      <c r="BJ616" s="17" t="s">
        <v>80</v>
      </c>
      <c r="BK616" s="143">
        <f>ROUND(I616*H616,2)</f>
        <v>0</v>
      </c>
      <c r="BL616" s="17" t="s">
        <v>90</v>
      </c>
      <c r="BM616" s="142" t="s">
        <v>738</v>
      </c>
    </row>
    <row r="617" spans="2:65" s="1" customFormat="1" ht="10">
      <c r="B617" s="32"/>
      <c r="D617" s="144" t="s">
        <v>163</v>
      </c>
      <c r="F617" s="145" t="s">
        <v>737</v>
      </c>
      <c r="I617" s="146"/>
      <c r="L617" s="32"/>
      <c r="M617" s="147"/>
      <c r="T617" s="53"/>
      <c r="AT617" s="17" t="s">
        <v>163</v>
      </c>
      <c r="AU617" s="17" t="s">
        <v>84</v>
      </c>
    </row>
    <row r="618" spans="2:65" s="14" customFormat="1" ht="10">
      <c r="B618" s="172"/>
      <c r="D618" s="144" t="s">
        <v>164</v>
      </c>
      <c r="E618" s="173" t="s">
        <v>19</v>
      </c>
      <c r="F618" s="174" t="s">
        <v>739</v>
      </c>
      <c r="H618" s="173" t="s">
        <v>19</v>
      </c>
      <c r="I618" s="175"/>
      <c r="L618" s="172"/>
      <c r="M618" s="176"/>
      <c r="T618" s="177"/>
      <c r="AT618" s="173" t="s">
        <v>164</v>
      </c>
      <c r="AU618" s="173" t="s">
        <v>84</v>
      </c>
      <c r="AV618" s="14" t="s">
        <v>80</v>
      </c>
      <c r="AW618" s="14" t="s">
        <v>36</v>
      </c>
      <c r="AX618" s="14" t="s">
        <v>75</v>
      </c>
      <c r="AY618" s="173" t="s">
        <v>157</v>
      </c>
    </row>
    <row r="619" spans="2:65" s="12" customFormat="1" ht="10">
      <c r="B619" s="148"/>
      <c r="D619" s="144" t="s">
        <v>164</v>
      </c>
      <c r="E619" s="149" t="s">
        <v>19</v>
      </c>
      <c r="F619" s="150" t="s">
        <v>740</v>
      </c>
      <c r="H619" s="151">
        <v>12.2</v>
      </c>
      <c r="I619" s="152"/>
      <c r="L619" s="148"/>
      <c r="M619" s="153"/>
      <c r="T619" s="154"/>
      <c r="AT619" s="149" t="s">
        <v>164</v>
      </c>
      <c r="AU619" s="149" t="s">
        <v>84</v>
      </c>
      <c r="AV619" s="12" t="s">
        <v>84</v>
      </c>
      <c r="AW619" s="12" t="s">
        <v>36</v>
      </c>
      <c r="AX619" s="12" t="s">
        <v>75</v>
      </c>
      <c r="AY619" s="149" t="s">
        <v>157</v>
      </c>
    </row>
    <row r="620" spans="2:65" s="12" customFormat="1" ht="10">
      <c r="B620" s="148"/>
      <c r="D620" s="144" t="s">
        <v>164</v>
      </c>
      <c r="E620" s="149" t="s">
        <v>19</v>
      </c>
      <c r="F620" s="150" t="s">
        <v>741</v>
      </c>
      <c r="H620" s="151">
        <v>13.4</v>
      </c>
      <c r="I620" s="152"/>
      <c r="L620" s="148"/>
      <c r="M620" s="153"/>
      <c r="T620" s="154"/>
      <c r="AT620" s="149" t="s">
        <v>164</v>
      </c>
      <c r="AU620" s="149" t="s">
        <v>84</v>
      </c>
      <c r="AV620" s="12" t="s">
        <v>84</v>
      </c>
      <c r="AW620" s="12" t="s">
        <v>36</v>
      </c>
      <c r="AX620" s="12" t="s">
        <v>75</v>
      </c>
      <c r="AY620" s="149" t="s">
        <v>157</v>
      </c>
    </row>
    <row r="621" spans="2:65" s="12" customFormat="1" ht="10">
      <c r="B621" s="148"/>
      <c r="D621" s="144" t="s">
        <v>164</v>
      </c>
      <c r="E621" s="149" t="s">
        <v>19</v>
      </c>
      <c r="F621" s="150" t="s">
        <v>742</v>
      </c>
      <c r="H621" s="151">
        <v>4.5999999999999996</v>
      </c>
      <c r="I621" s="152"/>
      <c r="L621" s="148"/>
      <c r="M621" s="153"/>
      <c r="T621" s="154"/>
      <c r="AT621" s="149" t="s">
        <v>164</v>
      </c>
      <c r="AU621" s="149" t="s">
        <v>84</v>
      </c>
      <c r="AV621" s="12" t="s">
        <v>84</v>
      </c>
      <c r="AW621" s="12" t="s">
        <v>36</v>
      </c>
      <c r="AX621" s="12" t="s">
        <v>75</v>
      </c>
      <c r="AY621" s="149" t="s">
        <v>157</v>
      </c>
    </row>
    <row r="622" spans="2:65" s="12" customFormat="1" ht="10">
      <c r="B622" s="148"/>
      <c r="D622" s="144" t="s">
        <v>164</v>
      </c>
      <c r="E622" s="149" t="s">
        <v>19</v>
      </c>
      <c r="F622" s="150" t="s">
        <v>743</v>
      </c>
      <c r="H622" s="151">
        <v>4.4000000000000004</v>
      </c>
      <c r="I622" s="152"/>
      <c r="L622" s="148"/>
      <c r="M622" s="153"/>
      <c r="T622" s="154"/>
      <c r="AT622" s="149" t="s">
        <v>164</v>
      </c>
      <c r="AU622" s="149" t="s">
        <v>84</v>
      </c>
      <c r="AV622" s="12" t="s">
        <v>84</v>
      </c>
      <c r="AW622" s="12" t="s">
        <v>36</v>
      </c>
      <c r="AX622" s="12" t="s">
        <v>75</v>
      </c>
      <c r="AY622" s="149" t="s">
        <v>157</v>
      </c>
    </row>
    <row r="623" spans="2:65" s="12" customFormat="1" ht="10">
      <c r="B623" s="148"/>
      <c r="D623" s="144" t="s">
        <v>164</v>
      </c>
      <c r="E623" s="149" t="s">
        <v>19</v>
      </c>
      <c r="F623" s="150" t="s">
        <v>744</v>
      </c>
      <c r="H623" s="151">
        <v>10</v>
      </c>
      <c r="I623" s="152"/>
      <c r="L623" s="148"/>
      <c r="M623" s="153"/>
      <c r="T623" s="154"/>
      <c r="AT623" s="149" t="s">
        <v>164</v>
      </c>
      <c r="AU623" s="149" t="s">
        <v>84</v>
      </c>
      <c r="AV623" s="12" t="s">
        <v>84</v>
      </c>
      <c r="AW623" s="12" t="s">
        <v>36</v>
      </c>
      <c r="AX623" s="12" t="s">
        <v>75</v>
      </c>
      <c r="AY623" s="149" t="s">
        <v>157</v>
      </c>
    </row>
    <row r="624" spans="2:65" s="15" customFormat="1" ht="10">
      <c r="B624" s="178"/>
      <c r="D624" s="144" t="s">
        <v>164</v>
      </c>
      <c r="E624" s="179" t="s">
        <v>19</v>
      </c>
      <c r="F624" s="180" t="s">
        <v>327</v>
      </c>
      <c r="H624" s="181">
        <v>44.6</v>
      </c>
      <c r="I624" s="182"/>
      <c r="L624" s="178"/>
      <c r="M624" s="183"/>
      <c r="T624" s="184"/>
      <c r="AT624" s="179" t="s">
        <v>164</v>
      </c>
      <c r="AU624" s="179" t="s">
        <v>84</v>
      </c>
      <c r="AV624" s="15" t="s">
        <v>87</v>
      </c>
      <c r="AW624" s="15" t="s">
        <v>36</v>
      </c>
      <c r="AX624" s="15" t="s">
        <v>75</v>
      </c>
      <c r="AY624" s="179" t="s">
        <v>157</v>
      </c>
    </row>
    <row r="625" spans="2:51" s="14" customFormat="1" ht="10">
      <c r="B625" s="172"/>
      <c r="D625" s="144" t="s">
        <v>164</v>
      </c>
      <c r="E625" s="173" t="s">
        <v>19</v>
      </c>
      <c r="F625" s="174" t="s">
        <v>745</v>
      </c>
      <c r="H625" s="173" t="s">
        <v>19</v>
      </c>
      <c r="I625" s="175"/>
      <c r="L625" s="172"/>
      <c r="M625" s="176"/>
      <c r="T625" s="177"/>
      <c r="AT625" s="173" t="s">
        <v>164</v>
      </c>
      <c r="AU625" s="173" t="s">
        <v>84</v>
      </c>
      <c r="AV625" s="14" t="s">
        <v>80</v>
      </c>
      <c r="AW625" s="14" t="s">
        <v>36</v>
      </c>
      <c r="AX625" s="14" t="s">
        <v>75</v>
      </c>
      <c r="AY625" s="173" t="s">
        <v>157</v>
      </c>
    </row>
    <row r="626" spans="2:51" s="12" customFormat="1" ht="10">
      <c r="B626" s="148"/>
      <c r="D626" s="144" t="s">
        <v>164</v>
      </c>
      <c r="E626" s="149" t="s">
        <v>19</v>
      </c>
      <c r="F626" s="150" t="s">
        <v>746</v>
      </c>
      <c r="H626" s="151">
        <v>27.32</v>
      </c>
      <c r="I626" s="152"/>
      <c r="L626" s="148"/>
      <c r="M626" s="153"/>
      <c r="T626" s="154"/>
      <c r="AT626" s="149" t="s">
        <v>164</v>
      </c>
      <c r="AU626" s="149" t="s">
        <v>84</v>
      </c>
      <c r="AV626" s="12" t="s">
        <v>84</v>
      </c>
      <c r="AW626" s="12" t="s">
        <v>36</v>
      </c>
      <c r="AX626" s="12" t="s">
        <v>75</v>
      </c>
      <c r="AY626" s="149" t="s">
        <v>157</v>
      </c>
    </row>
    <row r="627" spans="2:51" s="12" customFormat="1" ht="10">
      <c r="B627" s="148"/>
      <c r="D627" s="144" t="s">
        <v>164</v>
      </c>
      <c r="E627" s="149" t="s">
        <v>19</v>
      </c>
      <c r="F627" s="150" t="s">
        <v>747</v>
      </c>
      <c r="H627" s="151">
        <v>38.799999999999997</v>
      </c>
      <c r="I627" s="152"/>
      <c r="L627" s="148"/>
      <c r="M627" s="153"/>
      <c r="T627" s="154"/>
      <c r="AT627" s="149" t="s">
        <v>164</v>
      </c>
      <c r="AU627" s="149" t="s">
        <v>84</v>
      </c>
      <c r="AV627" s="12" t="s">
        <v>84</v>
      </c>
      <c r="AW627" s="12" t="s">
        <v>36</v>
      </c>
      <c r="AX627" s="12" t="s">
        <v>75</v>
      </c>
      <c r="AY627" s="149" t="s">
        <v>157</v>
      </c>
    </row>
    <row r="628" spans="2:51" s="12" customFormat="1" ht="10">
      <c r="B628" s="148"/>
      <c r="D628" s="144" t="s">
        <v>164</v>
      </c>
      <c r="E628" s="149" t="s">
        <v>19</v>
      </c>
      <c r="F628" s="150" t="s">
        <v>748</v>
      </c>
      <c r="H628" s="151">
        <v>2.4</v>
      </c>
      <c r="I628" s="152"/>
      <c r="L628" s="148"/>
      <c r="M628" s="153"/>
      <c r="T628" s="154"/>
      <c r="AT628" s="149" t="s">
        <v>164</v>
      </c>
      <c r="AU628" s="149" t="s">
        <v>84</v>
      </c>
      <c r="AV628" s="12" t="s">
        <v>84</v>
      </c>
      <c r="AW628" s="12" t="s">
        <v>36</v>
      </c>
      <c r="AX628" s="12" t="s">
        <v>75</v>
      </c>
      <c r="AY628" s="149" t="s">
        <v>157</v>
      </c>
    </row>
    <row r="629" spans="2:51" s="15" customFormat="1" ht="10">
      <c r="B629" s="178"/>
      <c r="D629" s="144" t="s">
        <v>164</v>
      </c>
      <c r="E629" s="179" t="s">
        <v>19</v>
      </c>
      <c r="F629" s="180" t="s">
        <v>327</v>
      </c>
      <c r="H629" s="181">
        <v>68.52</v>
      </c>
      <c r="I629" s="182"/>
      <c r="L629" s="178"/>
      <c r="M629" s="183"/>
      <c r="T629" s="184"/>
      <c r="AT629" s="179" t="s">
        <v>164</v>
      </c>
      <c r="AU629" s="179" t="s">
        <v>84</v>
      </c>
      <c r="AV629" s="15" t="s">
        <v>87</v>
      </c>
      <c r="AW629" s="15" t="s">
        <v>36</v>
      </c>
      <c r="AX629" s="15" t="s">
        <v>75</v>
      </c>
      <c r="AY629" s="179" t="s">
        <v>157</v>
      </c>
    </row>
    <row r="630" spans="2:51" s="14" customFormat="1" ht="10">
      <c r="B630" s="172"/>
      <c r="D630" s="144" t="s">
        <v>164</v>
      </c>
      <c r="E630" s="173" t="s">
        <v>19</v>
      </c>
      <c r="F630" s="174" t="s">
        <v>749</v>
      </c>
      <c r="H630" s="173" t="s">
        <v>19</v>
      </c>
      <c r="I630" s="175"/>
      <c r="L630" s="172"/>
      <c r="M630" s="176"/>
      <c r="T630" s="177"/>
      <c r="AT630" s="173" t="s">
        <v>164</v>
      </c>
      <c r="AU630" s="173" t="s">
        <v>84</v>
      </c>
      <c r="AV630" s="14" t="s">
        <v>80</v>
      </c>
      <c r="AW630" s="14" t="s">
        <v>36</v>
      </c>
      <c r="AX630" s="14" t="s">
        <v>75</v>
      </c>
      <c r="AY630" s="173" t="s">
        <v>157</v>
      </c>
    </row>
    <row r="631" spans="2:51" s="12" customFormat="1" ht="10">
      <c r="B631" s="148"/>
      <c r="D631" s="144" t="s">
        <v>164</v>
      </c>
      <c r="E631" s="149" t="s">
        <v>19</v>
      </c>
      <c r="F631" s="150" t="s">
        <v>750</v>
      </c>
      <c r="H631" s="151">
        <v>11.2</v>
      </c>
      <c r="I631" s="152"/>
      <c r="L631" s="148"/>
      <c r="M631" s="153"/>
      <c r="T631" s="154"/>
      <c r="AT631" s="149" t="s">
        <v>164</v>
      </c>
      <c r="AU631" s="149" t="s">
        <v>84</v>
      </c>
      <c r="AV631" s="12" t="s">
        <v>84</v>
      </c>
      <c r="AW631" s="12" t="s">
        <v>36</v>
      </c>
      <c r="AX631" s="12" t="s">
        <v>75</v>
      </c>
      <c r="AY631" s="149" t="s">
        <v>157</v>
      </c>
    </row>
    <row r="632" spans="2:51" s="12" customFormat="1" ht="10">
      <c r="B632" s="148"/>
      <c r="D632" s="144" t="s">
        <v>164</v>
      </c>
      <c r="E632" s="149" t="s">
        <v>19</v>
      </c>
      <c r="F632" s="150" t="s">
        <v>751</v>
      </c>
      <c r="H632" s="151">
        <v>12.1</v>
      </c>
      <c r="I632" s="152"/>
      <c r="L632" s="148"/>
      <c r="M632" s="153"/>
      <c r="T632" s="154"/>
      <c r="AT632" s="149" t="s">
        <v>164</v>
      </c>
      <c r="AU632" s="149" t="s">
        <v>84</v>
      </c>
      <c r="AV632" s="12" t="s">
        <v>84</v>
      </c>
      <c r="AW632" s="12" t="s">
        <v>36</v>
      </c>
      <c r="AX632" s="12" t="s">
        <v>75</v>
      </c>
      <c r="AY632" s="149" t="s">
        <v>157</v>
      </c>
    </row>
    <row r="633" spans="2:51" s="12" customFormat="1" ht="10">
      <c r="B633" s="148"/>
      <c r="D633" s="144" t="s">
        <v>164</v>
      </c>
      <c r="E633" s="149" t="s">
        <v>19</v>
      </c>
      <c r="F633" s="150" t="s">
        <v>752</v>
      </c>
      <c r="H633" s="151">
        <v>16.100000000000001</v>
      </c>
      <c r="I633" s="152"/>
      <c r="L633" s="148"/>
      <c r="M633" s="153"/>
      <c r="T633" s="154"/>
      <c r="AT633" s="149" t="s">
        <v>164</v>
      </c>
      <c r="AU633" s="149" t="s">
        <v>84</v>
      </c>
      <c r="AV633" s="12" t="s">
        <v>84</v>
      </c>
      <c r="AW633" s="12" t="s">
        <v>36</v>
      </c>
      <c r="AX633" s="12" t="s">
        <v>75</v>
      </c>
      <c r="AY633" s="149" t="s">
        <v>157</v>
      </c>
    </row>
    <row r="634" spans="2:51" s="12" customFormat="1" ht="10">
      <c r="B634" s="148"/>
      <c r="D634" s="144" t="s">
        <v>164</v>
      </c>
      <c r="E634" s="149" t="s">
        <v>19</v>
      </c>
      <c r="F634" s="150" t="s">
        <v>753</v>
      </c>
      <c r="H634" s="151">
        <v>21.26</v>
      </c>
      <c r="I634" s="152"/>
      <c r="L634" s="148"/>
      <c r="M634" s="153"/>
      <c r="T634" s="154"/>
      <c r="AT634" s="149" t="s">
        <v>164</v>
      </c>
      <c r="AU634" s="149" t="s">
        <v>84</v>
      </c>
      <c r="AV634" s="12" t="s">
        <v>84</v>
      </c>
      <c r="AW634" s="12" t="s">
        <v>36</v>
      </c>
      <c r="AX634" s="12" t="s">
        <v>75</v>
      </c>
      <c r="AY634" s="149" t="s">
        <v>157</v>
      </c>
    </row>
    <row r="635" spans="2:51" s="12" customFormat="1" ht="10">
      <c r="B635" s="148"/>
      <c r="D635" s="144" t="s">
        <v>164</v>
      </c>
      <c r="E635" s="149" t="s">
        <v>19</v>
      </c>
      <c r="F635" s="150" t="s">
        <v>754</v>
      </c>
      <c r="H635" s="151">
        <v>10.199999999999999</v>
      </c>
      <c r="I635" s="152"/>
      <c r="L635" s="148"/>
      <c r="M635" s="153"/>
      <c r="T635" s="154"/>
      <c r="AT635" s="149" t="s">
        <v>164</v>
      </c>
      <c r="AU635" s="149" t="s">
        <v>84</v>
      </c>
      <c r="AV635" s="12" t="s">
        <v>84</v>
      </c>
      <c r="AW635" s="12" t="s">
        <v>36</v>
      </c>
      <c r="AX635" s="12" t="s">
        <v>75</v>
      </c>
      <c r="AY635" s="149" t="s">
        <v>157</v>
      </c>
    </row>
    <row r="636" spans="2:51" s="12" customFormat="1" ht="10">
      <c r="B636" s="148"/>
      <c r="D636" s="144" t="s">
        <v>164</v>
      </c>
      <c r="E636" s="149" t="s">
        <v>19</v>
      </c>
      <c r="F636" s="150" t="s">
        <v>755</v>
      </c>
      <c r="H636" s="151">
        <v>13.4</v>
      </c>
      <c r="I636" s="152"/>
      <c r="L636" s="148"/>
      <c r="M636" s="153"/>
      <c r="T636" s="154"/>
      <c r="AT636" s="149" t="s">
        <v>164</v>
      </c>
      <c r="AU636" s="149" t="s">
        <v>84</v>
      </c>
      <c r="AV636" s="12" t="s">
        <v>84</v>
      </c>
      <c r="AW636" s="12" t="s">
        <v>36</v>
      </c>
      <c r="AX636" s="12" t="s">
        <v>75</v>
      </c>
      <c r="AY636" s="149" t="s">
        <v>157</v>
      </c>
    </row>
    <row r="637" spans="2:51" s="12" customFormat="1" ht="10">
      <c r="B637" s="148"/>
      <c r="D637" s="144" t="s">
        <v>164</v>
      </c>
      <c r="E637" s="149" t="s">
        <v>19</v>
      </c>
      <c r="F637" s="150" t="s">
        <v>756</v>
      </c>
      <c r="H637" s="151">
        <v>38.840000000000003</v>
      </c>
      <c r="I637" s="152"/>
      <c r="L637" s="148"/>
      <c r="M637" s="153"/>
      <c r="T637" s="154"/>
      <c r="AT637" s="149" t="s">
        <v>164</v>
      </c>
      <c r="AU637" s="149" t="s">
        <v>84</v>
      </c>
      <c r="AV637" s="12" t="s">
        <v>84</v>
      </c>
      <c r="AW637" s="12" t="s">
        <v>36</v>
      </c>
      <c r="AX637" s="12" t="s">
        <v>75</v>
      </c>
      <c r="AY637" s="149" t="s">
        <v>157</v>
      </c>
    </row>
    <row r="638" spans="2:51" s="12" customFormat="1" ht="10">
      <c r="B638" s="148"/>
      <c r="D638" s="144" t="s">
        <v>164</v>
      </c>
      <c r="E638" s="149" t="s">
        <v>19</v>
      </c>
      <c r="F638" s="150" t="s">
        <v>757</v>
      </c>
      <c r="H638" s="151">
        <v>26.9</v>
      </c>
      <c r="I638" s="152"/>
      <c r="L638" s="148"/>
      <c r="M638" s="153"/>
      <c r="T638" s="154"/>
      <c r="AT638" s="149" t="s">
        <v>164</v>
      </c>
      <c r="AU638" s="149" t="s">
        <v>84</v>
      </c>
      <c r="AV638" s="12" t="s">
        <v>84</v>
      </c>
      <c r="AW638" s="12" t="s">
        <v>36</v>
      </c>
      <c r="AX638" s="12" t="s">
        <v>75</v>
      </c>
      <c r="AY638" s="149" t="s">
        <v>157</v>
      </c>
    </row>
    <row r="639" spans="2:51" s="15" customFormat="1" ht="10">
      <c r="B639" s="178"/>
      <c r="D639" s="144" t="s">
        <v>164</v>
      </c>
      <c r="E639" s="179" t="s">
        <v>19</v>
      </c>
      <c r="F639" s="180" t="s">
        <v>327</v>
      </c>
      <c r="H639" s="181">
        <v>150</v>
      </c>
      <c r="I639" s="182"/>
      <c r="L639" s="178"/>
      <c r="M639" s="183"/>
      <c r="T639" s="184"/>
      <c r="AT639" s="179" t="s">
        <v>164</v>
      </c>
      <c r="AU639" s="179" t="s">
        <v>84</v>
      </c>
      <c r="AV639" s="15" t="s">
        <v>87</v>
      </c>
      <c r="AW639" s="15" t="s">
        <v>36</v>
      </c>
      <c r="AX639" s="15" t="s">
        <v>75</v>
      </c>
      <c r="AY639" s="179" t="s">
        <v>157</v>
      </c>
    </row>
    <row r="640" spans="2:51" s="13" customFormat="1" ht="10">
      <c r="B640" s="155"/>
      <c r="D640" s="144" t="s">
        <v>164</v>
      </c>
      <c r="E640" s="156" t="s">
        <v>19</v>
      </c>
      <c r="F640" s="157" t="s">
        <v>166</v>
      </c>
      <c r="H640" s="158">
        <v>263.12</v>
      </c>
      <c r="I640" s="159"/>
      <c r="L640" s="155"/>
      <c r="M640" s="160"/>
      <c r="T640" s="161"/>
      <c r="AT640" s="156" t="s">
        <v>164</v>
      </c>
      <c r="AU640" s="156" t="s">
        <v>84</v>
      </c>
      <c r="AV640" s="13" t="s">
        <v>90</v>
      </c>
      <c r="AW640" s="13" t="s">
        <v>36</v>
      </c>
      <c r="AX640" s="13" t="s">
        <v>80</v>
      </c>
      <c r="AY640" s="156" t="s">
        <v>157</v>
      </c>
    </row>
    <row r="641" spans="2:65" s="1" customFormat="1" ht="16.5" customHeight="1">
      <c r="B641" s="32"/>
      <c r="C641" s="131" t="s">
        <v>442</v>
      </c>
      <c r="D641" s="131" t="s">
        <v>159</v>
      </c>
      <c r="E641" s="132" t="s">
        <v>758</v>
      </c>
      <c r="F641" s="133" t="s">
        <v>759</v>
      </c>
      <c r="G641" s="134" t="s">
        <v>199</v>
      </c>
      <c r="H641" s="135">
        <v>8</v>
      </c>
      <c r="I641" s="136"/>
      <c r="J641" s="137">
        <f>ROUND(I641*H641,2)</f>
        <v>0</v>
      </c>
      <c r="K641" s="133" t="s">
        <v>19</v>
      </c>
      <c r="L641" s="32"/>
      <c r="M641" s="138" t="s">
        <v>19</v>
      </c>
      <c r="N641" s="139" t="s">
        <v>46</v>
      </c>
      <c r="P641" s="140">
        <f>O641*H641</f>
        <v>0</v>
      </c>
      <c r="Q641" s="140">
        <v>0</v>
      </c>
      <c r="R641" s="140">
        <f>Q641*H641</f>
        <v>0</v>
      </c>
      <c r="S641" s="140">
        <v>0</v>
      </c>
      <c r="T641" s="141">
        <f>S641*H641</f>
        <v>0</v>
      </c>
      <c r="AR641" s="142" t="s">
        <v>90</v>
      </c>
      <c r="AT641" s="142" t="s">
        <v>159</v>
      </c>
      <c r="AU641" s="142" t="s">
        <v>84</v>
      </c>
      <c r="AY641" s="17" t="s">
        <v>157</v>
      </c>
      <c r="BE641" s="143">
        <f>IF(N641="základní",J641,0)</f>
        <v>0</v>
      </c>
      <c r="BF641" s="143">
        <f>IF(N641="snížená",J641,0)</f>
        <v>0</v>
      </c>
      <c r="BG641" s="143">
        <f>IF(N641="zákl. přenesená",J641,0)</f>
        <v>0</v>
      </c>
      <c r="BH641" s="143">
        <f>IF(N641="sníž. přenesená",J641,0)</f>
        <v>0</v>
      </c>
      <c r="BI641" s="143">
        <f>IF(N641="nulová",J641,0)</f>
        <v>0</v>
      </c>
      <c r="BJ641" s="17" t="s">
        <v>80</v>
      </c>
      <c r="BK641" s="143">
        <f>ROUND(I641*H641,2)</f>
        <v>0</v>
      </c>
      <c r="BL641" s="17" t="s">
        <v>90</v>
      </c>
      <c r="BM641" s="142" t="s">
        <v>760</v>
      </c>
    </row>
    <row r="642" spans="2:65" s="1" customFormat="1" ht="10">
      <c r="B642" s="32"/>
      <c r="D642" s="144" t="s">
        <v>163</v>
      </c>
      <c r="F642" s="145" t="s">
        <v>759</v>
      </c>
      <c r="I642" s="146"/>
      <c r="L642" s="32"/>
      <c r="M642" s="147"/>
      <c r="T642" s="53"/>
      <c r="AT642" s="17" t="s">
        <v>163</v>
      </c>
      <c r="AU642" s="17" t="s">
        <v>84</v>
      </c>
    </row>
    <row r="643" spans="2:65" s="12" customFormat="1" ht="10">
      <c r="B643" s="148"/>
      <c r="D643" s="144" t="s">
        <v>164</v>
      </c>
      <c r="E643" s="149" t="s">
        <v>19</v>
      </c>
      <c r="F643" s="150" t="s">
        <v>761</v>
      </c>
      <c r="H643" s="151">
        <v>8</v>
      </c>
      <c r="I643" s="152"/>
      <c r="L643" s="148"/>
      <c r="M643" s="153"/>
      <c r="T643" s="154"/>
      <c r="AT643" s="149" t="s">
        <v>164</v>
      </c>
      <c r="AU643" s="149" t="s">
        <v>84</v>
      </c>
      <c r="AV643" s="12" t="s">
        <v>84</v>
      </c>
      <c r="AW643" s="12" t="s">
        <v>36</v>
      </c>
      <c r="AX643" s="12" t="s">
        <v>75</v>
      </c>
      <c r="AY643" s="149" t="s">
        <v>157</v>
      </c>
    </row>
    <row r="644" spans="2:65" s="13" customFormat="1" ht="10">
      <c r="B644" s="155"/>
      <c r="D644" s="144" t="s">
        <v>164</v>
      </c>
      <c r="E644" s="156" t="s">
        <v>19</v>
      </c>
      <c r="F644" s="157" t="s">
        <v>166</v>
      </c>
      <c r="H644" s="158">
        <v>8</v>
      </c>
      <c r="I644" s="159"/>
      <c r="L644" s="155"/>
      <c r="M644" s="160"/>
      <c r="T644" s="161"/>
      <c r="AT644" s="156" t="s">
        <v>164</v>
      </c>
      <c r="AU644" s="156" t="s">
        <v>84</v>
      </c>
      <c r="AV644" s="13" t="s">
        <v>90</v>
      </c>
      <c r="AW644" s="13" t="s">
        <v>36</v>
      </c>
      <c r="AX644" s="13" t="s">
        <v>80</v>
      </c>
      <c r="AY644" s="156" t="s">
        <v>157</v>
      </c>
    </row>
    <row r="645" spans="2:65" s="1" customFormat="1" ht="16.5" customHeight="1">
      <c r="B645" s="32"/>
      <c r="C645" s="131" t="s">
        <v>762</v>
      </c>
      <c r="D645" s="131" t="s">
        <v>159</v>
      </c>
      <c r="E645" s="132" t="s">
        <v>763</v>
      </c>
      <c r="F645" s="133" t="s">
        <v>764</v>
      </c>
      <c r="G645" s="134" t="s">
        <v>235</v>
      </c>
      <c r="H645" s="135">
        <v>16</v>
      </c>
      <c r="I645" s="136"/>
      <c r="J645" s="137">
        <f>ROUND(I645*H645,2)</f>
        <v>0</v>
      </c>
      <c r="K645" s="133" t="s">
        <v>19</v>
      </c>
      <c r="L645" s="32"/>
      <c r="M645" s="138" t="s">
        <v>19</v>
      </c>
      <c r="N645" s="139" t="s">
        <v>46</v>
      </c>
      <c r="P645" s="140">
        <f>O645*H645</f>
        <v>0</v>
      </c>
      <c r="Q645" s="140">
        <v>0</v>
      </c>
      <c r="R645" s="140">
        <f>Q645*H645</f>
        <v>0</v>
      </c>
      <c r="S645" s="140">
        <v>0</v>
      </c>
      <c r="T645" s="141">
        <f>S645*H645</f>
        <v>0</v>
      </c>
      <c r="AR645" s="142" t="s">
        <v>90</v>
      </c>
      <c r="AT645" s="142" t="s">
        <v>159</v>
      </c>
      <c r="AU645" s="142" t="s">
        <v>84</v>
      </c>
      <c r="AY645" s="17" t="s">
        <v>157</v>
      </c>
      <c r="BE645" s="143">
        <f>IF(N645="základní",J645,0)</f>
        <v>0</v>
      </c>
      <c r="BF645" s="143">
        <f>IF(N645="snížená",J645,0)</f>
        <v>0</v>
      </c>
      <c r="BG645" s="143">
        <f>IF(N645="zákl. přenesená",J645,0)</f>
        <v>0</v>
      </c>
      <c r="BH645" s="143">
        <f>IF(N645="sníž. přenesená",J645,0)</f>
        <v>0</v>
      </c>
      <c r="BI645" s="143">
        <f>IF(N645="nulová",J645,0)</f>
        <v>0</v>
      </c>
      <c r="BJ645" s="17" t="s">
        <v>80</v>
      </c>
      <c r="BK645" s="143">
        <f>ROUND(I645*H645,2)</f>
        <v>0</v>
      </c>
      <c r="BL645" s="17" t="s">
        <v>90</v>
      </c>
      <c r="BM645" s="142" t="s">
        <v>765</v>
      </c>
    </row>
    <row r="646" spans="2:65" s="1" customFormat="1" ht="10">
      <c r="B646" s="32"/>
      <c r="D646" s="144" t="s">
        <v>163</v>
      </c>
      <c r="F646" s="145" t="s">
        <v>764</v>
      </c>
      <c r="I646" s="146"/>
      <c r="L646" s="32"/>
      <c r="M646" s="147"/>
      <c r="T646" s="53"/>
      <c r="AT646" s="17" t="s">
        <v>163</v>
      </c>
      <c r="AU646" s="17" t="s">
        <v>84</v>
      </c>
    </row>
    <row r="647" spans="2:65" s="12" customFormat="1" ht="10">
      <c r="B647" s="148"/>
      <c r="D647" s="144" t="s">
        <v>164</v>
      </c>
      <c r="E647" s="149" t="s">
        <v>19</v>
      </c>
      <c r="F647" s="150" t="s">
        <v>192</v>
      </c>
      <c r="H647" s="151">
        <v>16</v>
      </c>
      <c r="I647" s="152"/>
      <c r="L647" s="148"/>
      <c r="M647" s="153"/>
      <c r="T647" s="154"/>
      <c r="AT647" s="149" t="s">
        <v>164</v>
      </c>
      <c r="AU647" s="149" t="s">
        <v>84</v>
      </c>
      <c r="AV647" s="12" t="s">
        <v>84</v>
      </c>
      <c r="AW647" s="12" t="s">
        <v>36</v>
      </c>
      <c r="AX647" s="12" t="s">
        <v>75</v>
      </c>
      <c r="AY647" s="149" t="s">
        <v>157</v>
      </c>
    </row>
    <row r="648" spans="2:65" s="13" customFormat="1" ht="10">
      <c r="B648" s="155"/>
      <c r="D648" s="144" t="s">
        <v>164</v>
      </c>
      <c r="E648" s="156" t="s">
        <v>19</v>
      </c>
      <c r="F648" s="157" t="s">
        <v>166</v>
      </c>
      <c r="H648" s="158">
        <v>16</v>
      </c>
      <c r="I648" s="159"/>
      <c r="L648" s="155"/>
      <c r="M648" s="160"/>
      <c r="T648" s="161"/>
      <c r="AT648" s="156" t="s">
        <v>164</v>
      </c>
      <c r="AU648" s="156" t="s">
        <v>84</v>
      </c>
      <c r="AV648" s="13" t="s">
        <v>90</v>
      </c>
      <c r="AW648" s="13" t="s">
        <v>36</v>
      </c>
      <c r="AX648" s="13" t="s">
        <v>80</v>
      </c>
      <c r="AY648" s="156" t="s">
        <v>157</v>
      </c>
    </row>
    <row r="649" spans="2:65" s="1" customFormat="1" ht="21.75" customHeight="1">
      <c r="B649" s="32"/>
      <c r="C649" s="131" t="s">
        <v>446</v>
      </c>
      <c r="D649" s="131" t="s">
        <v>159</v>
      </c>
      <c r="E649" s="132" t="s">
        <v>766</v>
      </c>
      <c r="F649" s="133" t="s">
        <v>767</v>
      </c>
      <c r="G649" s="134" t="s">
        <v>340</v>
      </c>
      <c r="H649" s="135">
        <v>1</v>
      </c>
      <c r="I649" s="136"/>
      <c r="J649" s="137">
        <f>ROUND(I649*H649,2)</f>
        <v>0</v>
      </c>
      <c r="K649" s="133" t="s">
        <v>19</v>
      </c>
      <c r="L649" s="32"/>
      <c r="M649" s="138" t="s">
        <v>19</v>
      </c>
      <c r="N649" s="139" t="s">
        <v>46</v>
      </c>
      <c r="P649" s="140">
        <f>O649*H649</f>
        <v>0</v>
      </c>
      <c r="Q649" s="140">
        <v>0</v>
      </c>
      <c r="R649" s="140">
        <f>Q649*H649</f>
        <v>0</v>
      </c>
      <c r="S649" s="140">
        <v>0</v>
      </c>
      <c r="T649" s="141">
        <f>S649*H649</f>
        <v>0</v>
      </c>
      <c r="AR649" s="142" t="s">
        <v>90</v>
      </c>
      <c r="AT649" s="142" t="s">
        <v>159</v>
      </c>
      <c r="AU649" s="142" t="s">
        <v>84</v>
      </c>
      <c r="AY649" s="17" t="s">
        <v>157</v>
      </c>
      <c r="BE649" s="143">
        <f>IF(N649="základní",J649,0)</f>
        <v>0</v>
      </c>
      <c r="BF649" s="143">
        <f>IF(N649="snížená",J649,0)</f>
        <v>0</v>
      </c>
      <c r="BG649" s="143">
        <f>IF(N649="zákl. přenesená",J649,0)</f>
        <v>0</v>
      </c>
      <c r="BH649" s="143">
        <f>IF(N649="sníž. přenesená",J649,0)</f>
        <v>0</v>
      </c>
      <c r="BI649" s="143">
        <f>IF(N649="nulová",J649,0)</f>
        <v>0</v>
      </c>
      <c r="BJ649" s="17" t="s">
        <v>80</v>
      </c>
      <c r="BK649" s="143">
        <f>ROUND(I649*H649,2)</f>
        <v>0</v>
      </c>
      <c r="BL649" s="17" t="s">
        <v>90</v>
      </c>
      <c r="BM649" s="142" t="s">
        <v>768</v>
      </c>
    </row>
    <row r="650" spans="2:65" s="1" customFormat="1" ht="10">
      <c r="B650" s="32"/>
      <c r="D650" s="144" t="s">
        <v>163</v>
      </c>
      <c r="F650" s="145" t="s">
        <v>767</v>
      </c>
      <c r="I650" s="146"/>
      <c r="L650" s="32"/>
      <c r="M650" s="147"/>
      <c r="T650" s="53"/>
      <c r="AT650" s="17" t="s">
        <v>163</v>
      </c>
      <c r="AU650" s="17" t="s">
        <v>84</v>
      </c>
    </row>
    <row r="651" spans="2:65" s="1" customFormat="1" ht="16.5" customHeight="1">
      <c r="B651" s="32"/>
      <c r="C651" s="162" t="s">
        <v>769</v>
      </c>
      <c r="D651" s="162" t="s">
        <v>206</v>
      </c>
      <c r="E651" s="163" t="s">
        <v>770</v>
      </c>
      <c r="F651" s="164" t="s">
        <v>771</v>
      </c>
      <c r="G651" s="165" t="s">
        <v>340</v>
      </c>
      <c r="H651" s="166">
        <v>1</v>
      </c>
      <c r="I651" s="167"/>
      <c r="J651" s="168">
        <f>ROUND(I651*H651,2)</f>
        <v>0</v>
      </c>
      <c r="K651" s="164" t="s">
        <v>19</v>
      </c>
      <c r="L651" s="169"/>
      <c r="M651" s="170" t="s">
        <v>19</v>
      </c>
      <c r="N651" s="171" t="s">
        <v>46</v>
      </c>
      <c r="P651" s="140">
        <f>O651*H651</f>
        <v>0</v>
      </c>
      <c r="Q651" s="140">
        <v>0</v>
      </c>
      <c r="R651" s="140">
        <f>Q651*H651</f>
        <v>0</v>
      </c>
      <c r="S651" s="140">
        <v>0</v>
      </c>
      <c r="T651" s="141">
        <f>S651*H651</f>
        <v>0</v>
      </c>
      <c r="AR651" s="142" t="s">
        <v>175</v>
      </c>
      <c r="AT651" s="142" t="s">
        <v>206</v>
      </c>
      <c r="AU651" s="142" t="s">
        <v>84</v>
      </c>
      <c r="AY651" s="17" t="s">
        <v>157</v>
      </c>
      <c r="BE651" s="143">
        <f>IF(N651="základní",J651,0)</f>
        <v>0</v>
      </c>
      <c r="BF651" s="143">
        <f>IF(N651="snížená",J651,0)</f>
        <v>0</v>
      </c>
      <c r="BG651" s="143">
        <f>IF(N651="zákl. přenesená",J651,0)</f>
        <v>0</v>
      </c>
      <c r="BH651" s="143">
        <f>IF(N651="sníž. přenesená",J651,0)</f>
        <v>0</v>
      </c>
      <c r="BI651" s="143">
        <f>IF(N651="nulová",J651,0)</f>
        <v>0</v>
      </c>
      <c r="BJ651" s="17" t="s">
        <v>80</v>
      </c>
      <c r="BK651" s="143">
        <f>ROUND(I651*H651,2)</f>
        <v>0</v>
      </c>
      <c r="BL651" s="17" t="s">
        <v>90</v>
      </c>
      <c r="BM651" s="142" t="s">
        <v>772</v>
      </c>
    </row>
    <row r="652" spans="2:65" s="1" customFormat="1" ht="10">
      <c r="B652" s="32"/>
      <c r="D652" s="144" t="s">
        <v>163</v>
      </c>
      <c r="F652" s="145" t="s">
        <v>771</v>
      </c>
      <c r="I652" s="146"/>
      <c r="L652" s="32"/>
      <c r="M652" s="147"/>
      <c r="T652" s="53"/>
      <c r="AT652" s="17" t="s">
        <v>163</v>
      </c>
      <c r="AU652" s="17" t="s">
        <v>84</v>
      </c>
    </row>
    <row r="653" spans="2:65" s="11" customFormat="1" ht="22.75" customHeight="1">
      <c r="B653" s="119"/>
      <c r="D653" s="120" t="s">
        <v>74</v>
      </c>
      <c r="E653" s="129" t="s">
        <v>196</v>
      </c>
      <c r="F653" s="129" t="s">
        <v>773</v>
      </c>
      <c r="I653" s="122"/>
      <c r="J653" s="130">
        <f>BK653</f>
        <v>0</v>
      </c>
      <c r="L653" s="119"/>
      <c r="M653" s="124"/>
      <c r="P653" s="125">
        <f>SUM(P654:P690)</f>
        <v>0</v>
      </c>
      <c r="R653" s="125">
        <f>SUM(R654:R690)</f>
        <v>0</v>
      </c>
      <c r="T653" s="126">
        <f>SUM(T654:T690)</f>
        <v>0</v>
      </c>
      <c r="AR653" s="120" t="s">
        <v>80</v>
      </c>
      <c r="AT653" s="127" t="s">
        <v>74</v>
      </c>
      <c r="AU653" s="127" t="s">
        <v>80</v>
      </c>
      <c r="AY653" s="120" t="s">
        <v>157</v>
      </c>
      <c r="BK653" s="128">
        <f>SUM(BK654:BK690)</f>
        <v>0</v>
      </c>
    </row>
    <row r="654" spans="2:65" s="1" customFormat="1" ht="21.75" customHeight="1">
      <c r="B654" s="32"/>
      <c r="C654" s="131" t="s">
        <v>450</v>
      </c>
      <c r="D654" s="131" t="s">
        <v>159</v>
      </c>
      <c r="E654" s="132" t="s">
        <v>774</v>
      </c>
      <c r="F654" s="133" t="s">
        <v>775</v>
      </c>
      <c r="G654" s="134" t="s">
        <v>199</v>
      </c>
      <c r="H654" s="135">
        <v>376.625</v>
      </c>
      <c r="I654" s="136"/>
      <c r="J654" s="137">
        <f>ROUND(I654*H654,2)</f>
        <v>0</v>
      </c>
      <c r="K654" s="133" t="s">
        <v>19</v>
      </c>
      <c r="L654" s="32"/>
      <c r="M654" s="138" t="s">
        <v>19</v>
      </c>
      <c r="N654" s="139" t="s">
        <v>46</v>
      </c>
      <c r="P654" s="140">
        <f>O654*H654</f>
        <v>0</v>
      </c>
      <c r="Q654" s="140">
        <v>0</v>
      </c>
      <c r="R654" s="140">
        <f>Q654*H654</f>
        <v>0</v>
      </c>
      <c r="S654" s="140">
        <v>0</v>
      </c>
      <c r="T654" s="141">
        <f>S654*H654</f>
        <v>0</v>
      </c>
      <c r="AR654" s="142" t="s">
        <v>90</v>
      </c>
      <c r="AT654" s="142" t="s">
        <v>159</v>
      </c>
      <c r="AU654" s="142" t="s">
        <v>84</v>
      </c>
      <c r="AY654" s="17" t="s">
        <v>157</v>
      </c>
      <c r="BE654" s="143">
        <f>IF(N654="základní",J654,0)</f>
        <v>0</v>
      </c>
      <c r="BF654" s="143">
        <f>IF(N654="snížená",J654,0)</f>
        <v>0</v>
      </c>
      <c r="BG654" s="143">
        <f>IF(N654="zákl. přenesená",J654,0)</f>
        <v>0</v>
      </c>
      <c r="BH654" s="143">
        <f>IF(N654="sníž. přenesená",J654,0)</f>
        <v>0</v>
      </c>
      <c r="BI654" s="143">
        <f>IF(N654="nulová",J654,0)</f>
        <v>0</v>
      </c>
      <c r="BJ654" s="17" t="s">
        <v>80</v>
      </c>
      <c r="BK654" s="143">
        <f>ROUND(I654*H654,2)</f>
        <v>0</v>
      </c>
      <c r="BL654" s="17" t="s">
        <v>90</v>
      </c>
      <c r="BM654" s="142" t="s">
        <v>776</v>
      </c>
    </row>
    <row r="655" spans="2:65" s="1" customFormat="1" ht="10">
      <c r="B655" s="32"/>
      <c r="D655" s="144" t="s">
        <v>163</v>
      </c>
      <c r="F655" s="145" t="s">
        <v>775</v>
      </c>
      <c r="I655" s="146"/>
      <c r="L655" s="32"/>
      <c r="M655" s="147"/>
      <c r="T655" s="53"/>
      <c r="AT655" s="17" t="s">
        <v>163</v>
      </c>
      <c r="AU655" s="17" t="s">
        <v>84</v>
      </c>
    </row>
    <row r="656" spans="2:65" s="12" customFormat="1" ht="10">
      <c r="B656" s="148"/>
      <c r="D656" s="144" t="s">
        <v>164</v>
      </c>
      <c r="E656" s="149" t="s">
        <v>19</v>
      </c>
      <c r="F656" s="150" t="s">
        <v>777</v>
      </c>
      <c r="H656" s="151">
        <v>134.875</v>
      </c>
      <c r="I656" s="152"/>
      <c r="L656" s="148"/>
      <c r="M656" s="153"/>
      <c r="T656" s="154"/>
      <c r="AT656" s="149" t="s">
        <v>164</v>
      </c>
      <c r="AU656" s="149" t="s">
        <v>84</v>
      </c>
      <c r="AV656" s="12" t="s">
        <v>84</v>
      </c>
      <c r="AW656" s="12" t="s">
        <v>36</v>
      </c>
      <c r="AX656" s="12" t="s">
        <v>75</v>
      </c>
      <c r="AY656" s="149" t="s">
        <v>157</v>
      </c>
    </row>
    <row r="657" spans="2:65" s="12" customFormat="1" ht="10">
      <c r="B657" s="148"/>
      <c r="D657" s="144" t="s">
        <v>164</v>
      </c>
      <c r="E657" s="149" t="s">
        <v>19</v>
      </c>
      <c r="F657" s="150" t="s">
        <v>778</v>
      </c>
      <c r="H657" s="151">
        <v>103.75</v>
      </c>
      <c r="I657" s="152"/>
      <c r="L657" s="148"/>
      <c r="M657" s="153"/>
      <c r="T657" s="154"/>
      <c r="AT657" s="149" t="s">
        <v>164</v>
      </c>
      <c r="AU657" s="149" t="s">
        <v>84</v>
      </c>
      <c r="AV657" s="12" t="s">
        <v>84</v>
      </c>
      <c r="AW657" s="12" t="s">
        <v>36</v>
      </c>
      <c r="AX657" s="12" t="s">
        <v>75</v>
      </c>
      <c r="AY657" s="149" t="s">
        <v>157</v>
      </c>
    </row>
    <row r="658" spans="2:65" s="12" customFormat="1" ht="10">
      <c r="B658" s="148"/>
      <c r="D658" s="144" t="s">
        <v>164</v>
      </c>
      <c r="E658" s="149" t="s">
        <v>19</v>
      </c>
      <c r="F658" s="150" t="s">
        <v>779</v>
      </c>
      <c r="H658" s="151">
        <v>18</v>
      </c>
      <c r="I658" s="152"/>
      <c r="L658" s="148"/>
      <c r="M658" s="153"/>
      <c r="T658" s="154"/>
      <c r="AT658" s="149" t="s">
        <v>164</v>
      </c>
      <c r="AU658" s="149" t="s">
        <v>84</v>
      </c>
      <c r="AV658" s="12" t="s">
        <v>84</v>
      </c>
      <c r="AW658" s="12" t="s">
        <v>36</v>
      </c>
      <c r="AX658" s="12" t="s">
        <v>75</v>
      </c>
      <c r="AY658" s="149" t="s">
        <v>157</v>
      </c>
    </row>
    <row r="659" spans="2:65" s="12" customFormat="1" ht="10">
      <c r="B659" s="148"/>
      <c r="D659" s="144" t="s">
        <v>164</v>
      </c>
      <c r="E659" s="149" t="s">
        <v>19</v>
      </c>
      <c r="F659" s="150" t="s">
        <v>780</v>
      </c>
      <c r="H659" s="151">
        <v>120</v>
      </c>
      <c r="I659" s="152"/>
      <c r="L659" s="148"/>
      <c r="M659" s="153"/>
      <c r="T659" s="154"/>
      <c r="AT659" s="149" t="s">
        <v>164</v>
      </c>
      <c r="AU659" s="149" t="s">
        <v>84</v>
      </c>
      <c r="AV659" s="12" t="s">
        <v>84</v>
      </c>
      <c r="AW659" s="12" t="s">
        <v>36</v>
      </c>
      <c r="AX659" s="12" t="s">
        <v>75</v>
      </c>
      <c r="AY659" s="149" t="s">
        <v>157</v>
      </c>
    </row>
    <row r="660" spans="2:65" s="13" customFormat="1" ht="10">
      <c r="B660" s="155"/>
      <c r="D660" s="144" t="s">
        <v>164</v>
      </c>
      <c r="E660" s="156" t="s">
        <v>19</v>
      </c>
      <c r="F660" s="157" t="s">
        <v>166</v>
      </c>
      <c r="H660" s="158">
        <v>376.625</v>
      </c>
      <c r="I660" s="159"/>
      <c r="L660" s="155"/>
      <c r="M660" s="160"/>
      <c r="T660" s="161"/>
      <c r="AT660" s="156" t="s">
        <v>164</v>
      </c>
      <c r="AU660" s="156" t="s">
        <v>84</v>
      </c>
      <c r="AV660" s="13" t="s">
        <v>90</v>
      </c>
      <c r="AW660" s="13" t="s">
        <v>36</v>
      </c>
      <c r="AX660" s="13" t="s">
        <v>80</v>
      </c>
      <c r="AY660" s="156" t="s">
        <v>157</v>
      </c>
    </row>
    <row r="661" spans="2:65" s="1" customFormat="1" ht="24.15" customHeight="1">
      <c r="B661" s="32"/>
      <c r="C661" s="131" t="s">
        <v>781</v>
      </c>
      <c r="D661" s="131" t="s">
        <v>159</v>
      </c>
      <c r="E661" s="132" t="s">
        <v>782</v>
      </c>
      <c r="F661" s="133" t="s">
        <v>783</v>
      </c>
      <c r="G661" s="134" t="s">
        <v>199</v>
      </c>
      <c r="H661" s="135">
        <v>67792.5</v>
      </c>
      <c r="I661" s="136"/>
      <c r="J661" s="137">
        <f>ROUND(I661*H661,2)</f>
        <v>0</v>
      </c>
      <c r="K661" s="133" t="s">
        <v>19</v>
      </c>
      <c r="L661" s="32"/>
      <c r="M661" s="138" t="s">
        <v>19</v>
      </c>
      <c r="N661" s="139" t="s">
        <v>46</v>
      </c>
      <c r="P661" s="140">
        <f>O661*H661</f>
        <v>0</v>
      </c>
      <c r="Q661" s="140">
        <v>0</v>
      </c>
      <c r="R661" s="140">
        <f>Q661*H661</f>
        <v>0</v>
      </c>
      <c r="S661" s="140">
        <v>0</v>
      </c>
      <c r="T661" s="141">
        <f>S661*H661</f>
        <v>0</v>
      </c>
      <c r="AR661" s="142" t="s">
        <v>90</v>
      </c>
      <c r="AT661" s="142" t="s">
        <v>159</v>
      </c>
      <c r="AU661" s="142" t="s">
        <v>84</v>
      </c>
      <c r="AY661" s="17" t="s">
        <v>157</v>
      </c>
      <c r="BE661" s="143">
        <f>IF(N661="základní",J661,0)</f>
        <v>0</v>
      </c>
      <c r="BF661" s="143">
        <f>IF(N661="snížená",J661,0)</f>
        <v>0</v>
      </c>
      <c r="BG661" s="143">
        <f>IF(N661="zákl. přenesená",J661,0)</f>
        <v>0</v>
      </c>
      <c r="BH661" s="143">
        <f>IF(N661="sníž. přenesená",J661,0)</f>
        <v>0</v>
      </c>
      <c r="BI661" s="143">
        <f>IF(N661="nulová",J661,0)</f>
        <v>0</v>
      </c>
      <c r="BJ661" s="17" t="s">
        <v>80</v>
      </c>
      <c r="BK661" s="143">
        <f>ROUND(I661*H661,2)</f>
        <v>0</v>
      </c>
      <c r="BL661" s="17" t="s">
        <v>90</v>
      </c>
      <c r="BM661" s="142" t="s">
        <v>784</v>
      </c>
    </row>
    <row r="662" spans="2:65" s="1" customFormat="1" ht="10">
      <c r="B662" s="32"/>
      <c r="D662" s="144" t="s">
        <v>163</v>
      </c>
      <c r="F662" s="145" t="s">
        <v>783</v>
      </c>
      <c r="I662" s="146"/>
      <c r="L662" s="32"/>
      <c r="M662" s="147"/>
      <c r="T662" s="53"/>
      <c r="AT662" s="17" t="s">
        <v>163</v>
      </c>
      <c r="AU662" s="17" t="s">
        <v>84</v>
      </c>
    </row>
    <row r="663" spans="2:65" s="12" customFormat="1" ht="10">
      <c r="B663" s="148"/>
      <c r="D663" s="144" t="s">
        <v>164</v>
      </c>
      <c r="E663" s="149" t="s">
        <v>19</v>
      </c>
      <c r="F663" s="150" t="s">
        <v>785</v>
      </c>
      <c r="H663" s="151">
        <v>67792.5</v>
      </c>
      <c r="I663" s="152"/>
      <c r="L663" s="148"/>
      <c r="M663" s="153"/>
      <c r="T663" s="154"/>
      <c r="AT663" s="149" t="s">
        <v>164</v>
      </c>
      <c r="AU663" s="149" t="s">
        <v>84</v>
      </c>
      <c r="AV663" s="12" t="s">
        <v>84</v>
      </c>
      <c r="AW663" s="12" t="s">
        <v>36</v>
      </c>
      <c r="AX663" s="12" t="s">
        <v>75</v>
      </c>
      <c r="AY663" s="149" t="s">
        <v>157</v>
      </c>
    </row>
    <row r="664" spans="2:65" s="13" customFormat="1" ht="10">
      <c r="B664" s="155"/>
      <c r="D664" s="144" t="s">
        <v>164</v>
      </c>
      <c r="E664" s="156" t="s">
        <v>19</v>
      </c>
      <c r="F664" s="157" t="s">
        <v>166</v>
      </c>
      <c r="H664" s="158">
        <v>67792.5</v>
      </c>
      <c r="I664" s="159"/>
      <c r="L664" s="155"/>
      <c r="M664" s="160"/>
      <c r="T664" s="161"/>
      <c r="AT664" s="156" t="s">
        <v>164</v>
      </c>
      <c r="AU664" s="156" t="s">
        <v>84</v>
      </c>
      <c r="AV664" s="13" t="s">
        <v>90</v>
      </c>
      <c r="AW664" s="13" t="s">
        <v>36</v>
      </c>
      <c r="AX664" s="13" t="s">
        <v>80</v>
      </c>
      <c r="AY664" s="156" t="s">
        <v>157</v>
      </c>
    </row>
    <row r="665" spans="2:65" s="1" customFormat="1" ht="24.15" customHeight="1">
      <c r="B665" s="32"/>
      <c r="C665" s="131" t="s">
        <v>455</v>
      </c>
      <c r="D665" s="131" t="s">
        <v>159</v>
      </c>
      <c r="E665" s="132" t="s">
        <v>786</v>
      </c>
      <c r="F665" s="133" t="s">
        <v>787</v>
      </c>
      <c r="G665" s="134" t="s">
        <v>199</v>
      </c>
      <c r="H665" s="135">
        <v>376.625</v>
      </c>
      <c r="I665" s="136"/>
      <c r="J665" s="137">
        <f>ROUND(I665*H665,2)</f>
        <v>0</v>
      </c>
      <c r="K665" s="133" t="s">
        <v>19</v>
      </c>
      <c r="L665" s="32"/>
      <c r="M665" s="138" t="s">
        <v>19</v>
      </c>
      <c r="N665" s="139" t="s">
        <v>46</v>
      </c>
      <c r="P665" s="140">
        <f>O665*H665</f>
        <v>0</v>
      </c>
      <c r="Q665" s="140">
        <v>0</v>
      </c>
      <c r="R665" s="140">
        <f>Q665*H665</f>
        <v>0</v>
      </c>
      <c r="S665" s="140">
        <v>0</v>
      </c>
      <c r="T665" s="141">
        <f>S665*H665</f>
        <v>0</v>
      </c>
      <c r="AR665" s="142" t="s">
        <v>90</v>
      </c>
      <c r="AT665" s="142" t="s">
        <v>159</v>
      </c>
      <c r="AU665" s="142" t="s">
        <v>84</v>
      </c>
      <c r="AY665" s="17" t="s">
        <v>157</v>
      </c>
      <c r="BE665" s="143">
        <f>IF(N665="základní",J665,0)</f>
        <v>0</v>
      </c>
      <c r="BF665" s="143">
        <f>IF(N665="snížená",J665,0)</f>
        <v>0</v>
      </c>
      <c r="BG665" s="143">
        <f>IF(N665="zákl. přenesená",J665,0)</f>
        <v>0</v>
      </c>
      <c r="BH665" s="143">
        <f>IF(N665="sníž. přenesená",J665,0)</f>
        <v>0</v>
      </c>
      <c r="BI665" s="143">
        <f>IF(N665="nulová",J665,0)</f>
        <v>0</v>
      </c>
      <c r="BJ665" s="17" t="s">
        <v>80</v>
      </c>
      <c r="BK665" s="143">
        <f>ROUND(I665*H665,2)</f>
        <v>0</v>
      </c>
      <c r="BL665" s="17" t="s">
        <v>90</v>
      </c>
      <c r="BM665" s="142" t="s">
        <v>788</v>
      </c>
    </row>
    <row r="666" spans="2:65" s="1" customFormat="1" ht="10">
      <c r="B666" s="32"/>
      <c r="D666" s="144" t="s">
        <v>163</v>
      </c>
      <c r="F666" s="145" t="s">
        <v>787</v>
      </c>
      <c r="I666" s="146"/>
      <c r="L666" s="32"/>
      <c r="M666" s="147"/>
      <c r="T666" s="53"/>
      <c r="AT666" s="17" t="s">
        <v>163</v>
      </c>
      <c r="AU666" s="17" t="s">
        <v>84</v>
      </c>
    </row>
    <row r="667" spans="2:65" s="1" customFormat="1" ht="16.5" customHeight="1">
      <c r="B667" s="32"/>
      <c r="C667" s="131" t="s">
        <v>789</v>
      </c>
      <c r="D667" s="131" t="s">
        <v>159</v>
      </c>
      <c r="E667" s="132" t="s">
        <v>790</v>
      </c>
      <c r="F667" s="133" t="s">
        <v>791</v>
      </c>
      <c r="G667" s="134" t="s">
        <v>199</v>
      </c>
      <c r="H667" s="135">
        <v>376.625</v>
      </c>
      <c r="I667" s="136"/>
      <c r="J667" s="137">
        <f>ROUND(I667*H667,2)</f>
        <v>0</v>
      </c>
      <c r="K667" s="133" t="s">
        <v>19</v>
      </c>
      <c r="L667" s="32"/>
      <c r="M667" s="138" t="s">
        <v>19</v>
      </c>
      <c r="N667" s="139" t="s">
        <v>46</v>
      </c>
      <c r="P667" s="140">
        <f>O667*H667</f>
        <v>0</v>
      </c>
      <c r="Q667" s="140">
        <v>0</v>
      </c>
      <c r="R667" s="140">
        <f>Q667*H667</f>
        <v>0</v>
      </c>
      <c r="S667" s="140">
        <v>0</v>
      </c>
      <c r="T667" s="141">
        <f>S667*H667</f>
        <v>0</v>
      </c>
      <c r="AR667" s="142" t="s">
        <v>90</v>
      </c>
      <c r="AT667" s="142" t="s">
        <v>159</v>
      </c>
      <c r="AU667" s="142" t="s">
        <v>84</v>
      </c>
      <c r="AY667" s="17" t="s">
        <v>157</v>
      </c>
      <c r="BE667" s="143">
        <f>IF(N667="základní",J667,0)</f>
        <v>0</v>
      </c>
      <c r="BF667" s="143">
        <f>IF(N667="snížená",J667,0)</f>
        <v>0</v>
      </c>
      <c r="BG667" s="143">
        <f>IF(N667="zákl. přenesená",J667,0)</f>
        <v>0</v>
      </c>
      <c r="BH667" s="143">
        <f>IF(N667="sníž. přenesená",J667,0)</f>
        <v>0</v>
      </c>
      <c r="BI667" s="143">
        <f>IF(N667="nulová",J667,0)</f>
        <v>0</v>
      </c>
      <c r="BJ667" s="17" t="s">
        <v>80</v>
      </c>
      <c r="BK667" s="143">
        <f>ROUND(I667*H667,2)</f>
        <v>0</v>
      </c>
      <c r="BL667" s="17" t="s">
        <v>90</v>
      </c>
      <c r="BM667" s="142" t="s">
        <v>792</v>
      </c>
    </row>
    <row r="668" spans="2:65" s="1" customFormat="1" ht="10">
      <c r="B668" s="32"/>
      <c r="D668" s="144" t="s">
        <v>163</v>
      </c>
      <c r="F668" s="145" t="s">
        <v>791</v>
      </c>
      <c r="I668" s="146"/>
      <c r="L668" s="32"/>
      <c r="M668" s="147"/>
      <c r="T668" s="53"/>
      <c r="AT668" s="17" t="s">
        <v>163</v>
      </c>
      <c r="AU668" s="17" t="s">
        <v>84</v>
      </c>
    </row>
    <row r="669" spans="2:65" s="1" customFormat="1" ht="16.5" customHeight="1">
      <c r="B669" s="32"/>
      <c r="C669" s="131" t="s">
        <v>462</v>
      </c>
      <c r="D669" s="131" t="s">
        <v>159</v>
      </c>
      <c r="E669" s="132" t="s">
        <v>793</v>
      </c>
      <c r="F669" s="133" t="s">
        <v>794</v>
      </c>
      <c r="G669" s="134" t="s">
        <v>199</v>
      </c>
      <c r="H669" s="135">
        <v>67792.5</v>
      </c>
      <c r="I669" s="136"/>
      <c r="J669" s="137">
        <f>ROUND(I669*H669,2)</f>
        <v>0</v>
      </c>
      <c r="K669" s="133" t="s">
        <v>19</v>
      </c>
      <c r="L669" s="32"/>
      <c r="M669" s="138" t="s">
        <v>19</v>
      </c>
      <c r="N669" s="139" t="s">
        <v>46</v>
      </c>
      <c r="P669" s="140">
        <f>O669*H669</f>
        <v>0</v>
      </c>
      <c r="Q669" s="140">
        <v>0</v>
      </c>
      <c r="R669" s="140">
        <f>Q669*H669</f>
        <v>0</v>
      </c>
      <c r="S669" s="140">
        <v>0</v>
      </c>
      <c r="T669" s="141">
        <f>S669*H669</f>
        <v>0</v>
      </c>
      <c r="AR669" s="142" t="s">
        <v>90</v>
      </c>
      <c r="AT669" s="142" t="s">
        <v>159</v>
      </c>
      <c r="AU669" s="142" t="s">
        <v>84</v>
      </c>
      <c r="AY669" s="17" t="s">
        <v>157</v>
      </c>
      <c r="BE669" s="143">
        <f>IF(N669="základní",J669,0)</f>
        <v>0</v>
      </c>
      <c r="BF669" s="143">
        <f>IF(N669="snížená",J669,0)</f>
        <v>0</v>
      </c>
      <c r="BG669" s="143">
        <f>IF(N669="zákl. přenesená",J669,0)</f>
        <v>0</v>
      </c>
      <c r="BH669" s="143">
        <f>IF(N669="sníž. přenesená",J669,0)</f>
        <v>0</v>
      </c>
      <c r="BI669" s="143">
        <f>IF(N669="nulová",J669,0)</f>
        <v>0</v>
      </c>
      <c r="BJ669" s="17" t="s">
        <v>80</v>
      </c>
      <c r="BK669" s="143">
        <f>ROUND(I669*H669,2)</f>
        <v>0</v>
      </c>
      <c r="BL669" s="17" t="s">
        <v>90</v>
      </c>
      <c r="BM669" s="142" t="s">
        <v>795</v>
      </c>
    </row>
    <row r="670" spans="2:65" s="1" customFormat="1" ht="10">
      <c r="B670" s="32"/>
      <c r="D670" s="144" t="s">
        <v>163</v>
      </c>
      <c r="F670" s="145" t="s">
        <v>794</v>
      </c>
      <c r="I670" s="146"/>
      <c r="L670" s="32"/>
      <c r="M670" s="147"/>
      <c r="T670" s="53"/>
      <c r="AT670" s="17" t="s">
        <v>163</v>
      </c>
      <c r="AU670" s="17" t="s">
        <v>84</v>
      </c>
    </row>
    <row r="671" spans="2:65" s="1" customFormat="1" ht="16.5" customHeight="1">
      <c r="B671" s="32"/>
      <c r="C671" s="131" t="s">
        <v>796</v>
      </c>
      <c r="D671" s="131" t="s">
        <v>159</v>
      </c>
      <c r="E671" s="132" t="s">
        <v>797</v>
      </c>
      <c r="F671" s="133" t="s">
        <v>798</v>
      </c>
      <c r="G671" s="134" t="s">
        <v>199</v>
      </c>
      <c r="H671" s="135">
        <v>376.625</v>
      </c>
      <c r="I671" s="136"/>
      <c r="J671" s="137">
        <f>ROUND(I671*H671,2)</f>
        <v>0</v>
      </c>
      <c r="K671" s="133" t="s">
        <v>19</v>
      </c>
      <c r="L671" s="32"/>
      <c r="M671" s="138" t="s">
        <v>19</v>
      </c>
      <c r="N671" s="139" t="s">
        <v>46</v>
      </c>
      <c r="P671" s="140">
        <f>O671*H671</f>
        <v>0</v>
      </c>
      <c r="Q671" s="140">
        <v>0</v>
      </c>
      <c r="R671" s="140">
        <f>Q671*H671</f>
        <v>0</v>
      </c>
      <c r="S671" s="140">
        <v>0</v>
      </c>
      <c r="T671" s="141">
        <f>S671*H671</f>
        <v>0</v>
      </c>
      <c r="AR671" s="142" t="s">
        <v>90</v>
      </c>
      <c r="AT671" s="142" t="s">
        <v>159</v>
      </c>
      <c r="AU671" s="142" t="s">
        <v>84</v>
      </c>
      <c r="AY671" s="17" t="s">
        <v>157</v>
      </c>
      <c r="BE671" s="143">
        <f>IF(N671="základní",J671,0)</f>
        <v>0</v>
      </c>
      <c r="BF671" s="143">
        <f>IF(N671="snížená",J671,0)</f>
        <v>0</v>
      </c>
      <c r="BG671" s="143">
        <f>IF(N671="zákl. přenesená",J671,0)</f>
        <v>0</v>
      </c>
      <c r="BH671" s="143">
        <f>IF(N671="sníž. přenesená",J671,0)</f>
        <v>0</v>
      </c>
      <c r="BI671" s="143">
        <f>IF(N671="nulová",J671,0)</f>
        <v>0</v>
      </c>
      <c r="BJ671" s="17" t="s">
        <v>80</v>
      </c>
      <c r="BK671" s="143">
        <f>ROUND(I671*H671,2)</f>
        <v>0</v>
      </c>
      <c r="BL671" s="17" t="s">
        <v>90</v>
      </c>
      <c r="BM671" s="142" t="s">
        <v>799</v>
      </c>
    </row>
    <row r="672" spans="2:65" s="1" customFormat="1" ht="10">
      <c r="B672" s="32"/>
      <c r="D672" s="144" t="s">
        <v>163</v>
      </c>
      <c r="F672" s="145" t="s">
        <v>798</v>
      </c>
      <c r="I672" s="146"/>
      <c r="L672" s="32"/>
      <c r="M672" s="147"/>
      <c r="T672" s="53"/>
      <c r="AT672" s="17" t="s">
        <v>163</v>
      </c>
      <c r="AU672" s="17" t="s">
        <v>84</v>
      </c>
    </row>
    <row r="673" spans="2:65" s="1" customFormat="1" ht="21.75" customHeight="1">
      <c r="B673" s="32"/>
      <c r="C673" s="131" t="s">
        <v>466</v>
      </c>
      <c r="D673" s="131" t="s">
        <v>159</v>
      </c>
      <c r="E673" s="132" t="s">
        <v>800</v>
      </c>
      <c r="F673" s="133" t="s">
        <v>801</v>
      </c>
      <c r="G673" s="134" t="s">
        <v>199</v>
      </c>
      <c r="H673" s="135">
        <v>349.44</v>
      </c>
      <c r="I673" s="136"/>
      <c r="J673" s="137">
        <f>ROUND(I673*H673,2)</f>
        <v>0</v>
      </c>
      <c r="K673" s="133" t="s">
        <v>19</v>
      </c>
      <c r="L673" s="32"/>
      <c r="M673" s="138" t="s">
        <v>19</v>
      </c>
      <c r="N673" s="139" t="s">
        <v>46</v>
      </c>
      <c r="P673" s="140">
        <f>O673*H673</f>
        <v>0</v>
      </c>
      <c r="Q673" s="140">
        <v>0</v>
      </c>
      <c r="R673" s="140">
        <f>Q673*H673</f>
        <v>0</v>
      </c>
      <c r="S673" s="140">
        <v>0</v>
      </c>
      <c r="T673" s="141">
        <f>S673*H673</f>
        <v>0</v>
      </c>
      <c r="AR673" s="142" t="s">
        <v>90</v>
      </c>
      <c r="AT673" s="142" t="s">
        <v>159</v>
      </c>
      <c r="AU673" s="142" t="s">
        <v>84</v>
      </c>
      <c r="AY673" s="17" t="s">
        <v>157</v>
      </c>
      <c r="BE673" s="143">
        <f>IF(N673="základní",J673,0)</f>
        <v>0</v>
      </c>
      <c r="BF673" s="143">
        <f>IF(N673="snížená",J673,0)</f>
        <v>0</v>
      </c>
      <c r="BG673" s="143">
        <f>IF(N673="zákl. přenesená",J673,0)</f>
        <v>0</v>
      </c>
      <c r="BH673" s="143">
        <f>IF(N673="sníž. přenesená",J673,0)</f>
        <v>0</v>
      </c>
      <c r="BI673" s="143">
        <f>IF(N673="nulová",J673,0)</f>
        <v>0</v>
      </c>
      <c r="BJ673" s="17" t="s">
        <v>80</v>
      </c>
      <c r="BK673" s="143">
        <f>ROUND(I673*H673,2)</f>
        <v>0</v>
      </c>
      <c r="BL673" s="17" t="s">
        <v>90</v>
      </c>
      <c r="BM673" s="142" t="s">
        <v>802</v>
      </c>
    </row>
    <row r="674" spans="2:65" s="1" customFormat="1" ht="10">
      <c r="B674" s="32"/>
      <c r="D674" s="144" t="s">
        <v>163</v>
      </c>
      <c r="F674" s="145" t="s">
        <v>801</v>
      </c>
      <c r="I674" s="146"/>
      <c r="L674" s="32"/>
      <c r="M674" s="147"/>
      <c r="T674" s="53"/>
      <c r="AT674" s="17" t="s">
        <v>163</v>
      </c>
      <c r="AU674" s="17" t="s">
        <v>84</v>
      </c>
    </row>
    <row r="675" spans="2:65" s="12" customFormat="1" ht="10">
      <c r="B675" s="148"/>
      <c r="D675" s="144" t="s">
        <v>164</v>
      </c>
      <c r="E675" s="149" t="s">
        <v>19</v>
      </c>
      <c r="F675" s="150" t="s">
        <v>803</v>
      </c>
      <c r="H675" s="151">
        <v>349.44</v>
      </c>
      <c r="I675" s="152"/>
      <c r="L675" s="148"/>
      <c r="M675" s="153"/>
      <c r="T675" s="154"/>
      <c r="AT675" s="149" t="s">
        <v>164</v>
      </c>
      <c r="AU675" s="149" t="s">
        <v>84</v>
      </c>
      <c r="AV675" s="12" t="s">
        <v>84</v>
      </c>
      <c r="AW675" s="12" t="s">
        <v>36</v>
      </c>
      <c r="AX675" s="12" t="s">
        <v>75</v>
      </c>
      <c r="AY675" s="149" t="s">
        <v>157</v>
      </c>
    </row>
    <row r="676" spans="2:65" s="13" customFormat="1" ht="10">
      <c r="B676" s="155"/>
      <c r="D676" s="144" t="s">
        <v>164</v>
      </c>
      <c r="E676" s="156" t="s">
        <v>19</v>
      </c>
      <c r="F676" s="157" t="s">
        <v>166</v>
      </c>
      <c r="H676" s="158">
        <v>349.44</v>
      </c>
      <c r="I676" s="159"/>
      <c r="L676" s="155"/>
      <c r="M676" s="160"/>
      <c r="T676" s="161"/>
      <c r="AT676" s="156" t="s">
        <v>164</v>
      </c>
      <c r="AU676" s="156" t="s">
        <v>84</v>
      </c>
      <c r="AV676" s="13" t="s">
        <v>90</v>
      </c>
      <c r="AW676" s="13" t="s">
        <v>36</v>
      </c>
      <c r="AX676" s="13" t="s">
        <v>80</v>
      </c>
      <c r="AY676" s="156" t="s">
        <v>157</v>
      </c>
    </row>
    <row r="677" spans="2:65" s="1" customFormat="1" ht="16.5" customHeight="1">
      <c r="B677" s="32"/>
      <c r="C677" s="131" t="s">
        <v>804</v>
      </c>
      <c r="D677" s="131" t="s">
        <v>159</v>
      </c>
      <c r="E677" s="132" t="s">
        <v>805</v>
      </c>
      <c r="F677" s="133" t="s">
        <v>806</v>
      </c>
      <c r="G677" s="134" t="s">
        <v>199</v>
      </c>
      <c r="H677" s="135">
        <v>349.44</v>
      </c>
      <c r="I677" s="136"/>
      <c r="J677" s="137">
        <f>ROUND(I677*H677,2)</f>
        <v>0</v>
      </c>
      <c r="K677" s="133" t="s">
        <v>19</v>
      </c>
      <c r="L677" s="32"/>
      <c r="M677" s="138" t="s">
        <v>19</v>
      </c>
      <c r="N677" s="139" t="s">
        <v>46</v>
      </c>
      <c r="P677" s="140">
        <f>O677*H677</f>
        <v>0</v>
      </c>
      <c r="Q677" s="140">
        <v>0</v>
      </c>
      <c r="R677" s="140">
        <f>Q677*H677</f>
        <v>0</v>
      </c>
      <c r="S677" s="140">
        <v>0</v>
      </c>
      <c r="T677" s="141">
        <f>S677*H677</f>
        <v>0</v>
      </c>
      <c r="AR677" s="142" t="s">
        <v>90</v>
      </c>
      <c r="AT677" s="142" t="s">
        <v>159</v>
      </c>
      <c r="AU677" s="142" t="s">
        <v>84</v>
      </c>
      <c r="AY677" s="17" t="s">
        <v>157</v>
      </c>
      <c r="BE677" s="143">
        <f>IF(N677="základní",J677,0)</f>
        <v>0</v>
      </c>
      <c r="BF677" s="143">
        <f>IF(N677="snížená",J677,0)</f>
        <v>0</v>
      </c>
      <c r="BG677" s="143">
        <f>IF(N677="zákl. přenesená",J677,0)</f>
        <v>0</v>
      </c>
      <c r="BH677" s="143">
        <f>IF(N677="sníž. přenesená",J677,0)</f>
        <v>0</v>
      </c>
      <c r="BI677" s="143">
        <f>IF(N677="nulová",J677,0)</f>
        <v>0</v>
      </c>
      <c r="BJ677" s="17" t="s">
        <v>80</v>
      </c>
      <c r="BK677" s="143">
        <f>ROUND(I677*H677,2)</f>
        <v>0</v>
      </c>
      <c r="BL677" s="17" t="s">
        <v>90</v>
      </c>
      <c r="BM677" s="142" t="s">
        <v>807</v>
      </c>
    </row>
    <row r="678" spans="2:65" s="1" customFormat="1" ht="10">
      <c r="B678" s="32"/>
      <c r="D678" s="144" t="s">
        <v>163</v>
      </c>
      <c r="F678" s="145" t="s">
        <v>806</v>
      </c>
      <c r="I678" s="146"/>
      <c r="L678" s="32"/>
      <c r="M678" s="147"/>
      <c r="T678" s="53"/>
      <c r="AT678" s="17" t="s">
        <v>163</v>
      </c>
      <c r="AU678" s="17" t="s">
        <v>84</v>
      </c>
    </row>
    <row r="679" spans="2:65" s="1" customFormat="1" ht="16.5" customHeight="1">
      <c r="B679" s="32"/>
      <c r="C679" s="131" t="s">
        <v>469</v>
      </c>
      <c r="D679" s="131" t="s">
        <v>159</v>
      </c>
      <c r="E679" s="132" t="s">
        <v>808</v>
      </c>
      <c r="F679" s="133" t="s">
        <v>809</v>
      </c>
      <c r="G679" s="134" t="s">
        <v>340</v>
      </c>
      <c r="H679" s="135">
        <v>7</v>
      </c>
      <c r="I679" s="136"/>
      <c r="J679" s="137">
        <f>ROUND(I679*H679,2)</f>
        <v>0</v>
      </c>
      <c r="K679" s="133" t="s">
        <v>19</v>
      </c>
      <c r="L679" s="32"/>
      <c r="M679" s="138" t="s">
        <v>19</v>
      </c>
      <c r="N679" s="139" t="s">
        <v>46</v>
      </c>
      <c r="P679" s="140">
        <f>O679*H679</f>
        <v>0</v>
      </c>
      <c r="Q679" s="140">
        <v>0</v>
      </c>
      <c r="R679" s="140">
        <f>Q679*H679</f>
        <v>0</v>
      </c>
      <c r="S679" s="140">
        <v>0</v>
      </c>
      <c r="T679" s="141">
        <f>S679*H679</f>
        <v>0</v>
      </c>
      <c r="AR679" s="142" t="s">
        <v>90</v>
      </c>
      <c r="AT679" s="142" t="s">
        <v>159</v>
      </c>
      <c r="AU679" s="142" t="s">
        <v>84</v>
      </c>
      <c r="AY679" s="17" t="s">
        <v>157</v>
      </c>
      <c r="BE679" s="143">
        <f>IF(N679="základní",J679,0)</f>
        <v>0</v>
      </c>
      <c r="BF679" s="143">
        <f>IF(N679="snížená",J679,0)</f>
        <v>0</v>
      </c>
      <c r="BG679" s="143">
        <f>IF(N679="zákl. přenesená",J679,0)</f>
        <v>0</v>
      </c>
      <c r="BH679" s="143">
        <f>IF(N679="sníž. přenesená",J679,0)</f>
        <v>0</v>
      </c>
      <c r="BI679" s="143">
        <f>IF(N679="nulová",J679,0)</f>
        <v>0</v>
      </c>
      <c r="BJ679" s="17" t="s">
        <v>80</v>
      </c>
      <c r="BK679" s="143">
        <f>ROUND(I679*H679,2)</f>
        <v>0</v>
      </c>
      <c r="BL679" s="17" t="s">
        <v>90</v>
      </c>
      <c r="BM679" s="142" t="s">
        <v>810</v>
      </c>
    </row>
    <row r="680" spans="2:65" s="1" customFormat="1" ht="10">
      <c r="B680" s="32"/>
      <c r="D680" s="144" t="s">
        <v>163</v>
      </c>
      <c r="F680" s="145" t="s">
        <v>809</v>
      </c>
      <c r="I680" s="146"/>
      <c r="L680" s="32"/>
      <c r="M680" s="147"/>
      <c r="T680" s="53"/>
      <c r="AT680" s="17" t="s">
        <v>163</v>
      </c>
      <c r="AU680" s="17" t="s">
        <v>84</v>
      </c>
    </row>
    <row r="681" spans="2:65" s="1" customFormat="1" ht="16.5" customHeight="1">
      <c r="B681" s="32"/>
      <c r="C681" s="162" t="s">
        <v>811</v>
      </c>
      <c r="D681" s="162" t="s">
        <v>206</v>
      </c>
      <c r="E681" s="163" t="s">
        <v>812</v>
      </c>
      <c r="F681" s="164" t="s">
        <v>813</v>
      </c>
      <c r="G681" s="165" t="s">
        <v>340</v>
      </c>
      <c r="H681" s="166">
        <v>7</v>
      </c>
      <c r="I681" s="167"/>
      <c r="J681" s="168">
        <f>ROUND(I681*H681,2)</f>
        <v>0</v>
      </c>
      <c r="K681" s="164" t="s">
        <v>19</v>
      </c>
      <c r="L681" s="169"/>
      <c r="M681" s="170" t="s">
        <v>19</v>
      </c>
      <c r="N681" s="171" t="s">
        <v>46</v>
      </c>
      <c r="P681" s="140">
        <f>O681*H681</f>
        <v>0</v>
      </c>
      <c r="Q681" s="140">
        <v>0</v>
      </c>
      <c r="R681" s="140">
        <f>Q681*H681</f>
        <v>0</v>
      </c>
      <c r="S681" s="140">
        <v>0</v>
      </c>
      <c r="T681" s="141">
        <f>S681*H681</f>
        <v>0</v>
      </c>
      <c r="AR681" s="142" t="s">
        <v>175</v>
      </c>
      <c r="AT681" s="142" t="s">
        <v>206</v>
      </c>
      <c r="AU681" s="142" t="s">
        <v>84</v>
      </c>
      <c r="AY681" s="17" t="s">
        <v>157</v>
      </c>
      <c r="BE681" s="143">
        <f>IF(N681="základní",J681,0)</f>
        <v>0</v>
      </c>
      <c r="BF681" s="143">
        <f>IF(N681="snížená",J681,0)</f>
        <v>0</v>
      </c>
      <c r="BG681" s="143">
        <f>IF(N681="zákl. přenesená",J681,0)</f>
        <v>0</v>
      </c>
      <c r="BH681" s="143">
        <f>IF(N681="sníž. přenesená",J681,0)</f>
        <v>0</v>
      </c>
      <c r="BI681" s="143">
        <f>IF(N681="nulová",J681,0)</f>
        <v>0</v>
      </c>
      <c r="BJ681" s="17" t="s">
        <v>80</v>
      </c>
      <c r="BK681" s="143">
        <f>ROUND(I681*H681,2)</f>
        <v>0</v>
      </c>
      <c r="BL681" s="17" t="s">
        <v>90</v>
      </c>
      <c r="BM681" s="142" t="s">
        <v>814</v>
      </c>
    </row>
    <row r="682" spans="2:65" s="1" customFormat="1" ht="10">
      <c r="B682" s="32"/>
      <c r="D682" s="144" t="s">
        <v>163</v>
      </c>
      <c r="F682" s="145" t="s">
        <v>813</v>
      </c>
      <c r="I682" s="146"/>
      <c r="L682" s="32"/>
      <c r="M682" s="147"/>
      <c r="T682" s="53"/>
      <c r="AT682" s="17" t="s">
        <v>163</v>
      </c>
      <c r="AU682" s="17" t="s">
        <v>84</v>
      </c>
    </row>
    <row r="683" spans="2:65" s="1" customFormat="1" ht="16.5" customHeight="1">
      <c r="B683" s="32"/>
      <c r="C683" s="131" t="s">
        <v>473</v>
      </c>
      <c r="D683" s="131" t="s">
        <v>159</v>
      </c>
      <c r="E683" s="132" t="s">
        <v>815</v>
      </c>
      <c r="F683" s="133" t="s">
        <v>816</v>
      </c>
      <c r="G683" s="134" t="s">
        <v>340</v>
      </c>
      <c r="H683" s="135">
        <v>139</v>
      </c>
      <c r="I683" s="136"/>
      <c r="J683" s="137">
        <f>ROUND(I683*H683,2)</f>
        <v>0</v>
      </c>
      <c r="K683" s="133" t="s">
        <v>19</v>
      </c>
      <c r="L683" s="32"/>
      <c r="M683" s="138" t="s">
        <v>19</v>
      </c>
      <c r="N683" s="139" t="s">
        <v>46</v>
      </c>
      <c r="P683" s="140">
        <f>O683*H683</f>
        <v>0</v>
      </c>
      <c r="Q683" s="140">
        <v>0</v>
      </c>
      <c r="R683" s="140">
        <f>Q683*H683</f>
        <v>0</v>
      </c>
      <c r="S683" s="140">
        <v>0</v>
      </c>
      <c r="T683" s="141">
        <f>S683*H683</f>
        <v>0</v>
      </c>
      <c r="AR683" s="142" t="s">
        <v>90</v>
      </c>
      <c r="AT683" s="142" t="s">
        <v>159</v>
      </c>
      <c r="AU683" s="142" t="s">
        <v>84</v>
      </c>
      <c r="AY683" s="17" t="s">
        <v>157</v>
      </c>
      <c r="BE683" s="143">
        <f>IF(N683="základní",J683,0)</f>
        <v>0</v>
      </c>
      <c r="BF683" s="143">
        <f>IF(N683="snížená",J683,0)</f>
        <v>0</v>
      </c>
      <c r="BG683" s="143">
        <f>IF(N683="zákl. přenesená",J683,0)</f>
        <v>0</v>
      </c>
      <c r="BH683" s="143">
        <f>IF(N683="sníž. přenesená",J683,0)</f>
        <v>0</v>
      </c>
      <c r="BI683" s="143">
        <f>IF(N683="nulová",J683,0)</f>
        <v>0</v>
      </c>
      <c r="BJ683" s="17" t="s">
        <v>80</v>
      </c>
      <c r="BK683" s="143">
        <f>ROUND(I683*H683,2)</f>
        <v>0</v>
      </c>
      <c r="BL683" s="17" t="s">
        <v>90</v>
      </c>
      <c r="BM683" s="142" t="s">
        <v>817</v>
      </c>
    </row>
    <row r="684" spans="2:65" s="1" customFormat="1" ht="10">
      <c r="B684" s="32"/>
      <c r="D684" s="144" t="s">
        <v>163</v>
      </c>
      <c r="F684" s="145" t="s">
        <v>816</v>
      </c>
      <c r="I684" s="146"/>
      <c r="L684" s="32"/>
      <c r="M684" s="147"/>
      <c r="T684" s="53"/>
      <c r="AT684" s="17" t="s">
        <v>163</v>
      </c>
      <c r="AU684" s="17" t="s">
        <v>84</v>
      </c>
    </row>
    <row r="685" spans="2:65" s="1" customFormat="1" ht="16.5" customHeight="1">
      <c r="B685" s="32"/>
      <c r="C685" s="131" t="s">
        <v>818</v>
      </c>
      <c r="D685" s="131" t="s">
        <v>159</v>
      </c>
      <c r="E685" s="132" t="s">
        <v>819</v>
      </c>
      <c r="F685" s="133" t="s">
        <v>820</v>
      </c>
      <c r="G685" s="134" t="s">
        <v>821</v>
      </c>
      <c r="H685" s="135">
        <v>1</v>
      </c>
      <c r="I685" s="136"/>
      <c r="J685" s="137">
        <f>ROUND(I685*H685,2)</f>
        <v>0</v>
      </c>
      <c r="K685" s="133" t="s">
        <v>19</v>
      </c>
      <c r="L685" s="32"/>
      <c r="M685" s="138" t="s">
        <v>19</v>
      </c>
      <c r="N685" s="139" t="s">
        <v>46</v>
      </c>
      <c r="P685" s="140">
        <f>O685*H685</f>
        <v>0</v>
      </c>
      <c r="Q685" s="140">
        <v>0</v>
      </c>
      <c r="R685" s="140">
        <f>Q685*H685</f>
        <v>0</v>
      </c>
      <c r="S685" s="140">
        <v>0</v>
      </c>
      <c r="T685" s="141">
        <f>S685*H685</f>
        <v>0</v>
      </c>
      <c r="AR685" s="142" t="s">
        <v>90</v>
      </c>
      <c r="AT685" s="142" t="s">
        <v>159</v>
      </c>
      <c r="AU685" s="142" t="s">
        <v>84</v>
      </c>
      <c r="AY685" s="17" t="s">
        <v>157</v>
      </c>
      <c r="BE685" s="143">
        <f>IF(N685="základní",J685,0)</f>
        <v>0</v>
      </c>
      <c r="BF685" s="143">
        <f>IF(N685="snížená",J685,0)</f>
        <v>0</v>
      </c>
      <c r="BG685" s="143">
        <f>IF(N685="zákl. přenesená",J685,0)</f>
        <v>0</v>
      </c>
      <c r="BH685" s="143">
        <f>IF(N685="sníž. přenesená",J685,0)</f>
        <v>0</v>
      </c>
      <c r="BI685" s="143">
        <f>IF(N685="nulová",J685,0)</f>
        <v>0</v>
      </c>
      <c r="BJ685" s="17" t="s">
        <v>80</v>
      </c>
      <c r="BK685" s="143">
        <f>ROUND(I685*H685,2)</f>
        <v>0</v>
      </c>
      <c r="BL685" s="17" t="s">
        <v>90</v>
      </c>
      <c r="BM685" s="142" t="s">
        <v>822</v>
      </c>
    </row>
    <row r="686" spans="2:65" s="1" customFormat="1" ht="10">
      <c r="B686" s="32"/>
      <c r="D686" s="144" t="s">
        <v>163</v>
      </c>
      <c r="F686" s="145" t="s">
        <v>820</v>
      </c>
      <c r="I686" s="146"/>
      <c r="L686" s="32"/>
      <c r="M686" s="147"/>
      <c r="T686" s="53"/>
      <c r="AT686" s="17" t="s">
        <v>163</v>
      </c>
      <c r="AU686" s="17" t="s">
        <v>84</v>
      </c>
    </row>
    <row r="687" spans="2:65" s="1" customFormat="1" ht="16.5" customHeight="1">
      <c r="B687" s="32"/>
      <c r="C687" s="131" t="s">
        <v>476</v>
      </c>
      <c r="D687" s="131" t="s">
        <v>159</v>
      </c>
      <c r="E687" s="132" t="s">
        <v>823</v>
      </c>
      <c r="F687" s="133" t="s">
        <v>824</v>
      </c>
      <c r="G687" s="134" t="s">
        <v>235</v>
      </c>
      <c r="H687" s="135">
        <v>0.8</v>
      </c>
      <c r="I687" s="136"/>
      <c r="J687" s="137">
        <f>ROUND(I687*H687,2)</f>
        <v>0</v>
      </c>
      <c r="K687" s="133" t="s">
        <v>19</v>
      </c>
      <c r="L687" s="32"/>
      <c r="M687" s="138" t="s">
        <v>19</v>
      </c>
      <c r="N687" s="139" t="s">
        <v>46</v>
      </c>
      <c r="P687" s="140">
        <f>O687*H687</f>
        <v>0</v>
      </c>
      <c r="Q687" s="140">
        <v>0</v>
      </c>
      <c r="R687" s="140">
        <f>Q687*H687</f>
        <v>0</v>
      </c>
      <c r="S687" s="140">
        <v>0</v>
      </c>
      <c r="T687" s="141">
        <f>S687*H687</f>
        <v>0</v>
      </c>
      <c r="AR687" s="142" t="s">
        <v>90</v>
      </c>
      <c r="AT687" s="142" t="s">
        <v>159</v>
      </c>
      <c r="AU687" s="142" t="s">
        <v>84</v>
      </c>
      <c r="AY687" s="17" t="s">
        <v>157</v>
      </c>
      <c r="BE687" s="143">
        <f>IF(N687="základní",J687,0)</f>
        <v>0</v>
      </c>
      <c r="BF687" s="143">
        <f>IF(N687="snížená",J687,0)</f>
        <v>0</v>
      </c>
      <c r="BG687" s="143">
        <f>IF(N687="zákl. přenesená",J687,0)</f>
        <v>0</v>
      </c>
      <c r="BH687" s="143">
        <f>IF(N687="sníž. přenesená",J687,0)</f>
        <v>0</v>
      </c>
      <c r="BI687" s="143">
        <f>IF(N687="nulová",J687,0)</f>
        <v>0</v>
      </c>
      <c r="BJ687" s="17" t="s">
        <v>80</v>
      </c>
      <c r="BK687" s="143">
        <f>ROUND(I687*H687,2)</f>
        <v>0</v>
      </c>
      <c r="BL687" s="17" t="s">
        <v>90</v>
      </c>
      <c r="BM687" s="142" t="s">
        <v>825</v>
      </c>
    </row>
    <row r="688" spans="2:65" s="1" customFormat="1" ht="10">
      <c r="B688" s="32"/>
      <c r="D688" s="144" t="s">
        <v>163</v>
      </c>
      <c r="F688" s="145" t="s">
        <v>824</v>
      </c>
      <c r="I688" s="146"/>
      <c r="L688" s="32"/>
      <c r="M688" s="147"/>
      <c r="T688" s="53"/>
      <c r="AT688" s="17" t="s">
        <v>163</v>
      </c>
      <c r="AU688" s="17" t="s">
        <v>84</v>
      </c>
    </row>
    <row r="689" spans="2:65" s="1" customFormat="1" ht="16.5" customHeight="1">
      <c r="B689" s="32"/>
      <c r="C689" s="131" t="s">
        <v>826</v>
      </c>
      <c r="D689" s="131" t="s">
        <v>159</v>
      </c>
      <c r="E689" s="132" t="s">
        <v>827</v>
      </c>
      <c r="F689" s="133" t="s">
        <v>828</v>
      </c>
      <c r="G689" s="134" t="s">
        <v>235</v>
      </c>
      <c r="H689" s="135">
        <v>1.2</v>
      </c>
      <c r="I689" s="136"/>
      <c r="J689" s="137">
        <f>ROUND(I689*H689,2)</f>
        <v>0</v>
      </c>
      <c r="K689" s="133" t="s">
        <v>19</v>
      </c>
      <c r="L689" s="32"/>
      <c r="M689" s="138" t="s">
        <v>19</v>
      </c>
      <c r="N689" s="139" t="s">
        <v>46</v>
      </c>
      <c r="P689" s="140">
        <f>O689*H689</f>
        <v>0</v>
      </c>
      <c r="Q689" s="140">
        <v>0</v>
      </c>
      <c r="R689" s="140">
        <f>Q689*H689</f>
        <v>0</v>
      </c>
      <c r="S689" s="140">
        <v>0</v>
      </c>
      <c r="T689" s="141">
        <f>S689*H689</f>
        <v>0</v>
      </c>
      <c r="AR689" s="142" t="s">
        <v>90</v>
      </c>
      <c r="AT689" s="142" t="s">
        <v>159</v>
      </c>
      <c r="AU689" s="142" t="s">
        <v>84</v>
      </c>
      <c r="AY689" s="17" t="s">
        <v>157</v>
      </c>
      <c r="BE689" s="143">
        <f>IF(N689="základní",J689,0)</f>
        <v>0</v>
      </c>
      <c r="BF689" s="143">
        <f>IF(N689="snížená",J689,0)</f>
        <v>0</v>
      </c>
      <c r="BG689" s="143">
        <f>IF(N689="zákl. přenesená",J689,0)</f>
        <v>0</v>
      </c>
      <c r="BH689" s="143">
        <f>IF(N689="sníž. přenesená",J689,0)</f>
        <v>0</v>
      </c>
      <c r="BI689" s="143">
        <f>IF(N689="nulová",J689,0)</f>
        <v>0</v>
      </c>
      <c r="BJ689" s="17" t="s">
        <v>80</v>
      </c>
      <c r="BK689" s="143">
        <f>ROUND(I689*H689,2)</f>
        <v>0</v>
      </c>
      <c r="BL689" s="17" t="s">
        <v>90</v>
      </c>
      <c r="BM689" s="142" t="s">
        <v>829</v>
      </c>
    </row>
    <row r="690" spans="2:65" s="1" customFormat="1" ht="10">
      <c r="B690" s="32"/>
      <c r="D690" s="144" t="s">
        <v>163</v>
      </c>
      <c r="F690" s="145" t="s">
        <v>828</v>
      </c>
      <c r="I690" s="146"/>
      <c r="L690" s="32"/>
      <c r="M690" s="147"/>
      <c r="T690" s="53"/>
      <c r="AT690" s="17" t="s">
        <v>163</v>
      </c>
      <c r="AU690" s="17" t="s">
        <v>84</v>
      </c>
    </row>
    <row r="691" spans="2:65" s="11" customFormat="1" ht="22.75" customHeight="1">
      <c r="B691" s="119"/>
      <c r="D691" s="120" t="s">
        <v>74</v>
      </c>
      <c r="E691" s="129" t="s">
        <v>830</v>
      </c>
      <c r="F691" s="129" t="s">
        <v>831</v>
      </c>
      <c r="I691" s="122"/>
      <c r="J691" s="130">
        <f>BK691</f>
        <v>0</v>
      </c>
      <c r="L691" s="119"/>
      <c r="M691" s="124"/>
      <c r="P691" s="125">
        <f>SUM(P692:P693)</f>
        <v>0</v>
      </c>
      <c r="R691" s="125">
        <f>SUM(R692:R693)</f>
        <v>0</v>
      </c>
      <c r="T691" s="126">
        <f>SUM(T692:T693)</f>
        <v>0</v>
      </c>
      <c r="AR691" s="120" t="s">
        <v>80</v>
      </c>
      <c r="AT691" s="127" t="s">
        <v>74</v>
      </c>
      <c r="AU691" s="127" t="s">
        <v>80</v>
      </c>
      <c r="AY691" s="120" t="s">
        <v>157</v>
      </c>
      <c r="BK691" s="128">
        <f>SUM(BK692:BK693)</f>
        <v>0</v>
      </c>
    </row>
    <row r="692" spans="2:65" s="1" customFormat="1" ht="16.5" customHeight="1">
      <c r="B692" s="32"/>
      <c r="C692" s="131" t="s">
        <v>481</v>
      </c>
      <c r="D692" s="131" t="s">
        <v>159</v>
      </c>
      <c r="E692" s="132" t="s">
        <v>832</v>
      </c>
      <c r="F692" s="133" t="s">
        <v>833</v>
      </c>
      <c r="G692" s="134" t="s">
        <v>185</v>
      </c>
      <c r="H692" s="135">
        <v>1305.7660000000001</v>
      </c>
      <c r="I692" s="136"/>
      <c r="J692" s="137">
        <f>ROUND(I692*H692,2)</f>
        <v>0</v>
      </c>
      <c r="K692" s="133" t="s">
        <v>19</v>
      </c>
      <c r="L692" s="32"/>
      <c r="M692" s="138" t="s">
        <v>19</v>
      </c>
      <c r="N692" s="139" t="s">
        <v>46</v>
      </c>
      <c r="P692" s="140">
        <f>O692*H692</f>
        <v>0</v>
      </c>
      <c r="Q692" s="140">
        <v>0</v>
      </c>
      <c r="R692" s="140">
        <f>Q692*H692</f>
        <v>0</v>
      </c>
      <c r="S692" s="140">
        <v>0</v>
      </c>
      <c r="T692" s="141">
        <f>S692*H692</f>
        <v>0</v>
      </c>
      <c r="AR692" s="142" t="s">
        <v>90</v>
      </c>
      <c r="AT692" s="142" t="s">
        <v>159</v>
      </c>
      <c r="AU692" s="142" t="s">
        <v>84</v>
      </c>
      <c r="AY692" s="17" t="s">
        <v>157</v>
      </c>
      <c r="BE692" s="143">
        <f>IF(N692="základní",J692,0)</f>
        <v>0</v>
      </c>
      <c r="BF692" s="143">
        <f>IF(N692="snížená",J692,0)</f>
        <v>0</v>
      </c>
      <c r="BG692" s="143">
        <f>IF(N692="zákl. přenesená",J692,0)</f>
        <v>0</v>
      </c>
      <c r="BH692" s="143">
        <f>IF(N692="sníž. přenesená",J692,0)</f>
        <v>0</v>
      </c>
      <c r="BI692" s="143">
        <f>IF(N692="nulová",J692,0)</f>
        <v>0</v>
      </c>
      <c r="BJ692" s="17" t="s">
        <v>80</v>
      </c>
      <c r="BK692" s="143">
        <f>ROUND(I692*H692,2)</f>
        <v>0</v>
      </c>
      <c r="BL692" s="17" t="s">
        <v>90</v>
      </c>
      <c r="BM692" s="142" t="s">
        <v>834</v>
      </c>
    </row>
    <row r="693" spans="2:65" s="1" customFormat="1" ht="10">
      <c r="B693" s="32"/>
      <c r="D693" s="144" t="s">
        <v>163</v>
      </c>
      <c r="F693" s="145" t="s">
        <v>833</v>
      </c>
      <c r="I693" s="146"/>
      <c r="L693" s="32"/>
      <c r="M693" s="147"/>
      <c r="T693" s="53"/>
      <c r="AT693" s="17" t="s">
        <v>163</v>
      </c>
      <c r="AU693" s="17" t="s">
        <v>84</v>
      </c>
    </row>
    <row r="694" spans="2:65" s="11" customFormat="1" ht="25.9" customHeight="1">
      <c r="B694" s="119"/>
      <c r="D694" s="120" t="s">
        <v>74</v>
      </c>
      <c r="E694" s="121" t="s">
        <v>835</v>
      </c>
      <c r="F694" s="121" t="s">
        <v>836</v>
      </c>
      <c r="I694" s="122"/>
      <c r="J694" s="123">
        <f>BK694</f>
        <v>0</v>
      </c>
      <c r="L694" s="119"/>
      <c r="M694" s="124"/>
      <c r="P694" s="125">
        <f>P695+P777+P810+P829+P873+P903+P940+P994+P1058+P1099+P1154+P1165+P1214+P1223</f>
        <v>0</v>
      </c>
      <c r="R694" s="125">
        <f>R695+R777+R810+R829+R873+R903+R940+R994+R1058+R1099+R1154+R1165+R1214+R1223</f>
        <v>14.597268399999999</v>
      </c>
      <c r="T694" s="126">
        <f>T695+T777+T810+T829+T873+T903+T940+T994+T1058+T1099+T1154+T1165+T1214+T1223</f>
        <v>0</v>
      </c>
      <c r="AR694" s="120" t="s">
        <v>84</v>
      </c>
      <c r="AT694" s="127" t="s">
        <v>74</v>
      </c>
      <c r="AU694" s="127" t="s">
        <v>75</v>
      </c>
      <c r="AY694" s="120" t="s">
        <v>157</v>
      </c>
      <c r="BK694" s="128">
        <f>BK695+BK777+BK810+BK829+BK873+BK903+BK940+BK994+BK1058+BK1099+BK1154+BK1165+BK1214+BK1223</f>
        <v>0</v>
      </c>
    </row>
    <row r="695" spans="2:65" s="11" customFormat="1" ht="22.75" customHeight="1">
      <c r="B695" s="119"/>
      <c r="D695" s="120" t="s">
        <v>74</v>
      </c>
      <c r="E695" s="129" t="s">
        <v>837</v>
      </c>
      <c r="F695" s="129" t="s">
        <v>838</v>
      </c>
      <c r="I695" s="122"/>
      <c r="J695" s="130">
        <f>BK695</f>
        <v>0</v>
      </c>
      <c r="L695" s="119"/>
      <c r="M695" s="124"/>
      <c r="P695" s="125">
        <f>SUM(P696:P776)</f>
        <v>0</v>
      </c>
      <c r="R695" s="125">
        <f>SUM(R696:R776)</f>
        <v>3.2073084000000001</v>
      </c>
      <c r="T695" s="126">
        <f>SUM(T696:T776)</f>
        <v>0</v>
      </c>
      <c r="AR695" s="120" t="s">
        <v>84</v>
      </c>
      <c r="AT695" s="127" t="s">
        <v>74</v>
      </c>
      <c r="AU695" s="127" t="s">
        <v>80</v>
      </c>
      <c r="AY695" s="120" t="s">
        <v>157</v>
      </c>
      <c r="BK695" s="128">
        <f>SUM(BK696:BK776)</f>
        <v>0</v>
      </c>
    </row>
    <row r="696" spans="2:65" s="1" customFormat="1" ht="16.5" customHeight="1">
      <c r="B696" s="32"/>
      <c r="C696" s="131" t="s">
        <v>839</v>
      </c>
      <c r="D696" s="131" t="s">
        <v>159</v>
      </c>
      <c r="E696" s="132" t="s">
        <v>840</v>
      </c>
      <c r="F696" s="133" t="s">
        <v>841</v>
      </c>
      <c r="G696" s="134" t="s">
        <v>199</v>
      </c>
      <c r="H696" s="135">
        <v>207.5</v>
      </c>
      <c r="I696" s="136"/>
      <c r="J696" s="137">
        <f>ROUND(I696*H696,2)</f>
        <v>0</v>
      </c>
      <c r="K696" s="133" t="s">
        <v>19</v>
      </c>
      <c r="L696" s="32"/>
      <c r="M696" s="138" t="s">
        <v>19</v>
      </c>
      <c r="N696" s="139" t="s">
        <v>46</v>
      </c>
      <c r="P696" s="140">
        <f>O696*H696</f>
        <v>0</v>
      </c>
      <c r="Q696" s="140">
        <v>0</v>
      </c>
      <c r="R696" s="140">
        <f>Q696*H696</f>
        <v>0</v>
      </c>
      <c r="S696" s="140">
        <v>0</v>
      </c>
      <c r="T696" s="141">
        <f>S696*H696</f>
        <v>0</v>
      </c>
      <c r="AR696" s="142" t="s">
        <v>192</v>
      </c>
      <c r="AT696" s="142" t="s">
        <v>159</v>
      </c>
      <c r="AU696" s="142" t="s">
        <v>84</v>
      </c>
      <c r="AY696" s="17" t="s">
        <v>157</v>
      </c>
      <c r="BE696" s="143">
        <f>IF(N696="základní",J696,0)</f>
        <v>0</v>
      </c>
      <c r="BF696" s="143">
        <f>IF(N696="snížená",J696,0)</f>
        <v>0</v>
      </c>
      <c r="BG696" s="143">
        <f>IF(N696="zákl. přenesená",J696,0)</f>
        <v>0</v>
      </c>
      <c r="BH696" s="143">
        <f>IF(N696="sníž. přenesená",J696,0)</f>
        <v>0</v>
      </c>
      <c r="BI696" s="143">
        <f>IF(N696="nulová",J696,0)</f>
        <v>0</v>
      </c>
      <c r="BJ696" s="17" t="s">
        <v>80</v>
      </c>
      <c r="BK696" s="143">
        <f>ROUND(I696*H696,2)</f>
        <v>0</v>
      </c>
      <c r="BL696" s="17" t="s">
        <v>192</v>
      </c>
      <c r="BM696" s="142" t="s">
        <v>842</v>
      </c>
    </row>
    <row r="697" spans="2:65" s="1" customFormat="1" ht="10">
      <c r="B697" s="32"/>
      <c r="D697" s="144" t="s">
        <v>163</v>
      </c>
      <c r="F697" s="145" t="s">
        <v>841</v>
      </c>
      <c r="I697" s="146"/>
      <c r="L697" s="32"/>
      <c r="M697" s="147"/>
      <c r="T697" s="53"/>
      <c r="AT697" s="17" t="s">
        <v>163</v>
      </c>
      <c r="AU697" s="17" t="s">
        <v>84</v>
      </c>
    </row>
    <row r="698" spans="2:65" s="12" customFormat="1" ht="10">
      <c r="B698" s="148"/>
      <c r="D698" s="144" t="s">
        <v>164</v>
      </c>
      <c r="E698" s="149" t="s">
        <v>19</v>
      </c>
      <c r="F698" s="150" t="s">
        <v>214</v>
      </c>
      <c r="H698" s="151">
        <v>207.5</v>
      </c>
      <c r="I698" s="152"/>
      <c r="L698" s="148"/>
      <c r="M698" s="153"/>
      <c r="T698" s="154"/>
      <c r="AT698" s="149" t="s">
        <v>164</v>
      </c>
      <c r="AU698" s="149" t="s">
        <v>84</v>
      </c>
      <c r="AV698" s="12" t="s">
        <v>84</v>
      </c>
      <c r="AW698" s="12" t="s">
        <v>36</v>
      </c>
      <c r="AX698" s="12" t="s">
        <v>75</v>
      </c>
      <c r="AY698" s="149" t="s">
        <v>157</v>
      </c>
    </row>
    <row r="699" spans="2:65" s="13" customFormat="1" ht="10">
      <c r="B699" s="155"/>
      <c r="D699" s="144" t="s">
        <v>164</v>
      </c>
      <c r="E699" s="156" t="s">
        <v>19</v>
      </c>
      <c r="F699" s="157" t="s">
        <v>166</v>
      </c>
      <c r="H699" s="158">
        <v>207.5</v>
      </c>
      <c r="I699" s="159"/>
      <c r="L699" s="155"/>
      <c r="M699" s="160"/>
      <c r="T699" s="161"/>
      <c r="AT699" s="156" t="s">
        <v>164</v>
      </c>
      <c r="AU699" s="156" t="s">
        <v>84</v>
      </c>
      <c r="AV699" s="13" t="s">
        <v>90</v>
      </c>
      <c r="AW699" s="13" t="s">
        <v>36</v>
      </c>
      <c r="AX699" s="13" t="s">
        <v>80</v>
      </c>
      <c r="AY699" s="156" t="s">
        <v>157</v>
      </c>
    </row>
    <row r="700" spans="2:65" s="1" customFormat="1" ht="16.5" customHeight="1">
      <c r="B700" s="32"/>
      <c r="C700" s="162" t="s">
        <v>484</v>
      </c>
      <c r="D700" s="162" t="s">
        <v>206</v>
      </c>
      <c r="E700" s="163" t="s">
        <v>843</v>
      </c>
      <c r="F700" s="164" t="s">
        <v>844</v>
      </c>
      <c r="G700" s="165" t="s">
        <v>185</v>
      </c>
      <c r="H700" s="166">
        <v>8.3000000000000004E-2</v>
      </c>
      <c r="I700" s="167"/>
      <c r="J700" s="168">
        <f>ROUND(I700*H700,2)</f>
        <v>0</v>
      </c>
      <c r="K700" s="164" t="s">
        <v>19</v>
      </c>
      <c r="L700" s="169"/>
      <c r="M700" s="170" t="s">
        <v>19</v>
      </c>
      <c r="N700" s="171" t="s">
        <v>46</v>
      </c>
      <c r="P700" s="140">
        <f>O700*H700</f>
        <v>0</v>
      </c>
      <c r="Q700" s="140">
        <v>0</v>
      </c>
      <c r="R700" s="140">
        <f>Q700*H700</f>
        <v>0</v>
      </c>
      <c r="S700" s="140">
        <v>0</v>
      </c>
      <c r="T700" s="141">
        <f>S700*H700</f>
        <v>0</v>
      </c>
      <c r="AR700" s="142" t="s">
        <v>230</v>
      </c>
      <c r="AT700" s="142" t="s">
        <v>206</v>
      </c>
      <c r="AU700" s="142" t="s">
        <v>84</v>
      </c>
      <c r="AY700" s="17" t="s">
        <v>157</v>
      </c>
      <c r="BE700" s="143">
        <f>IF(N700="základní",J700,0)</f>
        <v>0</v>
      </c>
      <c r="BF700" s="143">
        <f>IF(N700="snížená",J700,0)</f>
        <v>0</v>
      </c>
      <c r="BG700" s="143">
        <f>IF(N700="zákl. přenesená",J700,0)</f>
        <v>0</v>
      </c>
      <c r="BH700" s="143">
        <f>IF(N700="sníž. přenesená",J700,0)</f>
        <v>0</v>
      </c>
      <c r="BI700" s="143">
        <f>IF(N700="nulová",J700,0)</f>
        <v>0</v>
      </c>
      <c r="BJ700" s="17" t="s">
        <v>80</v>
      </c>
      <c r="BK700" s="143">
        <f>ROUND(I700*H700,2)</f>
        <v>0</v>
      </c>
      <c r="BL700" s="17" t="s">
        <v>192</v>
      </c>
      <c r="BM700" s="142" t="s">
        <v>845</v>
      </c>
    </row>
    <row r="701" spans="2:65" s="1" customFormat="1" ht="10">
      <c r="B701" s="32"/>
      <c r="D701" s="144" t="s">
        <v>163</v>
      </c>
      <c r="F701" s="145" t="s">
        <v>844</v>
      </c>
      <c r="I701" s="146"/>
      <c r="L701" s="32"/>
      <c r="M701" s="147"/>
      <c r="T701" s="53"/>
      <c r="AT701" s="17" t="s">
        <v>163</v>
      </c>
      <c r="AU701" s="17" t="s">
        <v>84</v>
      </c>
    </row>
    <row r="702" spans="2:65" s="1" customFormat="1" ht="18">
      <c r="B702" s="32"/>
      <c r="D702" s="144" t="s">
        <v>846</v>
      </c>
      <c r="F702" s="185" t="s">
        <v>847</v>
      </c>
      <c r="I702" s="146"/>
      <c r="L702" s="32"/>
      <c r="M702" s="147"/>
      <c r="T702" s="53"/>
      <c r="AT702" s="17" t="s">
        <v>846</v>
      </c>
      <c r="AU702" s="17" t="s">
        <v>84</v>
      </c>
    </row>
    <row r="703" spans="2:65" s="12" customFormat="1" ht="10">
      <c r="B703" s="148"/>
      <c r="D703" s="144" t="s">
        <v>164</v>
      </c>
      <c r="E703" s="149" t="s">
        <v>19</v>
      </c>
      <c r="F703" s="150" t="s">
        <v>848</v>
      </c>
      <c r="H703" s="151">
        <v>8.3000000000000004E-2</v>
      </c>
      <c r="I703" s="152"/>
      <c r="L703" s="148"/>
      <c r="M703" s="153"/>
      <c r="T703" s="154"/>
      <c r="AT703" s="149" t="s">
        <v>164</v>
      </c>
      <c r="AU703" s="149" t="s">
        <v>84</v>
      </c>
      <c r="AV703" s="12" t="s">
        <v>84</v>
      </c>
      <c r="AW703" s="12" t="s">
        <v>36</v>
      </c>
      <c r="AX703" s="12" t="s">
        <v>75</v>
      </c>
      <c r="AY703" s="149" t="s">
        <v>157</v>
      </c>
    </row>
    <row r="704" spans="2:65" s="13" customFormat="1" ht="10">
      <c r="B704" s="155"/>
      <c r="D704" s="144" t="s">
        <v>164</v>
      </c>
      <c r="E704" s="156" t="s">
        <v>19</v>
      </c>
      <c r="F704" s="157" t="s">
        <v>166</v>
      </c>
      <c r="H704" s="158">
        <v>8.3000000000000004E-2</v>
      </c>
      <c r="I704" s="159"/>
      <c r="L704" s="155"/>
      <c r="M704" s="160"/>
      <c r="T704" s="161"/>
      <c r="AT704" s="156" t="s">
        <v>164</v>
      </c>
      <c r="AU704" s="156" t="s">
        <v>84</v>
      </c>
      <c r="AV704" s="13" t="s">
        <v>90</v>
      </c>
      <c r="AW704" s="13" t="s">
        <v>36</v>
      </c>
      <c r="AX704" s="13" t="s">
        <v>80</v>
      </c>
      <c r="AY704" s="156" t="s">
        <v>157</v>
      </c>
    </row>
    <row r="705" spans="2:65" s="1" customFormat="1" ht="16.5" customHeight="1">
      <c r="B705" s="32"/>
      <c r="C705" s="131" t="s">
        <v>849</v>
      </c>
      <c r="D705" s="131" t="s">
        <v>159</v>
      </c>
      <c r="E705" s="132" t="s">
        <v>850</v>
      </c>
      <c r="F705" s="133" t="s">
        <v>851</v>
      </c>
      <c r="G705" s="134" t="s">
        <v>199</v>
      </c>
      <c r="H705" s="135">
        <v>101.47499999999999</v>
      </c>
      <c r="I705" s="136"/>
      <c r="J705" s="137">
        <f>ROUND(I705*H705,2)</f>
        <v>0</v>
      </c>
      <c r="K705" s="133" t="s">
        <v>19</v>
      </c>
      <c r="L705" s="32"/>
      <c r="M705" s="138" t="s">
        <v>19</v>
      </c>
      <c r="N705" s="139" t="s">
        <v>46</v>
      </c>
      <c r="P705" s="140">
        <f>O705*H705</f>
        <v>0</v>
      </c>
      <c r="Q705" s="140">
        <v>0</v>
      </c>
      <c r="R705" s="140">
        <f>Q705*H705</f>
        <v>0</v>
      </c>
      <c r="S705" s="140">
        <v>0</v>
      </c>
      <c r="T705" s="141">
        <f>S705*H705</f>
        <v>0</v>
      </c>
      <c r="AR705" s="142" t="s">
        <v>192</v>
      </c>
      <c r="AT705" s="142" t="s">
        <v>159</v>
      </c>
      <c r="AU705" s="142" t="s">
        <v>84</v>
      </c>
      <c r="AY705" s="17" t="s">
        <v>157</v>
      </c>
      <c r="BE705" s="143">
        <f>IF(N705="základní",J705,0)</f>
        <v>0</v>
      </c>
      <c r="BF705" s="143">
        <f>IF(N705="snížená",J705,0)</f>
        <v>0</v>
      </c>
      <c r="BG705" s="143">
        <f>IF(N705="zákl. přenesená",J705,0)</f>
        <v>0</v>
      </c>
      <c r="BH705" s="143">
        <f>IF(N705="sníž. přenesená",J705,0)</f>
        <v>0</v>
      </c>
      <c r="BI705" s="143">
        <f>IF(N705="nulová",J705,0)</f>
        <v>0</v>
      </c>
      <c r="BJ705" s="17" t="s">
        <v>80</v>
      </c>
      <c r="BK705" s="143">
        <f>ROUND(I705*H705,2)</f>
        <v>0</v>
      </c>
      <c r="BL705" s="17" t="s">
        <v>192</v>
      </c>
      <c r="BM705" s="142" t="s">
        <v>852</v>
      </c>
    </row>
    <row r="706" spans="2:65" s="1" customFormat="1" ht="10">
      <c r="B706" s="32"/>
      <c r="D706" s="144" t="s">
        <v>163</v>
      </c>
      <c r="F706" s="145" t="s">
        <v>851</v>
      </c>
      <c r="I706" s="146"/>
      <c r="L706" s="32"/>
      <c r="M706" s="147"/>
      <c r="T706" s="53"/>
      <c r="AT706" s="17" t="s">
        <v>163</v>
      </c>
      <c r="AU706" s="17" t="s">
        <v>84</v>
      </c>
    </row>
    <row r="707" spans="2:65" s="12" customFormat="1" ht="10">
      <c r="B707" s="148"/>
      <c r="D707" s="144" t="s">
        <v>164</v>
      </c>
      <c r="E707" s="149" t="s">
        <v>19</v>
      </c>
      <c r="F707" s="150" t="s">
        <v>853</v>
      </c>
      <c r="H707" s="151">
        <v>22.824999999999999</v>
      </c>
      <c r="I707" s="152"/>
      <c r="L707" s="148"/>
      <c r="M707" s="153"/>
      <c r="T707" s="154"/>
      <c r="AT707" s="149" t="s">
        <v>164</v>
      </c>
      <c r="AU707" s="149" t="s">
        <v>84</v>
      </c>
      <c r="AV707" s="12" t="s">
        <v>84</v>
      </c>
      <c r="AW707" s="12" t="s">
        <v>36</v>
      </c>
      <c r="AX707" s="12" t="s">
        <v>75</v>
      </c>
      <c r="AY707" s="149" t="s">
        <v>157</v>
      </c>
    </row>
    <row r="708" spans="2:65" s="12" customFormat="1" ht="10">
      <c r="B708" s="148"/>
      <c r="D708" s="144" t="s">
        <v>164</v>
      </c>
      <c r="E708" s="149" t="s">
        <v>19</v>
      </c>
      <c r="F708" s="150" t="s">
        <v>854</v>
      </c>
      <c r="H708" s="151">
        <v>45.65</v>
      </c>
      <c r="I708" s="152"/>
      <c r="L708" s="148"/>
      <c r="M708" s="153"/>
      <c r="T708" s="154"/>
      <c r="AT708" s="149" t="s">
        <v>164</v>
      </c>
      <c r="AU708" s="149" t="s">
        <v>84</v>
      </c>
      <c r="AV708" s="12" t="s">
        <v>84</v>
      </c>
      <c r="AW708" s="12" t="s">
        <v>36</v>
      </c>
      <c r="AX708" s="12" t="s">
        <v>75</v>
      </c>
      <c r="AY708" s="149" t="s">
        <v>157</v>
      </c>
    </row>
    <row r="709" spans="2:65" s="12" customFormat="1" ht="10">
      <c r="B709" s="148"/>
      <c r="D709" s="144" t="s">
        <v>164</v>
      </c>
      <c r="E709" s="149" t="s">
        <v>19</v>
      </c>
      <c r="F709" s="150" t="s">
        <v>855</v>
      </c>
      <c r="H709" s="151">
        <v>33</v>
      </c>
      <c r="I709" s="152"/>
      <c r="L709" s="148"/>
      <c r="M709" s="153"/>
      <c r="T709" s="154"/>
      <c r="AT709" s="149" t="s">
        <v>164</v>
      </c>
      <c r="AU709" s="149" t="s">
        <v>84</v>
      </c>
      <c r="AV709" s="12" t="s">
        <v>84</v>
      </c>
      <c r="AW709" s="12" t="s">
        <v>36</v>
      </c>
      <c r="AX709" s="12" t="s">
        <v>75</v>
      </c>
      <c r="AY709" s="149" t="s">
        <v>157</v>
      </c>
    </row>
    <row r="710" spans="2:65" s="13" customFormat="1" ht="10">
      <c r="B710" s="155"/>
      <c r="D710" s="144" t="s">
        <v>164</v>
      </c>
      <c r="E710" s="156" t="s">
        <v>19</v>
      </c>
      <c r="F710" s="157" t="s">
        <v>166</v>
      </c>
      <c r="H710" s="158">
        <v>101.47499999999999</v>
      </c>
      <c r="I710" s="159"/>
      <c r="L710" s="155"/>
      <c r="M710" s="160"/>
      <c r="T710" s="161"/>
      <c r="AT710" s="156" t="s">
        <v>164</v>
      </c>
      <c r="AU710" s="156" t="s">
        <v>84</v>
      </c>
      <c r="AV710" s="13" t="s">
        <v>90</v>
      </c>
      <c r="AW710" s="13" t="s">
        <v>36</v>
      </c>
      <c r="AX710" s="13" t="s">
        <v>80</v>
      </c>
      <c r="AY710" s="156" t="s">
        <v>157</v>
      </c>
    </row>
    <row r="711" spans="2:65" s="1" customFormat="1" ht="16.5" customHeight="1">
      <c r="B711" s="32"/>
      <c r="C711" s="162" t="s">
        <v>488</v>
      </c>
      <c r="D711" s="162" t="s">
        <v>206</v>
      </c>
      <c r="E711" s="163" t="s">
        <v>843</v>
      </c>
      <c r="F711" s="164" t="s">
        <v>844</v>
      </c>
      <c r="G711" s="165" t="s">
        <v>185</v>
      </c>
      <c r="H711" s="166">
        <v>4.1000000000000002E-2</v>
      </c>
      <c r="I711" s="167"/>
      <c r="J711" s="168">
        <f>ROUND(I711*H711,2)</f>
        <v>0</v>
      </c>
      <c r="K711" s="164" t="s">
        <v>19</v>
      </c>
      <c r="L711" s="169"/>
      <c r="M711" s="170" t="s">
        <v>19</v>
      </c>
      <c r="N711" s="171" t="s">
        <v>46</v>
      </c>
      <c r="P711" s="140">
        <f>O711*H711</f>
        <v>0</v>
      </c>
      <c r="Q711" s="140">
        <v>0</v>
      </c>
      <c r="R711" s="140">
        <f>Q711*H711</f>
        <v>0</v>
      </c>
      <c r="S711" s="140">
        <v>0</v>
      </c>
      <c r="T711" s="141">
        <f>S711*H711</f>
        <v>0</v>
      </c>
      <c r="AR711" s="142" t="s">
        <v>230</v>
      </c>
      <c r="AT711" s="142" t="s">
        <v>206</v>
      </c>
      <c r="AU711" s="142" t="s">
        <v>84</v>
      </c>
      <c r="AY711" s="17" t="s">
        <v>157</v>
      </c>
      <c r="BE711" s="143">
        <f>IF(N711="základní",J711,0)</f>
        <v>0</v>
      </c>
      <c r="BF711" s="143">
        <f>IF(N711="snížená",J711,0)</f>
        <v>0</v>
      </c>
      <c r="BG711" s="143">
        <f>IF(N711="zákl. přenesená",J711,0)</f>
        <v>0</v>
      </c>
      <c r="BH711" s="143">
        <f>IF(N711="sníž. přenesená",J711,0)</f>
        <v>0</v>
      </c>
      <c r="BI711" s="143">
        <f>IF(N711="nulová",J711,0)</f>
        <v>0</v>
      </c>
      <c r="BJ711" s="17" t="s">
        <v>80</v>
      </c>
      <c r="BK711" s="143">
        <f>ROUND(I711*H711,2)</f>
        <v>0</v>
      </c>
      <c r="BL711" s="17" t="s">
        <v>192</v>
      </c>
      <c r="BM711" s="142" t="s">
        <v>856</v>
      </c>
    </row>
    <row r="712" spans="2:65" s="1" customFormat="1" ht="10">
      <c r="B712" s="32"/>
      <c r="D712" s="144" t="s">
        <v>163</v>
      </c>
      <c r="F712" s="145" t="s">
        <v>844</v>
      </c>
      <c r="I712" s="146"/>
      <c r="L712" s="32"/>
      <c r="M712" s="147"/>
      <c r="T712" s="53"/>
      <c r="AT712" s="17" t="s">
        <v>163</v>
      </c>
      <c r="AU712" s="17" t="s">
        <v>84</v>
      </c>
    </row>
    <row r="713" spans="2:65" s="1" customFormat="1" ht="18">
      <c r="B713" s="32"/>
      <c r="D713" s="144" t="s">
        <v>846</v>
      </c>
      <c r="F713" s="185" t="s">
        <v>847</v>
      </c>
      <c r="I713" s="146"/>
      <c r="L713" s="32"/>
      <c r="M713" s="147"/>
      <c r="T713" s="53"/>
      <c r="AT713" s="17" t="s">
        <v>846</v>
      </c>
      <c r="AU713" s="17" t="s">
        <v>84</v>
      </c>
    </row>
    <row r="714" spans="2:65" s="12" customFormat="1" ht="10">
      <c r="B714" s="148"/>
      <c r="D714" s="144" t="s">
        <v>164</v>
      </c>
      <c r="E714" s="149" t="s">
        <v>19</v>
      </c>
      <c r="F714" s="150" t="s">
        <v>857</v>
      </c>
      <c r="H714" s="151">
        <v>4.1000000000000002E-2</v>
      </c>
      <c r="I714" s="152"/>
      <c r="L714" s="148"/>
      <c r="M714" s="153"/>
      <c r="T714" s="154"/>
      <c r="AT714" s="149" t="s">
        <v>164</v>
      </c>
      <c r="AU714" s="149" t="s">
        <v>84</v>
      </c>
      <c r="AV714" s="12" t="s">
        <v>84</v>
      </c>
      <c r="AW714" s="12" t="s">
        <v>36</v>
      </c>
      <c r="AX714" s="12" t="s">
        <v>75</v>
      </c>
      <c r="AY714" s="149" t="s">
        <v>157</v>
      </c>
    </row>
    <row r="715" spans="2:65" s="13" customFormat="1" ht="10">
      <c r="B715" s="155"/>
      <c r="D715" s="144" t="s">
        <v>164</v>
      </c>
      <c r="E715" s="156" t="s">
        <v>19</v>
      </c>
      <c r="F715" s="157" t="s">
        <v>166</v>
      </c>
      <c r="H715" s="158">
        <v>4.1000000000000002E-2</v>
      </c>
      <c r="I715" s="159"/>
      <c r="L715" s="155"/>
      <c r="M715" s="160"/>
      <c r="T715" s="161"/>
      <c r="AT715" s="156" t="s">
        <v>164</v>
      </c>
      <c r="AU715" s="156" t="s">
        <v>84</v>
      </c>
      <c r="AV715" s="13" t="s">
        <v>90</v>
      </c>
      <c r="AW715" s="13" t="s">
        <v>36</v>
      </c>
      <c r="AX715" s="13" t="s">
        <v>80</v>
      </c>
      <c r="AY715" s="156" t="s">
        <v>157</v>
      </c>
    </row>
    <row r="716" spans="2:65" s="1" customFormat="1" ht="16.5" customHeight="1">
      <c r="B716" s="32"/>
      <c r="C716" s="131" t="s">
        <v>858</v>
      </c>
      <c r="D716" s="131" t="s">
        <v>159</v>
      </c>
      <c r="E716" s="132" t="s">
        <v>859</v>
      </c>
      <c r="F716" s="133" t="s">
        <v>860</v>
      </c>
      <c r="G716" s="134" t="s">
        <v>199</v>
      </c>
      <c r="H716" s="135">
        <v>415</v>
      </c>
      <c r="I716" s="136"/>
      <c r="J716" s="137">
        <f>ROUND(I716*H716,2)</f>
        <v>0</v>
      </c>
      <c r="K716" s="133" t="s">
        <v>19</v>
      </c>
      <c r="L716" s="32"/>
      <c r="M716" s="138" t="s">
        <v>19</v>
      </c>
      <c r="N716" s="139" t="s">
        <v>46</v>
      </c>
      <c r="P716" s="140">
        <f>O716*H716</f>
        <v>0</v>
      </c>
      <c r="Q716" s="140">
        <v>0</v>
      </c>
      <c r="R716" s="140">
        <f>Q716*H716</f>
        <v>0</v>
      </c>
      <c r="S716" s="140">
        <v>0</v>
      </c>
      <c r="T716" s="141">
        <f>S716*H716</f>
        <v>0</v>
      </c>
      <c r="AR716" s="142" t="s">
        <v>192</v>
      </c>
      <c r="AT716" s="142" t="s">
        <v>159</v>
      </c>
      <c r="AU716" s="142" t="s">
        <v>84</v>
      </c>
      <c r="AY716" s="17" t="s">
        <v>157</v>
      </c>
      <c r="BE716" s="143">
        <f>IF(N716="základní",J716,0)</f>
        <v>0</v>
      </c>
      <c r="BF716" s="143">
        <f>IF(N716="snížená",J716,0)</f>
        <v>0</v>
      </c>
      <c r="BG716" s="143">
        <f>IF(N716="zákl. přenesená",J716,0)</f>
        <v>0</v>
      </c>
      <c r="BH716" s="143">
        <f>IF(N716="sníž. přenesená",J716,0)</f>
        <v>0</v>
      </c>
      <c r="BI716" s="143">
        <f>IF(N716="nulová",J716,0)</f>
        <v>0</v>
      </c>
      <c r="BJ716" s="17" t="s">
        <v>80</v>
      </c>
      <c r="BK716" s="143">
        <f>ROUND(I716*H716,2)</f>
        <v>0</v>
      </c>
      <c r="BL716" s="17" t="s">
        <v>192</v>
      </c>
      <c r="BM716" s="142" t="s">
        <v>861</v>
      </c>
    </row>
    <row r="717" spans="2:65" s="1" customFormat="1" ht="10">
      <c r="B717" s="32"/>
      <c r="D717" s="144" t="s">
        <v>163</v>
      </c>
      <c r="F717" s="145" t="s">
        <v>860</v>
      </c>
      <c r="I717" s="146"/>
      <c r="L717" s="32"/>
      <c r="M717" s="147"/>
      <c r="T717" s="53"/>
      <c r="AT717" s="17" t="s">
        <v>163</v>
      </c>
      <c r="AU717" s="17" t="s">
        <v>84</v>
      </c>
    </row>
    <row r="718" spans="2:65" s="12" customFormat="1" ht="10">
      <c r="B718" s="148"/>
      <c r="D718" s="144" t="s">
        <v>164</v>
      </c>
      <c r="E718" s="149" t="s">
        <v>19</v>
      </c>
      <c r="F718" s="150" t="s">
        <v>862</v>
      </c>
      <c r="H718" s="151">
        <v>415</v>
      </c>
      <c r="I718" s="152"/>
      <c r="L718" s="148"/>
      <c r="M718" s="153"/>
      <c r="T718" s="154"/>
      <c r="AT718" s="149" t="s">
        <v>164</v>
      </c>
      <c r="AU718" s="149" t="s">
        <v>84</v>
      </c>
      <c r="AV718" s="12" t="s">
        <v>84</v>
      </c>
      <c r="AW718" s="12" t="s">
        <v>36</v>
      </c>
      <c r="AX718" s="12" t="s">
        <v>75</v>
      </c>
      <c r="AY718" s="149" t="s">
        <v>157</v>
      </c>
    </row>
    <row r="719" spans="2:65" s="13" customFormat="1" ht="10">
      <c r="B719" s="155"/>
      <c r="D719" s="144" t="s">
        <v>164</v>
      </c>
      <c r="E719" s="156" t="s">
        <v>19</v>
      </c>
      <c r="F719" s="157" t="s">
        <v>166</v>
      </c>
      <c r="H719" s="158">
        <v>415</v>
      </c>
      <c r="I719" s="159"/>
      <c r="L719" s="155"/>
      <c r="M719" s="160"/>
      <c r="T719" s="161"/>
      <c r="AT719" s="156" t="s">
        <v>164</v>
      </c>
      <c r="AU719" s="156" t="s">
        <v>84</v>
      </c>
      <c r="AV719" s="13" t="s">
        <v>90</v>
      </c>
      <c r="AW719" s="13" t="s">
        <v>36</v>
      </c>
      <c r="AX719" s="13" t="s">
        <v>80</v>
      </c>
      <c r="AY719" s="156" t="s">
        <v>157</v>
      </c>
    </row>
    <row r="720" spans="2:65" s="1" customFormat="1" ht="24.15" customHeight="1">
      <c r="B720" s="32"/>
      <c r="C720" s="162" t="s">
        <v>863</v>
      </c>
      <c r="D720" s="162" t="s">
        <v>206</v>
      </c>
      <c r="E720" s="163" t="s">
        <v>864</v>
      </c>
      <c r="F720" s="164" t="s">
        <v>865</v>
      </c>
      <c r="G720" s="165" t="s">
        <v>199</v>
      </c>
      <c r="H720" s="166">
        <v>477.25</v>
      </c>
      <c r="I720" s="167"/>
      <c r="J720" s="168">
        <f>ROUND(I720*H720,2)</f>
        <v>0</v>
      </c>
      <c r="K720" s="164" t="s">
        <v>866</v>
      </c>
      <c r="L720" s="169"/>
      <c r="M720" s="170" t="s">
        <v>19</v>
      </c>
      <c r="N720" s="171" t="s">
        <v>46</v>
      </c>
      <c r="P720" s="140">
        <f>O720*H720</f>
        <v>0</v>
      </c>
      <c r="Q720" s="140">
        <v>5.4000000000000003E-3</v>
      </c>
      <c r="R720" s="140">
        <f>Q720*H720</f>
        <v>2.5771500000000001</v>
      </c>
      <c r="S720" s="140">
        <v>0</v>
      </c>
      <c r="T720" s="141">
        <f>S720*H720</f>
        <v>0</v>
      </c>
      <c r="AR720" s="142" t="s">
        <v>230</v>
      </c>
      <c r="AT720" s="142" t="s">
        <v>206</v>
      </c>
      <c r="AU720" s="142" t="s">
        <v>84</v>
      </c>
      <c r="AY720" s="17" t="s">
        <v>157</v>
      </c>
      <c r="BE720" s="143">
        <f>IF(N720="základní",J720,0)</f>
        <v>0</v>
      </c>
      <c r="BF720" s="143">
        <f>IF(N720="snížená",J720,0)</f>
        <v>0</v>
      </c>
      <c r="BG720" s="143">
        <f>IF(N720="zákl. přenesená",J720,0)</f>
        <v>0</v>
      </c>
      <c r="BH720" s="143">
        <f>IF(N720="sníž. přenesená",J720,0)</f>
        <v>0</v>
      </c>
      <c r="BI720" s="143">
        <f>IF(N720="nulová",J720,0)</f>
        <v>0</v>
      </c>
      <c r="BJ720" s="17" t="s">
        <v>80</v>
      </c>
      <c r="BK720" s="143">
        <f>ROUND(I720*H720,2)</f>
        <v>0</v>
      </c>
      <c r="BL720" s="17" t="s">
        <v>192</v>
      </c>
      <c r="BM720" s="142" t="s">
        <v>867</v>
      </c>
    </row>
    <row r="721" spans="2:65" s="1" customFormat="1" ht="18">
      <c r="B721" s="32"/>
      <c r="D721" s="144" t="s">
        <v>163</v>
      </c>
      <c r="F721" s="145" t="s">
        <v>865</v>
      </c>
      <c r="I721" s="146"/>
      <c r="L721" s="32"/>
      <c r="M721" s="147"/>
      <c r="T721" s="53"/>
      <c r="AT721" s="17" t="s">
        <v>163</v>
      </c>
      <c r="AU721" s="17" t="s">
        <v>84</v>
      </c>
    </row>
    <row r="722" spans="2:65" s="12" customFormat="1" ht="10">
      <c r="B722" s="148"/>
      <c r="D722" s="144" t="s">
        <v>164</v>
      </c>
      <c r="E722" s="149" t="s">
        <v>19</v>
      </c>
      <c r="F722" s="150" t="s">
        <v>868</v>
      </c>
      <c r="H722" s="151">
        <v>477.25</v>
      </c>
      <c r="I722" s="152"/>
      <c r="L722" s="148"/>
      <c r="M722" s="153"/>
      <c r="T722" s="154"/>
      <c r="AT722" s="149" t="s">
        <v>164</v>
      </c>
      <c r="AU722" s="149" t="s">
        <v>84</v>
      </c>
      <c r="AV722" s="12" t="s">
        <v>84</v>
      </c>
      <c r="AW722" s="12" t="s">
        <v>36</v>
      </c>
      <c r="AX722" s="12" t="s">
        <v>75</v>
      </c>
      <c r="AY722" s="149" t="s">
        <v>157</v>
      </c>
    </row>
    <row r="723" spans="2:65" s="13" customFormat="1" ht="10">
      <c r="B723" s="155"/>
      <c r="D723" s="144" t="s">
        <v>164</v>
      </c>
      <c r="E723" s="156" t="s">
        <v>19</v>
      </c>
      <c r="F723" s="157" t="s">
        <v>166</v>
      </c>
      <c r="H723" s="158">
        <v>477.25</v>
      </c>
      <c r="I723" s="159"/>
      <c r="L723" s="155"/>
      <c r="M723" s="160"/>
      <c r="T723" s="161"/>
      <c r="AT723" s="156" t="s">
        <v>164</v>
      </c>
      <c r="AU723" s="156" t="s">
        <v>84</v>
      </c>
      <c r="AV723" s="13" t="s">
        <v>90</v>
      </c>
      <c r="AW723" s="13" t="s">
        <v>36</v>
      </c>
      <c r="AX723" s="13" t="s">
        <v>80</v>
      </c>
      <c r="AY723" s="156" t="s">
        <v>157</v>
      </c>
    </row>
    <row r="724" spans="2:65" s="1" customFormat="1" ht="16.5" customHeight="1">
      <c r="B724" s="32"/>
      <c r="C724" s="131" t="s">
        <v>869</v>
      </c>
      <c r="D724" s="131" t="s">
        <v>159</v>
      </c>
      <c r="E724" s="132" t="s">
        <v>870</v>
      </c>
      <c r="F724" s="133" t="s">
        <v>871</v>
      </c>
      <c r="G724" s="134" t="s">
        <v>199</v>
      </c>
      <c r="H724" s="135">
        <v>101.47499999999999</v>
      </c>
      <c r="I724" s="136"/>
      <c r="J724" s="137">
        <f>ROUND(I724*H724,2)</f>
        <v>0</v>
      </c>
      <c r="K724" s="133" t="s">
        <v>19</v>
      </c>
      <c r="L724" s="32"/>
      <c r="M724" s="138" t="s">
        <v>19</v>
      </c>
      <c r="N724" s="139" t="s">
        <v>46</v>
      </c>
      <c r="P724" s="140">
        <f>O724*H724</f>
        <v>0</v>
      </c>
      <c r="Q724" s="140">
        <v>0</v>
      </c>
      <c r="R724" s="140">
        <f>Q724*H724</f>
        <v>0</v>
      </c>
      <c r="S724" s="140">
        <v>0</v>
      </c>
      <c r="T724" s="141">
        <f>S724*H724</f>
        <v>0</v>
      </c>
      <c r="AR724" s="142" t="s">
        <v>192</v>
      </c>
      <c r="AT724" s="142" t="s">
        <v>159</v>
      </c>
      <c r="AU724" s="142" t="s">
        <v>84</v>
      </c>
      <c r="AY724" s="17" t="s">
        <v>157</v>
      </c>
      <c r="BE724" s="143">
        <f>IF(N724="základní",J724,0)</f>
        <v>0</v>
      </c>
      <c r="BF724" s="143">
        <f>IF(N724="snížená",J724,0)</f>
        <v>0</v>
      </c>
      <c r="BG724" s="143">
        <f>IF(N724="zákl. přenesená",J724,0)</f>
        <v>0</v>
      </c>
      <c r="BH724" s="143">
        <f>IF(N724="sníž. přenesená",J724,0)</f>
        <v>0</v>
      </c>
      <c r="BI724" s="143">
        <f>IF(N724="nulová",J724,0)</f>
        <v>0</v>
      </c>
      <c r="BJ724" s="17" t="s">
        <v>80</v>
      </c>
      <c r="BK724" s="143">
        <f>ROUND(I724*H724,2)</f>
        <v>0</v>
      </c>
      <c r="BL724" s="17" t="s">
        <v>192</v>
      </c>
      <c r="BM724" s="142" t="s">
        <v>872</v>
      </c>
    </row>
    <row r="725" spans="2:65" s="1" customFormat="1" ht="10">
      <c r="B725" s="32"/>
      <c r="D725" s="144" t="s">
        <v>163</v>
      </c>
      <c r="F725" s="145" t="s">
        <v>871</v>
      </c>
      <c r="I725" s="146"/>
      <c r="L725" s="32"/>
      <c r="M725" s="147"/>
      <c r="T725" s="53"/>
      <c r="AT725" s="17" t="s">
        <v>163</v>
      </c>
      <c r="AU725" s="17" t="s">
        <v>84</v>
      </c>
    </row>
    <row r="726" spans="2:65" s="12" customFormat="1" ht="10">
      <c r="B726" s="148"/>
      <c r="D726" s="144" t="s">
        <v>164</v>
      </c>
      <c r="E726" s="149" t="s">
        <v>19</v>
      </c>
      <c r="F726" s="150" t="s">
        <v>853</v>
      </c>
      <c r="H726" s="151">
        <v>22.824999999999999</v>
      </c>
      <c r="I726" s="152"/>
      <c r="L726" s="148"/>
      <c r="M726" s="153"/>
      <c r="T726" s="154"/>
      <c r="AT726" s="149" t="s">
        <v>164</v>
      </c>
      <c r="AU726" s="149" t="s">
        <v>84</v>
      </c>
      <c r="AV726" s="12" t="s">
        <v>84</v>
      </c>
      <c r="AW726" s="12" t="s">
        <v>36</v>
      </c>
      <c r="AX726" s="12" t="s">
        <v>75</v>
      </c>
      <c r="AY726" s="149" t="s">
        <v>157</v>
      </c>
    </row>
    <row r="727" spans="2:65" s="12" customFormat="1" ht="10">
      <c r="B727" s="148"/>
      <c r="D727" s="144" t="s">
        <v>164</v>
      </c>
      <c r="E727" s="149" t="s">
        <v>19</v>
      </c>
      <c r="F727" s="150" t="s">
        <v>854</v>
      </c>
      <c r="H727" s="151">
        <v>45.65</v>
      </c>
      <c r="I727" s="152"/>
      <c r="L727" s="148"/>
      <c r="M727" s="153"/>
      <c r="T727" s="154"/>
      <c r="AT727" s="149" t="s">
        <v>164</v>
      </c>
      <c r="AU727" s="149" t="s">
        <v>84</v>
      </c>
      <c r="AV727" s="12" t="s">
        <v>84</v>
      </c>
      <c r="AW727" s="12" t="s">
        <v>36</v>
      </c>
      <c r="AX727" s="12" t="s">
        <v>75</v>
      </c>
      <c r="AY727" s="149" t="s">
        <v>157</v>
      </c>
    </row>
    <row r="728" spans="2:65" s="12" customFormat="1" ht="10">
      <c r="B728" s="148"/>
      <c r="D728" s="144" t="s">
        <v>164</v>
      </c>
      <c r="E728" s="149" t="s">
        <v>19</v>
      </c>
      <c r="F728" s="150" t="s">
        <v>855</v>
      </c>
      <c r="H728" s="151">
        <v>33</v>
      </c>
      <c r="I728" s="152"/>
      <c r="L728" s="148"/>
      <c r="M728" s="153"/>
      <c r="T728" s="154"/>
      <c r="AT728" s="149" t="s">
        <v>164</v>
      </c>
      <c r="AU728" s="149" t="s">
        <v>84</v>
      </c>
      <c r="AV728" s="12" t="s">
        <v>84</v>
      </c>
      <c r="AW728" s="12" t="s">
        <v>36</v>
      </c>
      <c r="AX728" s="12" t="s">
        <v>75</v>
      </c>
      <c r="AY728" s="149" t="s">
        <v>157</v>
      </c>
    </row>
    <row r="729" spans="2:65" s="13" customFormat="1" ht="10">
      <c r="B729" s="155"/>
      <c r="D729" s="144" t="s">
        <v>164</v>
      </c>
      <c r="E729" s="156" t="s">
        <v>19</v>
      </c>
      <c r="F729" s="157" t="s">
        <v>166</v>
      </c>
      <c r="H729" s="158">
        <v>101.47499999999999</v>
      </c>
      <c r="I729" s="159"/>
      <c r="L729" s="155"/>
      <c r="M729" s="160"/>
      <c r="T729" s="161"/>
      <c r="AT729" s="156" t="s">
        <v>164</v>
      </c>
      <c r="AU729" s="156" t="s">
        <v>84</v>
      </c>
      <c r="AV729" s="13" t="s">
        <v>90</v>
      </c>
      <c r="AW729" s="13" t="s">
        <v>36</v>
      </c>
      <c r="AX729" s="13" t="s">
        <v>80</v>
      </c>
      <c r="AY729" s="156" t="s">
        <v>157</v>
      </c>
    </row>
    <row r="730" spans="2:65" s="1" customFormat="1" ht="24.15" customHeight="1">
      <c r="B730" s="32"/>
      <c r="C730" s="162" t="s">
        <v>873</v>
      </c>
      <c r="D730" s="162" t="s">
        <v>206</v>
      </c>
      <c r="E730" s="163" t="s">
        <v>864</v>
      </c>
      <c r="F730" s="164" t="s">
        <v>865</v>
      </c>
      <c r="G730" s="165" t="s">
        <v>199</v>
      </c>
      <c r="H730" s="166">
        <v>116.696</v>
      </c>
      <c r="I730" s="167"/>
      <c r="J730" s="168">
        <f>ROUND(I730*H730,2)</f>
        <v>0</v>
      </c>
      <c r="K730" s="164" t="s">
        <v>866</v>
      </c>
      <c r="L730" s="169"/>
      <c r="M730" s="170" t="s">
        <v>19</v>
      </c>
      <c r="N730" s="171" t="s">
        <v>46</v>
      </c>
      <c r="P730" s="140">
        <f>O730*H730</f>
        <v>0</v>
      </c>
      <c r="Q730" s="140">
        <v>5.4000000000000003E-3</v>
      </c>
      <c r="R730" s="140">
        <f>Q730*H730</f>
        <v>0.63015840000000001</v>
      </c>
      <c r="S730" s="140">
        <v>0</v>
      </c>
      <c r="T730" s="141">
        <f>S730*H730</f>
        <v>0</v>
      </c>
      <c r="AR730" s="142" t="s">
        <v>230</v>
      </c>
      <c r="AT730" s="142" t="s">
        <v>206</v>
      </c>
      <c r="AU730" s="142" t="s">
        <v>84</v>
      </c>
      <c r="AY730" s="17" t="s">
        <v>157</v>
      </c>
      <c r="BE730" s="143">
        <f>IF(N730="základní",J730,0)</f>
        <v>0</v>
      </c>
      <c r="BF730" s="143">
        <f>IF(N730="snížená",J730,0)</f>
        <v>0</v>
      </c>
      <c r="BG730" s="143">
        <f>IF(N730="zákl. přenesená",J730,0)</f>
        <v>0</v>
      </c>
      <c r="BH730" s="143">
        <f>IF(N730="sníž. přenesená",J730,0)</f>
        <v>0</v>
      </c>
      <c r="BI730" s="143">
        <f>IF(N730="nulová",J730,0)</f>
        <v>0</v>
      </c>
      <c r="BJ730" s="17" t="s">
        <v>80</v>
      </c>
      <c r="BK730" s="143">
        <f>ROUND(I730*H730,2)</f>
        <v>0</v>
      </c>
      <c r="BL730" s="17" t="s">
        <v>192</v>
      </c>
      <c r="BM730" s="142" t="s">
        <v>874</v>
      </c>
    </row>
    <row r="731" spans="2:65" s="1" customFormat="1" ht="18">
      <c r="B731" s="32"/>
      <c r="D731" s="144" t="s">
        <v>163</v>
      </c>
      <c r="F731" s="145" t="s">
        <v>865</v>
      </c>
      <c r="I731" s="146"/>
      <c r="L731" s="32"/>
      <c r="M731" s="147"/>
      <c r="T731" s="53"/>
      <c r="AT731" s="17" t="s">
        <v>163</v>
      </c>
      <c r="AU731" s="17" t="s">
        <v>84</v>
      </c>
    </row>
    <row r="732" spans="2:65" s="12" customFormat="1" ht="10">
      <c r="B732" s="148"/>
      <c r="D732" s="144" t="s">
        <v>164</v>
      </c>
      <c r="E732" s="149" t="s">
        <v>19</v>
      </c>
      <c r="F732" s="150" t="s">
        <v>875</v>
      </c>
      <c r="H732" s="151">
        <v>116.696</v>
      </c>
      <c r="I732" s="152"/>
      <c r="L732" s="148"/>
      <c r="M732" s="153"/>
      <c r="T732" s="154"/>
      <c r="AT732" s="149" t="s">
        <v>164</v>
      </c>
      <c r="AU732" s="149" t="s">
        <v>84</v>
      </c>
      <c r="AV732" s="12" t="s">
        <v>84</v>
      </c>
      <c r="AW732" s="12" t="s">
        <v>36</v>
      </c>
      <c r="AX732" s="12" t="s">
        <v>75</v>
      </c>
      <c r="AY732" s="149" t="s">
        <v>157</v>
      </c>
    </row>
    <row r="733" spans="2:65" s="13" customFormat="1" ht="10">
      <c r="B733" s="155"/>
      <c r="D733" s="144" t="s">
        <v>164</v>
      </c>
      <c r="E733" s="156" t="s">
        <v>19</v>
      </c>
      <c r="F733" s="157" t="s">
        <v>166</v>
      </c>
      <c r="H733" s="158">
        <v>116.696</v>
      </c>
      <c r="I733" s="159"/>
      <c r="L733" s="155"/>
      <c r="M733" s="160"/>
      <c r="T733" s="161"/>
      <c r="AT733" s="156" t="s">
        <v>164</v>
      </c>
      <c r="AU733" s="156" t="s">
        <v>84</v>
      </c>
      <c r="AV733" s="13" t="s">
        <v>90</v>
      </c>
      <c r="AW733" s="13" t="s">
        <v>36</v>
      </c>
      <c r="AX733" s="13" t="s">
        <v>80</v>
      </c>
      <c r="AY733" s="156" t="s">
        <v>157</v>
      </c>
    </row>
    <row r="734" spans="2:65" s="1" customFormat="1" ht="16.5" customHeight="1">
      <c r="B734" s="32"/>
      <c r="C734" s="131" t="s">
        <v>876</v>
      </c>
      <c r="D734" s="131" t="s">
        <v>159</v>
      </c>
      <c r="E734" s="132" t="s">
        <v>877</v>
      </c>
      <c r="F734" s="133" t="s">
        <v>878</v>
      </c>
      <c r="G734" s="134" t="s">
        <v>199</v>
      </c>
      <c r="H734" s="135">
        <v>49.2</v>
      </c>
      <c r="I734" s="136"/>
      <c r="J734" s="137">
        <f>ROUND(I734*H734,2)</f>
        <v>0</v>
      </c>
      <c r="K734" s="133" t="s">
        <v>19</v>
      </c>
      <c r="L734" s="32"/>
      <c r="M734" s="138" t="s">
        <v>19</v>
      </c>
      <c r="N734" s="139" t="s">
        <v>46</v>
      </c>
      <c r="P734" s="140">
        <f>O734*H734</f>
        <v>0</v>
      </c>
      <c r="Q734" s="140">
        <v>0</v>
      </c>
      <c r="R734" s="140">
        <f>Q734*H734</f>
        <v>0</v>
      </c>
      <c r="S734" s="140">
        <v>0</v>
      </c>
      <c r="T734" s="141">
        <f>S734*H734</f>
        <v>0</v>
      </c>
      <c r="AR734" s="142" t="s">
        <v>192</v>
      </c>
      <c r="AT734" s="142" t="s">
        <v>159</v>
      </c>
      <c r="AU734" s="142" t="s">
        <v>84</v>
      </c>
      <c r="AY734" s="17" t="s">
        <v>157</v>
      </c>
      <c r="BE734" s="143">
        <f>IF(N734="základní",J734,0)</f>
        <v>0</v>
      </c>
      <c r="BF734" s="143">
        <f>IF(N734="snížená",J734,0)</f>
        <v>0</v>
      </c>
      <c r="BG734" s="143">
        <f>IF(N734="zákl. přenesená",J734,0)</f>
        <v>0</v>
      </c>
      <c r="BH734" s="143">
        <f>IF(N734="sníž. přenesená",J734,0)</f>
        <v>0</v>
      </c>
      <c r="BI734" s="143">
        <f>IF(N734="nulová",J734,0)</f>
        <v>0</v>
      </c>
      <c r="BJ734" s="17" t="s">
        <v>80</v>
      </c>
      <c r="BK734" s="143">
        <f>ROUND(I734*H734,2)</f>
        <v>0</v>
      </c>
      <c r="BL734" s="17" t="s">
        <v>192</v>
      </c>
      <c r="BM734" s="142" t="s">
        <v>879</v>
      </c>
    </row>
    <row r="735" spans="2:65" s="1" customFormat="1" ht="10">
      <c r="B735" s="32"/>
      <c r="D735" s="144" t="s">
        <v>163</v>
      </c>
      <c r="F735" s="145" t="s">
        <v>878</v>
      </c>
      <c r="I735" s="146"/>
      <c r="L735" s="32"/>
      <c r="M735" s="147"/>
      <c r="T735" s="53"/>
      <c r="AT735" s="17" t="s">
        <v>163</v>
      </c>
      <c r="AU735" s="17" t="s">
        <v>84</v>
      </c>
    </row>
    <row r="736" spans="2:65" s="12" customFormat="1" ht="10">
      <c r="B736" s="148"/>
      <c r="D736" s="144" t="s">
        <v>164</v>
      </c>
      <c r="E736" s="149" t="s">
        <v>19</v>
      </c>
      <c r="F736" s="150" t="s">
        <v>880</v>
      </c>
      <c r="H736" s="151">
        <v>33.200000000000003</v>
      </c>
      <c r="I736" s="152"/>
      <c r="L736" s="148"/>
      <c r="M736" s="153"/>
      <c r="T736" s="154"/>
      <c r="AT736" s="149" t="s">
        <v>164</v>
      </c>
      <c r="AU736" s="149" t="s">
        <v>84</v>
      </c>
      <c r="AV736" s="12" t="s">
        <v>84</v>
      </c>
      <c r="AW736" s="12" t="s">
        <v>36</v>
      </c>
      <c r="AX736" s="12" t="s">
        <v>75</v>
      </c>
      <c r="AY736" s="149" t="s">
        <v>157</v>
      </c>
    </row>
    <row r="737" spans="2:65" s="12" customFormat="1" ht="10">
      <c r="B737" s="148"/>
      <c r="D737" s="144" t="s">
        <v>164</v>
      </c>
      <c r="E737" s="149" t="s">
        <v>19</v>
      </c>
      <c r="F737" s="150" t="s">
        <v>881</v>
      </c>
      <c r="H737" s="151">
        <v>16</v>
      </c>
      <c r="I737" s="152"/>
      <c r="L737" s="148"/>
      <c r="M737" s="153"/>
      <c r="T737" s="154"/>
      <c r="AT737" s="149" t="s">
        <v>164</v>
      </c>
      <c r="AU737" s="149" t="s">
        <v>84</v>
      </c>
      <c r="AV737" s="12" t="s">
        <v>84</v>
      </c>
      <c r="AW737" s="12" t="s">
        <v>36</v>
      </c>
      <c r="AX737" s="12" t="s">
        <v>75</v>
      </c>
      <c r="AY737" s="149" t="s">
        <v>157</v>
      </c>
    </row>
    <row r="738" spans="2:65" s="13" customFormat="1" ht="10">
      <c r="B738" s="155"/>
      <c r="D738" s="144" t="s">
        <v>164</v>
      </c>
      <c r="E738" s="156" t="s">
        <v>19</v>
      </c>
      <c r="F738" s="157" t="s">
        <v>166</v>
      </c>
      <c r="H738" s="158">
        <v>49.2</v>
      </c>
      <c r="I738" s="159"/>
      <c r="L738" s="155"/>
      <c r="M738" s="160"/>
      <c r="T738" s="161"/>
      <c r="AT738" s="156" t="s">
        <v>164</v>
      </c>
      <c r="AU738" s="156" t="s">
        <v>84</v>
      </c>
      <c r="AV738" s="13" t="s">
        <v>90</v>
      </c>
      <c r="AW738" s="13" t="s">
        <v>36</v>
      </c>
      <c r="AX738" s="13" t="s">
        <v>80</v>
      </c>
      <c r="AY738" s="156" t="s">
        <v>157</v>
      </c>
    </row>
    <row r="739" spans="2:65" s="1" customFormat="1" ht="16.5" customHeight="1">
      <c r="B739" s="32"/>
      <c r="C739" s="131" t="s">
        <v>499</v>
      </c>
      <c r="D739" s="131" t="s">
        <v>159</v>
      </c>
      <c r="E739" s="132" t="s">
        <v>882</v>
      </c>
      <c r="F739" s="133" t="s">
        <v>883</v>
      </c>
      <c r="G739" s="134" t="s">
        <v>235</v>
      </c>
      <c r="H739" s="135">
        <v>44.5</v>
      </c>
      <c r="I739" s="136"/>
      <c r="J739" s="137">
        <f>ROUND(I739*H739,2)</f>
        <v>0</v>
      </c>
      <c r="K739" s="133" t="s">
        <v>19</v>
      </c>
      <c r="L739" s="32"/>
      <c r="M739" s="138" t="s">
        <v>19</v>
      </c>
      <c r="N739" s="139" t="s">
        <v>46</v>
      </c>
      <c r="P739" s="140">
        <f>O739*H739</f>
        <v>0</v>
      </c>
      <c r="Q739" s="140">
        <v>0</v>
      </c>
      <c r="R739" s="140">
        <f>Q739*H739</f>
        <v>0</v>
      </c>
      <c r="S739" s="140">
        <v>0</v>
      </c>
      <c r="T739" s="141">
        <f>S739*H739</f>
        <v>0</v>
      </c>
      <c r="AR739" s="142" t="s">
        <v>192</v>
      </c>
      <c r="AT739" s="142" t="s">
        <v>159</v>
      </c>
      <c r="AU739" s="142" t="s">
        <v>84</v>
      </c>
      <c r="AY739" s="17" t="s">
        <v>157</v>
      </c>
      <c r="BE739" s="143">
        <f>IF(N739="základní",J739,0)</f>
        <v>0</v>
      </c>
      <c r="BF739" s="143">
        <f>IF(N739="snížená",J739,0)</f>
        <v>0</v>
      </c>
      <c r="BG739" s="143">
        <f>IF(N739="zákl. přenesená",J739,0)</f>
        <v>0</v>
      </c>
      <c r="BH739" s="143">
        <f>IF(N739="sníž. přenesená",J739,0)</f>
        <v>0</v>
      </c>
      <c r="BI739" s="143">
        <f>IF(N739="nulová",J739,0)</f>
        <v>0</v>
      </c>
      <c r="BJ739" s="17" t="s">
        <v>80</v>
      </c>
      <c r="BK739" s="143">
        <f>ROUND(I739*H739,2)</f>
        <v>0</v>
      </c>
      <c r="BL739" s="17" t="s">
        <v>192</v>
      </c>
      <c r="BM739" s="142" t="s">
        <v>884</v>
      </c>
    </row>
    <row r="740" spans="2:65" s="1" customFormat="1" ht="10">
      <c r="B740" s="32"/>
      <c r="D740" s="144" t="s">
        <v>163</v>
      </c>
      <c r="F740" s="145" t="s">
        <v>883</v>
      </c>
      <c r="I740" s="146"/>
      <c r="L740" s="32"/>
      <c r="M740" s="147"/>
      <c r="T740" s="53"/>
      <c r="AT740" s="17" t="s">
        <v>163</v>
      </c>
      <c r="AU740" s="17" t="s">
        <v>84</v>
      </c>
    </row>
    <row r="741" spans="2:65" s="12" customFormat="1" ht="10">
      <c r="B741" s="148"/>
      <c r="D741" s="144" t="s">
        <v>164</v>
      </c>
      <c r="E741" s="149" t="s">
        <v>19</v>
      </c>
      <c r="F741" s="150" t="s">
        <v>885</v>
      </c>
      <c r="H741" s="151">
        <v>44.5</v>
      </c>
      <c r="I741" s="152"/>
      <c r="L741" s="148"/>
      <c r="M741" s="153"/>
      <c r="T741" s="154"/>
      <c r="AT741" s="149" t="s">
        <v>164</v>
      </c>
      <c r="AU741" s="149" t="s">
        <v>84</v>
      </c>
      <c r="AV741" s="12" t="s">
        <v>84</v>
      </c>
      <c r="AW741" s="12" t="s">
        <v>36</v>
      </c>
      <c r="AX741" s="12" t="s">
        <v>75</v>
      </c>
      <c r="AY741" s="149" t="s">
        <v>157</v>
      </c>
    </row>
    <row r="742" spans="2:65" s="13" customFormat="1" ht="10">
      <c r="B742" s="155"/>
      <c r="D742" s="144" t="s">
        <v>164</v>
      </c>
      <c r="E742" s="156" t="s">
        <v>19</v>
      </c>
      <c r="F742" s="157" t="s">
        <v>166</v>
      </c>
      <c r="H742" s="158">
        <v>44.5</v>
      </c>
      <c r="I742" s="159"/>
      <c r="L742" s="155"/>
      <c r="M742" s="160"/>
      <c r="T742" s="161"/>
      <c r="AT742" s="156" t="s">
        <v>164</v>
      </c>
      <c r="AU742" s="156" t="s">
        <v>84</v>
      </c>
      <c r="AV742" s="13" t="s">
        <v>90</v>
      </c>
      <c r="AW742" s="13" t="s">
        <v>36</v>
      </c>
      <c r="AX742" s="13" t="s">
        <v>80</v>
      </c>
      <c r="AY742" s="156" t="s">
        <v>157</v>
      </c>
    </row>
    <row r="743" spans="2:65" s="1" customFormat="1" ht="21.75" customHeight="1">
      <c r="B743" s="32"/>
      <c r="C743" s="131" t="s">
        <v>886</v>
      </c>
      <c r="D743" s="131" t="s">
        <v>159</v>
      </c>
      <c r="E743" s="132" t="s">
        <v>887</v>
      </c>
      <c r="F743" s="133" t="s">
        <v>888</v>
      </c>
      <c r="G743" s="134" t="s">
        <v>199</v>
      </c>
      <c r="H743" s="135">
        <v>33.93</v>
      </c>
      <c r="I743" s="136"/>
      <c r="J743" s="137">
        <f>ROUND(I743*H743,2)</f>
        <v>0</v>
      </c>
      <c r="K743" s="133" t="s">
        <v>19</v>
      </c>
      <c r="L743" s="32"/>
      <c r="M743" s="138" t="s">
        <v>19</v>
      </c>
      <c r="N743" s="139" t="s">
        <v>46</v>
      </c>
      <c r="P743" s="140">
        <f>O743*H743</f>
        <v>0</v>
      </c>
      <c r="Q743" s="140">
        <v>0</v>
      </c>
      <c r="R743" s="140">
        <f>Q743*H743</f>
        <v>0</v>
      </c>
      <c r="S743" s="140">
        <v>0</v>
      </c>
      <c r="T743" s="141">
        <f>S743*H743</f>
        <v>0</v>
      </c>
      <c r="AR743" s="142" t="s">
        <v>192</v>
      </c>
      <c r="AT743" s="142" t="s">
        <v>159</v>
      </c>
      <c r="AU743" s="142" t="s">
        <v>84</v>
      </c>
      <c r="AY743" s="17" t="s">
        <v>157</v>
      </c>
      <c r="BE743" s="143">
        <f>IF(N743="základní",J743,0)</f>
        <v>0</v>
      </c>
      <c r="BF743" s="143">
        <f>IF(N743="snížená",J743,0)</f>
        <v>0</v>
      </c>
      <c r="BG743" s="143">
        <f>IF(N743="zákl. přenesená",J743,0)</f>
        <v>0</v>
      </c>
      <c r="BH743" s="143">
        <f>IF(N743="sníž. přenesená",J743,0)</f>
        <v>0</v>
      </c>
      <c r="BI743" s="143">
        <f>IF(N743="nulová",J743,0)</f>
        <v>0</v>
      </c>
      <c r="BJ743" s="17" t="s">
        <v>80</v>
      </c>
      <c r="BK743" s="143">
        <f>ROUND(I743*H743,2)</f>
        <v>0</v>
      </c>
      <c r="BL743" s="17" t="s">
        <v>192</v>
      </c>
      <c r="BM743" s="142" t="s">
        <v>889</v>
      </c>
    </row>
    <row r="744" spans="2:65" s="1" customFormat="1" ht="10">
      <c r="B744" s="32"/>
      <c r="D744" s="144" t="s">
        <v>163</v>
      </c>
      <c r="F744" s="145" t="s">
        <v>888</v>
      </c>
      <c r="I744" s="146"/>
      <c r="L744" s="32"/>
      <c r="M744" s="147"/>
      <c r="T744" s="53"/>
      <c r="AT744" s="17" t="s">
        <v>163</v>
      </c>
      <c r="AU744" s="17" t="s">
        <v>84</v>
      </c>
    </row>
    <row r="745" spans="2:65" s="12" customFormat="1" ht="10">
      <c r="B745" s="148"/>
      <c r="D745" s="144" t="s">
        <v>164</v>
      </c>
      <c r="E745" s="149" t="s">
        <v>19</v>
      </c>
      <c r="F745" s="150" t="s">
        <v>890</v>
      </c>
      <c r="H745" s="151">
        <v>33.93</v>
      </c>
      <c r="I745" s="152"/>
      <c r="L745" s="148"/>
      <c r="M745" s="153"/>
      <c r="T745" s="154"/>
      <c r="AT745" s="149" t="s">
        <v>164</v>
      </c>
      <c r="AU745" s="149" t="s">
        <v>84</v>
      </c>
      <c r="AV745" s="12" t="s">
        <v>84</v>
      </c>
      <c r="AW745" s="12" t="s">
        <v>36</v>
      </c>
      <c r="AX745" s="12" t="s">
        <v>75</v>
      </c>
      <c r="AY745" s="149" t="s">
        <v>157</v>
      </c>
    </row>
    <row r="746" spans="2:65" s="13" customFormat="1" ht="10">
      <c r="B746" s="155"/>
      <c r="D746" s="144" t="s">
        <v>164</v>
      </c>
      <c r="E746" s="156" t="s">
        <v>19</v>
      </c>
      <c r="F746" s="157" t="s">
        <v>166</v>
      </c>
      <c r="H746" s="158">
        <v>33.93</v>
      </c>
      <c r="I746" s="159"/>
      <c r="L746" s="155"/>
      <c r="M746" s="160"/>
      <c r="T746" s="161"/>
      <c r="AT746" s="156" t="s">
        <v>164</v>
      </c>
      <c r="AU746" s="156" t="s">
        <v>84</v>
      </c>
      <c r="AV746" s="13" t="s">
        <v>90</v>
      </c>
      <c r="AW746" s="13" t="s">
        <v>36</v>
      </c>
      <c r="AX746" s="13" t="s">
        <v>80</v>
      </c>
      <c r="AY746" s="156" t="s">
        <v>157</v>
      </c>
    </row>
    <row r="747" spans="2:65" s="1" customFormat="1" ht="21.75" customHeight="1">
      <c r="B747" s="32"/>
      <c r="C747" s="131" t="s">
        <v>504</v>
      </c>
      <c r="D747" s="131" t="s">
        <v>159</v>
      </c>
      <c r="E747" s="132" t="s">
        <v>891</v>
      </c>
      <c r="F747" s="133" t="s">
        <v>892</v>
      </c>
      <c r="G747" s="134" t="s">
        <v>199</v>
      </c>
      <c r="H747" s="135">
        <v>31.094999999999999</v>
      </c>
      <c r="I747" s="136"/>
      <c r="J747" s="137">
        <f>ROUND(I747*H747,2)</f>
        <v>0</v>
      </c>
      <c r="K747" s="133" t="s">
        <v>19</v>
      </c>
      <c r="L747" s="32"/>
      <c r="M747" s="138" t="s">
        <v>19</v>
      </c>
      <c r="N747" s="139" t="s">
        <v>46</v>
      </c>
      <c r="P747" s="140">
        <f>O747*H747</f>
        <v>0</v>
      </c>
      <c r="Q747" s="140">
        <v>0</v>
      </c>
      <c r="R747" s="140">
        <f>Q747*H747</f>
        <v>0</v>
      </c>
      <c r="S747" s="140">
        <v>0</v>
      </c>
      <c r="T747" s="141">
        <f>S747*H747</f>
        <v>0</v>
      </c>
      <c r="AR747" s="142" t="s">
        <v>192</v>
      </c>
      <c r="AT747" s="142" t="s">
        <v>159</v>
      </c>
      <c r="AU747" s="142" t="s">
        <v>84</v>
      </c>
      <c r="AY747" s="17" t="s">
        <v>157</v>
      </c>
      <c r="BE747" s="143">
        <f>IF(N747="základní",J747,0)</f>
        <v>0</v>
      </c>
      <c r="BF747" s="143">
        <f>IF(N747="snížená",J747,0)</f>
        <v>0</v>
      </c>
      <c r="BG747" s="143">
        <f>IF(N747="zákl. přenesená",J747,0)</f>
        <v>0</v>
      </c>
      <c r="BH747" s="143">
        <f>IF(N747="sníž. přenesená",J747,0)</f>
        <v>0</v>
      </c>
      <c r="BI747" s="143">
        <f>IF(N747="nulová",J747,0)</f>
        <v>0</v>
      </c>
      <c r="BJ747" s="17" t="s">
        <v>80</v>
      </c>
      <c r="BK747" s="143">
        <f>ROUND(I747*H747,2)</f>
        <v>0</v>
      </c>
      <c r="BL747" s="17" t="s">
        <v>192</v>
      </c>
      <c r="BM747" s="142" t="s">
        <v>696</v>
      </c>
    </row>
    <row r="748" spans="2:65" s="1" customFormat="1" ht="10">
      <c r="B748" s="32"/>
      <c r="D748" s="144" t="s">
        <v>163</v>
      </c>
      <c r="F748" s="145" t="s">
        <v>892</v>
      </c>
      <c r="I748" s="146"/>
      <c r="L748" s="32"/>
      <c r="M748" s="147"/>
      <c r="T748" s="53"/>
      <c r="AT748" s="17" t="s">
        <v>163</v>
      </c>
      <c r="AU748" s="17" t="s">
        <v>84</v>
      </c>
    </row>
    <row r="749" spans="2:65" s="12" customFormat="1" ht="10">
      <c r="B749" s="148"/>
      <c r="D749" s="144" t="s">
        <v>164</v>
      </c>
      <c r="E749" s="149" t="s">
        <v>19</v>
      </c>
      <c r="F749" s="150" t="s">
        <v>893</v>
      </c>
      <c r="H749" s="151">
        <v>3.15</v>
      </c>
      <c r="I749" s="152"/>
      <c r="L749" s="148"/>
      <c r="M749" s="153"/>
      <c r="T749" s="154"/>
      <c r="AT749" s="149" t="s">
        <v>164</v>
      </c>
      <c r="AU749" s="149" t="s">
        <v>84</v>
      </c>
      <c r="AV749" s="12" t="s">
        <v>84</v>
      </c>
      <c r="AW749" s="12" t="s">
        <v>36</v>
      </c>
      <c r="AX749" s="12" t="s">
        <v>75</v>
      </c>
      <c r="AY749" s="149" t="s">
        <v>157</v>
      </c>
    </row>
    <row r="750" spans="2:65" s="12" customFormat="1" ht="10">
      <c r="B750" s="148"/>
      <c r="D750" s="144" t="s">
        <v>164</v>
      </c>
      <c r="E750" s="149" t="s">
        <v>19</v>
      </c>
      <c r="F750" s="150" t="s">
        <v>894</v>
      </c>
      <c r="H750" s="151">
        <v>4.2750000000000004</v>
      </c>
      <c r="I750" s="152"/>
      <c r="L750" s="148"/>
      <c r="M750" s="153"/>
      <c r="T750" s="154"/>
      <c r="AT750" s="149" t="s">
        <v>164</v>
      </c>
      <c r="AU750" s="149" t="s">
        <v>84</v>
      </c>
      <c r="AV750" s="12" t="s">
        <v>84</v>
      </c>
      <c r="AW750" s="12" t="s">
        <v>36</v>
      </c>
      <c r="AX750" s="12" t="s">
        <v>75</v>
      </c>
      <c r="AY750" s="149" t="s">
        <v>157</v>
      </c>
    </row>
    <row r="751" spans="2:65" s="12" customFormat="1" ht="10">
      <c r="B751" s="148"/>
      <c r="D751" s="144" t="s">
        <v>164</v>
      </c>
      <c r="E751" s="149" t="s">
        <v>19</v>
      </c>
      <c r="F751" s="150" t="s">
        <v>895</v>
      </c>
      <c r="H751" s="151">
        <v>1.65</v>
      </c>
      <c r="I751" s="152"/>
      <c r="L751" s="148"/>
      <c r="M751" s="153"/>
      <c r="T751" s="154"/>
      <c r="AT751" s="149" t="s">
        <v>164</v>
      </c>
      <c r="AU751" s="149" t="s">
        <v>84</v>
      </c>
      <c r="AV751" s="12" t="s">
        <v>84</v>
      </c>
      <c r="AW751" s="12" t="s">
        <v>36</v>
      </c>
      <c r="AX751" s="12" t="s">
        <v>75</v>
      </c>
      <c r="AY751" s="149" t="s">
        <v>157</v>
      </c>
    </row>
    <row r="752" spans="2:65" s="12" customFormat="1" ht="10">
      <c r="B752" s="148"/>
      <c r="D752" s="144" t="s">
        <v>164</v>
      </c>
      <c r="E752" s="149" t="s">
        <v>19</v>
      </c>
      <c r="F752" s="150" t="s">
        <v>896</v>
      </c>
      <c r="H752" s="151">
        <v>25.62</v>
      </c>
      <c r="I752" s="152"/>
      <c r="L752" s="148"/>
      <c r="M752" s="153"/>
      <c r="T752" s="154"/>
      <c r="AT752" s="149" t="s">
        <v>164</v>
      </c>
      <c r="AU752" s="149" t="s">
        <v>84</v>
      </c>
      <c r="AV752" s="12" t="s">
        <v>84</v>
      </c>
      <c r="AW752" s="12" t="s">
        <v>36</v>
      </c>
      <c r="AX752" s="12" t="s">
        <v>75</v>
      </c>
      <c r="AY752" s="149" t="s">
        <v>157</v>
      </c>
    </row>
    <row r="753" spans="2:65" s="12" customFormat="1" ht="10">
      <c r="B753" s="148"/>
      <c r="D753" s="144" t="s">
        <v>164</v>
      </c>
      <c r="E753" s="149" t="s">
        <v>19</v>
      </c>
      <c r="F753" s="150" t="s">
        <v>897</v>
      </c>
      <c r="H753" s="151">
        <v>-3.6</v>
      </c>
      <c r="I753" s="152"/>
      <c r="L753" s="148"/>
      <c r="M753" s="153"/>
      <c r="T753" s="154"/>
      <c r="AT753" s="149" t="s">
        <v>164</v>
      </c>
      <c r="AU753" s="149" t="s">
        <v>84</v>
      </c>
      <c r="AV753" s="12" t="s">
        <v>84</v>
      </c>
      <c r="AW753" s="12" t="s">
        <v>36</v>
      </c>
      <c r="AX753" s="12" t="s">
        <v>75</v>
      </c>
      <c r="AY753" s="149" t="s">
        <v>157</v>
      </c>
    </row>
    <row r="754" spans="2:65" s="13" customFormat="1" ht="10">
      <c r="B754" s="155"/>
      <c r="D754" s="144" t="s">
        <v>164</v>
      </c>
      <c r="E754" s="156" t="s">
        <v>19</v>
      </c>
      <c r="F754" s="157" t="s">
        <v>166</v>
      </c>
      <c r="H754" s="158">
        <v>31.094999999999999</v>
      </c>
      <c r="I754" s="159"/>
      <c r="L754" s="155"/>
      <c r="M754" s="160"/>
      <c r="T754" s="161"/>
      <c r="AT754" s="156" t="s">
        <v>164</v>
      </c>
      <c r="AU754" s="156" t="s">
        <v>84</v>
      </c>
      <c r="AV754" s="13" t="s">
        <v>90</v>
      </c>
      <c r="AW754" s="13" t="s">
        <v>36</v>
      </c>
      <c r="AX754" s="13" t="s">
        <v>80</v>
      </c>
      <c r="AY754" s="156" t="s">
        <v>157</v>
      </c>
    </row>
    <row r="755" spans="2:65" s="1" customFormat="1" ht="16.5" customHeight="1">
      <c r="B755" s="32"/>
      <c r="C755" s="131" t="s">
        <v>898</v>
      </c>
      <c r="D755" s="131" t="s">
        <v>159</v>
      </c>
      <c r="E755" s="132" t="s">
        <v>899</v>
      </c>
      <c r="F755" s="133" t="s">
        <v>900</v>
      </c>
      <c r="G755" s="134" t="s">
        <v>235</v>
      </c>
      <c r="H755" s="135">
        <v>58</v>
      </c>
      <c r="I755" s="136"/>
      <c r="J755" s="137">
        <f>ROUND(I755*H755,2)</f>
        <v>0</v>
      </c>
      <c r="K755" s="133" t="s">
        <v>19</v>
      </c>
      <c r="L755" s="32"/>
      <c r="M755" s="138" t="s">
        <v>19</v>
      </c>
      <c r="N755" s="139" t="s">
        <v>46</v>
      </c>
      <c r="P755" s="140">
        <f>O755*H755</f>
        <v>0</v>
      </c>
      <c r="Q755" s="140">
        <v>0</v>
      </c>
      <c r="R755" s="140">
        <f>Q755*H755</f>
        <v>0</v>
      </c>
      <c r="S755" s="140">
        <v>0</v>
      </c>
      <c r="T755" s="141">
        <f>S755*H755</f>
        <v>0</v>
      </c>
      <c r="AR755" s="142" t="s">
        <v>192</v>
      </c>
      <c r="AT755" s="142" t="s">
        <v>159</v>
      </c>
      <c r="AU755" s="142" t="s">
        <v>84</v>
      </c>
      <c r="AY755" s="17" t="s">
        <v>157</v>
      </c>
      <c r="BE755" s="143">
        <f>IF(N755="základní",J755,0)</f>
        <v>0</v>
      </c>
      <c r="BF755" s="143">
        <f>IF(N755="snížená",J755,0)</f>
        <v>0</v>
      </c>
      <c r="BG755" s="143">
        <f>IF(N755="zákl. přenesená",J755,0)</f>
        <v>0</v>
      </c>
      <c r="BH755" s="143">
        <f>IF(N755="sníž. přenesená",J755,0)</f>
        <v>0</v>
      </c>
      <c r="BI755" s="143">
        <f>IF(N755="nulová",J755,0)</f>
        <v>0</v>
      </c>
      <c r="BJ755" s="17" t="s">
        <v>80</v>
      </c>
      <c r="BK755" s="143">
        <f>ROUND(I755*H755,2)</f>
        <v>0</v>
      </c>
      <c r="BL755" s="17" t="s">
        <v>192</v>
      </c>
      <c r="BM755" s="142" t="s">
        <v>901</v>
      </c>
    </row>
    <row r="756" spans="2:65" s="1" customFormat="1" ht="10">
      <c r="B756" s="32"/>
      <c r="D756" s="144" t="s">
        <v>163</v>
      </c>
      <c r="F756" s="145" t="s">
        <v>900</v>
      </c>
      <c r="I756" s="146"/>
      <c r="L756" s="32"/>
      <c r="M756" s="147"/>
      <c r="T756" s="53"/>
      <c r="AT756" s="17" t="s">
        <v>163</v>
      </c>
      <c r="AU756" s="17" t="s">
        <v>84</v>
      </c>
    </row>
    <row r="757" spans="2:65" s="14" customFormat="1" ht="10">
      <c r="B757" s="172"/>
      <c r="D757" s="144" t="s">
        <v>164</v>
      </c>
      <c r="E757" s="173" t="s">
        <v>19</v>
      </c>
      <c r="F757" s="174" t="s">
        <v>739</v>
      </c>
      <c r="H757" s="173" t="s">
        <v>19</v>
      </c>
      <c r="I757" s="175"/>
      <c r="L757" s="172"/>
      <c r="M757" s="176"/>
      <c r="T757" s="177"/>
      <c r="AT757" s="173" t="s">
        <v>164</v>
      </c>
      <c r="AU757" s="173" t="s">
        <v>84</v>
      </c>
      <c r="AV757" s="14" t="s">
        <v>80</v>
      </c>
      <c r="AW757" s="14" t="s">
        <v>36</v>
      </c>
      <c r="AX757" s="14" t="s">
        <v>75</v>
      </c>
      <c r="AY757" s="173" t="s">
        <v>157</v>
      </c>
    </row>
    <row r="758" spans="2:65" s="12" customFormat="1" ht="10">
      <c r="B758" s="148"/>
      <c r="D758" s="144" t="s">
        <v>164</v>
      </c>
      <c r="E758" s="149" t="s">
        <v>19</v>
      </c>
      <c r="F758" s="150" t="s">
        <v>740</v>
      </c>
      <c r="H758" s="151">
        <v>12.2</v>
      </c>
      <c r="I758" s="152"/>
      <c r="L758" s="148"/>
      <c r="M758" s="153"/>
      <c r="T758" s="154"/>
      <c r="AT758" s="149" t="s">
        <v>164</v>
      </c>
      <c r="AU758" s="149" t="s">
        <v>84</v>
      </c>
      <c r="AV758" s="12" t="s">
        <v>84</v>
      </c>
      <c r="AW758" s="12" t="s">
        <v>36</v>
      </c>
      <c r="AX758" s="12" t="s">
        <v>75</v>
      </c>
      <c r="AY758" s="149" t="s">
        <v>157</v>
      </c>
    </row>
    <row r="759" spans="2:65" s="12" customFormat="1" ht="10">
      <c r="B759" s="148"/>
      <c r="D759" s="144" t="s">
        <v>164</v>
      </c>
      <c r="E759" s="149" t="s">
        <v>19</v>
      </c>
      <c r="F759" s="150" t="s">
        <v>741</v>
      </c>
      <c r="H759" s="151">
        <v>13.4</v>
      </c>
      <c r="I759" s="152"/>
      <c r="L759" s="148"/>
      <c r="M759" s="153"/>
      <c r="T759" s="154"/>
      <c r="AT759" s="149" t="s">
        <v>164</v>
      </c>
      <c r="AU759" s="149" t="s">
        <v>84</v>
      </c>
      <c r="AV759" s="12" t="s">
        <v>84</v>
      </c>
      <c r="AW759" s="12" t="s">
        <v>36</v>
      </c>
      <c r="AX759" s="12" t="s">
        <v>75</v>
      </c>
      <c r="AY759" s="149" t="s">
        <v>157</v>
      </c>
    </row>
    <row r="760" spans="2:65" s="12" customFormat="1" ht="10">
      <c r="B760" s="148"/>
      <c r="D760" s="144" t="s">
        <v>164</v>
      </c>
      <c r="E760" s="149" t="s">
        <v>19</v>
      </c>
      <c r="F760" s="150" t="s">
        <v>742</v>
      </c>
      <c r="H760" s="151">
        <v>4.5999999999999996</v>
      </c>
      <c r="I760" s="152"/>
      <c r="L760" s="148"/>
      <c r="M760" s="153"/>
      <c r="T760" s="154"/>
      <c r="AT760" s="149" t="s">
        <v>164</v>
      </c>
      <c r="AU760" s="149" t="s">
        <v>84</v>
      </c>
      <c r="AV760" s="12" t="s">
        <v>84</v>
      </c>
      <c r="AW760" s="12" t="s">
        <v>36</v>
      </c>
      <c r="AX760" s="12" t="s">
        <v>75</v>
      </c>
      <c r="AY760" s="149" t="s">
        <v>157</v>
      </c>
    </row>
    <row r="761" spans="2:65" s="12" customFormat="1" ht="10">
      <c r="B761" s="148"/>
      <c r="D761" s="144" t="s">
        <v>164</v>
      </c>
      <c r="E761" s="149" t="s">
        <v>19</v>
      </c>
      <c r="F761" s="150" t="s">
        <v>743</v>
      </c>
      <c r="H761" s="151">
        <v>4.4000000000000004</v>
      </c>
      <c r="I761" s="152"/>
      <c r="L761" s="148"/>
      <c r="M761" s="153"/>
      <c r="T761" s="154"/>
      <c r="AT761" s="149" t="s">
        <v>164</v>
      </c>
      <c r="AU761" s="149" t="s">
        <v>84</v>
      </c>
      <c r="AV761" s="12" t="s">
        <v>84</v>
      </c>
      <c r="AW761" s="12" t="s">
        <v>36</v>
      </c>
      <c r="AX761" s="12" t="s">
        <v>75</v>
      </c>
      <c r="AY761" s="149" t="s">
        <v>157</v>
      </c>
    </row>
    <row r="762" spans="2:65" s="12" customFormat="1" ht="10">
      <c r="B762" s="148"/>
      <c r="D762" s="144" t="s">
        <v>164</v>
      </c>
      <c r="E762" s="149" t="s">
        <v>19</v>
      </c>
      <c r="F762" s="150" t="s">
        <v>744</v>
      </c>
      <c r="H762" s="151">
        <v>10</v>
      </c>
      <c r="I762" s="152"/>
      <c r="L762" s="148"/>
      <c r="M762" s="153"/>
      <c r="T762" s="154"/>
      <c r="AT762" s="149" t="s">
        <v>164</v>
      </c>
      <c r="AU762" s="149" t="s">
        <v>84</v>
      </c>
      <c r="AV762" s="12" t="s">
        <v>84</v>
      </c>
      <c r="AW762" s="12" t="s">
        <v>36</v>
      </c>
      <c r="AX762" s="12" t="s">
        <v>75</v>
      </c>
      <c r="AY762" s="149" t="s">
        <v>157</v>
      </c>
    </row>
    <row r="763" spans="2:65" s="12" customFormat="1" ht="10">
      <c r="B763" s="148"/>
      <c r="D763" s="144" t="s">
        <v>164</v>
      </c>
      <c r="E763" s="149" t="s">
        <v>19</v>
      </c>
      <c r="F763" s="150" t="s">
        <v>902</v>
      </c>
      <c r="H763" s="151">
        <v>13.4</v>
      </c>
      <c r="I763" s="152"/>
      <c r="L763" s="148"/>
      <c r="M763" s="153"/>
      <c r="T763" s="154"/>
      <c r="AT763" s="149" t="s">
        <v>164</v>
      </c>
      <c r="AU763" s="149" t="s">
        <v>84</v>
      </c>
      <c r="AV763" s="12" t="s">
        <v>84</v>
      </c>
      <c r="AW763" s="12" t="s">
        <v>36</v>
      </c>
      <c r="AX763" s="12" t="s">
        <v>75</v>
      </c>
      <c r="AY763" s="149" t="s">
        <v>157</v>
      </c>
    </row>
    <row r="764" spans="2:65" s="13" customFormat="1" ht="10">
      <c r="B764" s="155"/>
      <c r="D764" s="144" t="s">
        <v>164</v>
      </c>
      <c r="E764" s="156" t="s">
        <v>19</v>
      </c>
      <c r="F764" s="157" t="s">
        <v>166</v>
      </c>
      <c r="H764" s="158">
        <v>58</v>
      </c>
      <c r="I764" s="159"/>
      <c r="L764" s="155"/>
      <c r="M764" s="160"/>
      <c r="T764" s="161"/>
      <c r="AT764" s="156" t="s">
        <v>164</v>
      </c>
      <c r="AU764" s="156" t="s">
        <v>84</v>
      </c>
      <c r="AV764" s="13" t="s">
        <v>90</v>
      </c>
      <c r="AW764" s="13" t="s">
        <v>36</v>
      </c>
      <c r="AX764" s="13" t="s">
        <v>80</v>
      </c>
      <c r="AY764" s="156" t="s">
        <v>157</v>
      </c>
    </row>
    <row r="765" spans="2:65" s="1" customFormat="1" ht="16.5" customHeight="1">
      <c r="B765" s="32"/>
      <c r="C765" s="162" t="s">
        <v>507</v>
      </c>
      <c r="D765" s="162" t="s">
        <v>206</v>
      </c>
      <c r="E765" s="163" t="s">
        <v>903</v>
      </c>
      <c r="F765" s="164" t="s">
        <v>904</v>
      </c>
      <c r="G765" s="165" t="s">
        <v>235</v>
      </c>
      <c r="H765" s="166">
        <v>63.8</v>
      </c>
      <c r="I765" s="167"/>
      <c r="J765" s="168">
        <f>ROUND(I765*H765,2)</f>
        <v>0</v>
      </c>
      <c r="K765" s="164" t="s">
        <v>19</v>
      </c>
      <c r="L765" s="169"/>
      <c r="M765" s="170" t="s">
        <v>19</v>
      </c>
      <c r="N765" s="171" t="s">
        <v>46</v>
      </c>
      <c r="P765" s="140">
        <f>O765*H765</f>
        <v>0</v>
      </c>
      <c r="Q765" s="140">
        <v>0</v>
      </c>
      <c r="R765" s="140">
        <f>Q765*H765</f>
        <v>0</v>
      </c>
      <c r="S765" s="140">
        <v>0</v>
      </c>
      <c r="T765" s="141">
        <f>S765*H765</f>
        <v>0</v>
      </c>
      <c r="AR765" s="142" t="s">
        <v>230</v>
      </c>
      <c r="AT765" s="142" t="s">
        <v>206</v>
      </c>
      <c r="AU765" s="142" t="s">
        <v>84</v>
      </c>
      <c r="AY765" s="17" t="s">
        <v>157</v>
      </c>
      <c r="BE765" s="143">
        <f>IF(N765="základní",J765,0)</f>
        <v>0</v>
      </c>
      <c r="BF765" s="143">
        <f>IF(N765="snížená",J765,0)</f>
        <v>0</v>
      </c>
      <c r="BG765" s="143">
        <f>IF(N765="zákl. přenesená",J765,0)</f>
        <v>0</v>
      </c>
      <c r="BH765" s="143">
        <f>IF(N765="sníž. přenesená",J765,0)</f>
        <v>0</v>
      </c>
      <c r="BI765" s="143">
        <f>IF(N765="nulová",J765,0)</f>
        <v>0</v>
      </c>
      <c r="BJ765" s="17" t="s">
        <v>80</v>
      </c>
      <c r="BK765" s="143">
        <f>ROUND(I765*H765,2)</f>
        <v>0</v>
      </c>
      <c r="BL765" s="17" t="s">
        <v>192</v>
      </c>
      <c r="BM765" s="142" t="s">
        <v>873</v>
      </c>
    </row>
    <row r="766" spans="2:65" s="1" customFormat="1" ht="10">
      <c r="B766" s="32"/>
      <c r="D766" s="144" t="s">
        <v>163</v>
      </c>
      <c r="F766" s="145" t="s">
        <v>904</v>
      </c>
      <c r="I766" s="146"/>
      <c r="L766" s="32"/>
      <c r="M766" s="147"/>
      <c r="T766" s="53"/>
      <c r="AT766" s="17" t="s">
        <v>163</v>
      </c>
      <c r="AU766" s="17" t="s">
        <v>84</v>
      </c>
    </row>
    <row r="767" spans="2:65" s="12" customFormat="1" ht="10">
      <c r="B767" s="148"/>
      <c r="D767" s="144" t="s">
        <v>164</v>
      </c>
      <c r="E767" s="149" t="s">
        <v>19</v>
      </c>
      <c r="F767" s="150" t="s">
        <v>905</v>
      </c>
      <c r="H767" s="151">
        <v>63.8</v>
      </c>
      <c r="I767" s="152"/>
      <c r="L767" s="148"/>
      <c r="M767" s="153"/>
      <c r="T767" s="154"/>
      <c r="AT767" s="149" t="s">
        <v>164</v>
      </c>
      <c r="AU767" s="149" t="s">
        <v>84</v>
      </c>
      <c r="AV767" s="12" t="s">
        <v>84</v>
      </c>
      <c r="AW767" s="12" t="s">
        <v>36</v>
      </c>
      <c r="AX767" s="12" t="s">
        <v>75</v>
      </c>
      <c r="AY767" s="149" t="s">
        <v>157</v>
      </c>
    </row>
    <row r="768" spans="2:65" s="13" customFormat="1" ht="10">
      <c r="B768" s="155"/>
      <c r="D768" s="144" t="s">
        <v>164</v>
      </c>
      <c r="E768" s="156" t="s">
        <v>19</v>
      </c>
      <c r="F768" s="157" t="s">
        <v>166</v>
      </c>
      <c r="H768" s="158">
        <v>63.8</v>
      </c>
      <c r="I768" s="159"/>
      <c r="L768" s="155"/>
      <c r="M768" s="160"/>
      <c r="T768" s="161"/>
      <c r="AT768" s="156" t="s">
        <v>164</v>
      </c>
      <c r="AU768" s="156" t="s">
        <v>84</v>
      </c>
      <c r="AV768" s="13" t="s">
        <v>90</v>
      </c>
      <c r="AW768" s="13" t="s">
        <v>36</v>
      </c>
      <c r="AX768" s="13" t="s">
        <v>80</v>
      </c>
      <c r="AY768" s="156" t="s">
        <v>157</v>
      </c>
    </row>
    <row r="769" spans="2:65" s="1" customFormat="1" ht="16.5" customHeight="1">
      <c r="B769" s="32"/>
      <c r="C769" s="131" t="s">
        <v>906</v>
      </c>
      <c r="D769" s="131" t="s">
        <v>159</v>
      </c>
      <c r="E769" s="132" t="s">
        <v>907</v>
      </c>
      <c r="F769" s="133" t="s">
        <v>908</v>
      </c>
      <c r="G769" s="134" t="s">
        <v>340</v>
      </c>
      <c r="H769" s="135">
        <v>26</v>
      </c>
      <c r="I769" s="136"/>
      <c r="J769" s="137">
        <f>ROUND(I769*H769,2)</f>
        <v>0</v>
      </c>
      <c r="K769" s="133" t="s">
        <v>19</v>
      </c>
      <c r="L769" s="32"/>
      <c r="M769" s="138" t="s">
        <v>19</v>
      </c>
      <c r="N769" s="139" t="s">
        <v>46</v>
      </c>
      <c r="P769" s="140">
        <f>O769*H769</f>
        <v>0</v>
      </c>
      <c r="Q769" s="140">
        <v>0</v>
      </c>
      <c r="R769" s="140">
        <f>Q769*H769</f>
        <v>0</v>
      </c>
      <c r="S769" s="140">
        <v>0</v>
      </c>
      <c r="T769" s="141">
        <f>S769*H769</f>
        <v>0</v>
      </c>
      <c r="AR769" s="142" t="s">
        <v>192</v>
      </c>
      <c r="AT769" s="142" t="s">
        <v>159</v>
      </c>
      <c r="AU769" s="142" t="s">
        <v>84</v>
      </c>
      <c r="AY769" s="17" t="s">
        <v>157</v>
      </c>
      <c r="BE769" s="143">
        <f>IF(N769="základní",J769,0)</f>
        <v>0</v>
      </c>
      <c r="BF769" s="143">
        <f>IF(N769="snížená",J769,0)</f>
        <v>0</v>
      </c>
      <c r="BG769" s="143">
        <f>IF(N769="zákl. přenesená",J769,0)</f>
        <v>0</v>
      </c>
      <c r="BH769" s="143">
        <f>IF(N769="sníž. přenesená",J769,0)</f>
        <v>0</v>
      </c>
      <c r="BI769" s="143">
        <f>IF(N769="nulová",J769,0)</f>
        <v>0</v>
      </c>
      <c r="BJ769" s="17" t="s">
        <v>80</v>
      </c>
      <c r="BK769" s="143">
        <f>ROUND(I769*H769,2)</f>
        <v>0</v>
      </c>
      <c r="BL769" s="17" t="s">
        <v>192</v>
      </c>
      <c r="BM769" s="142" t="s">
        <v>909</v>
      </c>
    </row>
    <row r="770" spans="2:65" s="1" customFormat="1" ht="10">
      <c r="B770" s="32"/>
      <c r="D770" s="144" t="s">
        <v>163</v>
      </c>
      <c r="F770" s="145" t="s">
        <v>908</v>
      </c>
      <c r="I770" s="146"/>
      <c r="L770" s="32"/>
      <c r="M770" s="147"/>
      <c r="T770" s="53"/>
      <c r="AT770" s="17" t="s">
        <v>163</v>
      </c>
      <c r="AU770" s="17" t="s">
        <v>84</v>
      </c>
    </row>
    <row r="771" spans="2:65" s="12" customFormat="1" ht="10">
      <c r="B771" s="148"/>
      <c r="D771" s="144" t="s">
        <v>164</v>
      </c>
      <c r="E771" s="149" t="s">
        <v>19</v>
      </c>
      <c r="F771" s="150" t="s">
        <v>218</v>
      </c>
      <c r="H771" s="151">
        <v>26</v>
      </c>
      <c r="I771" s="152"/>
      <c r="L771" s="148"/>
      <c r="M771" s="153"/>
      <c r="T771" s="154"/>
      <c r="AT771" s="149" t="s">
        <v>164</v>
      </c>
      <c r="AU771" s="149" t="s">
        <v>84</v>
      </c>
      <c r="AV771" s="12" t="s">
        <v>84</v>
      </c>
      <c r="AW771" s="12" t="s">
        <v>36</v>
      </c>
      <c r="AX771" s="12" t="s">
        <v>75</v>
      </c>
      <c r="AY771" s="149" t="s">
        <v>157</v>
      </c>
    </row>
    <row r="772" spans="2:65" s="13" customFormat="1" ht="10">
      <c r="B772" s="155"/>
      <c r="D772" s="144" t="s">
        <v>164</v>
      </c>
      <c r="E772" s="156" t="s">
        <v>19</v>
      </c>
      <c r="F772" s="157" t="s">
        <v>166</v>
      </c>
      <c r="H772" s="158">
        <v>26</v>
      </c>
      <c r="I772" s="159"/>
      <c r="L772" s="155"/>
      <c r="M772" s="160"/>
      <c r="T772" s="161"/>
      <c r="AT772" s="156" t="s">
        <v>164</v>
      </c>
      <c r="AU772" s="156" t="s">
        <v>84</v>
      </c>
      <c r="AV772" s="13" t="s">
        <v>90</v>
      </c>
      <c r="AW772" s="13" t="s">
        <v>36</v>
      </c>
      <c r="AX772" s="13" t="s">
        <v>80</v>
      </c>
      <c r="AY772" s="156" t="s">
        <v>157</v>
      </c>
    </row>
    <row r="773" spans="2:65" s="1" customFormat="1" ht="16.5" customHeight="1">
      <c r="B773" s="32"/>
      <c r="C773" s="162" t="s">
        <v>516</v>
      </c>
      <c r="D773" s="162" t="s">
        <v>206</v>
      </c>
      <c r="E773" s="163" t="s">
        <v>910</v>
      </c>
      <c r="F773" s="164" t="s">
        <v>911</v>
      </c>
      <c r="G773" s="165" t="s">
        <v>340</v>
      </c>
      <c r="H773" s="166">
        <v>26</v>
      </c>
      <c r="I773" s="167"/>
      <c r="J773" s="168">
        <f>ROUND(I773*H773,2)</f>
        <v>0</v>
      </c>
      <c r="K773" s="164" t="s">
        <v>19</v>
      </c>
      <c r="L773" s="169"/>
      <c r="M773" s="170" t="s">
        <v>19</v>
      </c>
      <c r="N773" s="171" t="s">
        <v>46</v>
      </c>
      <c r="P773" s="140">
        <f>O773*H773</f>
        <v>0</v>
      </c>
      <c r="Q773" s="140">
        <v>0</v>
      </c>
      <c r="R773" s="140">
        <f>Q773*H773</f>
        <v>0</v>
      </c>
      <c r="S773" s="140">
        <v>0</v>
      </c>
      <c r="T773" s="141">
        <f>S773*H773</f>
        <v>0</v>
      </c>
      <c r="AR773" s="142" t="s">
        <v>230</v>
      </c>
      <c r="AT773" s="142" t="s">
        <v>206</v>
      </c>
      <c r="AU773" s="142" t="s">
        <v>84</v>
      </c>
      <c r="AY773" s="17" t="s">
        <v>157</v>
      </c>
      <c r="BE773" s="143">
        <f>IF(N773="základní",J773,0)</f>
        <v>0</v>
      </c>
      <c r="BF773" s="143">
        <f>IF(N773="snížená",J773,0)</f>
        <v>0</v>
      </c>
      <c r="BG773" s="143">
        <f>IF(N773="zákl. přenesená",J773,0)</f>
        <v>0</v>
      </c>
      <c r="BH773" s="143">
        <f>IF(N773="sníž. přenesená",J773,0)</f>
        <v>0</v>
      </c>
      <c r="BI773" s="143">
        <f>IF(N773="nulová",J773,0)</f>
        <v>0</v>
      </c>
      <c r="BJ773" s="17" t="s">
        <v>80</v>
      </c>
      <c r="BK773" s="143">
        <f>ROUND(I773*H773,2)</f>
        <v>0</v>
      </c>
      <c r="BL773" s="17" t="s">
        <v>192</v>
      </c>
      <c r="BM773" s="142" t="s">
        <v>912</v>
      </c>
    </row>
    <row r="774" spans="2:65" s="1" customFormat="1" ht="10">
      <c r="B774" s="32"/>
      <c r="D774" s="144" t="s">
        <v>163</v>
      </c>
      <c r="F774" s="145" t="s">
        <v>911</v>
      </c>
      <c r="I774" s="146"/>
      <c r="L774" s="32"/>
      <c r="M774" s="147"/>
      <c r="T774" s="53"/>
      <c r="AT774" s="17" t="s">
        <v>163</v>
      </c>
      <c r="AU774" s="17" t="s">
        <v>84</v>
      </c>
    </row>
    <row r="775" spans="2:65" s="1" customFormat="1" ht="21.75" customHeight="1">
      <c r="B775" s="32"/>
      <c r="C775" s="131" t="s">
        <v>913</v>
      </c>
      <c r="D775" s="131" t="s">
        <v>159</v>
      </c>
      <c r="E775" s="132" t="s">
        <v>914</v>
      </c>
      <c r="F775" s="133" t="s">
        <v>915</v>
      </c>
      <c r="G775" s="134" t="s">
        <v>916</v>
      </c>
      <c r="H775" s="186"/>
      <c r="I775" s="136"/>
      <c r="J775" s="137">
        <f>ROUND(I775*H775,2)</f>
        <v>0</v>
      </c>
      <c r="K775" s="133" t="s">
        <v>19</v>
      </c>
      <c r="L775" s="32"/>
      <c r="M775" s="138" t="s">
        <v>19</v>
      </c>
      <c r="N775" s="139" t="s">
        <v>46</v>
      </c>
      <c r="P775" s="140">
        <f>O775*H775</f>
        <v>0</v>
      </c>
      <c r="Q775" s="140">
        <v>0</v>
      </c>
      <c r="R775" s="140">
        <f>Q775*H775</f>
        <v>0</v>
      </c>
      <c r="S775" s="140">
        <v>0</v>
      </c>
      <c r="T775" s="141">
        <f>S775*H775</f>
        <v>0</v>
      </c>
      <c r="AR775" s="142" t="s">
        <v>192</v>
      </c>
      <c r="AT775" s="142" t="s">
        <v>159</v>
      </c>
      <c r="AU775" s="142" t="s">
        <v>84</v>
      </c>
      <c r="AY775" s="17" t="s">
        <v>157</v>
      </c>
      <c r="BE775" s="143">
        <f>IF(N775="základní",J775,0)</f>
        <v>0</v>
      </c>
      <c r="BF775" s="143">
        <f>IF(N775="snížená",J775,0)</f>
        <v>0</v>
      </c>
      <c r="BG775" s="143">
        <f>IF(N775="zákl. přenesená",J775,0)</f>
        <v>0</v>
      </c>
      <c r="BH775" s="143">
        <f>IF(N775="sníž. přenesená",J775,0)</f>
        <v>0</v>
      </c>
      <c r="BI775" s="143">
        <f>IF(N775="nulová",J775,0)</f>
        <v>0</v>
      </c>
      <c r="BJ775" s="17" t="s">
        <v>80</v>
      </c>
      <c r="BK775" s="143">
        <f>ROUND(I775*H775,2)</f>
        <v>0</v>
      </c>
      <c r="BL775" s="17" t="s">
        <v>192</v>
      </c>
      <c r="BM775" s="142" t="s">
        <v>917</v>
      </c>
    </row>
    <row r="776" spans="2:65" s="1" customFormat="1" ht="10">
      <c r="B776" s="32"/>
      <c r="D776" s="144" t="s">
        <v>163</v>
      </c>
      <c r="F776" s="145" t="s">
        <v>915</v>
      </c>
      <c r="I776" s="146"/>
      <c r="L776" s="32"/>
      <c r="M776" s="147"/>
      <c r="T776" s="53"/>
      <c r="AT776" s="17" t="s">
        <v>163</v>
      </c>
      <c r="AU776" s="17" t="s">
        <v>84</v>
      </c>
    </row>
    <row r="777" spans="2:65" s="11" customFormat="1" ht="22.75" customHeight="1">
      <c r="B777" s="119"/>
      <c r="D777" s="120" t="s">
        <v>74</v>
      </c>
      <c r="E777" s="129" t="s">
        <v>918</v>
      </c>
      <c r="F777" s="129" t="s">
        <v>919</v>
      </c>
      <c r="I777" s="122"/>
      <c r="J777" s="130">
        <f>BK777</f>
        <v>0</v>
      </c>
      <c r="L777" s="119"/>
      <c r="M777" s="124"/>
      <c r="P777" s="125">
        <f>SUM(P778:P809)</f>
        <v>0</v>
      </c>
      <c r="R777" s="125">
        <f>SUM(R778:R809)</f>
        <v>0</v>
      </c>
      <c r="T777" s="126">
        <f>SUM(T778:T809)</f>
        <v>0</v>
      </c>
      <c r="AR777" s="120" t="s">
        <v>84</v>
      </c>
      <c r="AT777" s="127" t="s">
        <v>74</v>
      </c>
      <c r="AU777" s="127" t="s">
        <v>80</v>
      </c>
      <c r="AY777" s="120" t="s">
        <v>157</v>
      </c>
      <c r="BK777" s="128">
        <f>SUM(BK778:BK809)</f>
        <v>0</v>
      </c>
    </row>
    <row r="778" spans="2:65" s="1" customFormat="1" ht="16.5" customHeight="1">
      <c r="B778" s="32"/>
      <c r="C778" s="131" t="s">
        <v>523</v>
      </c>
      <c r="D778" s="131" t="s">
        <v>159</v>
      </c>
      <c r="E778" s="132" t="s">
        <v>920</v>
      </c>
      <c r="F778" s="133" t="s">
        <v>921</v>
      </c>
      <c r="G778" s="134" t="s">
        <v>199</v>
      </c>
      <c r="H778" s="135">
        <v>349.44</v>
      </c>
      <c r="I778" s="136"/>
      <c r="J778" s="137">
        <f>ROUND(I778*H778,2)</f>
        <v>0</v>
      </c>
      <c r="K778" s="133" t="s">
        <v>19</v>
      </c>
      <c r="L778" s="32"/>
      <c r="M778" s="138" t="s">
        <v>19</v>
      </c>
      <c r="N778" s="139" t="s">
        <v>46</v>
      </c>
      <c r="P778" s="140">
        <f>O778*H778</f>
        <v>0</v>
      </c>
      <c r="Q778" s="140">
        <v>0</v>
      </c>
      <c r="R778" s="140">
        <f>Q778*H778</f>
        <v>0</v>
      </c>
      <c r="S778" s="140">
        <v>0</v>
      </c>
      <c r="T778" s="141">
        <f>S778*H778</f>
        <v>0</v>
      </c>
      <c r="AR778" s="142" t="s">
        <v>192</v>
      </c>
      <c r="AT778" s="142" t="s">
        <v>159</v>
      </c>
      <c r="AU778" s="142" t="s">
        <v>84</v>
      </c>
      <c r="AY778" s="17" t="s">
        <v>157</v>
      </c>
      <c r="BE778" s="143">
        <f>IF(N778="základní",J778,0)</f>
        <v>0</v>
      </c>
      <c r="BF778" s="143">
        <f>IF(N778="snížená",J778,0)</f>
        <v>0</v>
      </c>
      <c r="BG778" s="143">
        <f>IF(N778="zákl. přenesená",J778,0)</f>
        <v>0</v>
      </c>
      <c r="BH778" s="143">
        <f>IF(N778="sníž. přenesená",J778,0)</f>
        <v>0</v>
      </c>
      <c r="BI778" s="143">
        <f>IF(N778="nulová",J778,0)</f>
        <v>0</v>
      </c>
      <c r="BJ778" s="17" t="s">
        <v>80</v>
      </c>
      <c r="BK778" s="143">
        <f>ROUND(I778*H778,2)</f>
        <v>0</v>
      </c>
      <c r="BL778" s="17" t="s">
        <v>192</v>
      </c>
      <c r="BM778" s="142" t="s">
        <v>922</v>
      </c>
    </row>
    <row r="779" spans="2:65" s="1" customFormat="1" ht="10">
      <c r="B779" s="32"/>
      <c r="D779" s="144" t="s">
        <v>163</v>
      </c>
      <c r="F779" s="145" t="s">
        <v>921</v>
      </c>
      <c r="I779" s="146"/>
      <c r="L779" s="32"/>
      <c r="M779" s="147"/>
      <c r="T779" s="53"/>
      <c r="AT779" s="17" t="s">
        <v>163</v>
      </c>
      <c r="AU779" s="17" t="s">
        <v>84</v>
      </c>
    </row>
    <row r="780" spans="2:65" s="12" customFormat="1" ht="10">
      <c r="B780" s="148"/>
      <c r="D780" s="144" t="s">
        <v>164</v>
      </c>
      <c r="E780" s="149" t="s">
        <v>19</v>
      </c>
      <c r="F780" s="150" t="s">
        <v>923</v>
      </c>
      <c r="H780" s="151">
        <v>173.99</v>
      </c>
      <c r="I780" s="152"/>
      <c r="L780" s="148"/>
      <c r="M780" s="153"/>
      <c r="T780" s="154"/>
      <c r="AT780" s="149" t="s">
        <v>164</v>
      </c>
      <c r="AU780" s="149" t="s">
        <v>84</v>
      </c>
      <c r="AV780" s="12" t="s">
        <v>84</v>
      </c>
      <c r="AW780" s="12" t="s">
        <v>36</v>
      </c>
      <c r="AX780" s="12" t="s">
        <v>75</v>
      </c>
      <c r="AY780" s="149" t="s">
        <v>157</v>
      </c>
    </row>
    <row r="781" spans="2:65" s="12" customFormat="1" ht="10">
      <c r="B781" s="148"/>
      <c r="D781" s="144" t="s">
        <v>164</v>
      </c>
      <c r="E781" s="149" t="s">
        <v>19</v>
      </c>
      <c r="F781" s="150" t="s">
        <v>924</v>
      </c>
      <c r="H781" s="151">
        <v>175.45</v>
      </c>
      <c r="I781" s="152"/>
      <c r="L781" s="148"/>
      <c r="M781" s="153"/>
      <c r="T781" s="154"/>
      <c r="AT781" s="149" t="s">
        <v>164</v>
      </c>
      <c r="AU781" s="149" t="s">
        <v>84</v>
      </c>
      <c r="AV781" s="12" t="s">
        <v>84</v>
      </c>
      <c r="AW781" s="12" t="s">
        <v>36</v>
      </c>
      <c r="AX781" s="12" t="s">
        <v>75</v>
      </c>
      <c r="AY781" s="149" t="s">
        <v>157</v>
      </c>
    </row>
    <row r="782" spans="2:65" s="13" customFormat="1" ht="10">
      <c r="B782" s="155"/>
      <c r="D782" s="144" t="s">
        <v>164</v>
      </c>
      <c r="E782" s="156" t="s">
        <v>19</v>
      </c>
      <c r="F782" s="157" t="s">
        <v>166</v>
      </c>
      <c r="H782" s="158">
        <v>349.44</v>
      </c>
      <c r="I782" s="159"/>
      <c r="L782" s="155"/>
      <c r="M782" s="160"/>
      <c r="T782" s="161"/>
      <c r="AT782" s="156" t="s">
        <v>164</v>
      </c>
      <c r="AU782" s="156" t="s">
        <v>84</v>
      </c>
      <c r="AV782" s="13" t="s">
        <v>90</v>
      </c>
      <c r="AW782" s="13" t="s">
        <v>36</v>
      </c>
      <c r="AX782" s="13" t="s">
        <v>80</v>
      </c>
      <c r="AY782" s="156" t="s">
        <v>157</v>
      </c>
    </row>
    <row r="783" spans="2:65" s="1" customFormat="1" ht="16.5" customHeight="1">
      <c r="B783" s="32"/>
      <c r="C783" s="162" t="s">
        <v>925</v>
      </c>
      <c r="D783" s="162" t="s">
        <v>206</v>
      </c>
      <c r="E783" s="163" t="s">
        <v>926</v>
      </c>
      <c r="F783" s="164" t="s">
        <v>927</v>
      </c>
      <c r="G783" s="165" t="s">
        <v>199</v>
      </c>
      <c r="H783" s="166">
        <v>41.170999999999999</v>
      </c>
      <c r="I783" s="167"/>
      <c r="J783" s="168">
        <f>ROUND(I783*H783,2)</f>
        <v>0</v>
      </c>
      <c r="K783" s="164" t="s">
        <v>19</v>
      </c>
      <c r="L783" s="169"/>
      <c r="M783" s="170" t="s">
        <v>19</v>
      </c>
      <c r="N783" s="171" t="s">
        <v>46</v>
      </c>
      <c r="P783" s="140">
        <f>O783*H783</f>
        <v>0</v>
      </c>
      <c r="Q783" s="140">
        <v>0</v>
      </c>
      <c r="R783" s="140">
        <f>Q783*H783</f>
        <v>0</v>
      </c>
      <c r="S783" s="140">
        <v>0</v>
      </c>
      <c r="T783" s="141">
        <f>S783*H783</f>
        <v>0</v>
      </c>
      <c r="AR783" s="142" t="s">
        <v>230</v>
      </c>
      <c r="AT783" s="142" t="s">
        <v>206</v>
      </c>
      <c r="AU783" s="142" t="s">
        <v>84</v>
      </c>
      <c r="AY783" s="17" t="s">
        <v>157</v>
      </c>
      <c r="BE783" s="143">
        <f>IF(N783="základní",J783,0)</f>
        <v>0</v>
      </c>
      <c r="BF783" s="143">
        <f>IF(N783="snížená",J783,0)</f>
        <v>0</v>
      </c>
      <c r="BG783" s="143">
        <f>IF(N783="zákl. přenesená",J783,0)</f>
        <v>0</v>
      </c>
      <c r="BH783" s="143">
        <f>IF(N783="sníž. přenesená",J783,0)</f>
        <v>0</v>
      </c>
      <c r="BI783" s="143">
        <f>IF(N783="nulová",J783,0)</f>
        <v>0</v>
      </c>
      <c r="BJ783" s="17" t="s">
        <v>80</v>
      </c>
      <c r="BK783" s="143">
        <f>ROUND(I783*H783,2)</f>
        <v>0</v>
      </c>
      <c r="BL783" s="17" t="s">
        <v>192</v>
      </c>
      <c r="BM783" s="142" t="s">
        <v>928</v>
      </c>
    </row>
    <row r="784" spans="2:65" s="1" customFormat="1" ht="10">
      <c r="B784" s="32"/>
      <c r="D784" s="144" t="s">
        <v>163</v>
      </c>
      <c r="F784" s="145" t="s">
        <v>927</v>
      </c>
      <c r="I784" s="146"/>
      <c r="L784" s="32"/>
      <c r="M784" s="147"/>
      <c r="T784" s="53"/>
      <c r="AT784" s="17" t="s">
        <v>163</v>
      </c>
      <c r="AU784" s="17" t="s">
        <v>84</v>
      </c>
    </row>
    <row r="785" spans="2:65" s="12" customFormat="1" ht="10">
      <c r="B785" s="148"/>
      <c r="D785" s="144" t="s">
        <v>164</v>
      </c>
      <c r="E785" s="149" t="s">
        <v>19</v>
      </c>
      <c r="F785" s="150" t="s">
        <v>929</v>
      </c>
      <c r="H785" s="151">
        <v>182.69</v>
      </c>
      <c r="I785" s="152"/>
      <c r="L785" s="148"/>
      <c r="M785" s="153"/>
      <c r="T785" s="154"/>
      <c r="AT785" s="149" t="s">
        <v>164</v>
      </c>
      <c r="AU785" s="149" t="s">
        <v>84</v>
      </c>
      <c r="AV785" s="12" t="s">
        <v>84</v>
      </c>
      <c r="AW785" s="12" t="s">
        <v>36</v>
      </c>
      <c r="AX785" s="12" t="s">
        <v>75</v>
      </c>
      <c r="AY785" s="149" t="s">
        <v>157</v>
      </c>
    </row>
    <row r="786" spans="2:65" s="12" customFormat="1" ht="10">
      <c r="B786" s="148"/>
      <c r="D786" s="144" t="s">
        <v>164</v>
      </c>
      <c r="E786" s="149" t="s">
        <v>19</v>
      </c>
      <c r="F786" s="150" t="s">
        <v>930</v>
      </c>
      <c r="H786" s="151">
        <v>-141.51900000000001</v>
      </c>
      <c r="I786" s="152"/>
      <c r="L786" s="148"/>
      <c r="M786" s="153"/>
      <c r="T786" s="154"/>
      <c r="AT786" s="149" t="s">
        <v>164</v>
      </c>
      <c r="AU786" s="149" t="s">
        <v>84</v>
      </c>
      <c r="AV786" s="12" t="s">
        <v>84</v>
      </c>
      <c r="AW786" s="12" t="s">
        <v>36</v>
      </c>
      <c r="AX786" s="12" t="s">
        <v>75</v>
      </c>
      <c r="AY786" s="149" t="s">
        <v>157</v>
      </c>
    </row>
    <row r="787" spans="2:65" s="13" customFormat="1" ht="10">
      <c r="B787" s="155"/>
      <c r="D787" s="144" t="s">
        <v>164</v>
      </c>
      <c r="E787" s="156" t="s">
        <v>19</v>
      </c>
      <c r="F787" s="157" t="s">
        <v>166</v>
      </c>
      <c r="H787" s="158">
        <v>41.170999999999999</v>
      </c>
      <c r="I787" s="159"/>
      <c r="L787" s="155"/>
      <c r="M787" s="160"/>
      <c r="T787" s="161"/>
      <c r="AT787" s="156" t="s">
        <v>164</v>
      </c>
      <c r="AU787" s="156" t="s">
        <v>84</v>
      </c>
      <c r="AV787" s="13" t="s">
        <v>90</v>
      </c>
      <c r="AW787" s="13" t="s">
        <v>36</v>
      </c>
      <c r="AX787" s="13" t="s">
        <v>80</v>
      </c>
      <c r="AY787" s="156" t="s">
        <v>157</v>
      </c>
    </row>
    <row r="788" spans="2:65" s="1" customFormat="1" ht="16.5" customHeight="1">
      <c r="B788" s="32"/>
      <c r="C788" s="162" t="s">
        <v>527</v>
      </c>
      <c r="D788" s="162" t="s">
        <v>206</v>
      </c>
      <c r="E788" s="163" t="s">
        <v>931</v>
      </c>
      <c r="F788" s="164" t="s">
        <v>932</v>
      </c>
      <c r="G788" s="165" t="s">
        <v>199</v>
      </c>
      <c r="H788" s="166">
        <v>141.51900000000001</v>
      </c>
      <c r="I788" s="167"/>
      <c r="J788" s="168">
        <f>ROUND(I788*H788,2)</f>
        <v>0</v>
      </c>
      <c r="K788" s="164" t="s">
        <v>19</v>
      </c>
      <c r="L788" s="169"/>
      <c r="M788" s="170" t="s">
        <v>19</v>
      </c>
      <c r="N788" s="171" t="s">
        <v>46</v>
      </c>
      <c r="P788" s="140">
        <f>O788*H788</f>
        <v>0</v>
      </c>
      <c r="Q788" s="140">
        <v>0</v>
      </c>
      <c r="R788" s="140">
        <f>Q788*H788</f>
        <v>0</v>
      </c>
      <c r="S788" s="140">
        <v>0</v>
      </c>
      <c r="T788" s="141">
        <f>S788*H788</f>
        <v>0</v>
      </c>
      <c r="AR788" s="142" t="s">
        <v>230</v>
      </c>
      <c r="AT788" s="142" t="s">
        <v>206</v>
      </c>
      <c r="AU788" s="142" t="s">
        <v>84</v>
      </c>
      <c r="AY788" s="17" t="s">
        <v>157</v>
      </c>
      <c r="BE788" s="143">
        <f>IF(N788="základní",J788,0)</f>
        <v>0</v>
      </c>
      <c r="BF788" s="143">
        <f>IF(N788="snížená",J788,0)</f>
        <v>0</v>
      </c>
      <c r="BG788" s="143">
        <f>IF(N788="zákl. přenesená",J788,0)</f>
        <v>0</v>
      </c>
      <c r="BH788" s="143">
        <f>IF(N788="sníž. přenesená",J788,0)</f>
        <v>0</v>
      </c>
      <c r="BI788" s="143">
        <f>IF(N788="nulová",J788,0)</f>
        <v>0</v>
      </c>
      <c r="BJ788" s="17" t="s">
        <v>80</v>
      </c>
      <c r="BK788" s="143">
        <f>ROUND(I788*H788,2)</f>
        <v>0</v>
      </c>
      <c r="BL788" s="17" t="s">
        <v>192</v>
      </c>
      <c r="BM788" s="142" t="s">
        <v>933</v>
      </c>
    </row>
    <row r="789" spans="2:65" s="1" customFormat="1" ht="10">
      <c r="B789" s="32"/>
      <c r="D789" s="144" t="s">
        <v>163</v>
      </c>
      <c r="F789" s="145" t="s">
        <v>932</v>
      </c>
      <c r="I789" s="146"/>
      <c r="L789" s="32"/>
      <c r="M789" s="147"/>
      <c r="T789" s="53"/>
      <c r="AT789" s="17" t="s">
        <v>163</v>
      </c>
      <c r="AU789" s="17" t="s">
        <v>84</v>
      </c>
    </row>
    <row r="790" spans="2:65" s="12" customFormat="1" ht="10">
      <c r="B790" s="148"/>
      <c r="D790" s="144" t="s">
        <v>164</v>
      </c>
      <c r="E790" s="149" t="s">
        <v>19</v>
      </c>
      <c r="F790" s="150" t="s">
        <v>934</v>
      </c>
      <c r="H790" s="151">
        <v>141.51900000000001</v>
      </c>
      <c r="I790" s="152"/>
      <c r="L790" s="148"/>
      <c r="M790" s="153"/>
      <c r="T790" s="154"/>
      <c r="AT790" s="149" t="s">
        <v>164</v>
      </c>
      <c r="AU790" s="149" t="s">
        <v>84</v>
      </c>
      <c r="AV790" s="12" t="s">
        <v>84</v>
      </c>
      <c r="AW790" s="12" t="s">
        <v>36</v>
      </c>
      <c r="AX790" s="12" t="s">
        <v>75</v>
      </c>
      <c r="AY790" s="149" t="s">
        <v>157</v>
      </c>
    </row>
    <row r="791" spans="2:65" s="13" customFormat="1" ht="10">
      <c r="B791" s="155"/>
      <c r="D791" s="144" t="s">
        <v>164</v>
      </c>
      <c r="E791" s="156" t="s">
        <v>19</v>
      </c>
      <c r="F791" s="157" t="s">
        <v>166</v>
      </c>
      <c r="H791" s="158">
        <v>141.51900000000001</v>
      </c>
      <c r="I791" s="159"/>
      <c r="L791" s="155"/>
      <c r="M791" s="160"/>
      <c r="T791" s="161"/>
      <c r="AT791" s="156" t="s">
        <v>164</v>
      </c>
      <c r="AU791" s="156" t="s">
        <v>84</v>
      </c>
      <c r="AV791" s="13" t="s">
        <v>90</v>
      </c>
      <c r="AW791" s="13" t="s">
        <v>36</v>
      </c>
      <c r="AX791" s="13" t="s">
        <v>80</v>
      </c>
      <c r="AY791" s="156" t="s">
        <v>157</v>
      </c>
    </row>
    <row r="792" spans="2:65" s="1" customFormat="1" ht="16.5" customHeight="1">
      <c r="B792" s="32"/>
      <c r="C792" s="162" t="s">
        <v>935</v>
      </c>
      <c r="D792" s="162" t="s">
        <v>206</v>
      </c>
      <c r="E792" s="163" t="s">
        <v>936</v>
      </c>
      <c r="F792" s="164" t="s">
        <v>937</v>
      </c>
      <c r="G792" s="165" t="s">
        <v>199</v>
      </c>
      <c r="H792" s="166">
        <v>184.22300000000001</v>
      </c>
      <c r="I792" s="167"/>
      <c r="J792" s="168">
        <f>ROUND(I792*H792,2)</f>
        <v>0</v>
      </c>
      <c r="K792" s="164" t="s">
        <v>19</v>
      </c>
      <c r="L792" s="169"/>
      <c r="M792" s="170" t="s">
        <v>19</v>
      </c>
      <c r="N792" s="171" t="s">
        <v>46</v>
      </c>
      <c r="P792" s="140">
        <f>O792*H792</f>
        <v>0</v>
      </c>
      <c r="Q792" s="140">
        <v>0</v>
      </c>
      <c r="R792" s="140">
        <f>Q792*H792</f>
        <v>0</v>
      </c>
      <c r="S792" s="140">
        <v>0</v>
      </c>
      <c r="T792" s="141">
        <f>S792*H792</f>
        <v>0</v>
      </c>
      <c r="AR792" s="142" t="s">
        <v>230</v>
      </c>
      <c r="AT792" s="142" t="s">
        <v>206</v>
      </c>
      <c r="AU792" s="142" t="s">
        <v>84</v>
      </c>
      <c r="AY792" s="17" t="s">
        <v>157</v>
      </c>
      <c r="BE792" s="143">
        <f>IF(N792="základní",J792,0)</f>
        <v>0</v>
      </c>
      <c r="BF792" s="143">
        <f>IF(N792="snížená",J792,0)</f>
        <v>0</v>
      </c>
      <c r="BG792" s="143">
        <f>IF(N792="zákl. přenesená",J792,0)</f>
        <v>0</v>
      </c>
      <c r="BH792" s="143">
        <f>IF(N792="sníž. přenesená",J792,0)</f>
        <v>0</v>
      </c>
      <c r="BI792" s="143">
        <f>IF(N792="nulová",J792,0)</f>
        <v>0</v>
      </c>
      <c r="BJ792" s="17" t="s">
        <v>80</v>
      </c>
      <c r="BK792" s="143">
        <f>ROUND(I792*H792,2)</f>
        <v>0</v>
      </c>
      <c r="BL792" s="17" t="s">
        <v>192</v>
      </c>
      <c r="BM792" s="142" t="s">
        <v>938</v>
      </c>
    </row>
    <row r="793" spans="2:65" s="1" customFormat="1" ht="10">
      <c r="B793" s="32"/>
      <c r="D793" s="144" t="s">
        <v>163</v>
      </c>
      <c r="F793" s="145" t="s">
        <v>937</v>
      </c>
      <c r="I793" s="146"/>
      <c r="L793" s="32"/>
      <c r="M793" s="147"/>
      <c r="T793" s="53"/>
      <c r="AT793" s="17" t="s">
        <v>163</v>
      </c>
      <c r="AU793" s="17" t="s">
        <v>84</v>
      </c>
    </row>
    <row r="794" spans="2:65" s="12" customFormat="1" ht="10">
      <c r="B794" s="148"/>
      <c r="D794" s="144" t="s">
        <v>164</v>
      </c>
      <c r="E794" s="149" t="s">
        <v>19</v>
      </c>
      <c r="F794" s="150" t="s">
        <v>939</v>
      </c>
      <c r="H794" s="151">
        <v>184.22300000000001</v>
      </c>
      <c r="I794" s="152"/>
      <c r="L794" s="148"/>
      <c r="M794" s="153"/>
      <c r="T794" s="154"/>
      <c r="AT794" s="149" t="s">
        <v>164</v>
      </c>
      <c r="AU794" s="149" t="s">
        <v>84</v>
      </c>
      <c r="AV794" s="12" t="s">
        <v>84</v>
      </c>
      <c r="AW794" s="12" t="s">
        <v>36</v>
      </c>
      <c r="AX794" s="12" t="s">
        <v>75</v>
      </c>
      <c r="AY794" s="149" t="s">
        <v>157</v>
      </c>
    </row>
    <row r="795" spans="2:65" s="13" customFormat="1" ht="10">
      <c r="B795" s="155"/>
      <c r="D795" s="144" t="s">
        <v>164</v>
      </c>
      <c r="E795" s="156" t="s">
        <v>19</v>
      </c>
      <c r="F795" s="157" t="s">
        <v>166</v>
      </c>
      <c r="H795" s="158">
        <v>184.22300000000001</v>
      </c>
      <c r="I795" s="159"/>
      <c r="L795" s="155"/>
      <c r="M795" s="160"/>
      <c r="T795" s="161"/>
      <c r="AT795" s="156" t="s">
        <v>164</v>
      </c>
      <c r="AU795" s="156" t="s">
        <v>84</v>
      </c>
      <c r="AV795" s="13" t="s">
        <v>90</v>
      </c>
      <c r="AW795" s="13" t="s">
        <v>36</v>
      </c>
      <c r="AX795" s="13" t="s">
        <v>80</v>
      </c>
      <c r="AY795" s="156" t="s">
        <v>157</v>
      </c>
    </row>
    <row r="796" spans="2:65" s="1" customFormat="1" ht="16.5" customHeight="1">
      <c r="B796" s="32"/>
      <c r="C796" s="131" t="s">
        <v>532</v>
      </c>
      <c r="D796" s="131" t="s">
        <v>159</v>
      </c>
      <c r="E796" s="132" t="s">
        <v>940</v>
      </c>
      <c r="F796" s="133" t="s">
        <v>941</v>
      </c>
      <c r="G796" s="134" t="s">
        <v>199</v>
      </c>
      <c r="H796" s="135">
        <v>390.17200000000003</v>
      </c>
      <c r="I796" s="136"/>
      <c r="J796" s="137">
        <f>ROUND(I796*H796,2)</f>
        <v>0</v>
      </c>
      <c r="K796" s="133" t="s">
        <v>19</v>
      </c>
      <c r="L796" s="32"/>
      <c r="M796" s="138" t="s">
        <v>19</v>
      </c>
      <c r="N796" s="139" t="s">
        <v>46</v>
      </c>
      <c r="P796" s="140">
        <f>O796*H796</f>
        <v>0</v>
      </c>
      <c r="Q796" s="140">
        <v>0</v>
      </c>
      <c r="R796" s="140">
        <f>Q796*H796</f>
        <v>0</v>
      </c>
      <c r="S796" s="140">
        <v>0</v>
      </c>
      <c r="T796" s="141">
        <f>S796*H796</f>
        <v>0</v>
      </c>
      <c r="AR796" s="142" t="s">
        <v>192</v>
      </c>
      <c r="AT796" s="142" t="s">
        <v>159</v>
      </c>
      <c r="AU796" s="142" t="s">
        <v>84</v>
      </c>
      <c r="AY796" s="17" t="s">
        <v>157</v>
      </c>
      <c r="BE796" s="143">
        <f>IF(N796="základní",J796,0)</f>
        <v>0</v>
      </c>
      <c r="BF796" s="143">
        <f>IF(N796="snížená",J796,0)</f>
        <v>0</v>
      </c>
      <c r="BG796" s="143">
        <f>IF(N796="zákl. přenesená",J796,0)</f>
        <v>0</v>
      </c>
      <c r="BH796" s="143">
        <f>IF(N796="sníž. přenesená",J796,0)</f>
        <v>0</v>
      </c>
      <c r="BI796" s="143">
        <f>IF(N796="nulová",J796,0)</f>
        <v>0</v>
      </c>
      <c r="BJ796" s="17" t="s">
        <v>80</v>
      </c>
      <c r="BK796" s="143">
        <f>ROUND(I796*H796,2)</f>
        <v>0</v>
      </c>
      <c r="BL796" s="17" t="s">
        <v>192</v>
      </c>
      <c r="BM796" s="142" t="s">
        <v>942</v>
      </c>
    </row>
    <row r="797" spans="2:65" s="1" customFormat="1" ht="10">
      <c r="B797" s="32"/>
      <c r="D797" s="144" t="s">
        <v>163</v>
      </c>
      <c r="F797" s="145" t="s">
        <v>941</v>
      </c>
      <c r="I797" s="146"/>
      <c r="L797" s="32"/>
      <c r="M797" s="147"/>
      <c r="T797" s="53"/>
      <c r="AT797" s="17" t="s">
        <v>163</v>
      </c>
      <c r="AU797" s="17" t="s">
        <v>84</v>
      </c>
    </row>
    <row r="798" spans="2:65" s="12" customFormat="1" ht="10">
      <c r="B798" s="148"/>
      <c r="D798" s="144" t="s">
        <v>164</v>
      </c>
      <c r="E798" s="149" t="s">
        <v>19</v>
      </c>
      <c r="F798" s="150" t="s">
        <v>943</v>
      </c>
      <c r="H798" s="151">
        <v>390.17200000000003</v>
      </c>
      <c r="I798" s="152"/>
      <c r="L798" s="148"/>
      <c r="M798" s="153"/>
      <c r="T798" s="154"/>
      <c r="AT798" s="149" t="s">
        <v>164</v>
      </c>
      <c r="AU798" s="149" t="s">
        <v>84</v>
      </c>
      <c r="AV798" s="12" t="s">
        <v>84</v>
      </c>
      <c r="AW798" s="12" t="s">
        <v>36</v>
      </c>
      <c r="AX798" s="12" t="s">
        <v>75</v>
      </c>
      <c r="AY798" s="149" t="s">
        <v>157</v>
      </c>
    </row>
    <row r="799" spans="2:65" s="13" customFormat="1" ht="10">
      <c r="B799" s="155"/>
      <c r="D799" s="144" t="s">
        <v>164</v>
      </c>
      <c r="E799" s="156" t="s">
        <v>19</v>
      </c>
      <c r="F799" s="157" t="s">
        <v>166</v>
      </c>
      <c r="H799" s="158">
        <v>390.17200000000003</v>
      </c>
      <c r="I799" s="159"/>
      <c r="L799" s="155"/>
      <c r="M799" s="160"/>
      <c r="T799" s="161"/>
      <c r="AT799" s="156" t="s">
        <v>164</v>
      </c>
      <c r="AU799" s="156" t="s">
        <v>84</v>
      </c>
      <c r="AV799" s="13" t="s">
        <v>90</v>
      </c>
      <c r="AW799" s="13" t="s">
        <v>36</v>
      </c>
      <c r="AX799" s="13" t="s">
        <v>80</v>
      </c>
      <c r="AY799" s="156" t="s">
        <v>157</v>
      </c>
    </row>
    <row r="800" spans="2:65" s="1" customFormat="1" ht="16.5" customHeight="1">
      <c r="B800" s="32"/>
      <c r="C800" s="162" t="s">
        <v>944</v>
      </c>
      <c r="D800" s="162" t="s">
        <v>206</v>
      </c>
      <c r="E800" s="163" t="s">
        <v>945</v>
      </c>
      <c r="F800" s="164" t="s">
        <v>946</v>
      </c>
      <c r="G800" s="165" t="s">
        <v>199</v>
      </c>
      <c r="H800" s="166">
        <v>429.18900000000002</v>
      </c>
      <c r="I800" s="167"/>
      <c r="J800" s="168">
        <f>ROUND(I800*H800,2)</f>
        <v>0</v>
      </c>
      <c r="K800" s="164" t="s">
        <v>19</v>
      </c>
      <c r="L800" s="169"/>
      <c r="M800" s="170" t="s">
        <v>19</v>
      </c>
      <c r="N800" s="171" t="s">
        <v>46</v>
      </c>
      <c r="P800" s="140">
        <f>O800*H800</f>
        <v>0</v>
      </c>
      <c r="Q800" s="140">
        <v>0</v>
      </c>
      <c r="R800" s="140">
        <f>Q800*H800</f>
        <v>0</v>
      </c>
      <c r="S800" s="140">
        <v>0</v>
      </c>
      <c r="T800" s="141">
        <f>S800*H800</f>
        <v>0</v>
      </c>
      <c r="AR800" s="142" t="s">
        <v>230</v>
      </c>
      <c r="AT800" s="142" t="s">
        <v>206</v>
      </c>
      <c r="AU800" s="142" t="s">
        <v>84</v>
      </c>
      <c r="AY800" s="17" t="s">
        <v>157</v>
      </c>
      <c r="BE800" s="143">
        <f>IF(N800="základní",J800,0)</f>
        <v>0</v>
      </c>
      <c r="BF800" s="143">
        <f>IF(N800="snížená",J800,0)</f>
        <v>0</v>
      </c>
      <c r="BG800" s="143">
        <f>IF(N800="zákl. přenesená",J800,0)</f>
        <v>0</v>
      </c>
      <c r="BH800" s="143">
        <f>IF(N800="sníž. přenesená",J800,0)</f>
        <v>0</v>
      </c>
      <c r="BI800" s="143">
        <f>IF(N800="nulová",J800,0)</f>
        <v>0</v>
      </c>
      <c r="BJ800" s="17" t="s">
        <v>80</v>
      </c>
      <c r="BK800" s="143">
        <f>ROUND(I800*H800,2)</f>
        <v>0</v>
      </c>
      <c r="BL800" s="17" t="s">
        <v>192</v>
      </c>
      <c r="BM800" s="142" t="s">
        <v>947</v>
      </c>
    </row>
    <row r="801" spans="2:65" s="1" customFormat="1" ht="10">
      <c r="B801" s="32"/>
      <c r="D801" s="144" t="s">
        <v>163</v>
      </c>
      <c r="F801" s="145" t="s">
        <v>946</v>
      </c>
      <c r="I801" s="146"/>
      <c r="L801" s="32"/>
      <c r="M801" s="147"/>
      <c r="T801" s="53"/>
      <c r="AT801" s="17" t="s">
        <v>163</v>
      </c>
      <c r="AU801" s="17" t="s">
        <v>84</v>
      </c>
    </row>
    <row r="802" spans="2:65" s="12" customFormat="1" ht="10">
      <c r="B802" s="148"/>
      <c r="D802" s="144" t="s">
        <v>164</v>
      </c>
      <c r="E802" s="149" t="s">
        <v>19</v>
      </c>
      <c r="F802" s="150" t="s">
        <v>948</v>
      </c>
      <c r="H802" s="151">
        <v>429.18900000000002</v>
      </c>
      <c r="I802" s="152"/>
      <c r="L802" s="148"/>
      <c r="M802" s="153"/>
      <c r="T802" s="154"/>
      <c r="AT802" s="149" t="s">
        <v>164</v>
      </c>
      <c r="AU802" s="149" t="s">
        <v>84</v>
      </c>
      <c r="AV802" s="12" t="s">
        <v>84</v>
      </c>
      <c r="AW802" s="12" t="s">
        <v>36</v>
      </c>
      <c r="AX802" s="12" t="s">
        <v>75</v>
      </c>
      <c r="AY802" s="149" t="s">
        <v>157</v>
      </c>
    </row>
    <row r="803" spans="2:65" s="13" customFormat="1" ht="10">
      <c r="B803" s="155"/>
      <c r="D803" s="144" t="s">
        <v>164</v>
      </c>
      <c r="E803" s="156" t="s">
        <v>19</v>
      </c>
      <c r="F803" s="157" t="s">
        <v>166</v>
      </c>
      <c r="H803" s="158">
        <v>429.18900000000002</v>
      </c>
      <c r="I803" s="159"/>
      <c r="L803" s="155"/>
      <c r="M803" s="160"/>
      <c r="T803" s="161"/>
      <c r="AT803" s="156" t="s">
        <v>164</v>
      </c>
      <c r="AU803" s="156" t="s">
        <v>84</v>
      </c>
      <c r="AV803" s="13" t="s">
        <v>90</v>
      </c>
      <c r="AW803" s="13" t="s">
        <v>36</v>
      </c>
      <c r="AX803" s="13" t="s">
        <v>80</v>
      </c>
      <c r="AY803" s="156" t="s">
        <v>157</v>
      </c>
    </row>
    <row r="804" spans="2:65" s="1" customFormat="1" ht="24.15" customHeight="1">
      <c r="B804" s="32"/>
      <c r="C804" s="131" t="s">
        <v>536</v>
      </c>
      <c r="D804" s="131" t="s">
        <v>159</v>
      </c>
      <c r="E804" s="132" t="s">
        <v>949</v>
      </c>
      <c r="F804" s="133" t="s">
        <v>950</v>
      </c>
      <c r="G804" s="134" t="s">
        <v>235</v>
      </c>
      <c r="H804" s="135">
        <v>3</v>
      </c>
      <c r="I804" s="136"/>
      <c r="J804" s="137">
        <f>ROUND(I804*H804,2)</f>
        <v>0</v>
      </c>
      <c r="K804" s="133" t="s">
        <v>19</v>
      </c>
      <c r="L804" s="32"/>
      <c r="M804" s="138" t="s">
        <v>19</v>
      </c>
      <c r="N804" s="139" t="s">
        <v>46</v>
      </c>
      <c r="P804" s="140">
        <f>O804*H804</f>
        <v>0</v>
      </c>
      <c r="Q804" s="140">
        <v>0</v>
      </c>
      <c r="R804" s="140">
        <f>Q804*H804</f>
        <v>0</v>
      </c>
      <c r="S804" s="140">
        <v>0</v>
      </c>
      <c r="T804" s="141">
        <f>S804*H804</f>
        <v>0</v>
      </c>
      <c r="AR804" s="142" t="s">
        <v>192</v>
      </c>
      <c r="AT804" s="142" t="s">
        <v>159</v>
      </c>
      <c r="AU804" s="142" t="s">
        <v>84</v>
      </c>
      <c r="AY804" s="17" t="s">
        <v>157</v>
      </c>
      <c r="BE804" s="143">
        <f>IF(N804="základní",J804,0)</f>
        <v>0</v>
      </c>
      <c r="BF804" s="143">
        <f>IF(N804="snížená",J804,0)</f>
        <v>0</v>
      </c>
      <c r="BG804" s="143">
        <f>IF(N804="zákl. přenesená",J804,0)</f>
        <v>0</v>
      </c>
      <c r="BH804" s="143">
        <f>IF(N804="sníž. přenesená",J804,0)</f>
        <v>0</v>
      </c>
      <c r="BI804" s="143">
        <f>IF(N804="nulová",J804,0)</f>
        <v>0</v>
      </c>
      <c r="BJ804" s="17" t="s">
        <v>80</v>
      </c>
      <c r="BK804" s="143">
        <f>ROUND(I804*H804,2)</f>
        <v>0</v>
      </c>
      <c r="BL804" s="17" t="s">
        <v>192</v>
      </c>
      <c r="BM804" s="142" t="s">
        <v>951</v>
      </c>
    </row>
    <row r="805" spans="2:65" s="1" customFormat="1" ht="10">
      <c r="B805" s="32"/>
      <c r="D805" s="144" t="s">
        <v>163</v>
      </c>
      <c r="F805" s="145" t="s">
        <v>950</v>
      </c>
      <c r="I805" s="146"/>
      <c r="L805" s="32"/>
      <c r="M805" s="147"/>
      <c r="T805" s="53"/>
      <c r="AT805" s="17" t="s">
        <v>163</v>
      </c>
      <c r="AU805" s="17" t="s">
        <v>84</v>
      </c>
    </row>
    <row r="806" spans="2:65" s="1" customFormat="1" ht="24.15" customHeight="1">
      <c r="B806" s="32"/>
      <c r="C806" s="162" t="s">
        <v>952</v>
      </c>
      <c r="D806" s="162" t="s">
        <v>206</v>
      </c>
      <c r="E806" s="163" t="s">
        <v>953</v>
      </c>
      <c r="F806" s="164" t="s">
        <v>954</v>
      </c>
      <c r="G806" s="165" t="s">
        <v>235</v>
      </c>
      <c r="H806" s="166">
        <v>3</v>
      </c>
      <c r="I806" s="167"/>
      <c r="J806" s="168">
        <f>ROUND(I806*H806,2)</f>
        <v>0</v>
      </c>
      <c r="K806" s="164" t="s">
        <v>19</v>
      </c>
      <c r="L806" s="169"/>
      <c r="M806" s="170" t="s">
        <v>19</v>
      </c>
      <c r="N806" s="171" t="s">
        <v>46</v>
      </c>
      <c r="P806" s="140">
        <f>O806*H806</f>
        <v>0</v>
      </c>
      <c r="Q806" s="140">
        <v>0</v>
      </c>
      <c r="R806" s="140">
        <f>Q806*H806</f>
        <v>0</v>
      </c>
      <c r="S806" s="140">
        <v>0</v>
      </c>
      <c r="T806" s="141">
        <f>S806*H806</f>
        <v>0</v>
      </c>
      <c r="AR806" s="142" t="s">
        <v>230</v>
      </c>
      <c r="AT806" s="142" t="s">
        <v>206</v>
      </c>
      <c r="AU806" s="142" t="s">
        <v>84</v>
      </c>
      <c r="AY806" s="17" t="s">
        <v>157</v>
      </c>
      <c r="BE806" s="143">
        <f>IF(N806="základní",J806,0)</f>
        <v>0</v>
      </c>
      <c r="BF806" s="143">
        <f>IF(N806="snížená",J806,0)</f>
        <v>0</v>
      </c>
      <c r="BG806" s="143">
        <f>IF(N806="zákl. přenesená",J806,0)</f>
        <v>0</v>
      </c>
      <c r="BH806" s="143">
        <f>IF(N806="sníž. přenesená",J806,0)</f>
        <v>0</v>
      </c>
      <c r="BI806" s="143">
        <f>IF(N806="nulová",J806,0)</f>
        <v>0</v>
      </c>
      <c r="BJ806" s="17" t="s">
        <v>80</v>
      </c>
      <c r="BK806" s="143">
        <f>ROUND(I806*H806,2)</f>
        <v>0</v>
      </c>
      <c r="BL806" s="17" t="s">
        <v>192</v>
      </c>
      <c r="BM806" s="142" t="s">
        <v>955</v>
      </c>
    </row>
    <row r="807" spans="2:65" s="1" customFormat="1" ht="10">
      <c r="B807" s="32"/>
      <c r="D807" s="144" t="s">
        <v>163</v>
      </c>
      <c r="F807" s="145" t="s">
        <v>954</v>
      </c>
      <c r="I807" s="146"/>
      <c r="L807" s="32"/>
      <c r="M807" s="147"/>
      <c r="T807" s="53"/>
      <c r="AT807" s="17" t="s">
        <v>163</v>
      </c>
      <c r="AU807" s="17" t="s">
        <v>84</v>
      </c>
    </row>
    <row r="808" spans="2:65" s="1" customFormat="1" ht="16.5" customHeight="1">
      <c r="B808" s="32"/>
      <c r="C808" s="131" t="s">
        <v>540</v>
      </c>
      <c r="D808" s="131" t="s">
        <v>159</v>
      </c>
      <c r="E808" s="132" t="s">
        <v>956</v>
      </c>
      <c r="F808" s="133" t="s">
        <v>957</v>
      </c>
      <c r="G808" s="134" t="s">
        <v>916</v>
      </c>
      <c r="H808" s="186"/>
      <c r="I808" s="136"/>
      <c r="J808" s="137">
        <f>ROUND(I808*H808,2)</f>
        <v>0</v>
      </c>
      <c r="K808" s="133" t="s">
        <v>19</v>
      </c>
      <c r="L808" s="32"/>
      <c r="M808" s="138" t="s">
        <v>19</v>
      </c>
      <c r="N808" s="139" t="s">
        <v>46</v>
      </c>
      <c r="P808" s="140">
        <f>O808*H808</f>
        <v>0</v>
      </c>
      <c r="Q808" s="140">
        <v>0</v>
      </c>
      <c r="R808" s="140">
        <f>Q808*H808</f>
        <v>0</v>
      </c>
      <c r="S808" s="140">
        <v>0</v>
      </c>
      <c r="T808" s="141">
        <f>S808*H808</f>
        <v>0</v>
      </c>
      <c r="AR808" s="142" t="s">
        <v>192</v>
      </c>
      <c r="AT808" s="142" t="s">
        <v>159</v>
      </c>
      <c r="AU808" s="142" t="s">
        <v>84</v>
      </c>
      <c r="AY808" s="17" t="s">
        <v>157</v>
      </c>
      <c r="BE808" s="143">
        <f>IF(N808="základní",J808,0)</f>
        <v>0</v>
      </c>
      <c r="BF808" s="143">
        <f>IF(N808="snížená",J808,0)</f>
        <v>0</v>
      </c>
      <c r="BG808" s="143">
        <f>IF(N808="zákl. přenesená",J808,0)</f>
        <v>0</v>
      </c>
      <c r="BH808" s="143">
        <f>IF(N808="sníž. přenesená",J808,0)</f>
        <v>0</v>
      </c>
      <c r="BI808" s="143">
        <f>IF(N808="nulová",J808,0)</f>
        <v>0</v>
      </c>
      <c r="BJ808" s="17" t="s">
        <v>80</v>
      </c>
      <c r="BK808" s="143">
        <f>ROUND(I808*H808,2)</f>
        <v>0</v>
      </c>
      <c r="BL808" s="17" t="s">
        <v>192</v>
      </c>
      <c r="BM808" s="142" t="s">
        <v>958</v>
      </c>
    </row>
    <row r="809" spans="2:65" s="1" customFormat="1" ht="10">
      <c r="B809" s="32"/>
      <c r="D809" s="144" t="s">
        <v>163</v>
      </c>
      <c r="F809" s="145" t="s">
        <v>957</v>
      </c>
      <c r="I809" s="146"/>
      <c r="L809" s="32"/>
      <c r="M809" s="147"/>
      <c r="T809" s="53"/>
      <c r="AT809" s="17" t="s">
        <v>163</v>
      </c>
      <c r="AU809" s="17" t="s">
        <v>84</v>
      </c>
    </row>
    <row r="810" spans="2:65" s="11" customFormat="1" ht="22.75" customHeight="1">
      <c r="B810" s="119"/>
      <c r="D810" s="120" t="s">
        <v>74</v>
      </c>
      <c r="E810" s="129" t="s">
        <v>959</v>
      </c>
      <c r="F810" s="129" t="s">
        <v>960</v>
      </c>
      <c r="I810" s="122"/>
      <c r="J810" s="130">
        <f>BK810</f>
        <v>0</v>
      </c>
      <c r="L810" s="119"/>
      <c r="M810" s="124"/>
      <c r="P810" s="125">
        <f>SUM(P811:P828)</f>
        <v>0</v>
      </c>
      <c r="R810" s="125">
        <f>SUM(R811:R828)</f>
        <v>0</v>
      </c>
      <c r="T810" s="126">
        <f>SUM(T811:T828)</f>
        <v>0</v>
      </c>
      <c r="AR810" s="120" t="s">
        <v>84</v>
      </c>
      <c r="AT810" s="127" t="s">
        <v>74</v>
      </c>
      <c r="AU810" s="127" t="s">
        <v>80</v>
      </c>
      <c r="AY810" s="120" t="s">
        <v>157</v>
      </c>
      <c r="BK810" s="128">
        <f>SUM(BK811:BK828)</f>
        <v>0</v>
      </c>
    </row>
    <row r="811" spans="2:65" s="1" customFormat="1" ht="16.5" customHeight="1">
      <c r="B811" s="32"/>
      <c r="C811" s="131" t="s">
        <v>961</v>
      </c>
      <c r="D811" s="131" t="s">
        <v>159</v>
      </c>
      <c r="E811" s="132" t="s">
        <v>962</v>
      </c>
      <c r="F811" s="133" t="s">
        <v>963</v>
      </c>
      <c r="G811" s="134" t="s">
        <v>340</v>
      </c>
      <c r="H811" s="135">
        <v>3</v>
      </c>
      <c r="I811" s="136"/>
      <c r="J811" s="137">
        <f>ROUND(I811*H811,2)</f>
        <v>0</v>
      </c>
      <c r="K811" s="133" t="s">
        <v>19</v>
      </c>
      <c r="L811" s="32"/>
      <c r="M811" s="138" t="s">
        <v>19</v>
      </c>
      <c r="N811" s="139" t="s">
        <v>46</v>
      </c>
      <c r="P811" s="140">
        <f>O811*H811</f>
        <v>0</v>
      </c>
      <c r="Q811" s="140">
        <v>0</v>
      </c>
      <c r="R811" s="140">
        <f>Q811*H811</f>
        <v>0</v>
      </c>
      <c r="S811" s="140">
        <v>0</v>
      </c>
      <c r="T811" s="141">
        <f>S811*H811</f>
        <v>0</v>
      </c>
      <c r="AR811" s="142" t="s">
        <v>192</v>
      </c>
      <c r="AT811" s="142" t="s">
        <v>159</v>
      </c>
      <c r="AU811" s="142" t="s">
        <v>84</v>
      </c>
      <c r="AY811" s="17" t="s">
        <v>157</v>
      </c>
      <c r="BE811" s="143">
        <f>IF(N811="základní",J811,0)</f>
        <v>0</v>
      </c>
      <c r="BF811" s="143">
        <f>IF(N811="snížená",J811,0)</f>
        <v>0</v>
      </c>
      <c r="BG811" s="143">
        <f>IF(N811="zákl. přenesená",J811,0)</f>
        <v>0</v>
      </c>
      <c r="BH811" s="143">
        <f>IF(N811="sníž. přenesená",J811,0)</f>
        <v>0</v>
      </c>
      <c r="BI811" s="143">
        <f>IF(N811="nulová",J811,0)</f>
        <v>0</v>
      </c>
      <c r="BJ811" s="17" t="s">
        <v>80</v>
      </c>
      <c r="BK811" s="143">
        <f>ROUND(I811*H811,2)</f>
        <v>0</v>
      </c>
      <c r="BL811" s="17" t="s">
        <v>192</v>
      </c>
      <c r="BM811" s="142" t="s">
        <v>964</v>
      </c>
    </row>
    <row r="812" spans="2:65" s="1" customFormat="1" ht="10">
      <c r="B812" s="32"/>
      <c r="D812" s="144" t="s">
        <v>163</v>
      </c>
      <c r="F812" s="145" t="s">
        <v>963</v>
      </c>
      <c r="I812" s="146"/>
      <c r="L812" s="32"/>
      <c r="M812" s="147"/>
      <c r="T812" s="53"/>
      <c r="AT812" s="17" t="s">
        <v>163</v>
      </c>
      <c r="AU812" s="17" t="s">
        <v>84</v>
      </c>
    </row>
    <row r="813" spans="2:65" s="1" customFormat="1" ht="16.5" customHeight="1">
      <c r="B813" s="32"/>
      <c r="C813" s="162" t="s">
        <v>544</v>
      </c>
      <c r="D813" s="162" t="s">
        <v>206</v>
      </c>
      <c r="E813" s="163" t="s">
        <v>965</v>
      </c>
      <c r="F813" s="164" t="s">
        <v>966</v>
      </c>
      <c r="G813" s="165" t="s">
        <v>340</v>
      </c>
      <c r="H813" s="166">
        <v>3</v>
      </c>
      <c r="I813" s="167"/>
      <c r="J813" s="168">
        <f>ROUND(I813*H813,2)</f>
        <v>0</v>
      </c>
      <c r="K813" s="164" t="s">
        <v>19</v>
      </c>
      <c r="L813" s="169"/>
      <c r="M813" s="170" t="s">
        <v>19</v>
      </c>
      <c r="N813" s="171" t="s">
        <v>46</v>
      </c>
      <c r="P813" s="140">
        <f>O813*H813</f>
        <v>0</v>
      </c>
      <c r="Q813" s="140">
        <v>0</v>
      </c>
      <c r="R813" s="140">
        <f>Q813*H813</f>
        <v>0</v>
      </c>
      <c r="S813" s="140">
        <v>0</v>
      </c>
      <c r="T813" s="141">
        <f>S813*H813</f>
        <v>0</v>
      </c>
      <c r="AR813" s="142" t="s">
        <v>230</v>
      </c>
      <c r="AT813" s="142" t="s">
        <v>206</v>
      </c>
      <c r="AU813" s="142" t="s">
        <v>84</v>
      </c>
      <c r="AY813" s="17" t="s">
        <v>157</v>
      </c>
      <c r="BE813" s="143">
        <f>IF(N813="základní",J813,0)</f>
        <v>0</v>
      </c>
      <c r="BF813" s="143">
        <f>IF(N813="snížená",J813,0)</f>
        <v>0</v>
      </c>
      <c r="BG813" s="143">
        <f>IF(N813="zákl. přenesená",J813,0)</f>
        <v>0</v>
      </c>
      <c r="BH813" s="143">
        <f>IF(N813="sníž. přenesená",J813,0)</f>
        <v>0</v>
      </c>
      <c r="BI813" s="143">
        <f>IF(N813="nulová",J813,0)</f>
        <v>0</v>
      </c>
      <c r="BJ813" s="17" t="s">
        <v>80</v>
      </c>
      <c r="BK813" s="143">
        <f>ROUND(I813*H813,2)</f>
        <v>0</v>
      </c>
      <c r="BL813" s="17" t="s">
        <v>192</v>
      </c>
      <c r="BM813" s="142" t="s">
        <v>967</v>
      </c>
    </row>
    <row r="814" spans="2:65" s="1" customFormat="1" ht="10">
      <c r="B814" s="32"/>
      <c r="D814" s="144" t="s">
        <v>163</v>
      </c>
      <c r="F814" s="145" t="s">
        <v>966</v>
      </c>
      <c r="I814" s="146"/>
      <c r="L814" s="32"/>
      <c r="M814" s="147"/>
      <c r="T814" s="53"/>
      <c r="AT814" s="17" t="s">
        <v>163</v>
      </c>
      <c r="AU814" s="17" t="s">
        <v>84</v>
      </c>
    </row>
    <row r="815" spans="2:65" s="1" customFormat="1" ht="16.5" customHeight="1">
      <c r="B815" s="32"/>
      <c r="C815" s="162" t="s">
        <v>968</v>
      </c>
      <c r="D815" s="162" t="s">
        <v>206</v>
      </c>
      <c r="E815" s="163" t="s">
        <v>969</v>
      </c>
      <c r="F815" s="164" t="s">
        <v>970</v>
      </c>
      <c r="G815" s="165" t="s">
        <v>340</v>
      </c>
      <c r="H815" s="166">
        <v>3</v>
      </c>
      <c r="I815" s="167"/>
      <c r="J815" s="168">
        <f>ROUND(I815*H815,2)</f>
        <v>0</v>
      </c>
      <c r="K815" s="164" t="s">
        <v>19</v>
      </c>
      <c r="L815" s="169"/>
      <c r="M815" s="170" t="s">
        <v>19</v>
      </c>
      <c r="N815" s="171" t="s">
        <v>46</v>
      </c>
      <c r="P815" s="140">
        <f>O815*H815</f>
        <v>0</v>
      </c>
      <c r="Q815" s="140">
        <v>0</v>
      </c>
      <c r="R815" s="140">
        <f>Q815*H815</f>
        <v>0</v>
      </c>
      <c r="S815" s="140">
        <v>0</v>
      </c>
      <c r="T815" s="141">
        <f>S815*H815</f>
        <v>0</v>
      </c>
      <c r="AR815" s="142" t="s">
        <v>230</v>
      </c>
      <c r="AT815" s="142" t="s">
        <v>206</v>
      </c>
      <c r="AU815" s="142" t="s">
        <v>84</v>
      </c>
      <c r="AY815" s="17" t="s">
        <v>157</v>
      </c>
      <c r="BE815" s="143">
        <f>IF(N815="základní",J815,0)</f>
        <v>0</v>
      </c>
      <c r="BF815" s="143">
        <f>IF(N815="snížená",J815,0)</f>
        <v>0</v>
      </c>
      <c r="BG815" s="143">
        <f>IF(N815="zákl. přenesená",J815,0)</f>
        <v>0</v>
      </c>
      <c r="BH815" s="143">
        <f>IF(N815="sníž. přenesená",J815,0)</f>
        <v>0</v>
      </c>
      <c r="BI815" s="143">
        <f>IF(N815="nulová",J815,0)</f>
        <v>0</v>
      </c>
      <c r="BJ815" s="17" t="s">
        <v>80</v>
      </c>
      <c r="BK815" s="143">
        <f>ROUND(I815*H815,2)</f>
        <v>0</v>
      </c>
      <c r="BL815" s="17" t="s">
        <v>192</v>
      </c>
      <c r="BM815" s="142" t="s">
        <v>971</v>
      </c>
    </row>
    <row r="816" spans="2:65" s="1" customFormat="1" ht="10">
      <c r="B816" s="32"/>
      <c r="D816" s="144" t="s">
        <v>163</v>
      </c>
      <c r="F816" s="145" t="s">
        <v>970</v>
      </c>
      <c r="I816" s="146"/>
      <c r="L816" s="32"/>
      <c r="M816" s="147"/>
      <c r="T816" s="53"/>
      <c r="AT816" s="17" t="s">
        <v>163</v>
      </c>
      <c r="AU816" s="17" t="s">
        <v>84</v>
      </c>
    </row>
    <row r="817" spans="2:65" s="1" customFormat="1" ht="16.5" customHeight="1">
      <c r="B817" s="32"/>
      <c r="C817" s="162" t="s">
        <v>550</v>
      </c>
      <c r="D817" s="162" t="s">
        <v>206</v>
      </c>
      <c r="E817" s="163" t="s">
        <v>972</v>
      </c>
      <c r="F817" s="164" t="s">
        <v>973</v>
      </c>
      <c r="G817" s="165" t="s">
        <v>340</v>
      </c>
      <c r="H817" s="166">
        <v>2</v>
      </c>
      <c r="I817" s="167"/>
      <c r="J817" s="168">
        <f>ROUND(I817*H817,2)</f>
        <v>0</v>
      </c>
      <c r="K817" s="164" t="s">
        <v>19</v>
      </c>
      <c r="L817" s="169"/>
      <c r="M817" s="170" t="s">
        <v>19</v>
      </c>
      <c r="N817" s="171" t="s">
        <v>46</v>
      </c>
      <c r="P817" s="140">
        <f>O817*H817</f>
        <v>0</v>
      </c>
      <c r="Q817" s="140">
        <v>0</v>
      </c>
      <c r="R817" s="140">
        <f>Q817*H817</f>
        <v>0</v>
      </c>
      <c r="S817" s="140">
        <v>0</v>
      </c>
      <c r="T817" s="141">
        <f>S817*H817</f>
        <v>0</v>
      </c>
      <c r="AR817" s="142" t="s">
        <v>230</v>
      </c>
      <c r="AT817" s="142" t="s">
        <v>206</v>
      </c>
      <c r="AU817" s="142" t="s">
        <v>84</v>
      </c>
      <c r="AY817" s="17" t="s">
        <v>157</v>
      </c>
      <c r="BE817" s="143">
        <f>IF(N817="základní",J817,0)</f>
        <v>0</v>
      </c>
      <c r="BF817" s="143">
        <f>IF(N817="snížená",J817,0)</f>
        <v>0</v>
      </c>
      <c r="BG817" s="143">
        <f>IF(N817="zákl. přenesená",J817,0)</f>
        <v>0</v>
      </c>
      <c r="BH817" s="143">
        <f>IF(N817="sníž. přenesená",J817,0)</f>
        <v>0</v>
      </c>
      <c r="BI817" s="143">
        <f>IF(N817="nulová",J817,0)</f>
        <v>0</v>
      </c>
      <c r="BJ817" s="17" t="s">
        <v>80</v>
      </c>
      <c r="BK817" s="143">
        <f>ROUND(I817*H817,2)</f>
        <v>0</v>
      </c>
      <c r="BL817" s="17" t="s">
        <v>192</v>
      </c>
      <c r="BM817" s="142" t="s">
        <v>974</v>
      </c>
    </row>
    <row r="818" spans="2:65" s="1" customFormat="1" ht="10">
      <c r="B818" s="32"/>
      <c r="D818" s="144" t="s">
        <v>163</v>
      </c>
      <c r="F818" s="145" t="s">
        <v>973</v>
      </c>
      <c r="I818" s="146"/>
      <c r="L818" s="32"/>
      <c r="M818" s="147"/>
      <c r="T818" s="53"/>
      <c r="AT818" s="17" t="s">
        <v>163</v>
      </c>
      <c r="AU818" s="17" t="s">
        <v>84</v>
      </c>
    </row>
    <row r="819" spans="2:65" s="1" customFormat="1" ht="16.5" customHeight="1">
      <c r="B819" s="32"/>
      <c r="C819" s="131" t="s">
        <v>975</v>
      </c>
      <c r="D819" s="131" t="s">
        <v>159</v>
      </c>
      <c r="E819" s="132" t="s">
        <v>976</v>
      </c>
      <c r="F819" s="133" t="s">
        <v>977</v>
      </c>
      <c r="G819" s="134" t="s">
        <v>340</v>
      </c>
      <c r="H819" s="135">
        <v>3</v>
      </c>
      <c r="I819" s="136"/>
      <c r="J819" s="137">
        <f>ROUND(I819*H819,2)</f>
        <v>0</v>
      </c>
      <c r="K819" s="133" t="s">
        <v>19</v>
      </c>
      <c r="L819" s="32"/>
      <c r="M819" s="138" t="s">
        <v>19</v>
      </c>
      <c r="N819" s="139" t="s">
        <v>46</v>
      </c>
      <c r="P819" s="140">
        <f>O819*H819</f>
        <v>0</v>
      </c>
      <c r="Q819" s="140">
        <v>0</v>
      </c>
      <c r="R819" s="140">
        <f>Q819*H819</f>
        <v>0</v>
      </c>
      <c r="S819" s="140">
        <v>0</v>
      </c>
      <c r="T819" s="141">
        <f>S819*H819</f>
        <v>0</v>
      </c>
      <c r="AR819" s="142" t="s">
        <v>192</v>
      </c>
      <c r="AT819" s="142" t="s">
        <v>159</v>
      </c>
      <c r="AU819" s="142" t="s">
        <v>84</v>
      </c>
      <c r="AY819" s="17" t="s">
        <v>157</v>
      </c>
      <c r="BE819" s="143">
        <f>IF(N819="základní",J819,0)</f>
        <v>0</v>
      </c>
      <c r="BF819" s="143">
        <f>IF(N819="snížená",J819,0)</f>
        <v>0</v>
      </c>
      <c r="BG819" s="143">
        <f>IF(N819="zákl. přenesená",J819,0)</f>
        <v>0</v>
      </c>
      <c r="BH819" s="143">
        <f>IF(N819="sníž. přenesená",J819,0)</f>
        <v>0</v>
      </c>
      <c r="BI819" s="143">
        <f>IF(N819="nulová",J819,0)</f>
        <v>0</v>
      </c>
      <c r="BJ819" s="17" t="s">
        <v>80</v>
      </c>
      <c r="BK819" s="143">
        <f>ROUND(I819*H819,2)</f>
        <v>0</v>
      </c>
      <c r="BL819" s="17" t="s">
        <v>192</v>
      </c>
      <c r="BM819" s="142" t="s">
        <v>978</v>
      </c>
    </row>
    <row r="820" spans="2:65" s="1" customFormat="1" ht="10">
      <c r="B820" s="32"/>
      <c r="D820" s="144" t="s">
        <v>163</v>
      </c>
      <c r="F820" s="145" t="s">
        <v>977</v>
      </c>
      <c r="I820" s="146"/>
      <c r="L820" s="32"/>
      <c r="M820" s="147"/>
      <c r="T820" s="53"/>
      <c r="AT820" s="17" t="s">
        <v>163</v>
      </c>
      <c r="AU820" s="17" t="s">
        <v>84</v>
      </c>
    </row>
    <row r="821" spans="2:65" s="1" customFormat="1" ht="16.5" customHeight="1">
      <c r="B821" s="32"/>
      <c r="C821" s="162" t="s">
        <v>555</v>
      </c>
      <c r="D821" s="162" t="s">
        <v>206</v>
      </c>
      <c r="E821" s="163" t="s">
        <v>979</v>
      </c>
      <c r="F821" s="164" t="s">
        <v>980</v>
      </c>
      <c r="G821" s="165" t="s">
        <v>340</v>
      </c>
      <c r="H821" s="166">
        <v>3</v>
      </c>
      <c r="I821" s="167"/>
      <c r="J821" s="168">
        <f>ROUND(I821*H821,2)</f>
        <v>0</v>
      </c>
      <c r="K821" s="164" t="s">
        <v>19</v>
      </c>
      <c r="L821" s="169"/>
      <c r="M821" s="170" t="s">
        <v>19</v>
      </c>
      <c r="N821" s="171" t="s">
        <v>46</v>
      </c>
      <c r="P821" s="140">
        <f>O821*H821</f>
        <v>0</v>
      </c>
      <c r="Q821" s="140">
        <v>0</v>
      </c>
      <c r="R821" s="140">
        <f>Q821*H821</f>
        <v>0</v>
      </c>
      <c r="S821" s="140">
        <v>0</v>
      </c>
      <c r="T821" s="141">
        <f>S821*H821</f>
        <v>0</v>
      </c>
      <c r="AR821" s="142" t="s">
        <v>230</v>
      </c>
      <c r="AT821" s="142" t="s">
        <v>206</v>
      </c>
      <c r="AU821" s="142" t="s">
        <v>84</v>
      </c>
      <c r="AY821" s="17" t="s">
        <v>157</v>
      </c>
      <c r="BE821" s="143">
        <f>IF(N821="základní",J821,0)</f>
        <v>0</v>
      </c>
      <c r="BF821" s="143">
        <f>IF(N821="snížená",J821,0)</f>
        <v>0</v>
      </c>
      <c r="BG821" s="143">
        <f>IF(N821="zákl. přenesená",J821,0)</f>
        <v>0</v>
      </c>
      <c r="BH821" s="143">
        <f>IF(N821="sníž. přenesená",J821,0)</f>
        <v>0</v>
      </c>
      <c r="BI821" s="143">
        <f>IF(N821="nulová",J821,0)</f>
        <v>0</v>
      </c>
      <c r="BJ821" s="17" t="s">
        <v>80</v>
      </c>
      <c r="BK821" s="143">
        <f>ROUND(I821*H821,2)</f>
        <v>0</v>
      </c>
      <c r="BL821" s="17" t="s">
        <v>192</v>
      </c>
      <c r="BM821" s="142" t="s">
        <v>981</v>
      </c>
    </row>
    <row r="822" spans="2:65" s="1" customFormat="1" ht="10">
      <c r="B822" s="32"/>
      <c r="D822" s="144" t="s">
        <v>163</v>
      </c>
      <c r="F822" s="145" t="s">
        <v>980</v>
      </c>
      <c r="I822" s="146"/>
      <c r="L822" s="32"/>
      <c r="M822" s="147"/>
      <c r="T822" s="53"/>
      <c r="AT822" s="17" t="s">
        <v>163</v>
      </c>
      <c r="AU822" s="17" t="s">
        <v>84</v>
      </c>
    </row>
    <row r="823" spans="2:65" s="1" customFormat="1" ht="16.5" customHeight="1">
      <c r="B823" s="32"/>
      <c r="C823" s="131" t="s">
        <v>982</v>
      </c>
      <c r="D823" s="131" t="s">
        <v>159</v>
      </c>
      <c r="E823" s="132" t="s">
        <v>983</v>
      </c>
      <c r="F823" s="133" t="s">
        <v>984</v>
      </c>
      <c r="G823" s="134" t="s">
        <v>340</v>
      </c>
      <c r="H823" s="135">
        <v>3</v>
      </c>
      <c r="I823" s="136"/>
      <c r="J823" s="137">
        <f>ROUND(I823*H823,2)</f>
        <v>0</v>
      </c>
      <c r="K823" s="133" t="s">
        <v>19</v>
      </c>
      <c r="L823" s="32"/>
      <c r="M823" s="138" t="s">
        <v>19</v>
      </c>
      <c r="N823" s="139" t="s">
        <v>46</v>
      </c>
      <c r="P823" s="140">
        <f>O823*H823</f>
        <v>0</v>
      </c>
      <c r="Q823" s="140">
        <v>0</v>
      </c>
      <c r="R823" s="140">
        <f>Q823*H823</f>
        <v>0</v>
      </c>
      <c r="S823" s="140">
        <v>0</v>
      </c>
      <c r="T823" s="141">
        <f>S823*H823</f>
        <v>0</v>
      </c>
      <c r="AR823" s="142" t="s">
        <v>192</v>
      </c>
      <c r="AT823" s="142" t="s">
        <v>159</v>
      </c>
      <c r="AU823" s="142" t="s">
        <v>84</v>
      </c>
      <c r="AY823" s="17" t="s">
        <v>157</v>
      </c>
      <c r="BE823" s="143">
        <f>IF(N823="základní",J823,0)</f>
        <v>0</v>
      </c>
      <c r="BF823" s="143">
        <f>IF(N823="snížená",J823,0)</f>
        <v>0</v>
      </c>
      <c r="BG823" s="143">
        <f>IF(N823="zákl. přenesená",J823,0)</f>
        <v>0</v>
      </c>
      <c r="BH823" s="143">
        <f>IF(N823="sníž. přenesená",J823,0)</f>
        <v>0</v>
      </c>
      <c r="BI823" s="143">
        <f>IF(N823="nulová",J823,0)</f>
        <v>0</v>
      </c>
      <c r="BJ823" s="17" t="s">
        <v>80</v>
      </c>
      <c r="BK823" s="143">
        <f>ROUND(I823*H823,2)</f>
        <v>0</v>
      </c>
      <c r="BL823" s="17" t="s">
        <v>192</v>
      </c>
      <c r="BM823" s="142" t="s">
        <v>985</v>
      </c>
    </row>
    <row r="824" spans="2:65" s="1" customFormat="1" ht="10">
      <c r="B824" s="32"/>
      <c r="D824" s="144" t="s">
        <v>163</v>
      </c>
      <c r="F824" s="145" t="s">
        <v>984</v>
      </c>
      <c r="I824" s="146"/>
      <c r="L824" s="32"/>
      <c r="M824" s="147"/>
      <c r="T824" s="53"/>
      <c r="AT824" s="17" t="s">
        <v>163</v>
      </c>
      <c r="AU824" s="17" t="s">
        <v>84</v>
      </c>
    </row>
    <row r="825" spans="2:65" s="1" customFormat="1" ht="16.5" customHeight="1">
      <c r="B825" s="32"/>
      <c r="C825" s="162" t="s">
        <v>559</v>
      </c>
      <c r="D825" s="162" t="s">
        <v>206</v>
      </c>
      <c r="E825" s="163" t="s">
        <v>986</v>
      </c>
      <c r="F825" s="164" t="s">
        <v>987</v>
      </c>
      <c r="G825" s="165" t="s">
        <v>340</v>
      </c>
      <c r="H825" s="166">
        <v>3</v>
      </c>
      <c r="I825" s="167"/>
      <c r="J825" s="168">
        <f>ROUND(I825*H825,2)</f>
        <v>0</v>
      </c>
      <c r="K825" s="164" t="s">
        <v>19</v>
      </c>
      <c r="L825" s="169"/>
      <c r="M825" s="170" t="s">
        <v>19</v>
      </c>
      <c r="N825" s="171" t="s">
        <v>46</v>
      </c>
      <c r="P825" s="140">
        <f>O825*H825</f>
        <v>0</v>
      </c>
      <c r="Q825" s="140">
        <v>0</v>
      </c>
      <c r="R825" s="140">
        <f>Q825*H825</f>
        <v>0</v>
      </c>
      <c r="S825" s="140">
        <v>0</v>
      </c>
      <c r="T825" s="141">
        <f>S825*H825</f>
        <v>0</v>
      </c>
      <c r="AR825" s="142" t="s">
        <v>230</v>
      </c>
      <c r="AT825" s="142" t="s">
        <v>206</v>
      </c>
      <c r="AU825" s="142" t="s">
        <v>84</v>
      </c>
      <c r="AY825" s="17" t="s">
        <v>157</v>
      </c>
      <c r="BE825" s="143">
        <f>IF(N825="základní",J825,0)</f>
        <v>0</v>
      </c>
      <c r="BF825" s="143">
        <f>IF(N825="snížená",J825,0)</f>
        <v>0</v>
      </c>
      <c r="BG825" s="143">
        <f>IF(N825="zákl. přenesená",J825,0)</f>
        <v>0</v>
      </c>
      <c r="BH825" s="143">
        <f>IF(N825="sníž. přenesená",J825,0)</f>
        <v>0</v>
      </c>
      <c r="BI825" s="143">
        <f>IF(N825="nulová",J825,0)</f>
        <v>0</v>
      </c>
      <c r="BJ825" s="17" t="s">
        <v>80</v>
      </c>
      <c r="BK825" s="143">
        <f>ROUND(I825*H825,2)</f>
        <v>0</v>
      </c>
      <c r="BL825" s="17" t="s">
        <v>192</v>
      </c>
      <c r="BM825" s="142" t="s">
        <v>988</v>
      </c>
    </row>
    <row r="826" spans="2:65" s="1" customFormat="1" ht="10">
      <c r="B826" s="32"/>
      <c r="D826" s="144" t="s">
        <v>163</v>
      </c>
      <c r="F826" s="145" t="s">
        <v>987</v>
      </c>
      <c r="I826" s="146"/>
      <c r="L826" s="32"/>
      <c r="M826" s="147"/>
      <c r="T826" s="53"/>
      <c r="AT826" s="17" t="s">
        <v>163</v>
      </c>
      <c r="AU826" s="17" t="s">
        <v>84</v>
      </c>
    </row>
    <row r="827" spans="2:65" s="1" customFormat="1" ht="16.5" customHeight="1">
      <c r="B827" s="32"/>
      <c r="C827" s="131" t="s">
        <v>989</v>
      </c>
      <c r="D827" s="131" t="s">
        <v>159</v>
      </c>
      <c r="E827" s="132" t="s">
        <v>990</v>
      </c>
      <c r="F827" s="133" t="s">
        <v>991</v>
      </c>
      <c r="G827" s="134" t="s">
        <v>916</v>
      </c>
      <c r="H827" s="186"/>
      <c r="I827" s="136"/>
      <c r="J827" s="137">
        <f>ROUND(I827*H827,2)</f>
        <v>0</v>
      </c>
      <c r="K827" s="133" t="s">
        <v>19</v>
      </c>
      <c r="L827" s="32"/>
      <c r="M827" s="138" t="s">
        <v>19</v>
      </c>
      <c r="N827" s="139" t="s">
        <v>46</v>
      </c>
      <c r="P827" s="140">
        <f>O827*H827</f>
        <v>0</v>
      </c>
      <c r="Q827" s="140">
        <v>0</v>
      </c>
      <c r="R827" s="140">
        <f>Q827*H827</f>
        <v>0</v>
      </c>
      <c r="S827" s="140">
        <v>0</v>
      </c>
      <c r="T827" s="141">
        <f>S827*H827</f>
        <v>0</v>
      </c>
      <c r="AR827" s="142" t="s">
        <v>192</v>
      </c>
      <c r="AT827" s="142" t="s">
        <v>159</v>
      </c>
      <c r="AU827" s="142" t="s">
        <v>84</v>
      </c>
      <c r="AY827" s="17" t="s">
        <v>157</v>
      </c>
      <c r="BE827" s="143">
        <f>IF(N827="základní",J827,0)</f>
        <v>0</v>
      </c>
      <c r="BF827" s="143">
        <f>IF(N827="snížená",J827,0)</f>
        <v>0</v>
      </c>
      <c r="BG827" s="143">
        <f>IF(N827="zákl. přenesená",J827,0)</f>
        <v>0</v>
      </c>
      <c r="BH827" s="143">
        <f>IF(N827="sníž. přenesená",J827,0)</f>
        <v>0</v>
      </c>
      <c r="BI827" s="143">
        <f>IF(N827="nulová",J827,0)</f>
        <v>0</v>
      </c>
      <c r="BJ827" s="17" t="s">
        <v>80</v>
      </c>
      <c r="BK827" s="143">
        <f>ROUND(I827*H827,2)</f>
        <v>0</v>
      </c>
      <c r="BL827" s="17" t="s">
        <v>192</v>
      </c>
      <c r="BM827" s="142" t="s">
        <v>992</v>
      </c>
    </row>
    <row r="828" spans="2:65" s="1" customFormat="1" ht="10">
      <c r="B828" s="32"/>
      <c r="D828" s="144" t="s">
        <v>163</v>
      </c>
      <c r="F828" s="145" t="s">
        <v>991</v>
      </c>
      <c r="I828" s="146"/>
      <c r="L828" s="32"/>
      <c r="M828" s="147"/>
      <c r="T828" s="53"/>
      <c r="AT828" s="17" t="s">
        <v>163</v>
      </c>
      <c r="AU828" s="17" t="s">
        <v>84</v>
      </c>
    </row>
    <row r="829" spans="2:65" s="11" customFormat="1" ht="22.75" customHeight="1">
      <c r="B829" s="119"/>
      <c r="D829" s="120" t="s">
        <v>74</v>
      </c>
      <c r="E829" s="129" t="s">
        <v>993</v>
      </c>
      <c r="F829" s="129" t="s">
        <v>994</v>
      </c>
      <c r="I829" s="122"/>
      <c r="J829" s="130">
        <f>BK829</f>
        <v>0</v>
      </c>
      <c r="L829" s="119"/>
      <c r="M829" s="124"/>
      <c r="P829" s="125">
        <f>SUM(P830:P872)</f>
        <v>0</v>
      </c>
      <c r="R829" s="125">
        <f>SUM(R830:R872)</f>
        <v>0</v>
      </c>
      <c r="T829" s="126">
        <f>SUM(T830:T872)</f>
        <v>0</v>
      </c>
      <c r="AR829" s="120" t="s">
        <v>84</v>
      </c>
      <c r="AT829" s="127" t="s">
        <v>74</v>
      </c>
      <c r="AU829" s="127" t="s">
        <v>80</v>
      </c>
      <c r="AY829" s="120" t="s">
        <v>157</v>
      </c>
      <c r="BK829" s="128">
        <f>SUM(BK830:BK872)</f>
        <v>0</v>
      </c>
    </row>
    <row r="830" spans="2:65" s="1" customFormat="1" ht="21.75" customHeight="1">
      <c r="B830" s="32"/>
      <c r="C830" s="131" t="s">
        <v>564</v>
      </c>
      <c r="D830" s="131" t="s">
        <v>159</v>
      </c>
      <c r="E830" s="132" t="s">
        <v>995</v>
      </c>
      <c r="F830" s="133" t="s">
        <v>996</v>
      </c>
      <c r="G830" s="134" t="s">
        <v>235</v>
      </c>
      <c r="H830" s="135">
        <v>25.28</v>
      </c>
      <c r="I830" s="136"/>
      <c r="J830" s="137">
        <f>ROUND(I830*H830,2)</f>
        <v>0</v>
      </c>
      <c r="K830" s="133" t="s">
        <v>19</v>
      </c>
      <c r="L830" s="32"/>
      <c r="M830" s="138" t="s">
        <v>19</v>
      </c>
      <c r="N830" s="139" t="s">
        <v>46</v>
      </c>
      <c r="P830" s="140">
        <f>O830*H830</f>
        <v>0</v>
      </c>
      <c r="Q830" s="140">
        <v>0</v>
      </c>
      <c r="R830" s="140">
        <f>Q830*H830</f>
        <v>0</v>
      </c>
      <c r="S830" s="140">
        <v>0</v>
      </c>
      <c r="T830" s="141">
        <f>S830*H830</f>
        <v>0</v>
      </c>
      <c r="AR830" s="142" t="s">
        <v>192</v>
      </c>
      <c r="AT830" s="142" t="s">
        <v>159</v>
      </c>
      <c r="AU830" s="142" t="s">
        <v>84</v>
      </c>
      <c r="AY830" s="17" t="s">
        <v>157</v>
      </c>
      <c r="BE830" s="143">
        <f>IF(N830="základní",J830,0)</f>
        <v>0</v>
      </c>
      <c r="BF830" s="143">
        <f>IF(N830="snížená",J830,0)</f>
        <v>0</v>
      </c>
      <c r="BG830" s="143">
        <f>IF(N830="zákl. přenesená",J830,0)</f>
        <v>0</v>
      </c>
      <c r="BH830" s="143">
        <f>IF(N830="sníž. přenesená",J830,0)</f>
        <v>0</v>
      </c>
      <c r="BI830" s="143">
        <f>IF(N830="nulová",J830,0)</f>
        <v>0</v>
      </c>
      <c r="BJ830" s="17" t="s">
        <v>80</v>
      </c>
      <c r="BK830" s="143">
        <f>ROUND(I830*H830,2)</f>
        <v>0</v>
      </c>
      <c r="BL830" s="17" t="s">
        <v>192</v>
      </c>
      <c r="BM830" s="142" t="s">
        <v>997</v>
      </c>
    </row>
    <row r="831" spans="2:65" s="1" customFormat="1" ht="10">
      <c r="B831" s="32"/>
      <c r="D831" s="144" t="s">
        <v>163</v>
      </c>
      <c r="F831" s="145" t="s">
        <v>996</v>
      </c>
      <c r="I831" s="146"/>
      <c r="L831" s="32"/>
      <c r="M831" s="147"/>
      <c r="T831" s="53"/>
      <c r="AT831" s="17" t="s">
        <v>163</v>
      </c>
      <c r="AU831" s="17" t="s">
        <v>84</v>
      </c>
    </row>
    <row r="832" spans="2:65" s="12" customFormat="1" ht="10">
      <c r="B832" s="148"/>
      <c r="D832" s="144" t="s">
        <v>164</v>
      </c>
      <c r="E832" s="149" t="s">
        <v>19</v>
      </c>
      <c r="F832" s="150" t="s">
        <v>998</v>
      </c>
      <c r="H832" s="151">
        <v>25.28</v>
      </c>
      <c r="I832" s="152"/>
      <c r="L832" s="148"/>
      <c r="M832" s="153"/>
      <c r="T832" s="154"/>
      <c r="AT832" s="149" t="s">
        <v>164</v>
      </c>
      <c r="AU832" s="149" t="s">
        <v>84</v>
      </c>
      <c r="AV832" s="12" t="s">
        <v>84</v>
      </c>
      <c r="AW832" s="12" t="s">
        <v>36</v>
      </c>
      <c r="AX832" s="12" t="s">
        <v>75</v>
      </c>
      <c r="AY832" s="149" t="s">
        <v>157</v>
      </c>
    </row>
    <row r="833" spans="2:65" s="13" customFormat="1" ht="10">
      <c r="B833" s="155"/>
      <c r="D833" s="144" t="s">
        <v>164</v>
      </c>
      <c r="E833" s="156" t="s">
        <v>19</v>
      </c>
      <c r="F833" s="157" t="s">
        <v>166</v>
      </c>
      <c r="H833" s="158">
        <v>25.28</v>
      </c>
      <c r="I833" s="159"/>
      <c r="L833" s="155"/>
      <c r="M833" s="160"/>
      <c r="T833" s="161"/>
      <c r="AT833" s="156" t="s">
        <v>164</v>
      </c>
      <c r="AU833" s="156" t="s">
        <v>84</v>
      </c>
      <c r="AV833" s="13" t="s">
        <v>90</v>
      </c>
      <c r="AW833" s="13" t="s">
        <v>36</v>
      </c>
      <c r="AX833" s="13" t="s">
        <v>80</v>
      </c>
      <c r="AY833" s="156" t="s">
        <v>157</v>
      </c>
    </row>
    <row r="834" spans="2:65" s="1" customFormat="1" ht="24.15" customHeight="1">
      <c r="B834" s="32"/>
      <c r="C834" s="131" t="s">
        <v>999</v>
      </c>
      <c r="D834" s="131" t="s">
        <v>159</v>
      </c>
      <c r="E834" s="132" t="s">
        <v>1000</v>
      </c>
      <c r="F834" s="133" t="s">
        <v>1001</v>
      </c>
      <c r="G834" s="134" t="s">
        <v>235</v>
      </c>
      <c r="H834" s="135">
        <v>49.8</v>
      </c>
      <c r="I834" s="136"/>
      <c r="J834" s="137">
        <f>ROUND(I834*H834,2)</f>
        <v>0</v>
      </c>
      <c r="K834" s="133" t="s">
        <v>19</v>
      </c>
      <c r="L834" s="32"/>
      <c r="M834" s="138" t="s">
        <v>19</v>
      </c>
      <c r="N834" s="139" t="s">
        <v>46</v>
      </c>
      <c r="P834" s="140">
        <f>O834*H834</f>
        <v>0</v>
      </c>
      <c r="Q834" s="140">
        <v>0</v>
      </c>
      <c r="R834" s="140">
        <f>Q834*H834</f>
        <v>0</v>
      </c>
      <c r="S834" s="140">
        <v>0</v>
      </c>
      <c r="T834" s="141">
        <f>S834*H834</f>
        <v>0</v>
      </c>
      <c r="AR834" s="142" t="s">
        <v>192</v>
      </c>
      <c r="AT834" s="142" t="s">
        <v>159</v>
      </c>
      <c r="AU834" s="142" t="s">
        <v>84</v>
      </c>
      <c r="AY834" s="17" t="s">
        <v>157</v>
      </c>
      <c r="BE834" s="143">
        <f>IF(N834="základní",J834,0)</f>
        <v>0</v>
      </c>
      <c r="BF834" s="143">
        <f>IF(N834="snížená",J834,0)</f>
        <v>0</v>
      </c>
      <c r="BG834" s="143">
        <f>IF(N834="zákl. přenesená",J834,0)</f>
        <v>0</v>
      </c>
      <c r="BH834" s="143">
        <f>IF(N834="sníž. přenesená",J834,0)</f>
        <v>0</v>
      </c>
      <c r="BI834" s="143">
        <f>IF(N834="nulová",J834,0)</f>
        <v>0</v>
      </c>
      <c r="BJ834" s="17" t="s">
        <v>80</v>
      </c>
      <c r="BK834" s="143">
        <f>ROUND(I834*H834,2)</f>
        <v>0</v>
      </c>
      <c r="BL834" s="17" t="s">
        <v>192</v>
      </c>
      <c r="BM834" s="142" t="s">
        <v>1002</v>
      </c>
    </row>
    <row r="835" spans="2:65" s="1" customFormat="1" ht="10">
      <c r="B835" s="32"/>
      <c r="D835" s="144" t="s">
        <v>163</v>
      </c>
      <c r="F835" s="145" t="s">
        <v>1001</v>
      </c>
      <c r="I835" s="146"/>
      <c r="L835" s="32"/>
      <c r="M835" s="147"/>
      <c r="T835" s="53"/>
      <c r="AT835" s="17" t="s">
        <v>163</v>
      </c>
      <c r="AU835" s="17" t="s">
        <v>84</v>
      </c>
    </row>
    <row r="836" spans="2:65" s="12" customFormat="1" ht="10">
      <c r="B836" s="148"/>
      <c r="D836" s="144" t="s">
        <v>164</v>
      </c>
      <c r="E836" s="149" t="s">
        <v>19</v>
      </c>
      <c r="F836" s="150" t="s">
        <v>1003</v>
      </c>
      <c r="H836" s="151">
        <v>49.8</v>
      </c>
      <c r="I836" s="152"/>
      <c r="L836" s="148"/>
      <c r="M836" s="153"/>
      <c r="T836" s="154"/>
      <c r="AT836" s="149" t="s">
        <v>164</v>
      </c>
      <c r="AU836" s="149" t="s">
        <v>84</v>
      </c>
      <c r="AV836" s="12" t="s">
        <v>84</v>
      </c>
      <c r="AW836" s="12" t="s">
        <v>36</v>
      </c>
      <c r="AX836" s="12" t="s">
        <v>75</v>
      </c>
      <c r="AY836" s="149" t="s">
        <v>157</v>
      </c>
    </row>
    <row r="837" spans="2:65" s="13" customFormat="1" ht="10">
      <c r="B837" s="155"/>
      <c r="D837" s="144" t="s">
        <v>164</v>
      </c>
      <c r="E837" s="156" t="s">
        <v>19</v>
      </c>
      <c r="F837" s="157" t="s">
        <v>166</v>
      </c>
      <c r="H837" s="158">
        <v>49.8</v>
      </c>
      <c r="I837" s="159"/>
      <c r="L837" s="155"/>
      <c r="M837" s="160"/>
      <c r="T837" s="161"/>
      <c r="AT837" s="156" t="s">
        <v>164</v>
      </c>
      <c r="AU837" s="156" t="s">
        <v>84</v>
      </c>
      <c r="AV837" s="13" t="s">
        <v>90</v>
      </c>
      <c r="AW837" s="13" t="s">
        <v>36</v>
      </c>
      <c r="AX837" s="13" t="s">
        <v>80</v>
      </c>
      <c r="AY837" s="156" t="s">
        <v>157</v>
      </c>
    </row>
    <row r="838" spans="2:65" s="1" customFormat="1" ht="16.5" customHeight="1">
      <c r="B838" s="32"/>
      <c r="C838" s="162" t="s">
        <v>571</v>
      </c>
      <c r="D838" s="162" t="s">
        <v>206</v>
      </c>
      <c r="E838" s="163" t="s">
        <v>1004</v>
      </c>
      <c r="F838" s="164" t="s">
        <v>1005</v>
      </c>
      <c r="G838" s="165" t="s">
        <v>162</v>
      </c>
      <c r="H838" s="166">
        <v>0.35099999999999998</v>
      </c>
      <c r="I838" s="167"/>
      <c r="J838" s="168">
        <f>ROUND(I838*H838,2)</f>
        <v>0</v>
      </c>
      <c r="K838" s="164" t="s">
        <v>19</v>
      </c>
      <c r="L838" s="169"/>
      <c r="M838" s="170" t="s">
        <v>19</v>
      </c>
      <c r="N838" s="171" t="s">
        <v>46</v>
      </c>
      <c r="P838" s="140">
        <f>O838*H838</f>
        <v>0</v>
      </c>
      <c r="Q838" s="140">
        <v>0</v>
      </c>
      <c r="R838" s="140">
        <f>Q838*H838</f>
        <v>0</v>
      </c>
      <c r="S838" s="140">
        <v>0</v>
      </c>
      <c r="T838" s="141">
        <f>S838*H838</f>
        <v>0</v>
      </c>
      <c r="AR838" s="142" t="s">
        <v>230</v>
      </c>
      <c r="AT838" s="142" t="s">
        <v>206</v>
      </c>
      <c r="AU838" s="142" t="s">
        <v>84</v>
      </c>
      <c r="AY838" s="17" t="s">
        <v>157</v>
      </c>
      <c r="BE838" s="143">
        <f>IF(N838="základní",J838,0)</f>
        <v>0</v>
      </c>
      <c r="BF838" s="143">
        <f>IF(N838="snížená",J838,0)</f>
        <v>0</v>
      </c>
      <c r="BG838" s="143">
        <f>IF(N838="zákl. přenesená",J838,0)</f>
        <v>0</v>
      </c>
      <c r="BH838" s="143">
        <f>IF(N838="sníž. přenesená",J838,0)</f>
        <v>0</v>
      </c>
      <c r="BI838" s="143">
        <f>IF(N838="nulová",J838,0)</f>
        <v>0</v>
      </c>
      <c r="BJ838" s="17" t="s">
        <v>80</v>
      </c>
      <c r="BK838" s="143">
        <f>ROUND(I838*H838,2)</f>
        <v>0</v>
      </c>
      <c r="BL838" s="17" t="s">
        <v>192</v>
      </c>
      <c r="BM838" s="142" t="s">
        <v>1006</v>
      </c>
    </row>
    <row r="839" spans="2:65" s="1" customFormat="1" ht="10">
      <c r="B839" s="32"/>
      <c r="D839" s="144" t="s">
        <v>163</v>
      </c>
      <c r="F839" s="145" t="s">
        <v>1005</v>
      </c>
      <c r="I839" s="146"/>
      <c r="L839" s="32"/>
      <c r="M839" s="147"/>
      <c r="T839" s="53"/>
      <c r="AT839" s="17" t="s">
        <v>163</v>
      </c>
      <c r="AU839" s="17" t="s">
        <v>84</v>
      </c>
    </row>
    <row r="840" spans="2:65" s="12" customFormat="1" ht="10">
      <c r="B840" s="148"/>
      <c r="D840" s="144" t="s">
        <v>164</v>
      </c>
      <c r="E840" s="149" t="s">
        <v>19</v>
      </c>
      <c r="F840" s="150" t="s">
        <v>1007</v>
      </c>
      <c r="H840" s="151">
        <v>0.35099999999999998</v>
      </c>
      <c r="I840" s="152"/>
      <c r="L840" s="148"/>
      <c r="M840" s="153"/>
      <c r="T840" s="154"/>
      <c r="AT840" s="149" t="s">
        <v>164</v>
      </c>
      <c r="AU840" s="149" t="s">
        <v>84</v>
      </c>
      <c r="AV840" s="12" t="s">
        <v>84</v>
      </c>
      <c r="AW840" s="12" t="s">
        <v>36</v>
      </c>
      <c r="AX840" s="12" t="s">
        <v>75</v>
      </c>
      <c r="AY840" s="149" t="s">
        <v>157</v>
      </c>
    </row>
    <row r="841" spans="2:65" s="13" customFormat="1" ht="10">
      <c r="B841" s="155"/>
      <c r="D841" s="144" t="s">
        <v>164</v>
      </c>
      <c r="E841" s="156" t="s">
        <v>19</v>
      </c>
      <c r="F841" s="157" t="s">
        <v>166</v>
      </c>
      <c r="H841" s="158">
        <v>0.35099999999999998</v>
      </c>
      <c r="I841" s="159"/>
      <c r="L841" s="155"/>
      <c r="M841" s="160"/>
      <c r="T841" s="161"/>
      <c r="AT841" s="156" t="s">
        <v>164</v>
      </c>
      <c r="AU841" s="156" t="s">
        <v>84</v>
      </c>
      <c r="AV841" s="13" t="s">
        <v>90</v>
      </c>
      <c r="AW841" s="13" t="s">
        <v>36</v>
      </c>
      <c r="AX841" s="13" t="s">
        <v>80</v>
      </c>
      <c r="AY841" s="156" t="s">
        <v>157</v>
      </c>
    </row>
    <row r="842" spans="2:65" s="1" customFormat="1" ht="16.5" customHeight="1">
      <c r="B842" s="32"/>
      <c r="C842" s="131" t="s">
        <v>1008</v>
      </c>
      <c r="D842" s="131" t="s">
        <v>159</v>
      </c>
      <c r="E842" s="132" t="s">
        <v>1009</v>
      </c>
      <c r="F842" s="133" t="s">
        <v>1010</v>
      </c>
      <c r="G842" s="134" t="s">
        <v>235</v>
      </c>
      <c r="H842" s="135">
        <v>489.57</v>
      </c>
      <c r="I842" s="136"/>
      <c r="J842" s="137">
        <f>ROUND(I842*H842,2)</f>
        <v>0</v>
      </c>
      <c r="K842" s="133" t="s">
        <v>19</v>
      </c>
      <c r="L842" s="32"/>
      <c r="M842" s="138" t="s">
        <v>19</v>
      </c>
      <c r="N842" s="139" t="s">
        <v>46</v>
      </c>
      <c r="P842" s="140">
        <f>O842*H842</f>
        <v>0</v>
      </c>
      <c r="Q842" s="140">
        <v>0</v>
      </c>
      <c r="R842" s="140">
        <f>Q842*H842</f>
        <v>0</v>
      </c>
      <c r="S842" s="140">
        <v>0</v>
      </c>
      <c r="T842" s="141">
        <f>S842*H842</f>
        <v>0</v>
      </c>
      <c r="AR842" s="142" t="s">
        <v>192</v>
      </c>
      <c r="AT842" s="142" t="s">
        <v>159</v>
      </c>
      <c r="AU842" s="142" t="s">
        <v>84</v>
      </c>
      <c r="AY842" s="17" t="s">
        <v>157</v>
      </c>
      <c r="BE842" s="143">
        <f>IF(N842="základní",J842,0)</f>
        <v>0</v>
      </c>
      <c r="BF842" s="143">
        <f>IF(N842="snížená",J842,0)</f>
        <v>0</v>
      </c>
      <c r="BG842" s="143">
        <f>IF(N842="zákl. přenesená",J842,0)</f>
        <v>0</v>
      </c>
      <c r="BH842" s="143">
        <f>IF(N842="sníž. přenesená",J842,0)</f>
        <v>0</v>
      </c>
      <c r="BI842" s="143">
        <f>IF(N842="nulová",J842,0)</f>
        <v>0</v>
      </c>
      <c r="BJ842" s="17" t="s">
        <v>80</v>
      </c>
      <c r="BK842" s="143">
        <f>ROUND(I842*H842,2)</f>
        <v>0</v>
      </c>
      <c r="BL842" s="17" t="s">
        <v>192</v>
      </c>
      <c r="BM842" s="142" t="s">
        <v>1011</v>
      </c>
    </row>
    <row r="843" spans="2:65" s="1" customFormat="1" ht="10">
      <c r="B843" s="32"/>
      <c r="D843" s="144" t="s">
        <v>163</v>
      </c>
      <c r="F843" s="145" t="s">
        <v>1010</v>
      </c>
      <c r="I843" s="146"/>
      <c r="L843" s="32"/>
      <c r="M843" s="147"/>
      <c r="T843" s="53"/>
      <c r="AT843" s="17" t="s">
        <v>163</v>
      </c>
      <c r="AU843" s="17" t="s">
        <v>84</v>
      </c>
    </row>
    <row r="844" spans="2:65" s="12" customFormat="1" ht="10">
      <c r="B844" s="148"/>
      <c r="D844" s="144" t="s">
        <v>164</v>
      </c>
      <c r="E844" s="149" t="s">
        <v>19</v>
      </c>
      <c r="F844" s="150" t="s">
        <v>1012</v>
      </c>
      <c r="H844" s="151">
        <v>41.4</v>
      </c>
      <c r="I844" s="152"/>
      <c r="L844" s="148"/>
      <c r="M844" s="153"/>
      <c r="T844" s="154"/>
      <c r="AT844" s="149" t="s">
        <v>164</v>
      </c>
      <c r="AU844" s="149" t="s">
        <v>84</v>
      </c>
      <c r="AV844" s="12" t="s">
        <v>84</v>
      </c>
      <c r="AW844" s="12" t="s">
        <v>36</v>
      </c>
      <c r="AX844" s="12" t="s">
        <v>75</v>
      </c>
      <c r="AY844" s="149" t="s">
        <v>157</v>
      </c>
    </row>
    <row r="845" spans="2:65" s="12" customFormat="1" ht="10">
      <c r="B845" s="148"/>
      <c r="D845" s="144" t="s">
        <v>164</v>
      </c>
      <c r="E845" s="149" t="s">
        <v>19</v>
      </c>
      <c r="F845" s="150" t="s">
        <v>1012</v>
      </c>
      <c r="H845" s="151">
        <v>41.4</v>
      </c>
      <c r="I845" s="152"/>
      <c r="L845" s="148"/>
      <c r="M845" s="153"/>
      <c r="T845" s="154"/>
      <c r="AT845" s="149" t="s">
        <v>164</v>
      </c>
      <c r="AU845" s="149" t="s">
        <v>84</v>
      </c>
      <c r="AV845" s="12" t="s">
        <v>84</v>
      </c>
      <c r="AW845" s="12" t="s">
        <v>36</v>
      </c>
      <c r="AX845" s="12" t="s">
        <v>75</v>
      </c>
      <c r="AY845" s="149" t="s">
        <v>157</v>
      </c>
    </row>
    <row r="846" spans="2:65" s="12" customFormat="1" ht="10">
      <c r="B846" s="148"/>
      <c r="D846" s="144" t="s">
        <v>164</v>
      </c>
      <c r="E846" s="149" t="s">
        <v>19</v>
      </c>
      <c r="F846" s="150" t="s">
        <v>1013</v>
      </c>
      <c r="H846" s="151">
        <v>276.57</v>
      </c>
      <c r="I846" s="152"/>
      <c r="L846" s="148"/>
      <c r="M846" s="153"/>
      <c r="T846" s="154"/>
      <c r="AT846" s="149" t="s">
        <v>164</v>
      </c>
      <c r="AU846" s="149" t="s">
        <v>84</v>
      </c>
      <c r="AV846" s="12" t="s">
        <v>84</v>
      </c>
      <c r="AW846" s="12" t="s">
        <v>36</v>
      </c>
      <c r="AX846" s="12" t="s">
        <v>75</v>
      </c>
      <c r="AY846" s="149" t="s">
        <v>157</v>
      </c>
    </row>
    <row r="847" spans="2:65" s="12" customFormat="1" ht="10">
      <c r="B847" s="148"/>
      <c r="D847" s="144" t="s">
        <v>164</v>
      </c>
      <c r="E847" s="149" t="s">
        <v>19</v>
      </c>
      <c r="F847" s="150" t="s">
        <v>1014</v>
      </c>
      <c r="H847" s="151">
        <v>130.19999999999999</v>
      </c>
      <c r="I847" s="152"/>
      <c r="L847" s="148"/>
      <c r="M847" s="153"/>
      <c r="T847" s="154"/>
      <c r="AT847" s="149" t="s">
        <v>164</v>
      </c>
      <c r="AU847" s="149" t="s">
        <v>84</v>
      </c>
      <c r="AV847" s="12" t="s">
        <v>84</v>
      </c>
      <c r="AW847" s="12" t="s">
        <v>36</v>
      </c>
      <c r="AX847" s="12" t="s">
        <v>75</v>
      </c>
      <c r="AY847" s="149" t="s">
        <v>157</v>
      </c>
    </row>
    <row r="848" spans="2:65" s="13" customFormat="1" ht="10">
      <c r="B848" s="155"/>
      <c r="D848" s="144" t="s">
        <v>164</v>
      </c>
      <c r="E848" s="156" t="s">
        <v>19</v>
      </c>
      <c r="F848" s="157" t="s">
        <v>166</v>
      </c>
      <c r="H848" s="158">
        <v>489.57</v>
      </c>
      <c r="I848" s="159"/>
      <c r="L848" s="155"/>
      <c r="M848" s="160"/>
      <c r="T848" s="161"/>
      <c r="AT848" s="156" t="s">
        <v>164</v>
      </c>
      <c r="AU848" s="156" t="s">
        <v>84</v>
      </c>
      <c r="AV848" s="13" t="s">
        <v>90</v>
      </c>
      <c r="AW848" s="13" t="s">
        <v>36</v>
      </c>
      <c r="AX848" s="13" t="s">
        <v>80</v>
      </c>
      <c r="AY848" s="156" t="s">
        <v>157</v>
      </c>
    </row>
    <row r="849" spans="2:65" s="1" customFormat="1" ht="16.5" customHeight="1">
      <c r="B849" s="32"/>
      <c r="C849" s="162" t="s">
        <v>579</v>
      </c>
      <c r="D849" s="162" t="s">
        <v>206</v>
      </c>
      <c r="E849" s="163" t="s">
        <v>1015</v>
      </c>
      <c r="F849" s="164" t="s">
        <v>1016</v>
      </c>
      <c r="G849" s="165" t="s">
        <v>162</v>
      </c>
      <c r="H849" s="166">
        <v>9.17</v>
      </c>
      <c r="I849" s="167"/>
      <c r="J849" s="168">
        <f>ROUND(I849*H849,2)</f>
        <v>0</v>
      </c>
      <c r="K849" s="164" t="s">
        <v>19</v>
      </c>
      <c r="L849" s="169"/>
      <c r="M849" s="170" t="s">
        <v>19</v>
      </c>
      <c r="N849" s="171" t="s">
        <v>46</v>
      </c>
      <c r="P849" s="140">
        <f>O849*H849</f>
        <v>0</v>
      </c>
      <c r="Q849" s="140">
        <v>0</v>
      </c>
      <c r="R849" s="140">
        <f>Q849*H849</f>
        <v>0</v>
      </c>
      <c r="S849" s="140">
        <v>0</v>
      </c>
      <c r="T849" s="141">
        <f>S849*H849</f>
        <v>0</v>
      </c>
      <c r="AR849" s="142" t="s">
        <v>230</v>
      </c>
      <c r="AT849" s="142" t="s">
        <v>206</v>
      </c>
      <c r="AU849" s="142" t="s">
        <v>84</v>
      </c>
      <c r="AY849" s="17" t="s">
        <v>157</v>
      </c>
      <c r="BE849" s="143">
        <f>IF(N849="základní",J849,0)</f>
        <v>0</v>
      </c>
      <c r="BF849" s="143">
        <f>IF(N849="snížená",J849,0)</f>
        <v>0</v>
      </c>
      <c r="BG849" s="143">
        <f>IF(N849="zákl. přenesená",J849,0)</f>
        <v>0</v>
      </c>
      <c r="BH849" s="143">
        <f>IF(N849="sníž. přenesená",J849,0)</f>
        <v>0</v>
      </c>
      <c r="BI849" s="143">
        <f>IF(N849="nulová",J849,0)</f>
        <v>0</v>
      </c>
      <c r="BJ849" s="17" t="s">
        <v>80</v>
      </c>
      <c r="BK849" s="143">
        <f>ROUND(I849*H849,2)</f>
        <v>0</v>
      </c>
      <c r="BL849" s="17" t="s">
        <v>192</v>
      </c>
      <c r="BM849" s="142" t="s">
        <v>1017</v>
      </c>
    </row>
    <row r="850" spans="2:65" s="1" customFormat="1" ht="10">
      <c r="B850" s="32"/>
      <c r="D850" s="144" t="s">
        <v>163</v>
      </c>
      <c r="F850" s="145" t="s">
        <v>1016</v>
      </c>
      <c r="I850" s="146"/>
      <c r="L850" s="32"/>
      <c r="M850" s="147"/>
      <c r="T850" s="53"/>
      <c r="AT850" s="17" t="s">
        <v>163</v>
      </c>
      <c r="AU850" s="17" t="s">
        <v>84</v>
      </c>
    </row>
    <row r="851" spans="2:65" s="1" customFormat="1" ht="21.75" customHeight="1">
      <c r="B851" s="32"/>
      <c r="C851" s="131" t="s">
        <v>1018</v>
      </c>
      <c r="D851" s="131" t="s">
        <v>159</v>
      </c>
      <c r="E851" s="132" t="s">
        <v>1019</v>
      </c>
      <c r="F851" s="133" t="s">
        <v>1020</v>
      </c>
      <c r="G851" s="134" t="s">
        <v>199</v>
      </c>
      <c r="H851" s="135">
        <v>456.5</v>
      </c>
      <c r="I851" s="136"/>
      <c r="J851" s="137">
        <f>ROUND(I851*H851,2)</f>
        <v>0</v>
      </c>
      <c r="K851" s="133" t="s">
        <v>19</v>
      </c>
      <c r="L851" s="32"/>
      <c r="M851" s="138" t="s">
        <v>19</v>
      </c>
      <c r="N851" s="139" t="s">
        <v>46</v>
      </c>
      <c r="P851" s="140">
        <f>O851*H851</f>
        <v>0</v>
      </c>
      <c r="Q851" s="140">
        <v>0</v>
      </c>
      <c r="R851" s="140">
        <f>Q851*H851</f>
        <v>0</v>
      </c>
      <c r="S851" s="140">
        <v>0</v>
      </c>
      <c r="T851" s="141">
        <f>S851*H851</f>
        <v>0</v>
      </c>
      <c r="AR851" s="142" t="s">
        <v>192</v>
      </c>
      <c r="AT851" s="142" t="s">
        <v>159</v>
      </c>
      <c r="AU851" s="142" t="s">
        <v>84</v>
      </c>
      <c r="AY851" s="17" t="s">
        <v>157</v>
      </c>
      <c r="BE851" s="143">
        <f>IF(N851="základní",J851,0)</f>
        <v>0</v>
      </c>
      <c r="BF851" s="143">
        <f>IF(N851="snížená",J851,0)</f>
        <v>0</v>
      </c>
      <c r="BG851" s="143">
        <f>IF(N851="zákl. přenesená",J851,0)</f>
        <v>0</v>
      </c>
      <c r="BH851" s="143">
        <f>IF(N851="sníž. přenesená",J851,0)</f>
        <v>0</v>
      </c>
      <c r="BI851" s="143">
        <f>IF(N851="nulová",J851,0)</f>
        <v>0</v>
      </c>
      <c r="BJ851" s="17" t="s">
        <v>80</v>
      </c>
      <c r="BK851" s="143">
        <f>ROUND(I851*H851,2)</f>
        <v>0</v>
      </c>
      <c r="BL851" s="17" t="s">
        <v>192</v>
      </c>
      <c r="BM851" s="142" t="s">
        <v>1021</v>
      </c>
    </row>
    <row r="852" spans="2:65" s="1" customFormat="1" ht="10">
      <c r="B852" s="32"/>
      <c r="D852" s="144" t="s">
        <v>163</v>
      </c>
      <c r="F852" s="145" t="s">
        <v>1020</v>
      </c>
      <c r="I852" s="146"/>
      <c r="L852" s="32"/>
      <c r="M852" s="147"/>
      <c r="T852" s="53"/>
      <c r="AT852" s="17" t="s">
        <v>163</v>
      </c>
      <c r="AU852" s="17" t="s">
        <v>84</v>
      </c>
    </row>
    <row r="853" spans="2:65" s="12" customFormat="1" ht="10">
      <c r="B853" s="148"/>
      <c r="D853" s="144" t="s">
        <v>164</v>
      </c>
      <c r="E853" s="149" t="s">
        <v>19</v>
      </c>
      <c r="F853" s="150" t="s">
        <v>1022</v>
      </c>
      <c r="H853" s="151">
        <v>456.5</v>
      </c>
      <c r="I853" s="152"/>
      <c r="L853" s="148"/>
      <c r="M853" s="153"/>
      <c r="T853" s="154"/>
      <c r="AT853" s="149" t="s">
        <v>164</v>
      </c>
      <c r="AU853" s="149" t="s">
        <v>84</v>
      </c>
      <c r="AV853" s="12" t="s">
        <v>84</v>
      </c>
      <c r="AW853" s="12" t="s">
        <v>36</v>
      </c>
      <c r="AX853" s="12" t="s">
        <v>75</v>
      </c>
      <c r="AY853" s="149" t="s">
        <v>157</v>
      </c>
    </row>
    <row r="854" spans="2:65" s="13" customFormat="1" ht="10">
      <c r="B854" s="155"/>
      <c r="D854" s="144" t="s">
        <v>164</v>
      </c>
      <c r="E854" s="156" t="s">
        <v>19</v>
      </c>
      <c r="F854" s="157" t="s">
        <v>166</v>
      </c>
      <c r="H854" s="158">
        <v>456.5</v>
      </c>
      <c r="I854" s="159"/>
      <c r="L854" s="155"/>
      <c r="M854" s="160"/>
      <c r="T854" s="161"/>
      <c r="AT854" s="156" t="s">
        <v>164</v>
      </c>
      <c r="AU854" s="156" t="s">
        <v>84</v>
      </c>
      <c r="AV854" s="13" t="s">
        <v>90</v>
      </c>
      <c r="AW854" s="13" t="s">
        <v>36</v>
      </c>
      <c r="AX854" s="13" t="s">
        <v>80</v>
      </c>
      <c r="AY854" s="156" t="s">
        <v>157</v>
      </c>
    </row>
    <row r="855" spans="2:65" s="1" customFormat="1" ht="16.5" customHeight="1">
      <c r="B855" s="32"/>
      <c r="C855" s="162" t="s">
        <v>582</v>
      </c>
      <c r="D855" s="162" t="s">
        <v>206</v>
      </c>
      <c r="E855" s="163" t="s">
        <v>1023</v>
      </c>
      <c r="F855" s="164" t="s">
        <v>1024</v>
      </c>
      <c r="G855" s="165" t="s">
        <v>162</v>
      </c>
      <c r="H855" s="166">
        <v>1.972</v>
      </c>
      <c r="I855" s="167"/>
      <c r="J855" s="168">
        <f>ROUND(I855*H855,2)</f>
        <v>0</v>
      </c>
      <c r="K855" s="164" t="s">
        <v>19</v>
      </c>
      <c r="L855" s="169"/>
      <c r="M855" s="170" t="s">
        <v>19</v>
      </c>
      <c r="N855" s="171" t="s">
        <v>46</v>
      </c>
      <c r="P855" s="140">
        <f>O855*H855</f>
        <v>0</v>
      </c>
      <c r="Q855" s="140">
        <v>0</v>
      </c>
      <c r="R855" s="140">
        <f>Q855*H855</f>
        <v>0</v>
      </c>
      <c r="S855" s="140">
        <v>0</v>
      </c>
      <c r="T855" s="141">
        <f>S855*H855</f>
        <v>0</v>
      </c>
      <c r="AR855" s="142" t="s">
        <v>230</v>
      </c>
      <c r="AT855" s="142" t="s">
        <v>206</v>
      </c>
      <c r="AU855" s="142" t="s">
        <v>84</v>
      </c>
      <c r="AY855" s="17" t="s">
        <v>157</v>
      </c>
      <c r="BE855" s="143">
        <f>IF(N855="základní",J855,0)</f>
        <v>0</v>
      </c>
      <c r="BF855" s="143">
        <f>IF(N855="snížená",J855,0)</f>
        <v>0</v>
      </c>
      <c r="BG855" s="143">
        <f>IF(N855="zákl. přenesená",J855,0)</f>
        <v>0</v>
      </c>
      <c r="BH855" s="143">
        <f>IF(N855="sníž. přenesená",J855,0)</f>
        <v>0</v>
      </c>
      <c r="BI855" s="143">
        <f>IF(N855="nulová",J855,0)</f>
        <v>0</v>
      </c>
      <c r="BJ855" s="17" t="s">
        <v>80</v>
      </c>
      <c r="BK855" s="143">
        <f>ROUND(I855*H855,2)</f>
        <v>0</v>
      </c>
      <c r="BL855" s="17" t="s">
        <v>192</v>
      </c>
      <c r="BM855" s="142" t="s">
        <v>1025</v>
      </c>
    </row>
    <row r="856" spans="2:65" s="1" customFormat="1" ht="10">
      <c r="B856" s="32"/>
      <c r="D856" s="144" t="s">
        <v>163</v>
      </c>
      <c r="F856" s="145" t="s">
        <v>1024</v>
      </c>
      <c r="I856" s="146"/>
      <c r="L856" s="32"/>
      <c r="M856" s="147"/>
      <c r="T856" s="53"/>
      <c r="AT856" s="17" t="s">
        <v>163</v>
      </c>
      <c r="AU856" s="17" t="s">
        <v>84</v>
      </c>
    </row>
    <row r="857" spans="2:65" s="12" customFormat="1" ht="10">
      <c r="B857" s="148"/>
      <c r="D857" s="144" t="s">
        <v>164</v>
      </c>
      <c r="E857" s="149" t="s">
        <v>19</v>
      </c>
      <c r="F857" s="150" t="s">
        <v>1026</v>
      </c>
      <c r="H857" s="151">
        <v>1.972</v>
      </c>
      <c r="I857" s="152"/>
      <c r="L857" s="148"/>
      <c r="M857" s="153"/>
      <c r="T857" s="154"/>
      <c r="AT857" s="149" t="s">
        <v>164</v>
      </c>
      <c r="AU857" s="149" t="s">
        <v>84</v>
      </c>
      <c r="AV857" s="12" t="s">
        <v>84</v>
      </c>
      <c r="AW857" s="12" t="s">
        <v>36</v>
      </c>
      <c r="AX857" s="12" t="s">
        <v>75</v>
      </c>
      <c r="AY857" s="149" t="s">
        <v>157</v>
      </c>
    </row>
    <row r="858" spans="2:65" s="13" customFormat="1" ht="10">
      <c r="B858" s="155"/>
      <c r="D858" s="144" t="s">
        <v>164</v>
      </c>
      <c r="E858" s="156" t="s">
        <v>19</v>
      </c>
      <c r="F858" s="157" t="s">
        <v>166</v>
      </c>
      <c r="H858" s="158">
        <v>1.972</v>
      </c>
      <c r="I858" s="159"/>
      <c r="L858" s="155"/>
      <c r="M858" s="160"/>
      <c r="T858" s="161"/>
      <c r="AT858" s="156" t="s">
        <v>164</v>
      </c>
      <c r="AU858" s="156" t="s">
        <v>84</v>
      </c>
      <c r="AV858" s="13" t="s">
        <v>90</v>
      </c>
      <c r="AW858" s="13" t="s">
        <v>36</v>
      </c>
      <c r="AX858" s="13" t="s">
        <v>80</v>
      </c>
      <c r="AY858" s="156" t="s">
        <v>157</v>
      </c>
    </row>
    <row r="859" spans="2:65" s="1" customFormat="1" ht="16.5" customHeight="1">
      <c r="B859" s="32"/>
      <c r="C859" s="131" t="s">
        <v>1027</v>
      </c>
      <c r="D859" s="131" t="s">
        <v>159</v>
      </c>
      <c r="E859" s="132" t="s">
        <v>1028</v>
      </c>
      <c r="F859" s="133" t="s">
        <v>1029</v>
      </c>
      <c r="G859" s="134" t="s">
        <v>162</v>
      </c>
      <c r="H859" s="135">
        <v>11.362</v>
      </c>
      <c r="I859" s="136"/>
      <c r="J859" s="137">
        <f>ROUND(I859*H859,2)</f>
        <v>0</v>
      </c>
      <c r="K859" s="133" t="s">
        <v>19</v>
      </c>
      <c r="L859" s="32"/>
      <c r="M859" s="138" t="s">
        <v>19</v>
      </c>
      <c r="N859" s="139" t="s">
        <v>46</v>
      </c>
      <c r="P859" s="140">
        <f>O859*H859</f>
        <v>0</v>
      </c>
      <c r="Q859" s="140">
        <v>0</v>
      </c>
      <c r="R859" s="140">
        <f>Q859*H859</f>
        <v>0</v>
      </c>
      <c r="S859" s="140">
        <v>0</v>
      </c>
      <c r="T859" s="141">
        <f>S859*H859</f>
        <v>0</v>
      </c>
      <c r="AR859" s="142" t="s">
        <v>192</v>
      </c>
      <c r="AT859" s="142" t="s">
        <v>159</v>
      </c>
      <c r="AU859" s="142" t="s">
        <v>84</v>
      </c>
      <c r="AY859" s="17" t="s">
        <v>157</v>
      </c>
      <c r="BE859" s="143">
        <f>IF(N859="základní",J859,0)</f>
        <v>0</v>
      </c>
      <c r="BF859" s="143">
        <f>IF(N859="snížená",J859,0)</f>
        <v>0</v>
      </c>
      <c r="BG859" s="143">
        <f>IF(N859="zákl. přenesená",J859,0)</f>
        <v>0</v>
      </c>
      <c r="BH859" s="143">
        <f>IF(N859="sníž. přenesená",J859,0)</f>
        <v>0</v>
      </c>
      <c r="BI859" s="143">
        <f>IF(N859="nulová",J859,0)</f>
        <v>0</v>
      </c>
      <c r="BJ859" s="17" t="s">
        <v>80</v>
      </c>
      <c r="BK859" s="143">
        <f>ROUND(I859*H859,2)</f>
        <v>0</v>
      </c>
      <c r="BL859" s="17" t="s">
        <v>192</v>
      </c>
      <c r="BM859" s="142" t="s">
        <v>1030</v>
      </c>
    </row>
    <row r="860" spans="2:65" s="1" customFormat="1" ht="10">
      <c r="B860" s="32"/>
      <c r="D860" s="144" t="s">
        <v>163</v>
      </c>
      <c r="F860" s="145" t="s">
        <v>1029</v>
      </c>
      <c r="I860" s="146"/>
      <c r="L860" s="32"/>
      <c r="M860" s="147"/>
      <c r="T860" s="53"/>
      <c r="AT860" s="17" t="s">
        <v>163</v>
      </c>
      <c r="AU860" s="17" t="s">
        <v>84</v>
      </c>
    </row>
    <row r="861" spans="2:65" s="12" customFormat="1" ht="10">
      <c r="B861" s="148"/>
      <c r="D861" s="144" t="s">
        <v>164</v>
      </c>
      <c r="E861" s="149" t="s">
        <v>19</v>
      </c>
      <c r="F861" s="150" t="s">
        <v>1031</v>
      </c>
      <c r="H861" s="151">
        <v>11.362</v>
      </c>
      <c r="I861" s="152"/>
      <c r="L861" s="148"/>
      <c r="M861" s="153"/>
      <c r="T861" s="154"/>
      <c r="AT861" s="149" t="s">
        <v>164</v>
      </c>
      <c r="AU861" s="149" t="s">
        <v>84</v>
      </c>
      <c r="AV861" s="12" t="s">
        <v>84</v>
      </c>
      <c r="AW861" s="12" t="s">
        <v>36</v>
      </c>
      <c r="AX861" s="12" t="s">
        <v>75</v>
      </c>
      <c r="AY861" s="149" t="s">
        <v>157</v>
      </c>
    </row>
    <row r="862" spans="2:65" s="13" customFormat="1" ht="10">
      <c r="B862" s="155"/>
      <c r="D862" s="144" t="s">
        <v>164</v>
      </c>
      <c r="E862" s="156" t="s">
        <v>19</v>
      </c>
      <c r="F862" s="157" t="s">
        <v>166</v>
      </c>
      <c r="H862" s="158">
        <v>11.362</v>
      </c>
      <c r="I862" s="159"/>
      <c r="L862" s="155"/>
      <c r="M862" s="160"/>
      <c r="T862" s="161"/>
      <c r="AT862" s="156" t="s">
        <v>164</v>
      </c>
      <c r="AU862" s="156" t="s">
        <v>84</v>
      </c>
      <c r="AV862" s="13" t="s">
        <v>90</v>
      </c>
      <c r="AW862" s="13" t="s">
        <v>36</v>
      </c>
      <c r="AX862" s="13" t="s">
        <v>80</v>
      </c>
      <c r="AY862" s="156" t="s">
        <v>157</v>
      </c>
    </row>
    <row r="863" spans="2:65" s="1" customFormat="1" ht="16.5" customHeight="1">
      <c r="B863" s="32"/>
      <c r="C863" s="131" t="s">
        <v>591</v>
      </c>
      <c r="D863" s="131" t="s">
        <v>159</v>
      </c>
      <c r="E863" s="132" t="s">
        <v>1032</v>
      </c>
      <c r="F863" s="133" t="s">
        <v>1033</v>
      </c>
      <c r="G863" s="134" t="s">
        <v>199</v>
      </c>
      <c r="H863" s="135">
        <v>27.39</v>
      </c>
      <c r="I863" s="136"/>
      <c r="J863" s="137">
        <f>ROUND(I863*H863,2)</f>
        <v>0</v>
      </c>
      <c r="K863" s="133" t="s">
        <v>19</v>
      </c>
      <c r="L863" s="32"/>
      <c r="M863" s="138" t="s">
        <v>19</v>
      </c>
      <c r="N863" s="139" t="s">
        <v>46</v>
      </c>
      <c r="P863" s="140">
        <f>O863*H863</f>
        <v>0</v>
      </c>
      <c r="Q863" s="140">
        <v>0</v>
      </c>
      <c r="R863" s="140">
        <f>Q863*H863</f>
        <v>0</v>
      </c>
      <c r="S863" s="140">
        <v>0</v>
      </c>
      <c r="T863" s="141">
        <f>S863*H863</f>
        <v>0</v>
      </c>
      <c r="AR863" s="142" t="s">
        <v>192</v>
      </c>
      <c r="AT863" s="142" t="s">
        <v>159</v>
      </c>
      <c r="AU863" s="142" t="s">
        <v>84</v>
      </c>
      <c r="AY863" s="17" t="s">
        <v>157</v>
      </c>
      <c r="BE863" s="143">
        <f>IF(N863="základní",J863,0)</f>
        <v>0</v>
      </c>
      <c r="BF863" s="143">
        <f>IF(N863="snížená",J863,0)</f>
        <v>0</v>
      </c>
      <c r="BG863" s="143">
        <f>IF(N863="zákl. přenesená",J863,0)</f>
        <v>0</v>
      </c>
      <c r="BH863" s="143">
        <f>IF(N863="sníž. přenesená",J863,0)</f>
        <v>0</v>
      </c>
      <c r="BI863" s="143">
        <f>IF(N863="nulová",J863,0)</f>
        <v>0</v>
      </c>
      <c r="BJ863" s="17" t="s">
        <v>80</v>
      </c>
      <c r="BK863" s="143">
        <f>ROUND(I863*H863,2)</f>
        <v>0</v>
      </c>
      <c r="BL863" s="17" t="s">
        <v>192</v>
      </c>
      <c r="BM863" s="142" t="s">
        <v>1034</v>
      </c>
    </row>
    <row r="864" spans="2:65" s="1" customFormat="1" ht="10">
      <c r="B864" s="32"/>
      <c r="D864" s="144" t="s">
        <v>163</v>
      </c>
      <c r="F864" s="145" t="s">
        <v>1033</v>
      </c>
      <c r="I864" s="146"/>
      <c r="L864" s="32"/>
      <c r="M864" s="147"/>
      <c r="T864" s="53"/>
      <c r="AT864" s="17" t="s">
        <v>163</v>
      </c>
      <c r="AU864" s="17" t="s">
        <v>84</v>
      </c>
    </row>
    <row r="865" spans="2:65" s="12" customFormat="1" ht="10">
      <c r="B865" s="148"/>
      <c r="D865" s="144" t="s">
        <v>164</v>
      </c>
      <c r="E865" s="149" t="s">
        <v>19</v>
      </c>
      <c r="F865" s="150" t="s">
        <v>1035</v>
      </c>
      <c r="H865" s="151">
        <v>27.39</v>
      </c>
      <c r="I865" s="152"/>
      <c r="L865" s="148"/>
      <c r="M865" s="153"/>
      <c r="T865" s="154"/>
      <c r="AT865" s="149" t="s">
        <v>164</v>
      </c>
      <c r="AU865" s="149" t="s">
        <v>84</v>
      </c>
      <c r="AV865" s="12" t="s">
        <v>84</v>
      </c>
      <c r="AW865" s="12" t="s">
        <v>36</v>
      </c>
      <c r="AX865" s="12" t="s">
        <v>75</v>
      </c>
      <c r="AY865" s="149" t="s">
        <v>157</v>
      </c>
    </row>
    <row r="866" spans="2:65" s="13" customFormat="1" ht="10">
      <c r="B866" s="155"/>
      <c r="D866" s="144" t="s">
        <v>164</v>
      </c>
      <c r="E866" s="156" t="s">
        <v>19</v>
      </c>
      <c r="F866" s="157" t="s">
        <v>166</v>
      </c>
      <c r="H866" s="158">
        <v>27.39</v>
      </c>
      <c r="I866" s="159"/>
      <c r="L866" s="155"/>
      <c r="M866" s="160"/>
      <c r="T866" s="161"/>
      <c r="AT866" s="156" t="s">
        <v>164</v>
      </c>
      <c r="AU866" s="156" t="s">
        <v>84</v>
      </c>
      <c r="AV866" s="13" t="s">
        <v>90</v>
      </c>
      <c r="AW866" s="13" t="s">
        <v>36</v>
      </c>
      <c r="AX866" s="13" t="s">
        <v>80</v>
      </c>
      <c r="AY866" s="156" t="s">
        <v>157</v>
      </c>
    </row>
    <row r="867" spans="2:65" s="1" customFormat="1" ht="16.5" customHeight="1">
      <c r="B867" s="32"/>
      <c r="C867" s="162" t="s">
        <v>1036</v>
      </c>
      <c r="D867" s="162" t="s">
        <v>206</v>
      </c>
      <c r="E867" s="163" t="s">
        <v>1037</v>
      </c>
      <c r="F867" s="164" t="s">
        <v>1038</v>
      </c>
      <c r="G867" s="165" t="s">
        <v>199</v>
      </c>
      <c r="H867" s="166">
        <v>30.129000000000001</v>
      </c>
      <c r="I867" s="167"/>
      <c r="J867" s="168">
        <f>ROUND(I867*H867,2)</f>
        <v>0</v>
      </c>
      <c r="K867" s="164" t="s">
        <v>19</v>
      </c>
      <c r="L867" s="169"/>
      <c r="M867" s="170" t="s">
        <v>19</v>
      </c>
      <c r="N867" s="171" t="s">
        <v>46</v>
      </c>
      <c r="P867" s="140">
        <f>O867*H867</f>
        <v>0</v>
      </c>
      <c r="Q867" s="140">
        <v>0</v>
      </c>
      <c r="R867" s="140">
        <f>Q867*H867</f>
        <v>0</v>
      </c>
      <c r="S867" s="140">
        <v>0</v>
      </c>
      <c r="T867" s="141">
        <f>S867*H867</f>
        <v>0</v>
      </c>
      <c r="AR867" s="142" t="s">
        <v>230</v>
      </c>
      <c r="AT867" s="142" t="s">
        <v>206</v>
      </c>
      <c r="AU867" s="142" t="s">
        <v>84</v>
      </c>
      <c r="AY867" s="17" t="s">
        <v>157</v>
      </c>
      <c r="BE867" s="143">
        <f>IF(N867="základní",J867,0)</f>
        <v>0</v>
      </c>
      <c r="BF867" s="143">
        <f>IF(N867="snížená",J867,0)</f>
        <v>0</v>
      </c>
      <c r="BG867" s="143">
        <f>IF(N867="zákl. přenesená",J867,0)</f>
        <v>0</v>
      </c>
      <c r="BH867" s="143">
        <f>IF(N867="sníž. přenesená",J867,0)</f>
        <v>0</v>
      </c>
      <c r="BI867" s="143">
        <f>IF(N867="nulová",J867,0)</f>
        <v>0</v>
      </c>
      <c r="BJ867" s="17" t="s">
        <v>80</v>
      </c>
      <c r="BK867" s="143">
        <f>ROUND(I867*H867,2)</f>
        <v>0</v>
      </c>
      <c r="BL867" s="17" t="s">
        <v>192</v>
      </c>
      <c r="BM867" s="142" t="s">
        <v>1039</v>
      </c>
    </row>
    <row r="868" spans="2:65" s="1" customFormat="1" ht="10">
      <c r="B868" s="32"/>
      <c r="D868" s="144" t="s">
        <v>163</v>
      </c>
      <c r="F868" s="145" t="s">
        <v>1038</v>
      </c>
      <c r="I868" s="146"/>
      <c r="L868" s="32"/>
      <c r="M868" s="147"/>
      <c r="T868" s="53"/>
      <c r="AT868" s="17" t="s">
        <v>163</v>
      </c>
      <c r="AU868" s="17" t="s">
        <v>84</v>
      </c>
    </row>
    <row r="869" spans="2:65" s="12" customFormat="1" ht="10">
      <c r="B869" s="148"/>
      <c r="D869" s="144" t="s">
        <v>164</v>
      </c>
      <c r="E869" s="149" t="s">
        <v>19</v>
      </c>
      <c r="F869" s="150" t="s">
        <v>1040</v>
      </c>
      <c r="H869" s="151">
        <v>30.129000000000001</v>
      </c>
      <c r="I869" s="152"/>
      <c r="L869" s="148"/>
      <c r="M869" s="153"/>
      <c r="T869" s="154"/>
      <c r="AT869" s="149" t="s">
        <v>164</v>
      </c>
      <c r="AU869" s="149" t="s">
        <v>84</v>
      </c>
      <c r="AV869" s="12" t="s">
        <v>84</v>
      </c>
      <c r="AW869" s="12" t="s">
        <v>36</v>
      </c>
      <c r="AX869" s="12" t="s">
        <v>75</v>
      </c>
      <c r="AY869" s="149" t="s">
        <v>157</v>
      </c>
    </row>
    <row r="870" spans="2:65" s="13" customFormat="1" ht="10">
      <c r="B870" s="155"/>
      <c r="D870" s="144" t="s">
        <v>164</v>
      </c>
      <c r="E870" s="156" t="s">
        <v>19</v>
      </c>
      <c r="F870" s="157" t="s">
        <v>166</v>
      </c>
      <c r="H870" s="158">
        <v>30.129000000000001</v>
      </c>
      <c r="I870" s="159"/>
      <c r="L870" s="155"/>
      <c r="M870" s="160"/>
      <c r="T870" s="161"/>
      <c r="AT870" s="156" t="s">
        <v>164</v>
      </c>
      <c r="AU870" s="156" t="s">
        <v>84</v>
      </c>
      <c r="AV870" s="13" t="s">
        <v>90</v>
      </c>
      <c r="AW870" s="13" t="s">
        <v>36</v>
      </c>
      <c r="AX870" s="13" t="s">
        <v>80</v>
      </c>
      <c r="AY870" s="156" t="s">
        <v>157</v>
      </c>
    </row>
    <row r="871" spans="2:65" s="1" customFormat="1" ht="16.5" customHeight="1">
      <c r="B871" s="32"/>
      <c r="C871" s="131" t="s">
        <v>600</v>
      </c>
      <c r="D871" s="131" t="s">
        <v>159</v>
      </c>
      <c r="E871" s="132" t="s">
        <v>1041</v>
      </c>
      <c r="F871" s="133" t="s">
        <v>1042</v>
      </c>
      <c r="G871" s="134" t="s">
        <v>916</v>
      </c>
      <c r="H871" s="186"/>
      <c r="I871" s="136"/>
      <c r="J871" s="137">
        <f>ROUND(I871*H871,2)</f>
        <v>0</v>
      </c>
      <c r="K871" s="133" t="s">
        <v>19</v>
      </c>
      <c r="L871" s="32"/>
      <c r="M871" s="138" t="s">
        <v>19</v>
      </c>
      <c r="N871" s="139" t="s">
        <v>46</v>
      </c>
      <c r="P871" s="140">
        <f>O871*H871</f>
        <v>0</v>
      </c>
      <c r="Q871" s="140">
        <v>0</v>
      </c>
      <c r="R871" s="140">
        <f>Q871*H871</f>
        <v>0</v>
      </c>
      <c r="S871" s="140">
        <v>0</v>
      </c>
      <c r="T871" s="141">
        <f>S871*H871</f>
        <v>0</v>
      </c>
      <c r="AR871" s="142" t="s">
        <v>192</v>
      </c>
      <c r="AT871" s="142" t="s">
        <v>159</v>
      </c>
      <c r="AU871" s="142" t="s">
        <v>84</v>
      </c>
      <c r="AY871" s="17" t="s">
        <v>157</v>
      </c>
      <c r="BE871" s="143">
        <f>IF(N871="základní",J871,0)</f>
        <v>0</v>
      </c>
      <c r="BF871" s="143">
        <f>IF(N871="snížená",J871,0)</f>
        <v>0</v>
      </c>
      <c r="BG871" s="143">
        <f>IF(N871="zákl. přenesená",J871,0)</f>
        <v>0</v>
      </c>
      <c r="BH871" s="143">
        <f>IF(N871="sníž. přenesená",J871,0)</f>
        <v>0</v>
      </c>
      <c r="BI871" s="143">
        <f>IF(N871="nulová",J871,0)</f>
        <v>0</v>
      </c>
      <c r="BJ871" s="17" t="s">
        <v>80</v>
      </c>
      <c r="BK871" s="143">
        <f>ROUND(I871*H871,2)</f>
        <v>0</v>
      </c>
      <c r="BL871" s="17" t="s">
        <v>192</v>
      </c>
      <c r="BM871" s="142" t="s">
        <v>1043</v>
      </c>
    </row>
    <row r="872" spans="2:65" s="1" customFormat="1" ht="10">
      <c r="B872" s="32"/>
      <c r="D872" s="144" t="s">
        <v>163</v>
      </c>
      <c r="F872" s="145" t="s">
        <v>1042</v>
      </c>
      <c r="I872" s="146"/>
      <c r="L872" s="32"/>
      <c r="M872" s="147"/>
      <c r="T872" s="53"/>
      <c r="AT872" s="17" t="s">
        <v>163</v>
      </c>
      <c r="AU872" s="17" t="s">
        <v>84</v>
      </c>
    </row>
    <row r="873" spans="2:65" s="11" customFormat="1" ht="22.75" customHeight="1">
      <c r="B873" s="119"/>
      <c r="D873" s="120" t="s">
        <v>74</v>
      </c>
      <c r="E873" s="129" t="s">
        <v>1044</v>
      </c>
      <c r="F873" s="129" t="s">
        <v>1045</v>
      </c>
      <c r="I873" s="122"/>
      <c r="J873" s="130">
        <f>BK873</f>
        <v>0</v>
      </c>
      <c r="L873" s="119"/>
      <c r="M873" s="124"/>
      <c r="P873" s="125">
        <f>SUM(P874:P902)</f>
        <v>0</v>
      </c>
      <c r="R873" s="125">
        <f>SUM(R874:R902)</f>
        <v>0</v>
      </c>
      <c r="T873" s="126">
        <f>SUM(T874:T902)</f>
        <v>0</v>
      </c>
      <c r="AR873" s="120" t="s">
        <v>84</v>
      </c>
      <c r="AT873" s="127" t="s">
        <v>74</v>
      </c>
      <c r="AU873" s="127" t="s">
        <v>80</v>
      </c>
      <c r="AY873" s="120" t="s">
        <v>157</v>
      </c>
      <c r="BK873" s="128">
        <f>SUM(BK874:BK902)</f>
        <v>0</v>
      </c>
    </row>
    <row r="874" spans="2:65" s="1" customFormat="1" ht="16.5" customHeight="1">
      <c r="B874" s="32"/>
      <c r="C874" s="131" t="s">
        <v>1046</v>
      </c>
      <c r="D874" s="131" t="s">
        <v>159</v>
      </c>
      <c r="E874" s="132" t="s">
        <v>1047</v>
      </c>
      <c r="F874" s="133" t="s">
        <v>1048</v>
      </c>
      <c r="G874" s="134" t="s">
        <v>199</v>
      </c>
      <c r="H874" s="135">
        <v>38.79</v>
      </c>
      <c r="I874" s="136"/>
      <c r="J874" s="137">
        <f>ROUND(I874*H874,2)</f>
        <v>0</v>
      </c>
      <c r="K874" s="133" t="s">
        <v>19</v>
      </c>
      <c r="L874" s="32"/>
      <c r="M874" s="138" t="s">
        <v>19</v>
      </c>
      <c r="N874" s="139" t="s">
        <v>46</v>
      </c>
      <c r="P874" s="140">
        <f>O874*H874</f>
        <v>0</v>
      </c>
      <c r="Q874" s="140">
        <v>0</v>
      </c>
      <c r="R874" s="140">
        <f>Q874*H874</f>
        <v>0</v>
      </c>
      <c r="S874" s="140">
        <v>0</v>
      </c>
      <c r="T874" s="141">
        <f>S874*H874</f>
        <v>0</v>
      </c>
      <c r="AR874" s="142" t="s">
        <v>192</v>
      </c>
      <c r="AT874" s="142" t="s">
        <v>159</v>
      </c>
      <c r="AU874" s="142" t="s">
        <v>84</v>
      </c>
      <c r="AY874" s="17" t="s">
        <v>157</v>
      </c>
      <c r="BE874" s="143">
        <f>IF(N874="základní",J874,0)</f>
        <v>0</v>
      </c>
      <c r="BF874" s="143">
        <f>IF(N874="snížená",J874,0)</f>
        <v>0</v>
      </c>
      <c r="BG874" s="143">
        <f>IF(N874="zákl. přenesená",J874,0)</f>
        <v>0</v>
      </c>
      <c r="BH874" s="143">
        <f>IF(N874="sníž. přenesená",J874,0)</f>
        <v>0</v>
      </c>
      <c r="BI874" s="143">
        <f>IF(N874="nulová",J874,0)</f>
        <v>0</v>
      </c>
      <c r="BJ874" s="17" t="s">
        <v>80</v>
      </c>
      <c r="BK874" s="143">
        <f>ROUND(I874*H874,2)</f>
        <v>0</v>
      </c>
      <c r="BL874" s="17" t="s">
        <v>192</v>
      </c>
      <c r="BM874" s="142" t="s">
        <v>1049</v>
      </c>
    </row>
    <row r="875" spans="2:65" s="1" customFormat="1" ht="10">
      <c r="B875" s="32"/>
      <c r="D875" s="144" t="s">
        <v>163</v>
      </c>
      <c r="F875" s="145" t="s">
        <v>1048</v>
      </c>
      <c r="I875" s="146"/>
      <c r="L875" s="32"/>
      <c r="M875" s="147"/>
      <c r="T875" s="53"/>
      <c r="AT875" s="17" t="s">
        <v>163</v>
      </c>
      <c r="AU875" s="17" t="s">
        <v>84</v>
      </c>
    </row>
    <row r="876" spans="2:65" s="12" customFormat="1" ht="10">
      <c r="B876" s="148"/>
      <c r="D876" s="144" t="s">
        <v>164</v>
      </c>
      <c r="E876" s="149" t="s">
        <v>19</v>
      </c>
      <c r="F876" s="150" t="s">
        <v>1050</v>
      </c>
      <c r="H876" s="151">
        <v>38.79</v>
      </c>
      <c r="I876" s="152"/>
      <c r="L876" s="148"/>
      <c r="M876" s="153"/>
      <c r="T876" s="154"/>
      <c r="AT876" s="149" t="s">
        <v>164</v>
      </c>
      <c r="AU876" s="149" t="s">
        <v>84</v>
      </c>
      <c r="AV876" s="12" t="s">
        <v>84</v>
      </c>
      <c r="AW876" s="12" t="s">
        <v>36</v>
      </c>
      <c r="AX876" s="12" t="s">
        <v>75</v>
      </c>
      <c r="AY876" s="149" t="s">
        <v>157</v>
      </c>
    </row>
    <row r="877" spans="2:65" s="13" customFormat="1" ht="10">
      <c r="B877" s="155"/>
      <c r="D877" s="144" t="s">
        <v>164</v>
      </c>
      <c r="E877" s="156" t="s">
        <v>19</v>
      </c>
      <c r="F877" s="157" t="s">
        <v>166</v>
      </c>
      <c r="H877" s="158">
        <v>38.79</v>
      </c>
      <c r="I877" s="159"/>
      <c r="L877" s="155"/>
      <c r="M877" s="160"/>
      <c r="T877" s="161"/>
      <c r="AT877" s="156" t="s">
        <v>164</v>
      </c>
      <c r="AU877" s="156" t="s">
        <v>84</v>
      </c>
      <c r="AV877" s="13" t="s">
        <v>90</v>
      </c>
      <c r="AW877" s="13" t="s">
        <v>36</v>
      </c>
      <c r="AX877" s="13" t="s">
        <v>80</v>
      </c>
      <c r="AY877" s="156" t="s">
        <v>157</v>
      </c>
    </row>
    <row r="878" spans="2:65" s="1" customFormat="1" ht="16.5" customHeight="1">
      <c r="B878" s="32"/>
      <c r="C878" s="131" t="s">
        <v>612</v>
      </c>
      <c r="D878" s="131" t="s">
        <v>159</v>
      </c>
      <c r="E878" s="132" t="s">
        <v>1051</v>
      </c>
      <c r="F878" s="133" t="s">
        <v>1052</v>
      </c>
      <c r="G878" s="134" t="s">
        <v>199</v>
      </c>
      <c r="H878" s="135">
        <v>369.07600000000002</v>
      </c>
      <c r="I878" s="136"/>
      <c r="J878" s="137">
        <f>ROUND(I878*H878,2)</f>
        <v>0</v>
      </c>
      <c r="K878" s="133" t="s">
        <v>19</v>
      </c>
      <c r="L878" s="32"/>
      <c r="M878" s="138" t="s">
        <v>19</v>
      </c>
      <c r="N878" s="139" t="s">
        <v>46</v>
      </c>
      <c r="P878" s="140">
        <f>O878*H878</f>
        <v>0</v>
      </c>
      <c r="Q878" s="140">
        <v>0</v>
      </c>
      <c r="R878" s="140">
        <f>Q878*H878</f>
        <v>0</v>
      </c>
      <c r="S878" s="140">
        <v>0</v>
      </c>
      <c r="T878" s="141">
        <f>S878*H878</f>
        <v>0</v>
      </c>
      <c r="AR878" s="142" t="s">
        <v>192</v>
      </c>
      <c r="AT878" s="142" t="s">
        <v>159</v>
      </c>
      <c r="AU878" s="142" t="s">
        <v>84</v>
      </c>
      <c r="AY878" s="17" t="s">
        <v>157</v>
      </c>
      <c r="BE878" s="143">
        <f>IF(N878="základní",J878,0)</f>
        <v>0</v>
      </c>
      <c r="BF878" s="143">
        <f>IF(N878="snížená",J878,0)</f>
        <v>0</v>
      </c>
      <c r="BG878" s="143">
        <f>IF(N878="zákl. přenesená",J878,0)</f>
        <v>0</v>
      </c>
      <c r="BH878" s="143">
        <f>IF(N878="sníž. přenesená",J878,0)</f>
        <v>0</v>
      </c>
      <c r="BI878" s="143">
        <f>IF(N878="nulová",J878,0)</f>
        <v>0</v>
      </c>
      <c r="BJ878" s="17" t="s">
        <v>80</v>
      </c>
      <c r="BK878" s="143">
        <f>ROUND(I878*H878,2)</f>
        <v>0</v>
      </c>
      <c r="BL878" s="17" t="s">
        <v>192</v>
      </c>
      <c r="BM878" s="142" t="s">
        <v>1053</v>
      </c>
    </row>
    <row r="879" spans="2:65" s="1" customFormat="1" ht="10">
      <c r="B879" s="32"/>
      <c r="D879" s="144" t="s">
        <v>163</v>
      </c>
      <c r="F879" s="145" t="s">
        <v>1052</v>
      </c>
      <c r="I879" s="146"/>
      <c r="L879" s="32"/>
      <c r="M879" s="147"/>
      <c r="T879" s="53"/>
      <c r="AT879" s="17" t="s">
        <v>163</v>
      </c>
      <c r="AU879" s="17" t="s">
        <v>84</v>
      </c>
    </row>
    <row r="880" spans="2:65" s="12" customFormat="1" ht="10">
      <c r="B880" s="148"/>
      <c r="D880" s="144" t="s">
        <v>164</v>
      </c>
      <c r="E880" s="149" t="s">
        <v>19</v>
      </c>
      <c r="F880" s="150" t="s">
        <v>1054</v>
      </c>
      <c r="H880" s="151">
        <v>195.08600000000001</v>
      </c>
      <c r="I880" s="152"/>
      <c r="L880" s="148"/>
      <c r="M880" s="153"/>
      <c r="T880" s="154"/>
      <c r="AT880" s="149" t="s">
        <v>164</v>
      </c>
      <c r="AU880" s="149" t="s">
        <v>84</v>
      </c>
      <c r="AV880" s="12" t="s">
        <v>84</v>
      </c>
      <c r="AW880" s="12" t="s">
        <v>36</v>
      </c>
      <c r="AX880" s="12" t="s">
        <v>75</v>
      </c>
      <c r="AY880" s="149" t="s">
        <v>157</v>
      </c>
    </row>
    <row r="881" spans="2:65" s="12" customFormat="1" ht="10">
      <c r="B881" s="148"/>
      <c r="D881" s="144" t="s">
        <v>164</v>
      </c>
      <c r="E881" s="149" t="s">
        <v>19</v>
      </c>
      <c r="F881" s="150" t="s">
        <v>923</v>
      </c>
      <c r="H881" s="151">
        <v>173.99</v>
      </c>
      <c r="I881" s="152"/>
      <c r="L881" s="148"/>
      <c r="M881" s="153"/>
      <c r="T881" s="154"/>
      <c r="AT881" s="149" t="s">
        <v>164</v>
      </c>
      <c r="AU881" s="149" t="s">
        <v>84</v>
      </c>
      <c r="AV881" s="12" t="s">
        <v>84</v>
      </c>
      <c r="AW881" s="12" t="s">
        <v>36</v>
      </c>
      <c r="AX881" s="12" t="s">
        <v>75</v>
      </c>
      <c r="AY881" s="149" t="s">
        <v>157</v>
      </c>
    </row>
    <row r="882" spans="2:65" s="13" customFormat="1" ht="10">
      <c r="B882" s="155"/>
      <c r="D882" s="144" t="s">
        <v>164</v>
      </c>
      <c r="E882" s="156" t="s">
        <v>19</v>
      </c>
      <c r="F882" s="157" t="s">
        <v>166</v>
      </c>
      <c r="H882" s="158">
        <v>369.07600000000002</v>
      </c>
      <c r="I882" s="159"/>
      <c r="L882" s="155"/>
      <c r="M882" s="160"/>
      <c r="T882" s="161"/>
      <c r="AT882" s="156" t="s">
        <v>164</v>
      </c>
      <c r="AU882" s="156" t="s">
        <v>84</v>
      </c>
      <c r="AV882" s="13" t="s">
        <v>90</v>
      </c>
      <c r="AW882" s="13" t="s">
        <v>36</v>
      </c>
      <c r="AX882" s="13" t="s">
        <v>80</v>
      </c>
      <c r="AY882" s="156" t="s">
        <v>157</v>
      </c>
    </row>
    <row r="883" spans="2:65" s="1" customFormat="1" ht="16.5" customHeight="1">
      <c r="B883" s="32"/>
      <c r="C883" s="162" t="s">
        <v>1055</v>
      </c>
      <c r="D883" s="162" t="s">
        <v>206</v>
      </c>
      <c r="E883" s="163" t="s">
        <v>1056</v>
      </c>
      <c r="F883" s="164" t="s">
        <v>1057</v>
      </c>
      <c r="G883" s="165" t="s">
        <v>199</v>
      </c>
      <c r="H883" s="166">
        <v>424.43700000000001</v>
      </c>
      <c r="I883" s="167"/>
      <c r="J883" s="168">
        <f>ROUND(I883*H883,2)</f>
        <v>0</v>
      </c>
      <c r="K883" s="164" t="s">
        <v>19</v>
      </c>
      <c r="L883" s="169"/>
      <c r="M883" s="170" t="s">
        <v>19</v>
      </c>
      <c r="N883" s="171" t="s">
        <v>46</v>
      </c>
      <c r="P883" s="140">
        <f>O883*H883</f>
        <v>0</v>
      </c>
      <c r="Q883" s="140">
        <v>0</v>
      </c>
      <c r="R883" s="140">
        <f>Q883*H883</f>
        <v>0</v>
      </c>
      <c r="S883" s="140">
        <v>0</v>
      </c>
      <c r="T883" s="141">
        <f>S883*H883</f>
        <v>0</v>
      </c>
      <c r="AR883" s="142" t="s">
        <v>230</v>
      </c>
      <c r="AT883" s="142" t="s">
        <v>206</v>
      </c>
      <c r="AU883" s="142" t="s">
        <v>84</v>
      </c>
      <c r="AY883" s="17" t="s">
        <v>157</v>
      </c>
      <c r="BE883" s="143">
        <f>IF(N883="základní",J883,0)</f>
        <v>0</v>
      </c>
      <c r="BF883" s="143">
        <f>IF(N883="snížená",J883,0)</f>
        <v>0</v>
      </c>
      <c r="BG883" s="143">
        <f>IF(N883="zákl. přenesená",J883,0)</f>
        <v>0</v>
      </c>
      <c r="BH883" s="143">
        <f>IF(N883="sníž. přenesená",J883,0)</f>
        <v>0</v>
      </c>
      <c r="BI883" s="143">
        <f>IF(N883="nulová",J883,0)</f>
        <v>0</v>
      </c>
      <c r="BJ883" s="17" t="s">
        <v>80</v>
      </c>
      <c r="BK883" s="143">
        <f>ROUND(I883*H883,2)</f>
        <v>0</v>
      </c>
      <c r="BL883" s="17" t="s">
        <v>192</v>
      </c>
      <c r="BM883" s="142" t="s">
        <v>1058</v>
      </c>
    </row>
    <row r="884" spans="2:65" s="1" customFormat="1" ht="10">
      <c r="B884" s="32"/>
      <c r="D884" s="144" t="s">
        <v>163</v>
      </c>
      <c r="F884" s="145" t="s">
        <v>1057</v>
      </c>
      <c r="I884" s="146"/>
      <c r="L884" s="32"/>
      <c r="M884" s="147"/>
      <c r="T884" s="53"/>
      <c r="AT884" s="17" t="s">
        <v>163</v>
      </c>
      <c r="AU884" s="17" t="s">
        <v>84</v>
      </c>
    </row>
    <row r="885" spans="2:65" s="12" customFormat="1" ht="10">
      <c r="B885" s="148"/>
      <c r="D885" s="144" t="s">
        <v>164</v>
      </c>
      <c r="E885" s="149" t="s">
        <v>19</v>
      </c>
      <c r="F885" s="150" t="s">
        <v>1059</v>
      </c>
      <c r="H885" s="151">
        <v>424.43700000000001</v>
      </c>
      <c r="I885" s="152"/>
      <c r="L885" s="148"/>
      <c r="M885" s="153"/>
      <c r="T885" s="154"/>
      <c r="AT885" s="149" t="s">
        <v>164</v>
      </c>
      <c r="AU885" s="149" t="s">
        <v>84</v>
      </c>
      <c r="AV885" s="12" t="s">
        <v>84</v>
      </c>
      <c r="AW885" s="12" t="s">
        <v>36</v>
      </c>
      <c r="AX885" s="12" t="s">
        <v>75</v>
      </c>
      <c r="AY885" s="149" t="s">
        <v>157</v>
      </c>
    </row>
    <row r="886" spans="2:65" s="13" customFormat="1" ht="10">
      <c r="B886" s="155"/>
      <c r="D886" s="144" t="s">
        <v>164</v>
      </c>
      <c r="E886" s="156" t="s">
        <v>19</v>
      </c>
      <c r="F886" s="157" t="s">
        <v>166</v>
      </c>
      <c r="H886" s="158">
        <v>424.43700000000001</v>
      </c>
      <c r="I886" s="159"/>
      <c r="L886" s="155"/>
      <c r="M886" s="160"/>
      <c r="T886" s="161"/>
      <c r="AT886" s="156" t="s">
        <v>164</v>
      </c>
      <c r="AU886" s="156" t="s">
        <v>84</v>
      </c>
      <c r="AV886" s="13" t="s">
        <v>90</v>
      </c>
      <c r="AW886" s="13" t="s">
        <v>36</v>
      </c>
      <c r="AX886" s="13" t="s">
        <v>80</v>
      </c>
      <c r="AY886" s="156" t="s">
        <v>157</v>
      </c>
    </row>
    <row r="887" spans="2:65" s="1" customFormat="1" ht="24.15" customHeight="1">
      <c r="B887" s="32"/>
      <c r="C887" s="131" t="s">
        <v>620</v>
      </c>
      <c r="D887" s="131" t="s">
        <v>159</v>
      </c>
      <c r="E887" s="132" t="s">
        <v>1060</v>
      </c>
      <c r="F887" s="133" t="s">
        <v>1061</v>
      </c>
      <c r="G887" s="134" t="s">
        <v>199</v>
      </c>
      <c r="H887" s="135">
        <v>195.08600000000001</v>
      </c>
      <c r="I887" s="136"/>
      <c r="J887" s="137">
        <f>ROUND(I887*H887,2)</f>
        <v>0</v>
      </c>
      <c r="K887" s="133" t="s">
        <v>19</v>
      </c>
      <c r="L887" s="32"/>
      <c r="M887" s="138" t="s">
        <v>19</v>
      </c>
      <c r="N887" s="139" t="s">
        <v>46</v>
      </c>
      <c r="P887" s="140">
        <f>O887*H887</f>
        <v>0</v>
      </c>
      <c r="Q887" s="140">
        <v>0</v>
      </c>
      <c r="R887" s="140">
        <f>Q887*H887</f>
        <v>0</v>
      </c>
      <c r="S887" s="140">
        <v>0</v>
      </c>
      <c r="T887" s="141">
        <f>S887*H887</f>
        <v>0</v>
      </c>
      <c r="AR887" s="142" t="s">
        <v>192</v>
      </c>
      <c r="AT887" s="142" t="s">
        <v>159</v>
      </c>
      <c r="AU887" s="142" t="s">
        <v>84</v>
      </c>
      <c r="AY887" s="17" t="s">
        <v>157</v>
      </c>
      <c r="BE887" s="143">
        <f>IF(N887="základní",J887,0)</f>
        <v>0</v>
      </c>
      <c r="BF887" s="143">
        <f>IF(N887="snížená",J887,0)</f>
        <v>0</v>
      </c>
      <c r="BG887" s="143">
        <f>IF(N887="zákl. přenesená",J887,0)</f>
        <v>0</v>
      </c>
      <c r="BH887" s="143">
        <f>IF(N887="sníž. přenesená",J887,0)</f>
        <v>0</v>
      </c>
      <c r="BI887" s="143">
        <f>IF(N887="nulová",J887,0)</f>
        <v>0</v>
      </c>
      <c r="BJ887" s="17" t="s">
        <v>80</v>
      </c>
      <c r="BK887" s="143">
        <f>ROUND(I887*H887,2)</f>
        <v>0</v>
      </c>
      <c r="BL887" s="17" t="s">
        <v>192</v>
      </c>
      <c r="BM887" s="142" t="s">
        <v>1062</v>
      </c>
    </row>
    <row r="888" spans="2:65" s="1" customFormat="1" ht="10">
      <c r="B888" s="32"/>
      <c r="D888" s="144" t="s">
        <v>163</v>
      </c>
      <c r="F888" s="145" t="s">
        <v>1061</v>
      </c>
      <c r="I888" s="146"/>
      <c r="L888" s="32"/>
      <c r="M888" s="147"/>
      <c r="T888" s="53"/>
      <c r="AT888" s="17" t="s">
        <v>163</v>
      </c>
      <c r="AU888" s="17" t="s">
        <v>84</v>
      </c>
    </row>
    <row r="889" spans="2:65" s="12" customFormat="1" ht="10">
      <c r="B889" s="148"/>
      <c r="D889" s="144" t="s">
        <v>164</v>
      </c>
      <c r="E889" s="149" t="s">
        <v>19</v>
      </c>
      <c r="F889" s="150" t="s">
        <v>1054</v>
      </c>
      <c r="H889" s="151">
        <v>195.08600000000001</v>
      </c>
      <c r="I889" s="152"/>
      <c r="L889" s="148"/>
      <c r="M889" s="153"/>
      <c r="T889" s="154"/>
      <c r="AT889" s="149" t="s">
        <v>164</v>
      </c>
      <c r="AU889" s="149" t="s">
        <v>84</v>
      </c>
      <c r="AV889" s="12" t="s">
        <v>84</v>
      </c>
      <c r="AW889" s="12" t="s">
        <v>36</v>
      </c>
      <c r="AX889" s="12" t="s">
        <v>75</v>
      </c>
      <c r="AY889" s="149" t="s">
        <v>157</v>
      </c>
    </row>
    <row r="890" spans="2:65" s="13" customFormat="1" ht="10">
      <c r="B890" s="155"/>
      <c r="D890" s="144" t="s">
        <v>164</v>
      </c>
      <c r="E890" s="156" t="s">
        <v>19</v>
      </c>
      <c r="F890" s="157" t="s">
        <v>166</v>
      </c>
      <c r="H890" s="158">
        <v>195.08600000000001</v>
      </c>
      <c r="I890" s="159"/>
      <c r="L890" s="155"/>
      <c r="M890" s="160"/>
      <c r="T890" s="161"/>
      <c r="AT890" s="156" t="s">
        <v>164</v>
      </c>
      <c r="AU890" s="156" t="s">
        <v>84</v>
      </c>
      <c r="AV890" s="13" t="s">
        <v>90</v>
      </c>
      <c r="AW890" s="13" t="s">
        <v>36</v>
      </c>
      <c r="AX890" s="13" t="s">
        <v>80</v>
      </c>
      <c r="AY890" s="156" t="s">
        <v>157</v>
      </c>
    </row>
    <row r="891" spans="2:65" s="1" customFormat="1" ht="16.5" customHeight="1">
      <c r="B891" s="32"/>
      <c r="C891" s="131" t="s">
        <v>1063</v>
      </c>
      <c r="D891" s="131" t="s">
        <v>159</v>
      </c>
      <c r="E891" s="132" t="s">
        <v>1064</v>
      </c>
      <c r="F891" s="133" t="s">
        <v>1065</v>
      </c>
      <c r="G891" s="134" t="s">
        <v>235</v>
      </c>
      <c r="H891" s="135">
        <v>85.28</v>
      </c>
      <c r="I891" s="136"/>
      <c r="J891" s="137">
        <f>ROUND(I891*H891,2)</f>
        <v>0</v>
      </c>
      <c r="K891" s="133" t="s">
        <v>19</v>
      </c>
      <c r="L891" s="32"/>
      <c r="M891" s="138" t="s">
        <v>19</v>
      </c>
      <c r="N891" s="139" t="s">
        <v>46</v>
      </c>
      <c r="P891" s="140">
        <f>O891*H891</f>
        <v>0</v>
      </c>
      <c r="Q891" s="140">
        <v>0</v>
      </c>
      <c r="R891" s="140">
        <f>Q891*H891</f>
        <v>0</v>
      </c>
      <c r="S891" s="140">
        <v>0</v>
      </c>
      <c r="T891" s="141">
        <f>S891*H891</f>
        <v>0</v>
      </c>
      <c r="AR891" s="142" t="s">
        <v>192</v>
      </c>
      <c r="AT891" s="142" t="s">
        <v>159</v>
      </c>
      <c r="AU891" s="142" t="s">
        <v>84</v>
      </c>
      <c r="AY891" s="17" t="s">
        <v>157</v>
      </c>
      <c r="BE891" s="143">
        <f>IF(N891="základní",J891,0)</f>
        <v>0</v>
      </c>
      <c r="BF891" s="143">
        <f>IF(N891="snížená",J891,0)</f>
        <v>0</v>
      </c>
      <c r="BG891" s="143">
        <f>IF(N891="zákl. přenesená",J891,0)</f>
        <v>0</v>
      </c>
      <c r="BH891" s="143">
        <f>IF(N891="sníž. přenesená",J891,0)</f>
        <v>0</v>
      </c>
      <c r="BI891" s="143">
        <f>IF(N891="nulová",J891,0)</f>
        <v>0</v>
      </c>
      <c r="BJ891" s="17" t="s">
        <v>80</v>
      </c>
      <c r="BK891" s="143">
        <f>ROUND(I891*H891,2)</f>
        <v>0</v>
      </c>
      <c r="BL891" s="17" t="s">
        <v>192</v>
      </c>
      <c r="BM891" s="142" t="s">
        <v>1066</v>
      </c>
    </row>
    <row r="892" spans="2:65" s="1" customFormat="1" ht="10">
      <c r="B892" s="32"/>
      <c r="D892" s="144" t="s">
        <v>163</v>
      </c>
      <c r="F892" s="145" t="s">
        <v>1065</v>
      </c>
      <c r="I892" s="146"/>
      <c r="L892" s="32"/>
      <c r="M892" s="147"/>
      <c r="T892" s="53"/>
      <c r="AT892" s="17" t="s">
        <v>163</v>
      </c>
      <c r="AU892" s="17" t="s">
        <v>84</v>
      </c>
    </row>
    <row r="893" spans="2:65" s="12" customFormat="1" ht="10">
      <c r="B893" s="148"/>
      <c r="D893" s="144" t="s">
        <v>164</v>
      </c>
      <c r="E893" s="149" t="s">
        <v>19</v>
      </c>
      <c r="F893" s="150" t="s">
        <v>998</v>
      </c>
      <c r="H893" s="151">
        <v>25.28</v>
      </c>
      <c r="I893" s="152"/>
      <c r="L893" s="148"/>
      <c r="M893" s="153"/>
      <c r="T893" s="154"/>
      <c r="AT893" s="149" t="s">
        <v>164</v>
      </c>
      <c r="AU893" s="149" t="s">
        <v>84</v>
      </c>
      <c r="AV893" s="12" t="s">
        <v>84</v>
      </c>
      <c r="AW893" s="12" t="s">
        <v>36</v>
      </c>
      <c r="AX893" s="12" t="s">
        <v>75</v>
      </c>
      <c r="AY893" s="149" t="s">
        <v>157</v>
      </c>
    </row>
    <row r="894" spans="2:65" s="12" customFormat="1" ht="10">
      <c r="B894" s="148"/>
      <c r="D894" s="144" t="s">
        <v>164</v>
      </c>
      <c r="E894" s="149" t="s">
        <v>19</v>
      </c>
      <c r="F894" s="150" t="s">
        <v>1067</v>
      </c>
      <c r="H894" s="151">
        <v>60</v>
      </c>
      <c r="I894" s="152"/>
      <c r="L894" s="148"/>
      <c r="M894" s="153"/>
      <c r="T894" s="154"/>
      <c r="AT894" s="149" t="s">
        <v>164</v>
      </c>
      <c r="AU894" s="149" t="s">
        <v>84</v>
      </c>
      <c r="AV894" s="12" t="s">
        <v>84</v>
      </c>
      <c r="AW894" s="12" t="s">
        <v>36</v>
      </c>
      <c r="AX894" s="12" t="s">
        <v>75</v>
      </c>
      <c r="AY894" s="149" t="s">
        <v>157</v>
      </c>
    </row>
    <row r="895" spans="2:65" s="13" customFormat="1" ht="10">
      <c r="B895" s="155"/>
      <c r="D895" s="144" t="s">
        <v>164</v>
      </c>
      <c r="E895" s="156" t="s">
        <v>19</v>
      </c>
      <c r="F895" s="157" t="s">
        <v>166</v>
      </c>
      <c r="H895" s="158">
        <v>85.28</v>
      </c>
      <c r="I895" s="159"/>
      <c r="L895" s="155"/>
      <c r="M895" s="160"/>
      <c r="T895" s="161"/>
      <c r="AT895" s="156" t="s">
        <v>164</v>
      </c>
      <c r="AU895" s="156" t="s">
        <v>84</v>
      </c>
      <c r="AV895" s="13" t="s">
        <v>90</v>
      </c>
      <c r="AW895" s="13" t="s">
        <v>36</v>
      </c>
      <c r="AX895" s="13" t="s">
        <v>80</v>
      </c>
      <c r="AY895" s="156" t="s">
        <v>157</v>
      </c>
    </row>
    <row r="896" spans="2:65" s="1" customFormat="1" ht="16.5" customHeight="1">
      <c r="B896" s="32"/>
      <c r="C896" s="131" t="s">
        <v>625</v>
      </c>
      <c r="D896" s="131" t="s">
        <v>159</v>
      </c>
      <c r="E896" s="132" t="s">
        <v>1068</v>
      </c>
      <c r="F896" s="133" t="s">
        <v>1069</v>
      </c>
      <c r="G896" s="134" t="s">
        <v>235</v>
      </c>
      <c r="H896" s="135">
        <v>29.2</v>
      </c>
      <c r="I896" s="136"/>
      <c r="J896" s="137">
        <f>ROUND(I896*H896,2)</f>
        <v>0</v>
      </c>
      <c r="K896" s="133" t="s">
        <v>19</v>
      </c>
      <c r="L896" s="32"/>
      <c r="M896" s="138" t="s">
        <v>19</v>
      </c>
      <c r="N896" s="139" t="s">
        <v>46</v>
      </c>
      <c r="P896" s="140">
        <f>O896*H896</f>
        <v>0</v>
      </c>
      <c r="Q896" s="140">
        <v>0</v>
      </c>
      <c r="R896" s="140">
        <f>Q896*H896</f>
        <v>0</v>
      </c>
      <c r="S896" s="140">
        <v>0</v>
      </c>
      <c r="T896" s="141">
        <f>S896*H896</f>
        <v>0</v>
      </c>
      <c r="AR896" s="142" t="s">
        <v>192</v>
      </c>
      <c r="AT896" s="142" t="s">
        <v>159</v>
      </c>
      <c r="AU896" s="142" t="s">
        <v>84</v>
      </c>
      <c r="AY896" s="17" t="s">
        <v>157</v>
      </c>
      <c r="BE896" s="143">
        <f>IF(N896="základní",J896,0)</f>
        <v>0</v>
      </c>
      <c r="BF896" s="143">
        <f>IF(N896="snížená",J896,0)</f>
        <v>0</v>
      </c>
      <c r="BG896" s="143">
        <f>IF(N896="zákl. přenesená",J896,0)</f>
        <v>0</v>
      </c>
      <c r="BH896" s="143">
        <f>IF(N896="sníž. přenesená",J896,0)</f>
        <v>0</v>
      </c>
      <c r="BI896" s="143">
        <f>IF(N896="nulová",J896,0)</f>
        <v>0</v>
      </c>
      <c r="BJ896" s="17" t="s">
        <v>80</v>
      </c>
      <c r="BK896" s="143">
        <f>ROUND(I896*H896,2)</f>
        <v>0</v>
      </c>
      <c r="BL896" s="17" t="s">
        <v>192</v>
      </c>
      <c r="BM896" s="142" t="s">
        <v>1070</v>
      </c>
    </row>
    <row r="897" spans="2:65" s="1" customFormat="1" ht="10">
      <c r="B897" s="32"/>
      <c r="D897" s="144" t="s">
        <v>163</v>
      </c>
      <c r="F897" s="145" t="s">
        <v>1069</v>
      </c>
      <c r="I897" s="146"/>
      <c r="L897" s="32"/>
      <c r="M897" s="147"/>
      <c r="T897" s="53"/>
      <c r="AT897" s="17" t="s">
        <v>163</v>
      </c>
      <c r="AU897" s="17" t="s">
        <v>84</v>
      </c>
    </row>
    <row r="898" spans="2:65" s="12" customFormat="1" ht="10">
      <c r="B898" s="148"/>
      <c r="D898" s="144" t="s">
        <v>164</v>
      </c>
      <c r="E898" s="149" t="s">
        <v>19</v>
      </c>
      <c r="F898" s="150" t="s">
        <v>1071</v>
      </c>
      <c r="H898" s="151">
        <v>26.6</v>
      </c>
      <c r="I898" s="152"/>
      <c r="L898" s="148"/>
      <c r="M898" s="153"/>
      <c r="T898" s="154"/>
      <c r="AT898" s="149" t="s">
        <v>164</v>
      </c>
      <c r="AU898" s="149" t="s">
        <v>84</v>
      </c>
      <c r="AV898" s="12" t="s">
        <v>84</v>
      </c>
      <c r="AW898" s="12" t="s">
        <v>36</v>
      </c>
      <c r="AX898" s="12" t="s">
        <v>75</v>
      </c>
      <c r="AY898" s="149" t="s">
        <v>157</v>
      </c>
    </row>
    <row r="899" spans="2:65" s="12" customFormat="1" ht="10">
      <c r="B899" s="148"/>
      <c r="D899" s="144" t="s">
        <v>164</v>
      </c>
      <c r="E899" s="149" t="s">
        <v>19</v>
      </c>
      <c r="F899" s="150" t="s">
        <v>1072</v>
      </c>
      <c r="H899" s="151">
        <v>2.6</v>
      </c>
      <c r="I899" s="152"/>
      <c r="L899" s="148"/>
      <c r="M899" s="153"/>
      <c r="T899" s="154"/>
      <c r="AT899" s="149" t="s">
        <v>164</v>
      </c>
      <c r="AU899" s="149" t="s">
        <v>84</v>
      </c>
      <c r="AV899" s="12" t="s">
        <v>84</v>
      </c>
      <c r="AW899" s="12" t="s">
        <v>36</v>
      </c>
      <c r="AX899" s="12" t="s">
        <v>75</v>
      </c>
      <c r="AY899" s="149" t="s">
        <v>157</v>
      </c>
    </row>
    <row r="900" spans="2:65" s="13" customFormat="1" ht="10">
      <c r="B900" s="155"/>
      <c r="D900" s="144" t="s">
        <v>164</v>
      </c>
      <c r="E900" s="156" t="s">
        <v>19</v>
      </c>
      <c r="F900" s="157" t="s">
        <v>166</v>
      </c>
      <c r="H900" s="158">
        <v>29.2</v>
      </c>
      <c r="I900" s="159"/>
      <c r="L900" s="155"/>
      <c r="M900" s="160"/>
      <c r="T900" s="161"/>
      <c r="AT900" s="156" t="s">
        <v>164</v>
      </c>
      <c r="AU900" s="156" t="s">
        <v>84</v>
      </c>
      <c r="AV900" s="13" t="s">
        <v>90</v>
      </c>
      <c r="AW900" s="13" t="s">
        <v>36</v>
      </c>
      <c r="AX900" s="13" t="s">
        <v>80</v>
      </c>
      <c r="AY900" s="156" t="s">
        <v>157</v>
      </c>
    </row>
    <row r="901" spans="2:65" s="1" customFormat="1" ht="16.5" customHeight="1">
      <c r="B901" s="32"/>
      <c r="C901" s="131" t="s">
        <v>1073</v>
      </c>
      <c r="D901" s="131" t="s">
        <v>159</v>
      </c>
      <c r="E901" s="132" t="s">
        <v>1074</v>
      </c>
      <c r="F901" s="133" t="s">
        <v>1075</v>
      </c>
      <c r="G901" s="134" t="s">
        <v>916</v>
      </c>
      <c r="H901" s="186"/>
      <c r="I901" s="136"/>
      <c r="J901" s="137">
        <f>ROUND(I901*H901,2)</f>
        <v>0</v>
      </c>
      <c r="K901" s="133" t="s">
        <v>19</v>
      </c>
      <c r="L901" s="32"/>
      <c r="M901" s="138" t="s">
        <v>19</v>
      </c>
      <c r="N901" s="139" t="s">
        <v>46</v>
      </c>
      <c r="P901" s="140">
        <f>O901*H901</f>
        <v>0</v>
      </c>
      <c r="Q901" s="140">
        <v>0</v>
      </c>
      <c r="R901" s="140">
        <f>Q901*H901</f>
        <v>0</v>
      </c>
      <c r="S901" s="140">
        <v>0</v>
      </c>
      <c r="T901" s="141">
        <f>S901*H901</f>
        <v>0</v>
      </c>
      <c r="AR901" s="142" t="s">
        <v>192</v>
      </c>
      <c r="AT901" s="142" t="s">
        <v>159</v>
      </c>
      <c r="AU901" s="142" t="s">
        <v>84</v>
      </c>
      <c r="AY901" s="17" t="s">
        <v>157</v>
      </c>
      <c r="BE901" s="143">
        <f>IF(N901="základní",J901,0)</f>
        <v>0</v>
      </c>
      <c r="BF901" s="143">
        <f>IF(N901="snížená",J901,0)</f>
        <v>0</v>
      </c>
      <c r="BG901" s="143">
        <f>IF(N901="zákl. přenesená",J901,0)</f>
        <v>0</v>
      </c>
      <c r="BH901" s="143">
        <f>IF(N901="sníž. přenesená",J901,0)</f>
        <v>0</v>
      </c>
      <c r="BI901" s="143">
        <f>IF(N901="nulová",J901,0)</f>
        <v>0</v>
      </c>
      <c r="BJ901" s="17" t="s">
        <v>80</v>
      </c>
      <c r="BK901" s="143">
        <f>ROUND(I901*H901,2)</f>
        <v>0</v>
      </c>
      <c r="BL901" s="17" t="s">
        <v>192</v>
      </c>
      <c r="BM901" s="142" t="s">
        <v>1076</v>
      </c>
    </row>
    <row r="902" spans="2:65" s="1" customFormat="1" ht="10">
      <c r="B902" s="32"/>
      <c r="D902" s="144" t="s">
        <v>163</v>
      </c>
      <c r="F902" s="145" t="s">
        <v>1075</v>
      </c>
      <c r="I902" s="146"/>
      <c r="L902" s="32"/>
      <c r="M902" s="147"/>
      <c r="T902" s="53"/>
      <c r="AT902" s="17" t="s">
        <v>163</v>
      </c>
      <c r="AU902" s="17" t="s">
        <v>84</v>
      </c>
    </row>
    <row r="903" spans="2:65" s="11" customFormat="1" ht="22.75" customHeight="1">
      <c r="B903" s="119"/>
      <c r="D903" s="120" t="s">
        <v>74</v>
      </c>
      <c r="E903" s="129" t="s">
        <v>1077</v>
      </c>
      <c r="F903" s="129" t="s">
        <v>1078</v>
      </c>
      <c r="I903" s="122"/>
      <c r="J903" s="130">
        <f>BK903</f>
        <v>0</v>
      </c>
      <c r="L903" s="119"/>
      <c r="M903" s="124"/>
      <c r="P903" s="125">
        <f>SUM(P904:P939)</f>
        <v>0</v>
      </c>
      <c r="R903" s="125">
        <f>SUM(R904:R939)</f>
        <v>0</v>
      </c>
      <c r="T903" s="126">
        <f>SUM(T904:T939)</f>
        <v>0</v>
      </c>
      <c r="AR903" s="120" t="s">
        <v>84</v>
      </c>
      <c r="AT903" s="127" t="s">
        <v>74</v>
      </c>
      <c r="AU903" s="127" t="s">
        <v>80</v>
      </c>
      <c r="AY903" s="120" t="s">
        <v>157</v>
      </c>
      <c r="BK903" s="128">
        <f>SUM(BK904:BK939)</f>
        <v>0</v>
      </c>
    </row>
    <row r="904" spans="2:65" s="1" customFormat="1" ht="16.5" customHeight="1">
      <c r="B904" s="32"/>
      <c r="C904" s="131" t="s">
        <v>630</v>
      </c>
      <c r="D904" s="131" t="s">
        <v>159</v>
      </c>
      <c r="E904" s="132" t="s">
        <v>1079</v>
      </c>
      <c r="F904" s="133" t="s">
        <v>1080</v>
      </c>
      <c r="G904" s="134" t="s">
        <v>235</v>
      </c>
      <c r="H904" s="135">
        <v>26</v>
      </c>
      <c r="I904" s="136"/>
      <c r="J904" s="137">
        <f>ROUND(I904*H904,2)</f>
        <v>0</v>
      </c>
      <c r="K904" s="133" t="s">
        <v>19</v>
      </c>
      <c r="L904" s="32"/>
      <c r="M904" s="138" t="s">
        <v>19</v>
      </c>
      <c r="N904" s="139" t="s">
        <v>46</v>
      </c>
      <c r="P904" s="140">
        <f>O904*H904</f>
        <v>0</v>
      </c>
      <c r="Q904" s="140">
        <v>0</v>
      </c>
      <c r="R904" s="140">
        <f>Q904*H904</f>
        <v>0</v>
      </c>
      <c r="S904" s="140">
        <v>0</v>
      </c>
      <c r="T904" s="141">
        <f>S904*H904</f>
        <v>0</v>
      </c>
      <c r="AR904" s="142" t="s">
        <v>192</v>
      </c>
      <c r="AT904" s="142" t="s">
        <v>159</v>
      </c>
      <c r="AU904" s="142" t="s">
        <v>84</v>
      </c>
      <c r="AY904" s="17" t="s">
        <v>157</v>
      </c>
      <c r="BE904" s="143">
        <f>IF(N904="základní",J904,0)</f>
        <v>0</v>
      </c>
      <c r="BF904" s="143">
        <f>IF(N904="snížená",J904,0)</f>
        <v>0</v>
      </c>
      <c r="BG904" s="143">
        <f>IF(N904="zákl. přenesená",J904,0)</f>
        <v>0</v>
      </c>
      <c r="BH904" s="143">
        <f>IF(N904="sníž. přenesená",J904,0)</f>
        <v>0</v>
      </c>
      <c r="BI904" s="143">
        <f>IF(N904="nulová",J904,0)</f>
        <v>0</v>
      </c>
      <c r="BJ904" s="17" t="s">
        <v>80</v>
      </c>
      <c r="BK904" s="143">
        <f>ROUND(I904*H904,2)</f>
        <v>0</v>
      </c>
      <c r="BL904" s="17" t="s">
        <v>192</v>
      </c>
      <c r="BM904" s="142" t="s">
        <v>1081</v>
      </c>
    </row>
    <row r="905" spans="2:65" s="1" customFormat="1" ht="10">
      <c r="B905" s="32"/>
      <c r="D905" s="144" t="s">
        <v>163</v>
      </c>
      <c r="F905" s="145" t="s">
        <v>1080</v>
      </c>
      <c r="I905" s="146"/>
      <c r="L905" s="32"/>
      <c r="M905" s="147"/>
      <c r="T905" s="53"/>
      <c r="AT905" s="17" t="s">
        <v>163</v>
      </c>
      <c r="AU905" s="17" t="s">
        <v>84</v>
      </c>
    </row>
    <row r="906" spans="2:65" s="1" customFormat="1" ht="16.5" customHeight="1">
      <c r="B906" s="32"/>
      <c r="C906" s="131" t="s">
        <v>1082</v>
      </c>
      <c r="D906" s="131" t="s">
        <v>159</v>
      </c>
      <c r="E906" s="132" t="s">
        <v>1083</v>
      </c>
      <c r="F906" s="133" t="s">
        <v>1084</v>
      </c>
      <c r="G906" s="134" t="s">
        <v>235</v>
      </c>
      <c r="H906" s="135">
        <v>20</v>
      </c>
      <c r="I906" s="136"/>
      <c r="J906" s="137">
        <f>ROUND(I906*H906,2)</f>
        <v>0</v>
      </c>
      <c r="K906" s="133" t="s">
        <v>19</v>
      </c>
      <c r="L906" s="32"/>
      <c r="M906" s="138" t="s">
        <v>19</v>
      </c>
      <c r="N906" s="139" t="s">
        <v>46</v>
      </c>
      <c r="P906" s="140">
        <f>O906*H906</f>
        <v>0</v>
      </c>
      <c r="Q906" s="140">
        <v>0</v>
      </c>
      <c r="R906" s="140">
        <f>Q906*H906</f>
        <v>0</v>
      </c>
      <c r="S906" s="140">
        <v>0</v>
      </c>
      <c r="T906" s="141">
        <f>S906*H906</f>
        <v>0</v>
      </c>
      <c r="AR906" s="142" t="s">
        <v>192</v>
      </c>
      <c r="AT906" s="142" t="s">
        <v>159</v>
      </c>
      <c r="AU906" s="142" t="s">
        <v>84</v>
      </c>
      <c r="AY906" s="17" t="s">
        <v>157</v>
      </c>
      <c r="BE906" s="143">
        <f>IF(N906="základní",J906,0)</f>
        <v>0</v>
      </c>
      <c r="BF906" s="143">
        <f>IF(N906="snížená",J906,0)</f>
        <v>0</v>
      </c>
      <c r="BG906" s="143">
        <f>IF(N906="zákl. přenesená",J906,0)</f>
        <v>0</v>
      </c>
      <c r="BH906" s="143">
        <f>IF(N906="sníž. přenesená",J906,0)</f>
        <v>0</v>
      </c>
      <c r="BI906" s="143">
        <f>IF(N906="nulová",J906,0)</f>
        <v>0</v>
      </c>
      <c r="BJ906" s="17" t="s">
        <v>80</v>
      </c>
      <c r="BK906" s="143">
        <f>ROUND(I906*H906,2)</f>
        <v>0</v>
      </c>
      <c r="BL906" s="17" t="s">
        <v>192</v>
      </c>
      <c r="BM906" s="142" t="s">
        <v>1085</v>
      </c>
    </row>
    <row r="907" spans="2:65" s="1" customFormat="1" ht="10">
      <c r="B907" s="32"/>
      <c r="D907" s="144" t="s">
        <v>163</v>
      </c>
      <c r="F907" s="145" t="s">
        <v>1084</v>
      </c>
      <c r="I907" s="146"/>
      <c r="L907" s="32"/>
      <c r="M907" s="147"/>
      <c r="T907" s="53"/>
      <c r="AT907" s="17" t="s">
        <v>163</v>
      </c>
      <c r="AU907" s="17" t="s">
        <v>84</v>
      </c>
    </row>
    <row r="908" spans="2:65" s="1" customFormat="1" ht="16.5" customHeight="1">
      <c r="B908" s="32"/>
      <c r="C908" s="131" t="s">
        <v>635</v>
      </c>
      <c r="D908" s="131" t="s">
        <v>159</v>
      </c>
      <c r="E908" s="132" t="s">
        <v>1086</v>
      </c>
      <c r="F908" s="133" t="s">
        <v>1087</v>
      </c>
      <c r="G908" s="134" t="s">
        <v>235</v>
      </c>
      <c r="H908" s="135">
        <v>41.5</v>
      </c>
      <c r="I908" s="136"/>
      <c r="J908" s="137">
        <f>ROUND(I908*H908,2)</f>
        <v>0</v>
      </c>
      <c r="K908" s="133" t="s">
        <v>19</v>
      </c>
      <c r="L908" s="32"/>
      <c r="M908" s="138" t="s">
        <v>19</v>
      </c>
      <c r="N908" s="139" t="s">
        <v>46</v>
      </c>
      <c r="P908" s="140">
        <f>O908*H908</f>
        <v>0</v>
      </c>
      <c r="Q908" s="140">
        <v>0</v>
      </c>
      <c r="R908" s="140">
        <f>Q908*H908</f>
        <v>0</v>
      </c>
      <c r="S908" s="140">
        <v>0</v>
      </c>
      <c r="T908" s="141">
        <f>S908*H908</f>
        <v>0</v>
      </c>
      <c r="AR908" s="142" t="s">
        <v>192</v>
      </c>
      <c r="AT908" s="142" t="s">
        <v>159</v>
      </c>
      <c r="AU908" s="142" t="s">
        <v>84</v>
      </c>
      <c r="AY908" s="17" t="s">
        <v>157</v>
      </c>
      <c r="BE908" s="143">
        <f>IF(N908="základní",J908,0)</f>
        <v>0</v>
      </c>
      <c r="BF908" s="143">
        <f>IF(N908="snížená",J908,0)</f>
        <v>0</v>
      </c>
      <c r="BG908" s="143">
        <f>IF(N908="zákl. přenesená",J908,0)</f>
        <v>0</v>
      </c>
      <c r="BH908" s="143">
        <f>IF(N908="sníž. přenesená",J908,0)</f>
        <v>0</v>
      </c>
      <c r="BI908" s="143">
        <f>IF(N908="nulová",J908,0)</f>
        <v>0</v>
      </c>
      <c r="BJ908" s="17" t="s">
        <v>80</v>
      </c>
      <c r="BK908" s="143">
        <f>ROUND(I908*H908,2)</f>
        <v>0</v>
      </c>
      <c r="BL908" s="17" t="s">
        <v>192</v>
      </c>
      <c r="BM908" s="142" t="s">
        <v>1088</v>
      </c>
    </row>
    <row r="909" spans="2:65" s="1" customFormat="1" ht="10">
      <c r="B909" s="32"/>
      <c r="D909" s="144" t="s">
        <v>163</v>
      </c>
      <c r="F909" s="145" t="s">
        <v>1087</v>
      </c>
      <c r="I909" s="146"/>
      <c r="L909" s="32"/>
      <c r="M909" s="147"/>
      <c r="T909" s="53"/>
      <c r="AT909" s="17" t="s">
        <v>163</v>
      </c>
      <c r="AU909" s="17" t="s">
        <v>84</v>
      </c>
    </row>
    <row r="910" spans="2:65" s="12" customFormat="1" ht="10">
      <c r="B910" s="148"/>
      <c r="D910" s="144" t="s">
        <v>164</v>
      </c>
      <c r="E910" s="149" t="s">
        <v>19</v>
      </c>
      <c r="F910" s="150" t="s">
        <v>653</v>
      </c>
      <c r="H910" s="151">
        <v>41.5</v>
      </c>
      <c r="I910" s="152"/>
      <c r="L910" s="148"/>
      <c r="M910" s="153"/>
      <c r="T910" s="154"/>
      <c r="AT910" s="149" t="s">
        <v>164</v>
      </c>
      <c r="AU910" s="149" t="s">
        <v>84</v>
      </c>
      <c r="AV910" s="12" t="s">
        <v>84</v>
      </c>
      <c r="AW910" s="12" t="s">
        <v>36</v>
      </c>
      <c r="AX910" s="12" t="s">
        <v>75</v>
      </c>
      <c r="AY910" s="149" t="s">
        <v>157</v>
      </c>
    </row>
    <row r="911" spans="2:65" s="13" customFormat="1" ht="10">
      <c r="B911" s="155"/>
      <c r="D911" s="144" t="s">
        <v>164</v>
      </c>
      <c r="E911" s="156" t="s">
        <v>19</v>
      </c>
      <c r="F911" s="157" t="s">
        <v>166</v>
      </c>
      <c r="H911" s="158">
        <v>41.5</v>
      </c>
      <c r="I911" s="159"/>
      <c r="L911" s="155"/>
      <c r="M911" s="160"/>
      <c r="T911" s="161"/>
      <c r="AT911" s="156" t="s">
        <v>164</v>
      </c>
      <c r="AU911" s="156" t="s">
        <v>84</v>
      </c>
      <c r="AV911" s="13" t="s">
        <v>90</v>
      </c>
      <c r="AW911" s="13" t="s">
        <v>36</v>
      </c>
      <c r="AX911" s="13" t="s">
        <v>80</v>
      </c>
      <c r="AY911" s="156" t="s">
        <v>157</v>
      </c>
    </row>
    <row r="912" spans="2:65" s="1" customFormat="1" ht="16.5" customHeight="1">
      <c r="B912" s="32"/>
      <c r="C912" s="131" t="s">
        <v>1089</v>
      </c>
      <c r="D912" s="131" t="s">
        <v>159</v>
      </c>
      <c r="E912" s="132" t="s">
        <v>1090</v>
      </c>
      <c r="F912" s="133" t="s">
        <v>1091</v>
      </c>
      <c r="G912" s="134" t="s">
        <v>235</v>
      </c>
      <c r="H912" s="135">
        <v>9.5</v>
      </c>
      <c r="I912" s="136"/>
      <c r="J912" s="137">
        <f>ROUND(I912*H912,2)</f>
        <v>0</v>
      </c>
      <c r="K912" s="133" t="s">
        <v>19</v>
      </c>
      <c r="L912" s="32"/>
      <c r="M912" s="138" t="s">
        <v>19</v>
      </c>
      <c r="N912" s="139" t="s">
        <v>46</v>
      </c>
      <c r="P912" s="140">
        <f>O912*H912</f>
        <v>0</v>
      </c>
      <c r="Q912" s="140">
        <v>0</v>
      </c>
      <c r="R912" s="140">
        <f>Q912*H912</f>
        <v>0</v>
      </c>
      <c r="S912" s="140">
        <v>0</v>
      </c>
      <c r="T912" s="141">
        <f>S912*H912</f>
        <v>0</v>
      </c>
      <c r="AR912" s="142" t="s">
        <v>192</v>
      </c>
      <c r="AT912" s="142" t="s">
        <v>159</v>
      </c>
      <c r="AU912" s="142" t="s">
        <v>84</v>
      </c>
      <c r="AY912" s="17" t="s">
        <v>157</v>
      </c>
      <c r="BE912" s="143">
        <f>IF(N912="základní",J912,0)</f>
        <v>0</v>
      </c>
      <c r="BF912" s="143">
        <f>IF(N912="snížená",J912,0)</f>
        <v>0</v>
      </c>
      <c r="BG912" s="143">
        <f>IF(N912="zákl. přenesená",J912,0)</f>
        <v>0</v>
      </c>
      <c r="BH912" s="143">
        <f>IF(N912="sníž. přenesená",J912,0)</f>
        <v>0</v>
      </c>
      <c r="BI912" s="143">
        <f>IF(N912="nulová",J912,0)</f>
        <v>0</v>
      </c>
      <c r="BJ912" s="17" t="s">
        <v>80</v>
      </c>
      <c r="BK912" s="143">
        <f>ROUND(I912*H912,2)</f>
        <v>0</v>
      </c>
      <c r="BL912" s="17" t="s">
        <v>192</v>
      </c>
      <c r="BM912" s="142" t="s">
        <v>1092</v>
      </c>
    </row>
    <row r="913" spans="2:65" s="1" customFormat="1" ht="10">
      <c r="B913" s="32"/>
      <c r="D913" s="144" t="s">
        <v>163</v>
      </c>
      <c r="F913" s="145" t="s">
        <v>1091</v>
      </c>
      <c r="I913" s="146"/>
      <c r="L913" s="32"/>
      <c r="M913" s="147"/>
      <c r="T913" s="53"/>
      <c r="AT913" s="17" t="s">
        <v>163</v>
      </c>
      <c r="AU913" s="17" t="s">
        <v>84</v>
      </c>
    </row>
    <row r="914" spans="2:65" s="12" customFormat="1" ht="10">
      <c r="B914" s="148"/>
      <c r="D914" s="144" t="s">
        <v>164</v>
      </c>
      <c r="E914" s="149" t="s">
        <v>19</v>
      </c>
      <c r="F914" s="150" t="s">
        <v>1093</v>
      </c>
      <c r="H914" s="151">
        <v>9.5</v>
      </c>
      <c r="I914" s="152"/>
      <c r="L914" s="148"/>
      <c r="M914" s="153"/>
      <c r="T914" s="154"/>
      <c r="AT914" s="149" t="s">
        <v>164</v>
      </c>
      <c r="AU914" s="149" t="s">
        <v>84</v>
      </c>
      <c r="AV914" s="12" t="s">
        <v>84</v>
      </c>
      <c r="AW914" s="12" t="s">
        <v>36</v>
      </c>
      <c r="AX914" s="12" t="s">
        <v>75</v>
      </c>
      <c r="AY914" s="149" t="s">
        <v>157</v>
      </c>
    </row>
    <row r="915" spans="2:65" s="13" customFormat="1" ht="10">
      <c r="B915" s="155"/>
      <c r="D915" s="144" t="s">
        <v>164</v>
      </c>
      <c r="E915" s="156" t="s">
        <v>19</v>
      </c>
      <c r="F915" s="157" t="s">
        <v>166</v>
      </c>
      <c r="H915" s="158">
        <v>9.5</v>
      </c>
      <c r="I915" s="159"/>
      <c r="L915" s="155"/>
      <c r="M915" s="160"/>
      <c r="T915" s="161"/>
      <c r="AT915" s="156" t="s">
        <v>164</v>
      </c>
      <c r="AU915" s="156" t="s">
        <v>84</v>
      </c>
      <c r="AV915" s="13" t="s">
        <v>90</v>
      </c>
      <c r="AW915" s="13" t="s">
        <v>36</v>
      </c>
      <c r="AX915" s="13" t="s">
        <v>80</v>
      </c>
      <c r="AY915" s="156" t="s">
        <v>157</v>
      </c>
    </row>
    <row r="916" spans="2:65" s="1" customFormat="1" ht="21.75" customHeight="1">
      <c r="B916" s="32"/>
      <c r="C916" s="131" t="s">
        <v>640</v>
      </c>
      <c r="D916" s="131" t="s">
        <v>159</v>
      </c>
      <c r="E916" s="132" t="s">
        <v>1094</v>
      </c>
      <c r="F916" s="133" t="s">
        <v>1095</v>
      </c>
      <c r="G916" s="134" t="s">
        <v>199</v>
      </c>
      <c r="H916" s="135">
        <v>1.2</v>
      </c>
      <c r="I916" s="136"/>
      <c r="J916" s="137">
        <f>ROUND(I916*H916,2)</f>
        <v>0</v>
      </c>
      <c r="K916" s="133" t="s">
        <v>19</v>
      </c>
      <c r="L916" s="32"/>
      <c r="M916" s="138" t="s">
        <v>19</v>
      </c>
      <c r="N916" s="139" t="s">
        <v>46</v>
      </c>
      <c r="P916" s="140">
        <f>O916*H916</f>
        <v>0</v>
      </c>
      <c r="Q916" s="140">
        <v>0</v>
      </c>
      <c r="R916" s="140">
        <f>Q916*H916</f>
        <v>0</v>
      </c>
      <c r="S916" s="140">
        <v>0</v>
      </c>
      <c r="T916" s="141">
        <f>S916*H916</f>
        <v>0</v>
      </c>
      <c r="AR916" s="142" t="s">
        <v>192</v>
      </c>
      <c r="AT916" s="142" t="s">
        <v>159</v>
      </c>
      <c r="AU916" s="142" t="s">
        <v>84</v>
      </c>
      <c r="AY916" s="17" t="s">
        <v>157</v>
      </c>
      <c r="BE916" s="143">
        <f>IF(N916="základní",J916,0)</f>
        <v>0</v>
      </c>
      <c r="BF916" s="143">
        <f>IF(N916="snížená",J916,0)</f>
        <v>0</v>
      </c>
      <c r="BG916" s="143">
        <f>IF(N916="zákl. přenesená",J916,0)</f>
        <v>0</v>
      </c>
      <c r="BH916" s="143">
        <f>IF(N916="sníž. přenesená",J916,0)</f>
        <v>0</v>
      </c>
      <c r="BI916" s="143">
        <f>IF(N916="nulová",J916,0)</f>
        <v>0</v>
      </c>
      <c r="BJ916" s="17" t="s">
        <v>80</v>
      </c>
      <c r="BK916" s="143">
        <f>ROUND(I916*H916,2)</f>
        <v>0</v>
      </c>
      <c r="BL916" s="17" t="s">
        <v>192</v>
      </c>
      <c r="BM916" s="142" t="s">
        <v>1096</v>
      </c>
    </row>
    <row r="917" spans="2:65" s="1" customFormat="1" ht="10">
      <c r="B917" s="32"/>
      <c r="D917" s="144" t="s">
        <v>163</v>
      </c>
      <c r="F917" s="145" t="s">
        <v>1095</v>
      </c>
      <c r="I917" s="146"/>
      <c r="L917" s="32"/>
      <c r="M917" s="147"/>
      <c r="T917" s="53"/>
      <c r="AT917" s="17" t="s">
        <v>163</v>
      </c>
      <c r="AU917" s="17" t="s">
        <v>84</v>
      </c>
    </row>
    <row r="918" spans="2:65" s="1" customFormat="1" ht="21.75" customHeight="1">
      <c r="B918" s="32"/>
      <c r="C918" s="131" t="s">
        <v>1097</v>
      </c>
      <c r="D918" s="131" t="s">
        <v>159</v>
      </c>
      <c r="E918" s="132" t="s">
        <v>1098</v>
      </c>
      <c r="F918" s="133" t="s">
        <v>1099</v>
      </c>
      <c r="G918" s="134" t="s">
        <v>340</v>
      </c>
      <c r="H918" s="135">
        <v>2</v>
      </c>
      <c r="I918" s="136"/>
      <c r="J918" s="137">
        <f>ROUND(I918*H918,2)</f>
        <v>0</v>
      </c>
      <c r="K918" s="133" t="s">
        <v>19</v>
      </c>
      <c r="L918" s="32"/>
      <c r="M918" s="138" t="s">
        <v>19</v>
      </c>
      <c r="N918" s="139" t="s">
        <v>46</v>
      </c>
      <c r="P918" s="140">
        <f>O918*H918</f>
        <v>0</v>
      </c>
      <c r="Q918" s="140">
        <v>0</v>
      </c>
      <c r="R918" s="140">
        <f>Q918*H918</f>
        <v>0</v>
      </c>
      <c r="S918" s="140">
        <v>0</v>
      </c>
      <c r="T918" s="141">
        <f>S918*H918</f>
        <v>0</v>
      </c>
      <c r="AR918" s="142" t="s">
        <v>192</v>
      </c>
      <c r="AT918" s="142" t="s">
        <v>159</v>
      </c>
      <c r="AU918" s="142" t="s">
        <v>84</v>
      </c>
      <c r="AY918" s="17" t="s">
        <v>157</v>
      </c>
      <c r="BE918" s="143">
        <f>IF(N918="základní",J918,0)</f>
        <v>0</v>
      </c>
      <c r="BF918" s="143">
        <f>IF(N918="snížená",J918,0)</f>
        <v>0</v>
      </c>
      <c r="BG918" s="143">
        <f>IF(N918="zákl. přenesená",J918,0)</f>
        <v>0</v>
      </c>
      <c r="BH918" s="143">
        <f>IF(N918="sníž. přenesená",J918,0)</f>
        <v>0</v>
      </c>
      <c r="BI918" s="143">
        <f>IF(N918="nulová",J918,0)</f>
        <v>0</v>
      </c>
      <c r="BJ918" s="17" t="s">
        <v>80</v>
      </c>
      <c r="BK918" s="143">
        <f>ROUND(I918*H918,2)</f>
        <v>0</v>
      </c>
      <c r="BL918" s="17" t="s">
        <v>192</v>
      </c>
      <c r="BM918" s="142" t="s">
        <v>1100</v>
      </c>
    </row>
    <row r="919" spans="2:65" s="1" customFormat="1" ht="10">
      <c r="B919" s="32"/>
      <c r="D919" s="144" t="s">
        <v>163</v>
      </c>
      <c r="F919" s="145" t="s">
        <v>1099</v>
      </c>
      <c r="I919" s="146"/>
      <c r="L919" s="32"/>
      <c r="M919" s="147"/>
      <c r="T919" s="53"/>
      <c r="AT919" s="17" t="s">
        <v>163</v>
      </c>
      <c r="AU919" s="17" t="s">
        <v>84</v>
      </c>
    </row>
    <row r="920" spans="2:65" s="1" customFormat="1" ht="24.15" customHeight="1">
      <c r="B920" s="32"/>
      <c r="C920" s="131" t="s">
        <v>645</v>
      </c>
      <c r="D920" s="131" t="s">
        <v>159</v>
      </c>
      <c r="E920" s="132" t="s">
        <v>1101</v>
      </c>
      <c r="F920" s="133" t="s">
        <v>1102</v>
      </c>
      <c r="G920" s="134" t="s">
        <v>340</v>
      </c>
      <c r="H920" s="135">
        <v>2</v>
      </c>
      <c r="I920" s="136"/>
      <c r="J920" s="137">
        <f>ROUND(I920*H920,2)</f>
        <v>0</v>
      </c>
      <c r="K920" s="133" t="s">
        <v>19</v>
      </c>
      <c r="L920" s="32"/>
      <c r="M920" s="138" t="s">
        <v>19</v>
      </c>
      <c r="N920" s="139" t="s">
        <v>46</v>
      </c>
      <c r="P920" s="140">
        <f>O920*H920</f>
        <v>0</v>
      </c>
      <c r="Q920" s="140">
        <v>0</v>
      </c>
      <c r="R920" s="140">
        <f>Q920*H920</f>
        <v>0</v>
      </c>
      <c r="S920" s="140">
        <v>0</v>
      </c>
      <c r="T920" s="141">
        <f>S920*H920</f>
        <v>0</v>
      </c>
      <c r="AR920" s="142" t="s">
        <v>192</v>
      </c>
      <c r="AT920" s="142" t="s">
        <v>159</v>
      </c>
      <c r="AU920" s="142" t="s">
        <v>84</v>
      </c>
      <c r="AY920" s="17" t="s">
        <v>157</v>
      </c>
      <c r="BE920" s="143">
        <f>IF(N920="základní",J920,0)</f>
        <v>0</v>
      </c>
      <c r="BF920" s="143">
        <f>IF(N920="snížená",J920,0)</f>
        <v>0</v>
      </c>
      <c r="BG920" s="143">
        <f>IF(N920="zákl. přenesená",J920,0)</f>
        <v>0</v>
      </c>
      <c r="BH920" s="143">
        <f>IF(N920="sníž. přenesená",J920,0)</f>
        <v>0</v>
      </c>
      <c r="BI920" s="143">
        <f>IF(N920="nulová",J920,0)</f>
        <v>0</v>
      </c>
      <c r="BJ920" s="17" t="s">
        <v>80</v>
      </c>
      <c r="BK920" s="143">
        <f>ROUND(I920*H920,2)</f>
        <v>0</v>
      </c>
      <c r="BL920" s="17" t="s">
        <v>192</v>
      </c>
      <c r="BM920" s="142" t="s">
        <v>1103</v>
      </c>
    </row>
    <row r="921" spans="2:65" s="1" customFormat="1" ht="10">
      <c r="B921" s="32"/>
      <c r="D921" s="144" t="s">
        <v>163</v>
      </c>
      <c r="F921" s="145" t="s">
        <v>1102</v>
      </c>
      <c r="I921" s="146"/>
      <c r="L921" s="32"/>
      <c r="M921" s="147"/>
      <c r="T921" s="53"/>
      <c r="AT921" s="17" t="s">
        <v>163</v>
      </c>
      <c r="AU921" s="17" t="s">
        <v>84</v>
      </c>
    </row>
    <row r="922" spans="2:65" s="1" customFormat="1" ht="16.5" customHeight="1">
      <c r="B922" s="32"/>
      <c r="C922" s="131" t="s">
        <v>1104</v>
      </c>
      <c r="D922" s="131" t="s">
        <v>159</v>
      </c>
      <c r="E922" s="132" t="s">
        <v>1105</v>
      </c>
      <c r="F922" s="133" t="s">
        <v>1106</v>
      </c>
      <c r="G922" s="134" t="s">
        <v>235</v>
      </c>
      <c r="H922" s="135">
        <v>41.5</v>
      </c>
      <c r="I922" s="136"/>
      <c r="J922" s="137">
        <f>ROUND(I922*H922,2)</f>
        <v>0</v>
      </c>
      <c r="K922" s="133" t="s">
        <v>19</v>
      </c>
      <c r="L922" s="32"/>
      <c r="M922" s="138" t="s">
        <v>19</v>
      </c>
      <c r="N922" s="139" t="s">
        <v>46</v>
      </c>
      <c r="P922" s="140">
        <f>O922*H922</f>
        <v>0</v>
      </c>
      <c r="Q922" s="140">
        <v>0</v>
      </c>
      <c r="R922" s="140">
        <f>Q922*H922</f>
        <v>0</v>
      </c>
      <c r="S922" s="140">
        <v>0</v>
      </c>
      <c r="T922" s="141">
        <f>S922*H922</f>
        <v>0</v>
      </c>
      <c r="AR922" s="142" t="s">
        <v>192</v>
      </c>
      <c r="AT922" s="142" t="s">
        <v>159</v>
      </c>
      <c r="AU922" s="142" t="s">
        <v>84</v>
      </c>
      <c r="AY922" s="17" t="s">
        <v>157</v>
      </c>
      <c r="BE922" s="143">
        <f>IF(N922="základní",J922,0)</f>
        <v>0</v>
      </c>
      <c r="BF922" s="143">
        <f>IF(N922="snížená",J922,0)</f>
        <v>0</v>
      </c>
      <c r="BG922" s="143">
        <f>IF(N922="zákl. přenesená",J922,0)</f>
        <v>0</v>
      </c>
      <c r="BH922" s="143">
        <f>IF(N922="sníž. přenesená",J922,0)</f>
        <v>0</v>
      </c>
      <c r="BI922" s="143">
        <f>IF(N922="nulová",J922,0)</f>
        <v>0</v>
      </c>
      <c r="BJ922" s="17" t="s">
        <v>80</v>
      </c>
      <c r="BK922" s="143">
        <f>ROUND(I922*H922,2)</f>
        <v>0</v>
      </c>
      <c r="BL922" s="17" t="s">
        <v>192</v>
      </c>
      <c r="BM922" s="142" t="s">
        <v>1107</v>
      </c>
    </row>
    <row r="923" spans="2:65" s="1" customFormat="1" ht="10">
      <c r="B923" s="32"/>
      <c r="D923" s="144" t="s">
        <v>163</v>
      </c>
      <c r="F923" s="145" t="s">
        <v>1106</v>
      </c>
      <c r="I923" s="146"/>
      <c r="L923" s="32"/>
      <c r="M923" s="147"/>
      <c r="T923" s="53"/>
      <c r="AT923" s="17" t="s">
        <v>163</v>
      </c>
      <c r="AU923" s="17" t="s">
        <v>84</v>
      </c>
    </row>
    <row r="924" spans="2:65" s="12" customFormat="1" ht="10">
      <c r="B924" s="148"/>
      <c r="D924" s="144" t="s">
        <v>164</v>
      </c>
      <c r="E924" s="149" t="s">
        <v>19</v>
      </c>
      <c r="F924" s="150" t="s">
        <v>653</v>
      </c>
      <c r="H924" s="151">
        <v>41.5</v>
      </c>
      <c r="I924" s="152"/>
      <c r="L924" s="148"/>
      <c r="M924" s="153"/>
      <c r="T924" s="154"/>
      <c r="AT924" s="149" t="s">
        <v>164</v>
      </c>
      <c r="AU924" s="149" t="s">
        <v>84</v>
      </c>
      <c r="AV924" s="12" t="s">
        <v>84</v>
      </c>
      <c r="AW924" s="12" t="s">
        <v>36</v>
      </c>
      <c r="AX924" s="12" t="s">
        <v>75</v>
      </c>
      <c r="AY924" s="149" t="s">
        <v>157</v>
      </c>
    </row>
    <row r="925" spans="2:65" s="13" customFormat="1" ht="10">
      <c r="B925" s="155"/>
      <c r="D925" s="144" t="s">
        <v>164</v>
      </c>
      <c r="E925" s="156" t="s">
        <v>19</v>
      </c>
      <c r="F925" s="157" t="s">
        <v>166</v>
      </c>
      <c r="H925" s="158">
        <v>41.5</v>
      </c>
      <c r="I925" s="159"/>
      <c r="L925" s="155"/>
      <c r="M925" s="160"/>
      <c r="T925" s="161"/>
      <c r="AT925" s="156" t="s">
        <v>164</v>
      </c>
      <c r="AU925" s="156" t="s">
        <v>84</v>
      </c>
      <c r="AV925" s="13" t="s">
        <v>90</v>
      </c>
      <c r="AW925" s="13" t="s">
        <v>36</v>
      </c>
      <c r="AX925" s="13" t="s">
        <v>80</v>
      </c>
      <c r="AY925" s="156" t="s">
        <v>157</v>
      </c>
    </row>
    <row r="926" spans="2:65" s="1" customFormat="1" ht="16.5" customHeight="1">
      <c r="B926" s="32"/>
      <c r="C926" s="131" t="s">
        <v>648</v>
      </c>
      <c r="D926" s="131" t="s">
        <v>159</v>
      </c>
      <c r="E926" s="132" t="s">
        <v>1108</v>
      </c>
      <c r="F926" s="133" t="s">
        <v>1109</v>
      </c>
      <c r="G926" s="134" t="s">
        <v>340</v>
      </c>
      <c r="H926" s="135">
        <v>4</v>
      </c>
      <c r="I926" s="136"/>
      <c r="J926" s="137">
        <f>ROUND(I926*H926,2)</f>
        <v>0</v>
      </c>
      <c r="K926" s="133" t="s">
        <v>19</v>
      </c>
      <c r="L926" s="32"/>
      <c r="M926" s="138" t="s">
        <v>19</v>
      </c>
      <c r="N926" s="139" t="s">
        <v>46</v>
      </c>
      <c r="P926" s="140">
        <f>O926*H926</f>
        <v>0</v>
      </c>
      <c r="Q926" s="140">
        <v>0</v>
      </c>
      <c r="R926" s="140">
        <f>Q926*H926</f>
        <v>0</v>
      </c>
      <c r="S926" s="140">
        <v>0</v>
      </c>
      <c r="T926" s="141">
        <f>S926*H926</f>
        <v>0</v>
      </c>
      <c r="AR926" s="142" t="s">
        <v>192</v>
      </c>
      <c r="AT926" s="142" t="s">
        <v>159</v>
      </c>
      <c r="AU926" s="142" t="s">
        <v>84</v>
      </c>
      <c r="AY926" s="17" t="s">
        <v>157</v>
      </c>
      <c r="BE926" s="143">
        <f>IF(N926="základní",J926,0)</f>
        <v>0</v>
      </c>
      <c r="BF926" s="143">
        <f>IF(N926="snížená",J926,0)</f>
        <v>0</v>
      </c>
      <c r="BG926" s="143">
        <f>IF(N926="zákl. přenesená",J926,0)</f>
        <v>0</v>
      </c>
      <c r="BH926" s="143">
        <f>IF(N926="sníž. přenesená",J926,0)</f>
        <v>0</v>
      </c>
      <c r="BI926" s="143">
        <f>IF(N926="nulová",J926,0)</f>
        <v>0</v>
      </c>
      <c r="BJ926" s="17" t="s">
        <v>80</v>
      </c>
      <c r="BK926" s="143">
        <f>ROUND(I926*H926,2)</f>
        <v>0</v>
      </c>
      <c r="BL926" s="17" t="s">
        <v>192</v>
      </c>
      <c r="BM926" s="142" t="s">
        <v>1110</v>
      </c>
    </row>
    <row r="927" spans="2:65" s="1" customFormat="1" ht="10">
      <c r="B927" s="32"/>
      <c r="D927" s="144" t="s">
        <v>163</v>
      </c>
      <c r="F927" s="145" t="s">
        <v>1109</v>
      </c>
      <c r="I927" s="146"/>
      <c r="L927" s="32"/>
      <c r="M927" s="147"/>
      <c r="T927" s="53"/>
      <c r="AT927" s="17" t="s">
        <v>163</v>
      </c>
      <c r="AU927" s="17" t="s">
        <v>84</v>
      </c>
    </row>
    <row r="928" spans="2:65" s="1" customFormat="1" ht="16.5" customHeight="1">
      <c r="B928" s="32"/>
      <c r="C928" s="131" t="s">
        <v>1111</v>
      </c>
      <c r="D928" s="131" t="s">
        <v>159</v>
      </c>
      <c r="E928" s="132" t="s">
        <v>1112</v>
      </c>
      <c r="F928" s="133" t="s">
        <v>1113</v>
      </c>
      <c r="G928" s="134" t="s">
        <v>340</v>
      </c>
      <c r="H928" s="135">
        <v>4</v>
      </c>
      <c r="I928" s="136"/>
      <c r="J928" s="137">
        <f>ROUND(I928*H928,2)</f>
        <v>0</v>
      </c>
      <c r="K928" s="133" t="s">
        <v>19</v>
      </c>
      <c r="L928" s="32"/>
      <c r="M928" s="138" t="s">
        <v>19</v>
      </c>
      <c r="N928" s="139" t="s">
        <v>46</v>
      </c>
      <c r="P928" s="140">
        <f>O928*H928</f>
        <v>0</v>
      </c>
      <c r="Q928" s="140">
        <v>0</v>
      </c>
      <c r="R928" s="140">
        <f>Q928*H928</f>
        <v>0</v>
      </c>
      <c r="S928" s="140">
        <v>0</v>
      </c>
      <c r="T928" s="141">
        <f>S928*H928</f>
        <v>0</v>
      </c>
      <c r="AR928" s="142" t="s">
        <v>192</v>
      </c>
      <c r="AT928" s="142" t="s">
        <v>159</v>
      </c>
      <c r="AU928" s="142" t="s">
        <v>84</v>
      </c>
      <c r="AY928" s="17" t="s">
        <v>157</v>
      </c>
      <c r="BE928" s="143">
        <f>IF(N928="základní",J928,0)</f>
        <v>0</v>
      </c>
      <c r="BF928" s="143">
        <f>IF(N928="snížená",J928,0)</f>
        <v>0</v>
      </c>
      <c r="BG928" s="143">
        <f>IF(N928="zákl. přenesená",J928,0)</f>
        <v>0</v>
      </c>
      <c r="BH928" s="143">
        <f>IF(N928="sníž. přenesená",J928,0)</f>
        <v>0</v>
      </c>
      <c r="BI928" s="143">
        <f>IF(N928="nulová",J928,0)</f>
        <v>0</v>
      </c>
      <c r="BJ928" s="17" t="s">
        <v>80</v>
      </c>
      <c r="BK928" s="143">
        <f>ROUND(I928*H928,2)</f>
        <v>0</v>
      </c>
      <c r="BL928" s="17" t="s">
        <v>192</v>
      </c>
      <c r="BM928" s="142" t="s">
        <v>1114</v>
      </c>
    </row>
    <row r="929" spans="2:65" s="1" customFormat="1" ht="10">
      <c r="B929" s="32"/>
      <c r="D929" s="144" t="s">
        <v>163</v>
      </c>
      <c r="F929" s="145" t="s">
        <v>1113</v>
      </c>
      <c r="I929" s="146"/>
      <c r="L929" s="32"/>
      <c r="M929" s="147"/>
      <c r="T929" s="53"/>
      <c r="AT929" s="17" t="s">
        <v>163</v>
      </c>
      <c r="AU929" s="17" t="s">
        <v>84</v>
      </c>
    </row>
    <row r="930" spans="2:65" s="12" customFormat="1" ht="10">
      <c r="B930" s="148"/>
      <c r="D930" s="144" t="s">
        <v>164</v>
      </c>
      <c r="E930" s="149" t="s">
        <v>19</v>
      </c>
      <c r="F930" s="150" t="s">
        <v>90</v>
      </c>
      <c r="H930" s="151">
        <v>4</v>
      </c>
      <c r="I930" s="152"/>
      <c r="L930" s="148"/>
      <c r="M930" s="153"/>
      <c r="T930" s="154"/>
      <c r="AT930" s="149" t="s">
        <v>164</v>
      </c>
      <c r="AU930" s="149" t="s">
        <v>84</v>
      </c>
      <c r="AV930" s="12" t="s">
        <v>84</v>
      </c>
      <c r="AW930" s="12" t="s">
        <v>36</v>
      </c>
      <c r="AX930" s="12" t="s">
        <v>75</v>
      </c>
      <c r="AY930" s="149" t="s">
        <v>157</v>
      </c>
    </row>
    <row r="931" spans="2:65" s="13" customFormat="1" ht="10">
      <c r="B931" s="155"/>
      <c r="D931" s="144" t="s">
        <v>164</v>
      </c>
      <c r="E931" s="156" t="s">
        <v>19</v>
      </c>
      <c r="F931" s="157" t="s">
        <v>166</v>
      </c>
      <c r="H931" s="158">
        <v>4</v>
      </c>
      <c r="I931" s="159"/>
      <c r="L931" s="155"/>
      <c r="M931" s="160"/>
      <c r="T931" s="161"/>
      <c r="AT931" s="156" t="s">
        <v>164</v>
      </c>
      <c r="AU931" s="156" t="s">
        <v>84</v>
      </c>
      <c r="AV931" s="13" t="s">
        <v>90</v>
      </c>
      <c r="AW931" s="13" t="s">
        <v>36</v>
      </c>
      <c r="AX931" s="13" t="s">
        <v>80</v>
      </c>
      <c r="AY931" s="156" t="s">
        <v>157</v>
      </c>
    </row>
    <row r="932" spans="2:65" s="1" customFormat="1" ht="16.5" customHeight="1">
      <c r="B932" s="32"/>
      <c r="C932" s="131" t="s">
        <v>652</v>
      </c>
      <c r="D932" s="131" t="s">
        <v>159</v>
      </c>
      <c r="E932" s="132" t="s">
        <v>1115</v>
      </c>
      <c r="F932" s="133" t="s">
        <v>1116</v>
      </c>
      <c r="G932" s="134" t="s">
        <v>235</v>
      </c>
      <c r="H932" s="135">
        <v>25.4</v>
      </c>
      <c r="I932" s="136"/>
      <c r="J932" s="137">
        <f>ROUND(I932*H932,2)</f>
        <v>0</v>
      </c>
      <c r="K932" s="133" t="s">
        <v>19</v>
      </c>
      <c r="L932" s="32"/>
      <c r="M932" s="138" t="s">
        <v>19</v>
      </c>
      <c r="N932" s="139" t="s">
        <v>46</v>
      </c>
      <c r="P932" s="140">
        <f>O932*H932</f>
        <v>0</v>
      </c>
      <c r="Q932" s="140">
        <v>0</v>
      </c>
      <c r="R932" s="140">
        <f>Q932*H932</f>
        <v>0</v>
      </c>
      <c r="S932" s="140">
        <v>0</v>
      </c>
      <c r="T932" s="141">
        <f>S932*H932</f>
        <v>0</v>
      </c>
      <c r="AR932" s="142" t="s">
        <v>192</v>
      </c>
      <c r="AT932" s="142" t="s">
        <v>159</v>
      </c>
      <c r="AU932" s="142" t="s">
        <v>84</v>
      </c>
      <c r="AY932" s="17" t="s">
        <v>157</v>
      </c>
      <c r="BE932" s="143">
        <f>IF(N932="základní",J932,0)</f>
        <v>0</v>
      </c>
      <c r="BF932" s="143">
        <f>IF(N932="snížená",J932,0)</f>
        <v>0</v>
      </c>
      <c r="BG932" s="143">
        <f>IF(N932="zákl. přenesená",J932,0)</f>
        <v>0</v>
      </c>
      <c r="BH932" s="143">
        <f>IF(N932="sníž. přenesená",J932,0)</f>
        <v>0</v>
      </c>
      <c r="BI932" s="143">
        <f>IF(N932="nulová",J932,0)</f>
        <v>0</v>
      </c>
      <c r="BJ932" s="17" t="s">
        <v>80</v>
      </c>
      <c r="BK932" s="143">
        <f>ROUND(I932*H932,2)</f>
        <v>0</v>
      </c>
      <c r="BL932" s="17" t="s">
        <v>192</v>
      </c>
      <c r="BM932" s="142" t="s">
        <v>1117</v>
      </c>
    </row>
    <row r="933" spans="2:65" s="1" customFormat="1" ht="10">
      <c r="B933" s="32"/>
      <c r="D933" s="144" t="s">
        <v>163</v>
      </c>
      <c r="F933" s="145" t="s">
        <v>1116</v>
      </c>
      <c r="I933" s="146"/>
      <c r="L933" s="32"/>
      <c r="M933" s="147"/>
      <c r="T933" s="53"/>
      <c r="AT933" s="17" t="s">
        <v>163</v>
      </c>
      <c r="AU933" s="17" t="s">
        <v>84</v>
      </c>
    </row>
    <row r="934" spans="2:65" s="12" customFormat="1" ht="10">
      <c r="B934" s="148"/>
      <c r="D934" s="144" t="s">
        <v>164</v>
      </c>
      <c r="E934" s="149" t="s">
        <v>19</v>
      </c>
      <c r="F934" s="150" t="s">
        <v>80</v>
      </c>
      <c r="H934" s="151">
        <v>1</v>
      </c>
      <c r="I934" s="152"/>
      <c r="L934" s="148"/>
      <c r="M934" s="153"/>
      <c r="T934" s="154"/>
      <c r="AT934" s="149" t="s">
        <v>164</v>
      </c>
      <c r="AU934" s="149" t="s">
        <v>84</v>
      </c>
      <c r="AV934" s="12" t="s">
        <v>84</v>
      </c>
      <c r="AW934" s="12" t="s">
        <v>36</v>
      </c>
      <c r="AX934" s="12" t="s">
        <v>75</v>
      </c>
      <c r="AY934" s="149" t="s">
        <v>157</v>
      </c>
    </row>
    <row r="935" spans="2:65" s="12" customFormat="1" ht="10">
      <c r="B935" s="148"/>
      <c r="D935" s="144" t="s">
        <v>164</v>
      </c>
      <c r="E935" s="149" t="s">
        <v>19</v>
      </c>
      <c r="F935" s="150" t="s">
        <v>902</v>
      </c>
      <c r="H935" s="151">
        <v>13.4</v>
      </c>
      <c r="I935" s="152"/>
      <c r="L935" s="148"/>
      <c r="M935" s="153"/>
      <c r="T935" s="154"/>
      <c r="AT935" s="149" t="s">
        <v>164</v>
      </c>
      <c r="AU935" s="149" t="s">
        <v>84</v>
      </c>
      <c r="AV935" s="12" t="s">
        <v>84</v>
      </c>
      <c r="AW935" s="12" t="s">
        <v>36</v>
      </c>
      <c r="AX935" s="12" t="s">
        <v>75</v>
      </c>
      <c r="AY935" s="149" t="s">
        <v>157</v>
      </c>
    </row>
    <row r="936" spans="2:65" s="12" customFormat="1" ht="10">
      <c r="B936" s="148"/>
      <c r="D936" s="144" t="s">
        <v>164</v>
      </c>
      <c r="E936" s="149" t="s">
        <v>19</v>
      </c>
      <c r="F936" s="150" t="s">
        <v>1118</v>
      </c>
      <c r="H936" s="151">
        <v>11</v>
      </c>
      <c r="I936" s="152"/>
      <c r="L936" s="148"/>
      <c r="M936" s="153"/>
      <c r="T936" s="154"/>
      <c r="AT936" s="149" t="s">
        <v>164</v>
      </c>
      <c r="AU936" s="149" t="s">
        <v>84</v>
      </c>
      <c r="AV936" s="12" t="s">
        <v>84</v>
      </c>
      <c r="AW936" s="12" t="s">
        <v>36</v>
      </c>
      <c r="AX936" s="12" t="s">
        <v>75</v>
      </c>
      <c r="AY936" s="149" t="s">
        <v>157</v>
      </c>
    </row>
    <row r="937" spans="2:65" s="13" customFormat="1" ht="10">
      <c r="B937" s="155"/>
      <c r="D937" s="144" t="s">
        <v>164</v>
      </c>
      <c r="E937" s="156" t="s">
        <v>19</v>
      </c>
      <c r="F937" s="157" t="s">
        <v>166</v>
      </c>
      <c r="H937" s="158">
        <v>25.4</v>
      </c>
      <c r="I937" s="159"/>
      <c r="L937" s="155"/>
      <c r="M937" s="160"/>
      <c r="T937" s="161"/>
      <c r="AT937" s="156" t="s">
        <v>164</v>
      </c>
      <c r="AU937" s="156" t="s">
        <v>84</v>
      </c>
      <c r="AV937" s="13" t="s">
        <v>90</v>
      </c>
      <c r="AW937" s="13" t="s">
        <v>36</v>
      </c>
      <c r="AX937" s="13" t="s">
        <v>80</v>
      </c>
      <c r="AY937" s="156" t="s">
        <v>157</v>
      </c>
    </row>
    <row r="938" spans="2:65" s="1" customFormat="1" ht="16.5" customHeight="1">
      <c r="B938" s="32"/>
      <c r="C938" s="131" t="s">
        <v>1119</v>
      </c>
      <c r="D938" s="131" t="s">
        <v>159</v>
      </c>
      <c r="E938" s="132" t="s">
        <v>1120</v>
      </c>
      <c r="F938" s="133" t="s">
        <v>1121</v>
      </c>
      <c r="G938" s="134" t="s">
        <v>916</v>
      </c>
      <c r="H938" s="186"/>
      <c r="I938" s="136"/>
      <c r="J938" s="137">
        <f>ROUND(I938*H938,2)</f>
        <v>0</v>
      </c>
      <c r="K938" s="133" t="s">
        <v>19</v>
      </c>
      <c r="L938" s="32"/>
      <c r="M938" s="138" t="s">
        <v>19</v>
      </c>
      <c r="N938" s="139" t="s">
        <v>46</v>
      </c>
      <c r="P938" s="140">
        <f>O938*H938</f>
        <v>0</v>
      </c>
      <c r="Q938" s="140">
        <v>0</v>
      </c>
      <c r="R938" s="140">
        <f>Q938*H938</f>
        <v>0</v>
      </c>
      <c r="S938" s="140">
        <v>0</v>
      </c>
      <c r="T938" s="141">
        <f>S938*H938</f>
        <v>0</v>
      </c>
      <c r="AR938" s="142" t="s">
        <v>192</v>
      </c>
      <c r="AT938" s="142" t="s">
        <v>159</v>
      </c>
      <c r="AU938" s="142" t="s">
        <v>84</v>
      </c>
      <c r="AY938" s="17" t="s">
        <v>157</v>
      </c>
      <c r="BE938" s="143">
        <f>IF(N938="základní",J938,0)</f>
        <v>0</v>
      </c>
      <c r="BF938" s="143">
        <f>IF(N938="snížená",J938,0)</f>
        <v>0</v>
      </c>
      <c r="BG938" s="143">
        <f>IF(N938="zákl. přenesená",J938,0)</f>
        <v>0</v>
      </c>
      <c r="BH938" s="143">
        <f>IF(N938="sníž. přenesená",J938,0)</f>
        <v>0</v>
      </c>
      <c r="BI938" s="143">
        <f>IF(N938="nulová",J938,0)</f>
        <v>0</v>
      </c>
      <c r="BJ938" s="17" t="s">
        <v>80</v>
      </c>
      <c r="BK938" s="143">
        <f>ROUND(I938*H938,2)</f>
        <v>0</v>
      </c>
      <c r="BL938" s="17" t="s">
        <v>192</v>
      </c>
      <c r="BM938" s="142" t="s">
        <v>1122</v>
      </c>
    </row>
    <row r="939" spans="2:65" s="1" customFormat="1" ht="10">
      <c r="B939" s="32"/>
      <c r="D939" s="144" t="s">
        <v>163</v>
      </c>
      <c r="F939" s="145" t="s">
        <v>1121</v>
      </c>
      <c r="I939" s="146"/>
      <c r="L939" s="32"/>
      <c r="M939" s="147"/>
      <c r="T939" s="53"/>
      <c r="AT939" s="17" t="s">
        <v>163</v>
      </c>
      <c r="AU939" s="17" t="s">
        <v>84</v>
      </c>
    </row>
    <row r="940" spans="2:65" s="11" customFormat="1" ht="22.75" customHeight="1">
      <c r="B940" s="119"/>
      <c r="D940" s="120" t="s">
        <v>74</v>
      </c>
      <c r="E940" s="129" t="s">
        <v>1123</v>
      </c>
      <c r="F940" s="129" t="s">
        <v>1124</v>
      </c>
      <c r="I940" s="122"/>
      <c r="J940" s="130">
        <f>BK940</f>
        <v>0</v>
      </c>
      <c r="L940" s="119"/>
      <c r="M940" s="124"/>
      <c r="P940" s="125">
        <f>SUM(P941:P993)</f>
        <v>0</v>
      </c>
      <c r="R940" s="125">
        <f>SUM(R941:R993)</f>
        <v>11.389959999999999</v>
      </c>
      <c r="T940" s="126">
        <f>SUM(T941:T993)</f>
        <v>0</v>
      </c>
      <c r="AR940" s="120" t="s">
        <v>84</v>
      </c>
      <c r="AT940" s="127" t="s">
        <v>74</v>
      </c>
      <c r="AU940" s="127" t="s">
        <v>80</v>
      </c>
      <c r="AY940" s="120" t="s">
        <v>157</v>
      </c>
      <c r="BK940" s="128">
        <f>SUM(BK941:BK993)</f>
        <v>0</v>
      </c>
    </row>
    <row r="941" spans="2:65" s="1" customFormat="1" ht="16.5" customHeight="1">
      <c r="B941" s="32"/>
      <c r="C941" s="131" t="s">
        <v>657</v>
      </c>
      <c r="D941" s="131" t="s">
        <v>159</v>
      </c>
      <c r="E941" s="132" t="s">
        <v>1125</v>
      </c>
      <c r="F941" s="133" t="s">
        <v>1126</v>
      </c>
      <c r="G941" s="134" t="s">
        <v>199</v>
      </c>
      <c r="H941" s="135">
        <v>228.25</v>
      </c>
      <c r="I941" s="136"/>
      <c r="J941" s="137">
        <f>ROUND(I941*H941,2)</f>
        <v>0</v>
      </c>
      <c r="K941" s="133" t="s">
        <v>19</v>
      </c>
      <c r="L941" s="32"/>
      <c r="M941" s="138" t="s">
        <v>19</v>
      </c>
      <c r="N941" s="139" t="s">
        <v>46</v>
      </c>
      <c r="P941" s="140">
        <f>O941*H941</f>
        <v>0</v>
      </c>
      <c r="Q941" s="140">
        <v>0</v>
      </c>
      <c r="R941" s="140">
        <f>Q941*H941</f>
        <v>0</v>
      </c>
      <c r="S941" s="140">
        <v>0</v>
      </c>
      <c r="T941" s="141">
        <f>S941*H941</f>
        <v>0</v>
      </c>
      <c r="AR941" s="142" t="s">
        <v>192</v>
      </c>
      <c r="AT941" s="142" t="s">
        <v>159</v>
      </c>
      <c r="AU941" s="142" t="s">
        <v>84</v>
      </c>
      <c r="AY941" s="17" t="s">
        <v>157</v>
      </c>
      <c r="BE941" s="143">
        <f>IF(N941="základní",J941,0)</f>
        <v>0</v>
      </c>
      <c r="BF941" s="143">
        <f>IF(N941="snížená",J941,0)</f>
        <v>0</v>
      </c>
      <c r="BG941" s="143">
        <f>IF(N941="zákl. přenesená",J941,0)</f>
        <v>0</v>
      </c>
      <c r="BH941" s="143">
        <f>IF(N941="sníž. přenesená",J941,0)</f>
        <v>0</v>
      </c>
      <c r="BI941" s="143">
        <f>IF(N941="nulová",J941,0)</f>
        <v>0</v>
      </c>
      <c r="BJ941" s="17" t="s">
        <v>80</v>
      </c>
      <c r="BK941" s="143">
        <f>ROUND(I941*H941,2)</f>
        <v>0</v>
      </c>
      <c r="BL941" s="17" t="s">
        <v>192</v>
      </c>
      <c r="BM941" s="142" t="s">
        <v>1127</v>
      </c>
    </row>
    <row r="942" spans="2:65" s="1" customFormat="1" ht="10">
      <c r="B942" s="32"/>
      <c r="D942" s="144" t="s">
        <v>163</v>
      </c>
      <c r="F942" s="145" t="s">
        <v>1126</v>
      </c>
      <c r="I942" s="146"/>
      <c r="L942" s="32"/>
      <c r="M942" s="147"/>
      <c r="T942" s="53"/>
      <c r="AT942" s="17" t="s">
        <v>163</v>
      </c>
      <c r="AU942" s="17" t="s">
        <v>84</v>
      </c>
    </row>
    <row r="943" spans="2:65" s="12" customFormat="1" ht="10">
      <c r="B943" s="148"/>
      <c r="D943" s="144" t="s">
        <v>164</v>
      </c>
      <c r="E943" s="149" t="s">
        <v>19</v>
      </c>
      <c r="F943" s="150" t="s">
        <v>1128</v>
      </c>
      <c r="H943" s="151">
        <v>228.25</v>
      </c>
      <c r="I943" s="152"/>
      <c r="L943" s="148"/>
      <c r="M943" s="153"/>
      <c r="T943" s="154"/>
      <c r="AT943" s="149" t="s">
        <v>164</v>
      </c>
      <c r="AU943" s="149" t="s">
        <v>84</v>
      </c>
      <c r="AV943" s="12" t="s">
        <v>84</v>
      </c>
      <c r="AW943" s="12" t="s">
        <v>36</v>
      </c>
      <c r="AX943" s="12" t="s">
        <v>75</v>
      </c>
      <c r="AY943" s="149" t="s">
        <v>157</v>
      </c>
    </row>
    <row r="944" spans="2:65" s="13" customFormat="1" ht="10">
      <c r="B944" s="155"/>
      <c r="D944" s="144" t="s">
        <v>164</v>
      </c>
      <c r="E944" s="156" t="s">
        <v>19</v>
      </c>
      <c r="F944" s="157" t="s">
        <v>166</v>
      </c>
      <c r="H944" s="158">
        <v>228.25</v>
      </c>
      <c r="I944" s="159"/>
      <c r="L944" s="155"/>
      <c r="M944" s="160"/>
      <c r="T944" s="161"/>
      <c r="AT944" s="156" t="s">
        <v>164</v>
      </c>
      <c r="AU944" s="156" t="s">
        <v>84</v>
      </c>
      <c r="AV944" s="13" t="s">
        <v>90</v>
      </c>
      <c r="AW944" s="13" t="s">
        <v>36</v>
      </c>
      <c r="AX944" s="13" t="s">
        <v>80</v>
      </c>
      <c r="AY944" s="156" t="s">
        <v>157</v>
      </c>
    </row>
    <row r="945" spans="2:65" s="1" customFormat="1" ht="16.5" customHeight="1">
      <c r="B945" s="32"/>
      <c r="C945" s="162" t="s">
        <v>1129</v>
      </c>
      <c r="D945" s="162" t="s">
        <v>206</v>
      </c>
      <c r="E945" s="163" t="s">
        <v>1130</v>
      </c>
      <c r="F945" s="164" t="s">
        <v>1131</v>
      </c>
      <c r="G945" s="165" t="s">
        <v>340</v>
      </c>
      <c r="H945" s="166">
        <v>2644.85</v>
      </c>
      <c r="I945" s="167"/>
      <c r="J945" s="168">
        <f>ROUND(I945*H945,2)</f>
        <v>0</v>
      </c>
      <c r="K945" s="164" t="s">
        <v>866</v>
      </c>
      <c r="L945" s="169"/>
      <c r="M945" s="170" t="s">
        <v>19</v>
      </c>
      <c r="N945" s="171" t="s">
        <v>46</v>
      </c>
      <c r="P945" s="140">
        <f>O945*H945</f>
        <v>0</v>
      </c>
      <c r="Q945" s="140">
        <v>3.5999999999999999E-3</v>
      </c>
      <c r="R945" s="140">
        <f>Q945*H945</f>
        <v>9.5214599999999994</v>
      </c>
      <c r="S945" s="140">
        <v>0</v>
      </c>
      <c r="T945" s="141">
        <f>S945*H945</f>
        <v>0</v>
      </c>
      <c r="AR945" s="142" t="s">
        <v>230</v>
      </c>
      <c r="AT945" s="142" t="s">
        <v>206</v>
      </c>
      <c r="AU945" s="142" t="s">
        <v>84</v>
      </c>
      <c r="AY945" s="17" t="s">
        <v>157</v>
      </c>
      <c r="BE945" s="143">
        <f>IF(N945="základní",J945,0)</f>
        <v>0</v>
      </c>
      <c r="BF945" s="143">
        <f>IF(N945="snížená",J945,0)</f>
        <v>0</v>
      </c>
      <c r="BG945" s="143">
        <f>IF(N945="zákl. přenesená",J945,0)</f>
        <v>0</v>
      </c>
      <c r="BH945" s="143">
        <f>IF(N945="sníž. přenesená",J945,0)</f>
        <v>0</v>
      </c>
      <c r="BI945" s="143">
        <f>IF(N945="nulová",J945,0)</f>
        <v>0</v>
      </c>
      <c r="BJ945" s="17" t="s">
        <v>80</v>
      </c>
      <c r="BK945" s="143">
        <f>ROUND(I945*H945,2)</f>
        <v>0</v>
      </c>
      <c r="BL945" s="17" t="s">
        <v>192</v>
      </c>
      <c r="BM945" s="142" t="s">
        <v>1132</v>
      </c>
    </row>
    <row r="946" spans="2:65" s="1" customFormat="1" ht="10">
      <c r="B946" s="32"/>
      <c r="D946" s="144" t="s">
        <v>163</v>
      </c>
      <c r="F946" s="145" t="s">
        <v>1131</v>
      </c>
      <c r="I946" s="146"/>
      <c r="L946" s="32"/>
      <c r="M946" s="147"/>
      <c r="T946" s="53"/>
      <c r="AT946" s="17" t="s">
        <v>163</v>
      </c>
      <c r="AU946" s="17" t="s">
        <v>84</v>
      </c>
    </row>
    <row r="947" spans="2:65" s="12" customFormat="1" ht="10">
      <c r="B947" s="148"/>
      <c r="D947" s="144" t="s">
        <v>164</v>
      </c>
      <c r="E947" s="149" t="s">
        <v>19</v>
      </c>
      <c r="F947" s="150" t="s">
        <v>1133</v>
      </c>
      <c r="H947" s="151">
        <v>3149.85</v>
      </c>
      <c r="I947" s="152"/>
      <c r="L947" s="148"/>
      <c r="M947" s="153"/>
      <c r="T947" s="154"/>
      <c r="AT947" s="149" t="s">
        <v>164</v>
      </c>
      <c r="AU947" s="149" t="s">
        <v>84</v>
      </c>
      <c r="AV947" s="12" t="s">
        <v>84</v>
      </c>
      <c r="AW947" s="12" t="s">
        <v>36</v>
      </c>
      <c r="AX947" s="12" t="s">
        <v>75</v>
      </c>
      <c r="AY947" s="149" t="s">
        <v>157</v>
      </c>
    </row>
    <row r="948" spans="2:65" s="12" customFormat="1" ht="10">
      <c r="B948" s="148"/>
      <c r="D948" s="144" t="s">
        <v>164</v>
      </c>
      <c r="E948" s="149" t="s">
        <v>19</v>
      </c>
      <c r="F948" s="150" t="s">
        <v>1134</v>
      </c>
      <c r="H948" s="151">
        <v>-505</v>
      </c>
      <c r="I948" s="152"/>
      <c r="L948" s="148"/>
      <c r="M948" s="153"/>
      <c r="T948" s="154"/>
      <c r="AT948" s="149" t="s">
        <v>164</v>
      </c>
      <c r="AU948" s="149" t="s">
        <v>84</v>
      </c>
      <c r="AV948" s="12" t="s">
        <v>84</v>
      </c>
      <c r="AW948" s="12" t="s">
        <v>36</v>
      </c>
      <c r="AX948" s="12" t="s">
        <v>75</v>
      </c>
      <c r="AY948" s="149" t="s">
        <v>157</v>
      </c>
    </row>
    <row r="949" spans="2:65" s="13" customFormat="1" ht="10">
      <c r="B949" s="155"/>
      <c r="D949" s="144" t="s">
        <v>164</v>
      </c>
      <c r="E949" s="156" t="s">
        <v>19</v>
      </c>
      <c r="F949" s="157" t="s">
        <v>166</v>
      </c>
      <c r="H949" s="158">
        <v>2644.85</v>
      </c>
      <c r="I949" s="159"/>
      <c r="L949" s="155"/>
      <c r="M949" s="160"/>
      <c r="T949" s="161"/>
      <c r="AT949" s="156" t="s">
        <v>164</v>
      </c>
      <c r="AU949" s="156" t="s">
        <v>84</v>
      </c>
      <c r="AV949" s="13" t="s">
        <v>90</v>
      </c>
      <c r="AW949" s="13" t="s">
        <v>36</v>
      </c>
      <c r="AX949" s="13" t="s">
        <v>80</v>
      </c>
      <c r="AY949" s="156" t="s">
        <v>157</v>
      </c>
    </row>
    <row r="950" spans="2:65" s="1" customFormat="1" ht="16.5" customHeight="1">
      <c r="B950" s="32"/>
      <c r="C950" s="162" t="s">
        <v>901</v>
      </c>
      <c r="D950" s="162" t="s">
        <v>206</v>
      </c>
      <c r="E950" s="163" t="s">
        <v>1135</v>
      </c>
      <c r="F950" s="164" t="s">
        <v>1136</v>
      </c>
      <c r="G950" s="165" t="s">
        <v>340</v>
      </c>
      <c r="H950" s="166">
        <v>505</v>
      </c>
      <c r="I950" s="167"/>
      <c r="J950" s="168">
        <f>ROUND(I950*H950,2)</f>
        <v>0</v>
      </c>
      <c r="K950" s="164" t="s">
        <v>866</v>
      </c>
      <c r="L950" s="169"/>
      <c r="M950" s="170" t="s">
        <v>19</v>
      </c>
      <c r="N950" s="171" t="s">
        <v>46</v>
      </c>
      <c r="P950" s="140">
        <f>O950*H950</f>
        <v>0</v>
      </c>
      <c r="Q950" s="140">
        <v>3.7000000000000002E-3</v>
      </c>
      <c r="R950" s="140">
        <f>Q950*H950</f>
        <v>1.8685</v>
      </c>
      <c r="S950" s="140">
        <v>0</v>
      </c>
      <c r="T950" s="141">
        <f>S950*H950</f>
        <v>0</v>
      </c>
      <c r="AR950" s="142" t="s">
        <v>230</v>
      </c>
      <c r="AT950" s="142" t="s">
        <v>206</v>
      </c>
      <c r="AU950" s="142" t="s">
        <v>84</v>
      </c>
      <c r="AY950" s="17" t="s">
        <v>157</v>
      </c>
      <c r="BE950" s="143">
        <f>IF(N950="základní",J950,0)</f>
        <v>0</v>
      </c>
      <c r="BF950" s="143">
        <f>IF(N950="snížená",J950,0)</f>
        <v>0</v>
      </c>
      <c r="BG950" s="143">
        <f>IF(N950="zákl. přenesená",J950,0)</f>
        <v>0</v>
      </c>
      <c r="BH950" s="143">
        <f>IF(N950="sníž. přenesená",J950,0)</f>
        <v>0</v>
      </c>
      <c r="BI950" s="143">
        <f>IF(N950="nulová",J950,0)</f>
        <v>0</v>
      </c>
      <c r="BJ950" s="17" t="s">
        <v>80</v>
      </c>
      <c r="BK950" s="143">
        <f>ROUND(I950*H950,2)</f>
        <v>0</v>
      </c>
      <c r="BL950" s="17" t="s">
        <v>192</v>
      </c>
      <c r="BM950" s="142" t="s">
        <v>1137</v>
      </c>
    </row>
    <row r="951" spans="2:65" s="1" customFormat="1" ht="10">
      <c r="B951" s="32"/>
      <c r="D951" s="144" t="s">
        <v>163</v>
      </c>
      <c r="F951" s="145" t="s">
        <v>1136</v>
      </c>
      <c r="I951" s="146"/>
      <c r="L951" s="32"/>
      <c r="M951" s="147"/>
      <c r="T951" s="53"/>
      <c r="AT951" s="17" t="s">
        <v>163</v>
      </c>
      <c r="AU951" s="17" t="s">
        <v>84</v>
      </c>
    </row>
    <row r="952" spans="2:65" s="12" customFormat="1" ht="10">
      <c r="B952" s="148"/>
      <c r="D952" s="144" t="s">
        <v>164</v>
      </c>
      <c r="E952" s="149" t="s">
        <v>19</v>
      </c>
      <c r="F952" s="150" t="s">
        <v>1138</v>
      </c>
      <c r="H952" s="151">
        <v>505</v>
      </c>
      <c r="I952" s="152"/>
      <c r="L952" s="148"/>
      <c r="M952" s="153"/>
      <c r="T952" s="154"/>
      <c r="AT952" s="149" t="s">
        <v>164</v>
      </c>
      <c r="AU952" s="149" t="s">
        <v>84</v>
      </c>
      <c r="AV952" s="12" t="s">
        <v>84</v>
      </c>
      <c r="AW952" s="12" t="s">
        <v>36</v>
      </c>
      <c r="AX952" s="12" t="s">
        <v>75</v>
      </c>
      <c r="AY952" s="149" t="s">
        <v>157</v>
      </c>
    </row>
    <row r="953" spans="2:65" s="13" customFormat="1" ht="10">
      <c r="B953" s="155"/>
      <c r="D953" s="144" t="s">
        <v>164</v>
      </c>
      <c r="E953" s="156" t="s">
        <v>19</v>
      </c>
      <c r="F953" s="157" t="s">
        <v>166</v>
      </c>
      <c r="H953" s="158">
        <v>505</v>
      </c>
      <c r="I953" s="159"/>
      <c r="L953" s="155"/>
      <c r="M953" s="160"/>
      <c r="T953" s="161"/>
      <c r="AT953" s="156" t="s">
        <v>164</v>
      </c>
      <c r="AU953" s="156" t="s">
        <v>84</v>
      </c>
      <c r="AV953" s="13" t="s">
        <v>90</v>
      </c>
      <c r="AW953" s="13" t="s">
        <v>36</v>
      </c>
      <c r="AX953" s="13" t="s">
        <v>80</v>
      </c>
      <c r="AY953" s="156" t="s">
        <v>157</v>
      </c>
    </row>
    <row r="954" spans="2:65" s="1" customFormat="1" ht="16.5" customHeight="1">
      <c r="B954" s="32"/>
      <c r="C954" s="131" t="s">
        <v>1139</v>
      </c>
      <c r="D954" s="131" t="s">
        <v>159</v>
      </c>
      <c r="E954" s="132" t="s">
        <v>1140</v>
      </c>
      <c r="F954" s="133" t="s">
        <v>1141</v>
      </c>
      <c r="G954" s="134" t="s">
        <v>235</v>
      </c>
      <c r="H954" s="135">
        <v>63.5</v>
      </c>
      <c r="I954" s="136"/>
      <c r="J954" s="137">
        <f>ROUND(I954*H954,2)</f>
        <v>0</v>
      </c>
      <c r="K954" s="133" t="s">
        <v>19</v>
      </c>
      <c r="L954" s="32"/>
      <c r="M954" s="138" t="s">
        <v>19</v>
      </c>
      <c r="N954" s="139" t="s">
        <v>46</v>
      </c>
      <c r="P954" s="140">
        <f>O954*H954</f>
        <v>0</v>
      </c>
      <c r="Q954" s="140">
        <v>0</v>
      </c>
      <c r="R954" s="140">
        <f>Q954*H954</f>
        <v>0</v>
      </c>
      <c r="S954" s="140">
        <v>0</v>
      </c>
      <c r="T954" s="141">
        <f>S954*H954</f>
        <v>0</v>
      </c>
      <c r="AR954" s="142" t="s">
        <v>192</v>
      </c>
      <c r="AT954" s="142" t="s">
        <v>159</v>
      </c>
      <c r="AU954" s="142" t="s">
        <v>84</v>
      </c>
      <c r="AY954" s="17" t="s">
        <v>157</v>
      </c>
      <c r="BE954" s="143">
        <f>IF(N954="základní",J954,0)</f>
        <v>0</v>
      </c>
      <c r="BF954" s="143">
        <f>IF(N954="snížená",J954,0)</f>
        <v>0</v>
      </c>
      <c r="BG954" s="143">
        <f>IF(N954="zákl. přenesená",J954,0)</f>
        <v>0</v>
      </c>
      <c r="BH954" s="143">
        <f>IF(N954="sníž. přenesená",J954,0)</f>
        <v>0</v>
      </c>
      <c r="BI954" s="143">
        <f>IF(N954="nulová",J954,0)</f>
        <v>0</v>
      </c>
      <c r="BJ954" s="17" t="s">
        <v>80</v>
      </c>
      <c r="BK954" s="143">
        <f>ROUND(I954*H954,2)</f>
        <v>0</v>
      </c>
      <c r="BL954" s="17" t="s">
        <v>192</v>
      </c>
      <c r="BM954" s="142" t="s">
        <v>1142</v>
      </c>
    </row>
    <row r="955" spans="2:65" s="1" customFormat="1" ht="10">
      <c r="B955" s="32"/>
      <c r="D955" s="144" t="s">
        <v>163</v>
      </c>
      <c r="F955" s="145" t="s">
        <v>1141</v>
      </c>
      <c r="I955" s="146"/>
      <c r="L955" s="32"/>
      <c r="M955" s="147"/>
      <c r="T955" s="53"/>
      <c r="AT955" s="17" t="s">
        <v>163</v>
      </c>
      <c r="AU955" s="17" t="s">
        <v>84</v>
      </c>
    </row>
    <row r="956" spans="2:65" s="12" customFormat="1" ht="10">
      <c r="B956" s="148"/>
      <c r="D956" s="144" t="s">
        <v>164</v>
      </c>
      <c r="E956" s="149" t="s">
        <v>19</v>
      </c>
      <c r="F956" s="150" t="s">
        <v>653</v>
      </c>
      <c r="H956" s="151">
        <v>41.5</v>
      </c>
      <c r="I956" s="152"/>
      <c r="L956" s="148"/>
      <c r="M956" s="153"/>
      <c r="T956" s="154"/>
      <c r="AT956" s="149" t="s">
        <v>164</v>
      </c>
      <c r="AU956" s="149" t="s">
        <v>84</v>
      </c>
      <c r="AV956" s="12" t="s">
        <v>84</v>
      </c>
      <c r="AW956" s="12" t="s">
        <v>36</v>
      </c>
      <c r="AX956" s="12" t="s">
        <v>75</v>
      </c>
      <c r="AY956" s="149" t="s">
        <v>157</v>
      </c>
    </row>
    <row r="957" spans="2:65" s="12" customFormat="1" ht="10">
      <c r="B957" s="148"/>
      <c r="D957" s="144" t="s">
        <v>164</v>
      </c>
      <c r="E957" s="149" t="s">
        <v>19</v>
      </c>
      <c r="F957" s="150" t="s">
        <v>1143</v>
      </c>
      <c r="H957" s="151">
        <v>22</v>
      </c>
      <c r="I957" s="152"/>
      <c r="L957" s="148"/>
      <c r="M957" s="153"/>
      <c r="T957" s="154"/>
      <c r="AT957" s="149" t="s">
        <v>164</v>
      </c>
      <c r="AU957" s="149" t="s">
        <v>84</v>
      </c>
      <c r="AV957" s="12" t="s">
        <v>84</v>
      </c>
      <c r="AW957" s="12" t="s">
        <v>36</v>
      </c>
      <c r="AX957" s="12" t="s">
        <v>75</v>
      </c>
      <c r="AY957" s="149" t="s">
        <v>157</v>
      </c>
    </row>
    <row r="958" spans="2:65" s="13" customFormat="1" ht="10">
      <c r="B958" s="155"/>
      <c r="D958" s="144" t="s">
        <v>164</v>
      </c>
      <c r="E958" s="156" t="s">
        <v>19</v>
      </c>
      <c r="F958" s="157" t="s">
        <v>166</v>
      </c>
      <c r="H958" s="158">
        <v>63.5</v>
      </c>
      <c r="I958" s="159"/>
      <c r="L958" s="155"/>
      <c r="M958" s="160"/>
      <c r="T958" s="161"/>
      <c r="AT958" s="156" t="s">
        <v>164</v>
      </c>
      <c r="AU958" s="156" t="s">
        <v>84</v>
      </c>
      <c r="AV958" s="13" t="s">
        <v>90</v>
      </c>
      <c r="AW958" s="13" t="s">
        <v>36</v>
      </c>
      <c r="AX958" s="13" t="s">
        <v>80</v>
      </c>
      <c r="AY958" s="156" t="s">
        <v>157</v>
      </c>
    </row>
    <row r="959" spans="2:65" s="1" customFormat="1" ht="16.5" customHeight="1">
      <c r="B959" s="32"/>
      <c r="C959" s="162" t="s">
        <v>666</v>
      </c>
      <c r="D959" s="162" t="s">
        <v>206</v>
      </c>
      <c r="E959" s="163" t="s">
        <v>1144</v>
      </c>
      <c r="F959" s="164" t="s">
        <v>1145</v>
      </c>
      <c r="G959" s="165" t="s">
        <v>340</v>
      </c>
      <c r="H959" s="166">
        <v>63.5</v>
      </c>
      <c r="I959" s="167"/>
      <c r="J959" s="168">
        <f>ROUND(I959*H959,2)</f>
        <v>0</v>
      </c>
      <c r="K959" s="164" t="s">
        <v>19</v>
      </c>
      <c r="L959" s="169"/>
      <c r="M959" s="170" t="s">
        <v>19</v>
      </c>
      <c r="N959" s="171" t="s">
        <v>46</v>
      </c>
      <c r="P959" s="140">
        <f>O959*H959</f>
        <v>0</v>
      </c>
      <c r="Q959" s="140">
        <v>0</v>
      </c>
      <c r="R959" s="140">
        <f>Q959*H959</f>
        <v>0</v>
      </c>
      <c r="S959" s="140">
        <v>0</v>
      </c>
      <c r="T959" s="141">
        <f>S959*H959</f>
        <v>0</v>
      </c>
      <c r="AR959" s="142" t="s">
        <v>230</v>
      </c>
      <c r="AT959" s="142" t="s">
        <v>206</v>
      </c>
      <c r="AU959" s="142" t="s">
        <v>84</v>
      </c>
      <c r="AY959" s="17" t="s">
        <v>157</v>
      </c>
      <c r="BE959" s="143">
        <f>IF(N959="základní",J959,0)</f>
        <v>0</v>
      </c>
      <c r="BF959" s="143">
        <f>IF(N959="snížená",J959,0)</f>
        <v>0</v>
      </c>
      <c r="BG959" s="143">
        <f>IF(N959="zákl. přenesená",J959,0)</f>
        <v>0</v>
      </c>
      <c r="BH959" s="143">
        <f>IF(N959="sníž. přenesená",J959,0)</f>
        <v>0</v>
      </c>
      <c r="BI959" s="143">
        <f>IF(N959="nulová",J959,0)</f>
        <v>0</v>
      </c>
      <c r="BJ959" s="17" t="s">
        <v>80</v>
      </c>
      <c r="BK959" s="143">
        <f>ROUND(I959*H959,2)</f>
        <v>0</v>
      </c>
      <c r="BL959" s="17" t="s">
        <v>192</v>
      </c>
      <c r="BM959" s="142" t="s">
        <v>1146</v>
      </c>
    </row>
    <row r="960" spans="2:65" s="1" customFormat="1" ht="10">
      <c r="B960" s="32"/>
      <c r="D960" s="144" t="s">
        <v>163</v>
      </c>
      <c r="F960" s="145" t="s">
        <v>1145</v>
      </c>
      <c r="I960" s="146"/>
      <c r="L960" s="32"/>
      <c r="M960" s="147"/>
      <c r="T960" s="53"/>
      <c r="AT960" s="17" t="s">
        <v>163</v>
      </c>
      <c r="AU960" s="17" t="s">
        <v>84</v>
      </c>
    </row>
    <row r="961" spans="2:65" s="1" customFormat="1" ht="16.5" customHeight="1">
      <c r="B961" s="32"/>
      <c r="C961" s="131" t="s">
        <v>1147</v>
      </c>
      <c r="D961" s="131" t="s">
        <v>159</v>
      </c>
      <c r="E961" s="132" t="s">
        <v>1148</v>
      </c>
      <c r="F961" s="133" t="s">
        <v>1149</v>
      </c>
      <c r="G961" s="134" t="s">
        <v>235</v>
      </c>
      <c r="H961" s="135">
        <v>20.75</v>
      </c>
      <c r="I961" s="136"/>
      <c r="J961" s="137">
        <f>ROUND(I961*H961,2)</f>
        <v>0</v>
      </c>
      <c r="K961" s="133" t="s">
        <v>19</v>
      </c>
      <c r="L961" s="32"/>
      <c r="M961" s="138" t="s">
        <v>19</v>
      </c>
      <c r="N961" s="139" t="s">
        <v>46</v>
      </c>
      <c r="P961" s="140">
        <f>O961*H961</f>
        <v>0</v>
      </c>
      <c r="Q961" s="140">
        <v>0</v>
      </c>
      <c r="R961" s="140">
        <f>Q961*H961</f>
        <v>0</v>
      </c>
      <c r="S961" s="140">
        <v>0</v>
      </c>
      <c r="T961" s="141">
        <f>S961*H961</f>
        <v>0</v>
      </c>
      <c r="AR961" s="142" t="s">
        <v>192</v>
      </c>
      <c r="AT961" s="142" t="s">
        <v>159</v>
      </c>
      <c r="AU961" s="142" t="s">
        <v>84</v>
      </c>
      <c r="AY961" s="17" t="s">
        <v>157</v>
      </c>
      <c r="BE961" s="143">
        <f>IF(N961="základní",J961,0)</f>
        <v>0</v>
      </c>
      <c r="BF961" s="143">
        <f>IF(N961="snížená",J961,0)</f>
        <v>0</v>
      </c>
      <c r="BG961" s="143">
        <f>IF(N961="zákl. přenesená",J961,0)</f>
        <v>0</v>
      </c>
      <c r="BH961" s="143">
        <f>IF(N961="sníž. přenesená",J961,0)</f>
        <v>0</v>
      </c>
      <c r="BI961" s="143">
        <f>IF(N961="nulová",J961,0)</f>
        <v>0</v>
      </c>
      <c r="BJ961" s="17" t="s">
        <v>80</v>
      </c>
      <c r="BK961" s="143">
        <f>ROUND(I961*H961,2)</f>
        <v>0</v>
      </c>
      <c r="BL961" s="17" t="s">
        <v>192</v>
      </c>
      <c r="BM961" s="142" t="s">
        <v>1150</v>
      </c>
    </row>
    <row r="962" spans="2:65" s="1" customFormat="1" ht="10">
      <c r="B962" s="32"/>
      <c r="D962" s="144" t="s">
        <v>163</v>
      </c>
      <c r="F962" s="145" t="s">
        <v>1149</v>
      </c>
      <c r="I962" s="146"/>
      <c r="L962" s="32"/>
      <c r="M962" s="147"/>
      <c r="T962" s="53"/>
      <c r="AT962" s="17" t="s">
        <v>163</v>
      </c>
      <c r="AU962" s="17" t="s">
        <v>84</v>
      </c>
    </row>
    <row r="963" spans="2:65" s="1" customFormat="1" ht="16.5" customHeight="1">
      <c r="B963" s="32"/>
      <c r="C963" s="162" t="s">
        <v>677</v>
      </c>
      <c r="D963" s="162" t="s">
        <v>206</v>
      </c>
      <c r="E963" s="163" t="s">
        <v>1151</v>
      </c>
      <c r="F963" s="164" t="s">
        <v>1152</v>
      </c>
      <c r="G963" s="165" t="s">
        <v>340</v>
      </c>
      <c r="H963" s="166">
        <v>63</v>
      </c>
      <c r="I963" s="167"/>
      <c r="J963" s="168">
        <f>ROUND(I963*H963,2)</f>
        <v>0</v>
      </c>
      <c r="K963" s="164" t="s">
        <v>19</v>
      </c>
      <c r="L963" s="169"/>
      <c r="M963" s="170" t="s">
        <v>19</v>
      </c>
      <c r="N963" s="171" t="s">
        <v>46</v>
      </c>
      <c r="P963" s="140">
        <f>O963*H963</f>
        <v>0</v>
      </c>
      <c r="Q963" s="140">
        <v>0</v>
      </c>
      <c r="R963" s="140">
        <f>Q963*H963</f>
        <v>0</v>
      </c>
      <c r="S963" s="140">
        <v>0</v>
      </c>
      <c r="T963" s="141">
        <f>S963*H963</f>
        <v>0</v>
      </c>
      <c r="AR963" s="142" t="s">
        <v>230</v>
      </c>
      <c r="AT963" s="142" t="s">
        <v>206</v>
      </c>
      <c r="AU963" s="142" t="s">
        <v>84</v>
      </c>
      <c r="AY963" s="17" t="s">
        <v>157</v>
      </c>
      <c r="BE963" s="143">
        <f>IF(N963="základní",J963,0)</f>
        <v>0</v>
      </c>
      <c r="BF963" s="143">
        <f>IF(N963="snížená",J963,0)</f>
        <v>0</v>
      </c>
      <c r="BG963" s="143">
        <f>IF(N963="zákl. přenesená",J963,0)</f>
        <v>0</v>
      </c>
      <c r="BH963" s="143">
        <f>IF(N963="sníž. přenesená",J963,0)</f>
        <v>0</v>
      </c>
      <c r="BI963" s="143">
        <f>IF(N963="nulová",J963,0)</f>
        <v>0</v>
      </c>
      <c r="BJ963" s="17" t="s">
        <v>80</v>
      </c>
      <c r="BK963" s="143">
        <f>ROUND(I963*H963,2)</f>
        <v>0</v>
      </c>
      <c r="BL963" s="17" t="s">
        <v>192</v>
      </c>
      <c r="BM963" s="142" t="s">
        <v>1153</v>
      </c>
    </row>
    <row r="964" spans="2:65" s="1" customFormat="1" ht="10">
      <c r="B964" s="32"/>
      <c r="D964" s="144" t="s">
        <v>163</v>
      </c>
      <c r="F964" s="145" t="s">
        <v>1152</v>
      </c>
      <c r="I964" s="146"/>
      <c r="L964" s="32"/>
      <c r="M964" s="147"/>
      <c r="T964" s="53"/>
      <c r="AT964" s="17" t="s">
        <v>163</v>
      </c>
      <c r="AU964" s="17" t="s">
        <v>84</v>
      </c>
    </row>
    <row r="965" spans="2:65" s="12" customFormat="1" ht="10">
      <c r="B965" s="148"/>
      <c r="D965" s="144" t="s">
        <v>164</v>
      </c>
      <c r="E965" s="149" t="s">
        <v>19</v>
      </c>
      <c r="F965" s="150" t="s">
        <v>1154</v>
      </c>
      <c r="H965" s="151">
        <v>63</v>
      </c>
      <c r="I965" s="152"/>
      <c r="L965" s="148"/>
      <c r="M965" s="153"/>
      <c r="T965" s="154"/>
      <c r="AT965" s="149" t="s">
        <v>164</v>
      </c>
      <c r="AU965" s="149" t="s">
        <v>84</v>
      </c>
      <c r="AV965" s="12" t="s">
        <v>84</v>
      </c>
      <c r="AW965" s="12" t="s">
        <v>36</v>
      </c>
      <c r="AX965" s="12" t="s">
        <v>75</v>
      </c>
      <c r="AY965" s="149" t="s">
        <v>157</v>
      </c>
    </row>
    <row r="966" spans="2:65" s="13" customFormat="1" ht="10">
      <c r="B966" s="155"/>
      <c r="D966" s="144" t="s">
        <v>164</v>
      </c>
      <c r="E966" s="156" t="s">
        <v>19</v>
      </c>
      <c r="F966" s="157" t="s">
        <v>166</v>
      </c>
      <c r="H966" s="158">
        <v>63</v>
      </c>
      <c r="I966" s="159"/>
      <c r="L966" s="155"/>
      <c r="M966" s="160"/>
      <c r="T966" s="161"/>
      <c r="AT966" s="156" t="s">
        <v>164</v>
      </c>
      <c r="AU966" s="156" t="s">
        <v>84</v>
      </c>
      <c r="AV966" s="13" t="s">
        <v>90</v>
      </c>
      <c r="AW966" s="13" t="s">
        <v>36</v>
      </c>
      <c r="AX966" s="13" t="s">
        <v>80</v>
      </c>
      <c r="AY966" s="156" t="s">
        <v>157</v>
      </c>
    </row>
    <row r="967" spans="2:65" s="1" customFormat="1" ht="24.15" customHeight="1">
      <c r="B967" s="32"/>
      <c r="C967" s="131" t="s">
        <v>1155</v>
      </c>
      <c r="D967" s="131" t="s">
        <v>159</v>
      </c>
      <c r="E967" s="132" t="s">
        <v>1156</v>
      </c>
      <c r="F967" s="133" t="s">
        <v>1157</v>
      </c>
      <c r="G967" s="134" t="s">
        <v>340</v>
      </c>
      <c r="H967" s="135">
        <v>181</v>
      </c>
      <c r="I967" s="136"/>
      <c r="J967" s="137">
        <f>ROUND(I967*H967,2)</f>
        <v>0</v>
      </c>
      <c r="K967" s="133" t="s">
        <v>19</v>
      </c>
      <c r="L967" s="32"/>
      <c r="M967" s="138" t="s">
        <v>19</v>
      </c>
      <c r="N967" s="139" t="s">
        <v>46</v>
      </c>
      <c r="P967" s="140">
        <f>O967*H967</f>
        <v>0</v>
      </c>
      <c r="Q967" s="140">
        <v>0</v>
      </c>
      <c r="R967" s="140">
        <f>Q967*H967</f>
        <v>0</v>
      </c>
      <c r="S967" s="140">
        <v>0</v>
      </c>
      <c r="T967" s="141">
        <f>S967*H967</f>
        <v>0</v>
      </c>
      <c r="AR967" s="142" t="s">
        <v>192</v>
      </c>
      <c r="AT967" s="142" t="s">
        <v>159</v>
      </c>
      <c r="AU967" s="142" t="s">
        <v>84</v>
      </c>
      <c r="AY967" s="17" t="s">
        <v>157</v>
      </c>
      <c r="BE967" s="143">
        <f>IF(N967="základní",J967,0)</f>
        <v>0</v>
      </c>
      <c r="BF967" s="143">
        <f>IF(N967="snížená",J967,0)</f>
        <v>0</v>
      </c>
      <c r="BG967" s="143">
        <f>IF(N967="zákl. přenesená",J967,0)</f>
        <v>0</v>
      </c>
      <c r="BH967" s="143">
        <f>IF(N967="sníž. přenesená",J967,0)</f>
        <v>0</v>
      </c>
      <c r="BI967" s="143">
        <f>IF(N967="nulová",J967,0)</f>
        <v>0</v>
      </c>
      <c r="BJ967" s="17" t="s">
        <v>80</v>
      </c>
      <c r="BK967" s="143">
        <f>ROUND(I967*H967,2)</f>
        <v>0</v>
      </c>
      <c r="BL967" s="17" t="s">
        <v>192</v>
      </c>
      <c r="BM967" s="142" t="s">
        <v>1158</v>
      </c>
    </row>
    <row r="968" spans="2:65" s="1" customFormat="1" ht="10">
      <c r="B968" s="32"/>
      <c r="D968" s="144" t="s">
        <v>163</v>
      </c>
      <c r="F968" s="145" t="s">
        <v>1157</v>
      </c>
      <c r="I968" s="146"/>
      <c r="L968" s="32"/>
      <c r="M968" s="147"/>
      <c r="T968" s="53"/>
      <c r="AT968" s="17" t="s">
        <v>163</v>
      </c>
      <c r="AU968" s="17" t="s">
        <v>84</v>
      </c>
    </row>
    <row r="969" spans="2:65" s="1" customFormat="1" ht="16.5" customHeight="1">
      <c r="B969" s="32"/>
      <c r="C969" s="162" t="s">
        <v>682</v>
      </c>
      <c r="D969" s="162" t="s">
        <v>206</v>
      </c>
      <c r="E969" s="163" t="s">
        <v>1159</v>
      </c>
      <c r="F969" s="164" t="s">
        <v>1160</v>
      </c>
      <c r="G969" s="165" t="s">
        <v>340</v>
      </c>
      <c r="H969" s="166">
        <v>181</v>
      </c>
      <c r="I969" s="167"/>
      <c r="J969" s="168">
        <f>ROUND(I969*H969,2)</f>
        <v>0</v>
      </c>
      <c r="K969" s="164" t="s">
        <v>19</v>
      </c>
      <c r="L969" s="169"/>
      <c r="M969" s="170" t="s">
        <v>19</v>
      </c>
      <c r="N969" s="171" t="s">
        <v>46</v>
      </c>
      <c r="P969" s="140">
        <f>O969*H969</f>
        <v>0</v>
      </c>
      <c r="Q969" s="140">
        <v>0</v>
      </c>
      <c r="R969" s="140">
        <f>Q969*H969</f>
        <v>0</v>
      </c>
      <c r="S969" s="140">
        <v>0</v>
      </c>
      <c r="T969" s="141">
        <f>S969*H969</f>
        <v>0</v>
      </c>
      <c r="AR969" s="142" t="s">
        <v>230</v>
      </c>
      <c r="AT969" s="142" t="s">
        <v>206</v>
      </c>
      <c r="AU969" s="142" t="s">
        <v>84</v>
      </c>
      <c r="AY969" s="17" t="s">
        <v>157</v>
      </c>
      <c r="BE969" s="143">
        <f>IF(N969="základní",J969,0)</f>
        <v>0</v>
      </c>
      <c r="BF969" s="143">
        <f>IF(N969="snížená",J969,0)</f>
        <v>0</v>
      </c>
      <c r="BG969" s="143">
        <f>IF(N969="zákl. přenesená",J969,0)</f>
        <v>0</v>
      </c>
      <c r="BH969" s="143">
        <f>IF(N969="sníž. přenesená",J969,0)</f>
        <v>0</v>
      </c>
      <c r="BI969" s="143">
        <f>IF(N969="nulová",J969,0)</f>
        <v>0</v>
      </c>
      <c r="BJ969" s="17" t="s">
        <v>80</v>
      </c>
      <c r="BK969" s="143">
        <f>ROUND(I969*H969,2)</f>
        <v>0</v>
      </c>
      <c r="BL969" s="17" t="s">
        <v>192</v>
      </c>
      <c r="BM969" s="142" t="s">
        <v>1161</v>
      </c>
    </row>
    <row r="970" spans="2:65" s="1" customFormat="1" ht="10">
      <c r="B970" s="32"/>
      <c r="D970" s="144" t="s">
        <v>163</v>
      </c>
      <c r="F970" s="145" t="s">
        <v>1160</v>
      </c>
      <c r="I970" s="146"/>
      <c r="L970" s="32"/>
      <c r="M970" s="147"/>
      <c r="T970" s="53"/>
      <c r="AT970" s="17" t="s">
        <v>163</v>
      </c>
      <c r="AU970" s="17" t="s">
        <v>84</v>
      </c>
    </row>
    <row r="971" spans="2:65" s="1" customFormat="1" ht="18">
      <c r="B971" s="32"/>
      <c r="D971" s="144" t="s">
        <v>846</v>
      </c>
      <c r="F971" s="185" t="s">
        <v>1162</v>
      </c>
      <c r="I971" s="146"/>
      <c r="L971" s="32"/>
      <c r="M971" s="147"/>
      <c r="T971" s="53"/>
      <c r="AT971" s="17" t="s">
        <v>846</v>
      </c>
      <c r="AU971" s="17" t="s">
        <v>84</v>
      </c>
    </row>
    <row r="972" spans="2:65" s="1" customFormat="1" ht="16.5" customHeight="1">
      <c r="B972" s="32"/>
      <c r="C972" s="131" t="s">
        <v>1163</v>
      </c>
      <c r="D972" s="131" t="s">
        <v>159</v>
      </c>
      <c r="E972" s="132" t="s">
        <v>1164</v>
      </c>
      <c r="F972" s="133" t="s">
        <v>1165</v>
      </c>
      <c r="G972" s="134" t="s">
        <v>340</v>
      </c>
      <c r="H972" s="135">
        <v>4</v>
      </c>
      <c r="I972" s="136"/>
      <c r="J972" s="137">
        <f>ROUND(I972*H972,2)</f>
        <v>0</v>
      </c>
      <c r="K972" s="133" t="s">
        <v>19</v>
      </c>
      <c r="L972" s="32"/>
      <c r="M972" s="138" t="s">
        <v>19</v>
      </c>
      <c r="N972" s="139" t="s">
        <v>46</v>
      </c>
      <c r="P972" s="140">
        <f>O972*H972</f>
        <v>0</v>
      </c>
      <c r="Q972" s="140">
        <v>0</v>
      </c>
      <c r="R972" s="140">
        <f>Q972*H972</f>
        <v>0</v>
      </c>
      <c r="S972" s="140">
        <v>0</v>
      </c>
      <c r="T972" s="141">
        <f>S972*H972</f>
        <v>0</v>
      </c>
      <c r="AR972" s="142" t="s">
        <v>192</v>
      </c>
      <c r="AT972" s="142" t="s">
        <v>159</v>
      </c>
      <c r="AU972" s="142" t="s">
        <v>84</v>
      </c>
      <c r="AY972" s="17" t="s">
        <v>157</v>
      </c>
      <c r="BE972" s="143">
        <f>IF(N972="základní",J972,0)</f>
        <v>0</v>
      </c>
      <c r="BF972" s="143">
        <f>IF(N972="snížená",J972,0)</f>
        <v>0</v>
      </c>
      <c r="BG972" s="143">
        <f>IF(N972="zákl. přenesená",J972,0)</f>
        <v>0</v>
      </c>
      <c r="BH972" s="143">
        <f>IF(N972="sníž. přenesená",J972,0)</f>
        <v>0</v>
      </c>
      <c r="BI972" s="143">
        <f>IF(N972="nulová",J972,0)</f>
        <v>0</v>
      </c>
      <c r="BJ972" s="17" t="s">
        <v>80</v>
      </c>
      <c r="BK972" s="143">
        <f>ROUND(I972*H972,2)</f>
        <v>0</v>
      </c>
      <c r="BL972" s="17" t="s">
        <v>192</v>
      </c>
      <c r="BM972" s="142" t="s">
        <v>1166</v>
      </c>
    </row>
    <row r="973" spans="2:65" s="1" customFormat="1" ht="10">
      <c r="B973" s="32"/>
      <c r="D973" s="144" t="s">
        <v>163</v>
      </c>
      <c r="F973" s="145" t="s">
        <v>1165</v>
      </c>
      <c r="I973" s="146"/>
      <c r="L973" s="32"/>
      <c r="M973" s="147"/>
      <c r="T973" s="53"/>
      <c r="AT973" s="17" t="s">
        <v>163</v>
      </c>
      <c r="AU973" s="17" t="s">
        <v>84</v>
      </c>
    </row>
    <row r="974" spans="2:65" s="1" customFormat="1" ht="16.5" customHeight="1">
      <c r="B974" s="32"/>
      <c r="C974" s="162" t="s">
        <v>687</v>
      </c>
      <c r="D974" s="162" t="s">
        <v>206</v>
      </c>
      <c r="E974" s="163" t="s">
        <v>1167</v>
      </c>
      <c r="F974" s="164" t="s">
        <v>1168</v>
      </c>
      <c r="G974" s="165" t="s">
        <v>340</v>
      </c>
      <c r="H974" s="166">
        <v>4</v>
      </c>
      <c r="I974" s="167"/>
      <c r="J974" s="168">
        <f>ROUND(I974*H974,2)</f>
        <v>0</v>
      </c>
      <c r="K974" s="164" t="s">
        <v>19</v>
      </c>
      <c r="L974" s="169"/>
      <c r="M974" s="170" t="s">
        <v>19</v>
      </c>
      <c r="N974" s="171" t="s">
        <v>46</v>
      </c>
      <c r="P974" s="140">
        <f>O974*H974</f>
        <v>0</v>
      </c>
      <c r="Q974" s="140">
        <v>0</v>
      </c>
      <c r="R974" s="140">
        <f>Q974*H974</f>
        <v>0</v>
      </c>
      <c r="S974" s="140">
        <v>0</v>
      </c>
      <c r="T974" s="141">
        <f>S974*H974</f>
        <v>0</v>
      </c>
      <c r="AR974" s="142" t="s">
        <v>230</v>
      </c>
      <c r="AT974" s="142" t="s">
        <v>206</v>
      </c>
      <c r="AU974" s="142" t="s">
        <v>84</v>
      </c>
      <c r="AY974" s="17" t="s">
        <v>157</v>
      </c>
      <c r="BE974" s="143">
        <f>IF(N974="základní",J974,0)</f>
        <v>0</v>
      </c>
      <c r="BF974" s="143">
        <f>IF(N974="snížená",J974,0)</f>
        <v>0</v>
      </c>
      <c r="BG974" s="143">
        <f>IF(N974="zákl. přenesená",J974,0)</f>
        <v>0</v>
      </c>
      <c r="BH974" s="143">
        <f>IF(N974="sníž. přenesená",J974,0)</f>
        <v>0</v>
      </c>
      <c r="BI974" s="143">
        <f>IF(N974="nulová",J974,0)</f>
        <v>0</v>
      </c>
      <c r="BJ974" s="17" t="s">
        <v>80</v>
      </c>
      <c r="BK974" s="143">
        <f>ROUND(I974*H974,2)</f>
        <v>0</v>
      </c>
      <c r="BL974" s="17" t="s">
        <v>192</v>
      </c>
      <c r="BM974" s="142" t="s">
        <v>1169</v>
      </c>
    </row>
    <row r="975" spans="2:65" s="1" customFormat="1" ht="10">
      <c r="B975" s="32"/>
      <c r="D975" s="144" t="s">
        <v>163</v>
      </c>
      <c r="F975" s="145" t="s">
        <v>1168</v>
      </c>
      <c r="I975" s="146"/>
      <c r="L975" s="32"/>
      <c r="M975" s="147"/>
      <c r="T975" s="53"/>
      <c r="AT975" s="17" t="s">
        <v>163</v>
      </c>
      <c r="AU975" s="17" t="s">
        <v>84</v>
      </c>
    </row>
    <row r="976" spans="2:65" s="1" customFormat="1" ht="16.5" customHeight="1">
      <c r="B976" s="32"/>
      <c r="C976" s="131" t="s">
        <v>1170</v>
      </c>
      <c r="D976" s="131" t="s">
        <v>159</v>
      </c>
      <c r="E976" s="132" t="s">
        <v>1171</v>
      </c>
      <c r="F976" s="133" t="s">
        <v>1172</v>
      </c>
      <c r="G976" s="134" t="s">
        <v>340</v>
      </c>
      <c r="H976" s="135">
        <v>42</v>
      </c>
      <c r="I976" s="136"/>
      <c r="J976" s="137">
        <f>ROUND(I976*H976,2)</f>
        <v>0</v>
      </c>
      <c r="K976" s="133" t="s">
        <v>19</v>
      </c>
      <c r="L976" s="32"/>
      <c r="M976" s="138" t="s">
        <v>19</v>
      </c>
      <c r="N976" s="139" t="s">
        <v>46</v>
      </c>
      <c r="P976" s="140">
        <f>O976*H976</f>
        <v>0</v>
      </c>
      <c r="Q976" s="140">
        <v>0</v>
      </c>
      <c r="R976" s="140">
        <f>Q976*H976</f>
        <v>0</v>
      </c>
      <c r="S976" s="140">
        <v>0</v>
      </c>
      <c r="T976" s="141">
        <f>S976*H976</f>
        <v>0</v>
      </c>
      <c r="AR976" s="142" t="s">
        <v>192</v>
      </c>
      <c r="AT976" s="142" t="s">
        <v>159</v>
      </c>
      <c r="AU976" s="142" t="s">
        <v>84</v>
      </c>
      <c r="AY976" s="17" t="s">
        <v>157</v>
      </c>
      <c r="BE976" s="143">
        <f>IF(N976="základní",J976,0)</f>
        <v>0</v>
      </c>
      <c r="BF976" s="143">
        <f>IF(N976="snížená",J976,0)</f>
        <v>0</v>
      </c>
      <c r="BG976" s="143">
        <f>IF(N976="zákl. přenesená",J976,0)</f>
        <v>0</v>
      </c>
      <c r="BH976" s="143">
        <f>IF(N976="sníž. přenesená",J976,0)</f>
        <v>0</v>
      </c>
      <c r="BI976" s="143">
        <f>IF(N976="nulová",J976,0)</f>
        <v>0</v>
      </c>
      <c r="BJ976" s="17" t="s">
        <v>80</v>
      </c>
      <c r="BK976" s="143">
        <f>ROUND(I976*H976,2)</f>
        <v>0</v>
      </c>
      <c r="BL976" s="17" t="s">
        <v>192</v>
      </c>
      <c r="BM976" s="142" t="s">
        <v>1173</v>
      </c>
    </row>
    <row r="977" spans="2:65" s="1" customFormat="1" ht="10">
      <c r="B977" s="32"/>
      <c r="D977" s="144" t="s">
        <v>163</v>
      </c>
      <c r="F977" s="145" t="s">
        <v>1172</v>
      </c>
      <c r="I977" s="146"/>
      <c r="L977" s="32"/>
      <c r="M977" s="147"/>
      <c r="T977" s="53"/>
      <c r="AT977" s="17" t="s">
        <v>163</v>
      </c>
      <c r="AU977" s="17" t="s">
        <v>84</v>
      </c>
    </row>
    <row r="978" spans="2:65" s="1" customFormat="1" ht="16.5" customHeight="1">
      <c r="B978" s="32"/>
      <c r="C978" s="162" t="s">
        <v>691</v>
      </c>
      <c r="D978" s="162" t="s">
        <v>206</v>
      </c>
      <c r="E978" s="163" t="s">
        <v>1174</v>
      </c>
      <c r="F978" s="164" t="s">
        <v>1175</v>
      </c>
      <c r="G978" s="165" t="s">
        <v>340</v>
      </c>
      <c r="H978" s="166">
        <v>42</v>
      </c>
      <c r="I978" s="167"/>
      <c r="J978" s="168">
        <f>ROUND(I978*H978,2)</f>
        <v>0</v>
      </c>
      <c r="K978" s="164" t="s">
        <v>19</v>
      </c>
      <c r="L978" s="169"/>
      <c r="M978" s="170" t="s">
        <v>19</v>
      </c>
      <c r="N978" s="171" t="s">
        <v>46</v>
      </c>
      <c r="P978" s="140">
        <f>O978*H978</f>
        <v>0</v>
      </c>
      <c r="Q978" s="140">
        <v>0</v>
      </c>
      <c r="R978" s="140">
        <f>Q978*H978</f>
        <v>0</v>
      </c>
      <c r="S978" s="140">
        <v>0</v>
      </c>
      <c r="T978" s="141">
        <f>S978*H978</f>
        <v>0</v>
      </c>
      <c r="AR978" s="142" t="s">
        <v>230</v>
      </c>
      <c r="AT978" s="142" t="s">
        <v>206</v>
      </c>
      <c r="AU978" s="142" t="s">
        <v>84</v>
      </c>
      <c r="AY978" s="17" t="s">
        <v>157</v>
      </c>
      <c r="BE978" s="143">
        <f>IF(N978="základní",J978,0)</f>
        <v>0</v>
      </c>
      <c r="BF978" s="143">
        <f>IF(N978="snížená",J978,0)</f>
        <v>0</v>
      </c>
      <c r="BG978" s="143">
        <f>IF(N978="zákl. přenesená",J978,0)</f>
        <v>0</v>
      </c>
      <c r="BH978" s="143">
        <f>IF(N978="sníž. přenesená",J978,0)</f>
        <v>0</v>
      </c>
      <c r="BI978" s="143">
        <f>IF(N978="nulová",J978,0)</f>
        <v>0</v>
      </c>
      <c r="BJ978" s="17" t="s">
        <v>80</v>
      </c>
      <c r="BK978" s="143">
        <f>ROUND(I978*H978,2)</f>
        <v>0</v>
      </c>
      <c r="BL978" s="17" t="s">
        <v>192</v>
      </c>
      <c r="BM978" s="142" t="s">
        <v>1176</v>
      </c>
    </row>
    <row r="979" spans="2:65" s="1" customFormat="1" ht="10">
      <c r="B979" s="32"/>
      <c r="D979" s="144" t="s">
        <v>163</v>
      </c>
      <c r="F979" s="145" t="s">
        <v>1175</v>
      </c>
      <c r="I979" s="146"/>
      <c r="L979" s="32"/>
      <c r="M979" s="147"/>
      <c r="T979" s="53"/>
      <c r="AT979" s="17" t="s">
        <v>163</v>
      </c>
      <c r="AU979" s="17" t="s">
        <v>84</v>
      </c>
    </row>
    <row r="980" spans="2:65" s="1" customFormat="1" ht="16.5" customHeight="1">
      <c r="B980" s="32"/>
      <c r="C980" s="131" t="s">
        <v>1177</v>
      </c>
      <c r="D980" s="131" t="s">
        <v>159</v>
      </c>
      <c r="E980" s="132" t="s">
        <v>1178</v>
      </c>
      <c r="F980" s="133" t="s">
        <v>1179</v>
      </c>
      <c r="G980" s="134" t="s">
        <v>340</v>
      </c>
      <c r="H980" s="135">
        <v>1</v>
      </c>
      <c r="I980" s="136"/>
      <c r="J980" s="137">
        <f>ROUND(I980*H980,2)</f>
        <v>0</v>
      </c>
      <c r="K980" s="133" t="s">
        <v>19</v>
      </c>
      <c r="L980" s="32"/>
      <c r="M980" s="138" t="s">
        <v>19</v>
      </c>
      <c r="N980" s="139" t="s">
        <v>46</v>
      </c>
      <c r="P980" s="140">
        <f>O980*H980</f>
        <v>0</v>
      </c>
      <c r="Q980" s="140">
        <v>0</v>
      </c>
      <c r="R980" s="140">
        <f>Q980*H980</f>
        <v>0</v>
      </c>
      <c r="S980" s="140">
        <v>0</v>
      </c>
      <c r="T980" s="141">
        <f>S980*H980</f>
        <v>0</v>
      </c>
      <c r="AR980" s="142" t="s">
        <v>192</v>
      </c>
      <c r="AT980" s="142" t="s">
        <v>159</v>
      </c>
      <c r="AU980" s="142" t="s">
        <v>84</v>
      </c>
      <c r="AY980" s="17" t="s">
        <v>157</v>
      </c>
      <c r="BE980" s="143">
        <f>IF(N980="základní",J980,0)</f>
        <v>0</v>
      </c>
      <c r="BF980" s="143">
        <f>IF(N980="snížená",J980,0)</f>
        <v>0</v>
      </c>
      <c r="BG980" s="143">
        <f>IF(N980="zákl. přenesená",J980,0)</f>
        <v>0</v>
      </c>
      <c r="BH980" s="143">
        <f>IF(N980="sníž. přenesená",J980,0)</f>
        <v>0</v>
      </c>
      <c r="BI980" s="143">
        <f>IF(N980="nulová",J980,0)</f>
        <v>0</v>
      </c>
      <c r="BJ980" s="17" t="s">
        <v>80</v>
      </c>
      <c r="BK980" s="143">
        <f>ROUND(I980*H980,2)</f>
        <v>0</v>
      </c>
      <c r="BL980" s="17" t="s">
        <v>192</v>
      </c>
      <c r="BM980" s="142" t="s">
        <v>1180</v>
      </c>
    </row>
    <row r="981" spans="2:65" s="1" customFormat="1" ht="10">
      <c r="B981" s="32"/>
      <c r="D981" s="144" t="s">
        <v>163</v>
      </c>
      <c r="F981" s="145" t="s">
        <v>1179</v>
      </c>
      <c r="I981" s="146"/>
      <c r="L981" s="32"/>
      <c r="M981" s="147"/>
      <c r="T981" s="53"/>
      <c r="AT981" s="17" t="s">
        <v>163</v>
      </c>
      <c r="AU981" s="17" t="s">
        <v>84</v>
      </c>
    </row>
    <row r="982" spans="2:65" s="1" customFormat="1" ht="16.5" customHeight="1">
      <c r="B982" s="32"/>
      <c r="C982" s="162" t="s">
        <v>704</v>
      </c>
      <c r="D982" s="162" t="s">
        <v>206</v>
      </c>
      <c r="E982" s="163" t="s">
        <v>1181</v>
      </c>
      <c r="F982" s="164" t="s">
        <v>1182</v>
      </c>
      <c r="G982" s="165" t="s">
        <v>340</v>
      </c>
      <c r="H982" s="166">
        <v>1</v>
      </c>
      <c r="I982" s="167"/>
      <c r="J982" s="168">
        <f>ROUND(I982*H982,2)</f>
        <v>0</v>
      </c>
      <c r="K982" s="164" t="s">
        <v>19</v>
      </c>
      <c r="L982" s="169"/>
      <c r="M982" s="170" t="s">
        <v>19</v>
      </c>
      <c r="N982" s="171" t="s">
        <v>46</v>
      </c>
      <c r="P982" s="140">
        <f>O982*H982</f>
        <v>0</v>
      </c>
      <c r="Q982" s="140">
        <v>0</v>
      </c>
      <c r="R982" s="140">
        <f>Q982*H982</f>
        <v>0</v>
      </c>
      <c r="S982" s="140">
        <v>0</v>
      </c>
      <c r="T982" s="141">
        <f>S982*H982</f>
        <v>0</v>
      </c>
      <c r="AR982" s="142" t="s">
        <v>230</v>
      </c>
      <c r="AT982" s="142" t="s">
        <v>206</v>
      </c>
      <c r="AU982" s="142" t="s">
        <v>84</v>
      </c>
      <c r="AY982" s="17" t="s">
        <v>157</v>
      </c>
      <c r="BE982" s="143">
        <f>IF(N982="základní",J982,0)</f>
        <v>0</v>
      </c>
      <c r="BF982" s="143">
        <f>IF(N982="snížená",J982,0)</f>
        <v>0</v>
      </c>
      <c r="BG982" s="143">
        <f>IF(N982="zákl. přenesená",J982,0)</f>
        <v>0</v>
      </c>
      <c r="BH982" s="143">
        <f>IF(N982="sníž. přenesená",J982,0)</f>
        <v>0</v>
      </c>
      <c r="BI982" s="143">
        <f>IF(N982="nulová",J982,0)</f>
        <v>0</v>
      </c>
      <c r="BJ982" s="17" t="s">
        <v>80</v>
      </c>
      <c r="BK982" s="143">
        <f>ROUND(I982*H982,2)</f>
        <v>0</v>
      </c>
      <c r="BL982" s="17" t="s">
        <v>192</v>
      </c>
      <c r="BM982" s="142" t="s">
        <v>1183</v>
      </c>
    </row>
    <row r="983" spans="2:65" s="1" customFormat="1" ht="10">
      <c r="B983" s="32"/>
      <c r="D983" s="144" t="s">
        <v>163</v>
      </c>
      <c r="F983" s="145" t="s">
        <v>1182</v>
      </c>
      <c r="I983" s="146"/>
      <c r="L983" s="32"/>
      <c r="M983" s="147"/>
      <c r="T983" s="53"/>
      <c r="AT983" s="17" t="s">
        <v>163</v>
      </c>
      <c r="AU983" s="17" t="s">
        <v>84</v>
      </c>
    </row>
    <row r="984" spans="2:65" s="1" customFormat="1" ht="16.5" customHeight="1">
      <c r="B984" s="32"/>
      <c r="C984" s="131" t="s">
        <v>1184</v>
      </c>
      <c r="D984" s="131" t="s">
        <v>159</v>
      </c>
      <c r="E984" s="132" t="s">
        <v>1185</v>
      </c>
      <c r="F984" s="133" t="s">
        <v>1186</v>
      </c>
      <c r="G984" s="134" t="s">
        <v>199</v>
      </c>
      <c r="H984" s="135">
        <v>228.25</v>
      </c>
      <c r="I984" s="136"/>
      <c r="J984" s="137">
        <f>ROUND(I984*H984,2)</f>
        <v>0</v>
      </c>
      <c r="K984" s="133" t="s">
        <v>19</v>
      </c>
      <c r="L984" s="32"/>
      <c r="M984" s="138" t="s">
        <v>19</v>
      </c>
      <c r="N984" s="139" t="s">
        <v>46</v>
      </c>
      <c r="P984" s="140">
        <f>O984*H984</f>
        <v>0</v>
      </c>
      <c r="Q984" s="140">
        <v>0</v>
      </c>
      <c r="R984" s="140">
        <f>Q984*H984</f>
        <v>0</v>
      </c>
      <c r="S984" s="140">
        <v>0</v>
      </c>
      <c r="T984" s="141">
        <f>S984*H984</f>
        <v>0</v>
      </c>
      <c r="AR984" s="142" t="s">
        <v>192</v>
      </c>
      <c r="AT984" s="142" t="s">
        <v>159</v>
      </c>
      <c r="AU984" s="142" t="s">
        <v>84</v>
      </c>
      <c r="AY984" s="17" t="s">
        <v>157</v>
      </c>
      <c r="BE984" s="143">
        <f>IF(N984="základní",J984,0)</f>
        <v>0</v>
      </c>
      <c r="BF984" s="143">
        <f>IF(N984="snížená",J984,0)</f>
        <v>0</v>
      </c>
      <c r="BG984" s="143">
        <f>IF(N984="zákl. přenesená",J984,0)</f>
        <v>0</v>
      </c>
      <c r="BH984" s="143">
        <f>IF(N984="sníž. přenesená",J984,0)</f>
        <v>0</v>
      </c>
      <c r="BI984" s="143">
        <f>IF(N984="nulová",J984,0)</f>
        <v>0</v>
      </c>
      <c r="BJ984" s="17" t="s">
        <v>80</v>
      </c>
      <c r="BK984" s="143">
        <f>ROUND(I984*H984,2)</f>
        <v>0</v>
      </c>
      <c r="BL984" s="17" t="s">
        <v>192</v>
      </c>
      <c r="BM984" s="142" t="s">
        <v>1187</v>
      </c>
    </row>
    <row r="985" spans="2:65" s="1" customFormat="1" ht="10">
      <c r="B985" s="32"/>
      <c r="D985" s="144" t="s">
        <v>163</v>
      </c>
      <c r="F985" s="145" t="s">
        <v>1186</v>
      </c>
      <c r="I985" s="146"/>
      <c r="L985" s="32"/>
      <c r="M985" s="147"/>
      <c r="T985" s="53"/>
      <c r="AT985" s="17" t="s">
        <v>163</v>
      </c>
      <c r="AU985" s="17" t="s">
        <v>84</v>
      </c>
    </row>
    <row r="986" spans="2:65" s="12" customFormat="1" ht="10">
      <c r="B986" s="148"/>
      <c r="D986" s="144" t="s">
        <v>164</v>
      </c>
      <c r="E986" s="149" t="s">
        <v>19</v>
      </c>
      <c r="F986" s="150" t="s">
        <v>1128</v>
      </c>
      <c r="H986" s="151">
        <v>228.25</v>
      </c>
      <c r="I986" s="152"/>
      <c r="L986" s="148"/>
      <c r="M986" s="153"/>
      <c r="T986" s="154"/>
      <c r="AT986" s="149" t="s">
        <v>164</v>
      </c>
      <c r="AU986" s="149" t="s">
        <v>84</v>
      </c>
      <c r="AV986" s="12" t="s">
        <v>84</v>
      </c>
      <c r="AW986" s="12" t="s">
        <v>36</v>
      </c>
      <c r="AX986" s="12" t="s">
        <v>75</v>
      </c>
      <c r="AY986" s="149" t="s">
        <v>157</v>
      </c>
    </row>
    <row r="987" spans="2:65" s="13" customFormat="1" ht="10">
      <c r="B987" s="155"/>
      <c r="D987" s="144" t="s">
        <v>164</v>
      </c>
      <c r="E987" s="156" t="s">
        <v>19</v>
      </c>
      <c r="F987" s="157" t="s">
        <v>166</v>
      </c>
      <c r="H987" s="158">
        <v>228.25</v>
      </c>
      <c r="I987" s="159"/>
      <c r="L987" s="155"/>
      <c r="M987" s="160"/>
      <c r="T987" s="161"/>
      <c r="AT987" s="156" t="s">
        <v>164</v>
      </c>
      <c r="AU987" s="156" t="s">
        <v>84</v>
      </c>
      <c r="AV987" s="13" t="s">
        <v>90</v>
      </c>
      <c r="AW987" s="13" t="s">
        <v>36</v>
      </c>
      <c r="AX987" s="13" t="s">
        <v>80</v>
      </c>
      <c r="AY987" s="156" t="s">
        <v>157</v>
      </c>
    </row>
    <row r="988" spans="2:65" s="1" customFormat="1" ht="24.15" customHeight="1">
      <c r="B988" s="32"/>
      <c r="C988" s="162" t="s">
        <v>708</v>
      </c>
      <c r="D988" s="162" t="s">
        <v>206</v>
      </c>
      <c r="E988" s="163" t="s">
        <v>1188</v>
      </c>
      <c r="F988" s="164" t="s">
        <v>1189</v>
      </c>
      <c r="G988" s="165" t="s">
        <v>199</v>
      </c>
      <c r="H988" s="166">
        <v>262.488</v>
      </c>
      <c r="I988" s="167"/>
      <c r="J988" s="168">
        <f>ROUND(I988*H988,2)</f>
        <v>0</v>
      </c>
      <c r="K988" s="164" t="s">
        <v>19</v>
      </c>
      <c r="L988" s="169"/>
      <c r="M988" s="170" t="s">
        <v>19</v>
      </c>
      <c r="N988" s="171" t="s">
        <v>46</v>
      </c>
      <c r="P988" s="140">
        <f>O988*H988</f>
        <v>0</v>
      </c>
      <c r="Q988" s="140">
        <v>0</v>
      </c>
      <c r="R988" s="140">
        <f>Q988*H988</f>
        <v>0</v>
      </c>
      <c r="S988" s="140">
        <v>0</v>
      </c>
      <c r="T988" s="141">
        <f>S988*H988</f>
        <v>0</v>
      </c>
      <c r="AR988" s="142" t="s">
        <v>230</v>
      </c>
      <c r="AT988" s="142" t="s">
        <v>206</v>
      </c>
      <c r="AU988" s="142" t="s">
        <v>84</v>
      </c>
      <c r="AY988" s="17" t="s">
        <v>157</v>
      </c>
      <c r="BE988" s="143">
        <f>IF(N988="základní",J988,0)</f>
        <v>0</v>
      </c>
      <c r="BF988" s="143">
        <f>IF(N988="snížená",J988,0)</f>
        <v>0</v>
      </c>
      <c r="BG988" s="143">
        <f>IF(N988="zákl. přenesená",J988,0)</f>
        <v>0</v>
      </c>
      <c r="BH988" s="143">
        <f>IF(N988="sníž. přenesená",J988,0)</f>
        <v>0</v>
      </c>
      <c r="BI988" s="143">
        <f>IF(N988="nulová",J988,0)</f>
        <v>0</v>
      </c>
      <c r="BJ988" s="17" t="s">
        <v>80</v>
      </c>
      <c r="BK988" s="143">
        <f>ROUND(I988*H988,2)</f>
        <v>0</v>
      </c>
      <c r="BL988" s="17" t="s">
        <v>192</v>
      </c>
      <c r="BM988" s="142" t="s">
        <v>1190</v>
      </c>
    </row>
    <row r="989" spans="2:65" s="1" customFormat="1" ht="18">
      <c r="B989" s="32"/>
      <c r="D989" s="144" t="s">
        <v>163</v>
      </c>
      <c r="F989" s="145" t="s">
        <v>1189</v>
      </c>
      <c r="I989" s="146"/>
      <c r="L989" s="32"/>
      <c r="M989" s="147"/>
      <c r="T989" s="53"/>
      <c r="AT989" s="17" t="s">
        <v>163</v>
      </c>
      <c r="AU989" s="17" t="s">
        <v>84</v>
      </c>
    </row>
    <row r="990" spans="2:65" s="12" customFormat="1" ht="10">
      <c r="B990" s="148"/>
      <c r="D990" s="144" t="s">
        <v>164</v>
      </c>
      <c r="E990" s="149" t="s">
        <v>19</v>
      </c>
      <c r="F990" s="150" t="s">
        <v>1191</v>
      </c>
      <c r="H990" s="151">
        <v>262.488</v>
      </c>
      <c r="I990" s="152"/>
      <c r="L990" s="148"/>
      <c r="M990" s="153"/>
      <c r="T990" s="154"/>
      <c r="AT990" s="149" t="s">
        <v>164</v>
      </c>
      <c r="AU990" s="149" t="s">
        <v>84</v>
      </c>
      <c r="AV990" s="12" t="s">
        <v>84</v>
      </c>
      <c r="AW990" s="12" t="s">
        <v>36</v>
      </c>
      <c r="AX990" s="12" t="s">
        <v>75</v>
      </c>
      <c r="AY990" s="149" t="s">
        <v>157</v>
      </c>
    </row>
    <row r="991" spans="2:65" s="13" customFormat="1" ht="10">
      <c r="B991" s="155"/>
      <c r="D991" s="144" t="s">
        <v>164</v>
      </c>
      <c r="E991" s="156" t="s">
        <v>19</v>
      </c>
      <c r="F991" s="157" t="s">
        <v>166</v>
      </c>
      <c r="H991" s="158">
        <v>262.488</v>
      </c>
      <c r="I991" s="159"/>
      <c r="L991" s="155"/>
      <c r="M991" s="160"/>
      <c r="T991" s="161"/>
      <c r="AT991" s="156" t="s">
        <v>164</v>
      </c>
      <c r="AU991" s="156" t="s">
        <v>84</v>
      </c>
      <c r="AV991" s="13" t="s">
        <v>90</v>
      </c>
      <c r="AW991" s="13" t="s">
        <v>36</v>
      </c>
      <c r="AX991" s="13" t="s">
        <v>80</v>
      </c>
      <c r="AY991" s="156" t="s">
        <v>157</v>
      </c>
    </row>
    <row r="992" spans="2:65" s="1" customFormat="1" ht="16.5" customHeight="1">
      <c r="B992" s="32"/>
      <c r="C992" s="131" t="s">
        <v>1192</v>
      </c>
      <c r="D992" s="131" t="s">
        <v>159</v>
      </c>
      <c r="E992" s="132" t="s">
        <v>1193</v>
      </c>
      <c r="F992" s="133" t="s">
        <v>1194</v>
      </c>
      <c r="G992" s="134" t="s">
        <v>916</v>
      </c>
      <c r="H992" s="186"/>
      <c r="I992" s="136"/>
      <c r="J992" s="137">
        <f>ROUND(I992*H992,2)</f>
        <v>0</v>
      </c>
      <c r="K992" s="133" t="s">
        <v>19</v>
      </c>
      <c r="L992" s="32"/>
      <c r="M992" s="138" t="s">
        <v>19</v>
      </c>
      <c r="N992" s="139" t="s">
        <v>46</v>
      </c>
      <c r="P992" s="140">
        <f>O992*H992</f>
        <v>0</v>
      </c>
      <c r="Q992" s="140">
        <v>0</v>
      </c>
      <c r="R992" s="140">
        <f>Q992*H992</f>
        <v>0</v>
      </c>
      <c r="S992" s="140">
        <v>0</v>
      </c>
      <c r="T992" s="141">
        <f>S992*H992</f>
        <v>0</v>
      </c>
      <c r="AR992" s="142" t="s">
        <v>192</v>
      </c>
      <c r="AT992" s="142" t="s">
        <v>159</v>
      </c>
      <c r="AU992" s="142" t="s">
        <v>84</v>
      </c>
      <c r="AY992" s="17" t="s">
        <v>157</v>
      </c>
      <c r="BE992" s="143">
        <f>IF(N992="základní",J992,0)</f>
        <v>0</v>
      </c>
      <c r="BF992" s="143">
        <f>IF(N992="snížená",J992,0)</f>
        <v>0</v>
      </c>
      <c r="BG992" s="143">
        <f>IF(N992="zákl. přenesená",J992,0)</f>
        <v>0</v>
      </c>
      <c r="BH992" s="143">
        <f>IF(N992="sníž. přenesená",J992,0)</f>
        <v>0</v>
      </c>
      <c r="BI992" s="143">
        <f>IF(N992="nulová",J992,0)</f>
        <v>0</v>
      </c>
      <c r="BJ992" s="17" t="s">
        <v>80</v>
      </c>
      <c r="BK992" s="143">
        <f>ROUND(I992*H992,2)</f>
        <v>0</v>
      </c>
      <c r="BL992" s="17" t="s">
        <v>192</v>
      </c>
      <c r="BM992" s="142" t="s">
        <v>1195</v>
      </c>
    </row>
    <row r="993" spans="2:65" s="1" customFormat="1" ht="10">
      <c r="B993" s="32"/>
      <c r="D993" s="144" t="s">
        <v>163</v>
      </c>
      <c r="F993" s="145" t="s">
        <v>1194</v>
      </c>
      <c r="I993" s="146"/>
      <c r="L993" s="32"/>
      <c r="M993" s="147"/>
      <c r="T993" s="53"/>
      <c r="AT993" s="17" t="s">
        <v>163</v>
      </c>
      <c r="AU993" s="17" t="s">
        <v>84</v>
      </c>
    </row>
    <row r="994" spans="2:65" s="11" customFormat="1" ht="22.75" customHeight="1">
      <c r="B994" s="119"/>
      <c r="D994" s="120" t="s">
        <v>74</v>
      </c>
      <c r="E994" s="129" t="s">
        <v>1196</v>
      </c>
      <c r="F994" s="129" t="s">
        <v>1197</v>
      </c>
      <c r="I994" s="122"/>
      <c r="J994" s="130">
        <f>BK994</f>
        <v>0</v>
      </c>
      <c r="L994" s="119"/>
      <c r="M994" s="124"/>
      <c r="P994" s="125">
        <f>SUM(P995:P1057)</f>
        <v>0</v>
      </c>
      <c r="R994" s="125">
        <f>SUM(R995:R1057)</f>
        <v>0</v>
      </c>
      <c r="T994" s="126">
        <f>SUM(T995:T1057)</f>
        <v>0</v>
      </c>
      <c r="AR994" s="120" t="s">
        <v>84</v>
      </c>
      <c r="AT994" s="127" t="s">
        <v>74</v>
      </c>
      <c r="AU994" s="127" t="s">
        <v>80</v>
      </c>
      <c r="AY994" s="120" t="s">
        <v>157</v>
      </c>
      <c r="BK994" s="128">
        <f>SUM(BK995:BK1057)</f>
        <v>0</v>
      </c>
    </row>
    <row r="995" spans="2:65" s="1" customFormat="1" ht="16.5" customHeight="1">
      <c r="B995" s="32"/>
      <c r="C995" s="131" t="s">
        <v>713</v>
      </c>
      <c r="D995" s="131" t="s">
        <v>159</v>
      </c>
      <c r="E995" s="132" t="s">
        <v>1198</v>
      </c>
      <c r="F995" s="133" t="s">
        <v>1199</v>
      </c>
      <c r="G995" s="134" t="s">
        <v>235</v>
      </c>
      <c r="H995" s="135">
        <v>11</v>
      </c>
      <c r="I995" s="136"/>
      <c r="J995" s="137">
        <f>ROUND(I995*H995,2)</f>
        <v>0</v>
      </c>
      <c r="K995" s="133" t="s">
        <v>19</v>
      </c>
      <c r="L995" s="32"/>
      <c r="M995" s="138" t="s">
        <v>19</v>
      </c>
      <c r="N995" s="139" t="s">
        <v>46</v>
      </c>
      <c r="P995" s="140">
        <f>O995*H995</f>
        <v>0</v>
      </c>
      <c r="Q995" s="140">
        <v>0</v>
      </c>
      <c r="R995" s="140">
        <f>Q995*H995</f>
        <v>0</v>
      </c>
      <c r="S995" s="140">
        <v>0</v>
      </c>
      <c r="T995" s="141">
        <f>S995*H995</f>
        <v>0</v>
      </c>
      <c r="AR995" s="142" t="s">
        <v>192</v>
      </c>
      <c r="AT995" s="142" t="s">
        <v>159</v>
      </c>
      <c r="AU995" s="142" t="s">
        <v>84</v>
      </c>
      <c r="AY995" s="17" t="s">
        <v>157</v>
      </c>
      <c r="BE995" s="143">
        <f>IF(N995="základní",J995,0)</f>
        <v>0</v>
      </c>
      <c r="BF995" s="143">
        <f>IF(N995="snížená",J995,0)</f>
        <v>0</v>
      </c>
      <c r="BG995" s="143">
        <f>IF(N995="zákl. přenesená",J995,0)</f>
        <v>0</v>
      </c>
      <c r="BH995" s="143">
        <f>IF(N995="sníž. přenesená",J995,0)</f>
        <v>0</v>
      </c>
      <c r="BI995" s="143">
        <f>IF(N995="nulová",J995,0)</f>
        <v>0</v>
      </c>
      <c r="BJ995" s="17" t="s">
        <v>80</v>
      </c>
      <c r="BK995" s="143">
        <f>ROUND(I995*H995,2)</f>
        <v>0</v>
      </c>
      <c r="BL995" s="17" t="s">
        <v>192</v>
      </c>
      <c r="BM995" s="142" t="s">
        <v>1200</v>
      </c>
    </row>
    <row r="996" spans="2:65" s="1" customFormat="1" ht="10">
      <c r="B996" s="32"/>
      <c r="D996" s="144" t="s">
        <v>163</v>
      </c>
      <c r="F996" s="145" t="s">
        <v>1199</v>
      </c>
      <c r="I996" s="146"/>
      <c r="L996" s="32"/>
      <c r="M996" s="147"/>
      <c r="T996" s="53"/>
      <c r="AT996" s="17" t="s">
        <v>163</v>
      </c>
      <c r="AU996" s="17" t="s">
        <v>84</v>
      </c>
    </row>
    <row r="997" spans="2:65" s="12" customFormat="1" ht="10">
      <c r="B997" s="148"/>
      <c r="D997" s="144" t="s">
        <v>164</v>
      </c>
      <c r="E997" s="149" t="s">
        <v>19</v>
      </c>
      <c r="F997" s="150" t="s">
        <v>205</v>
      </c>
      <c r="H997" s="151">
        <v>11</v>
      </c>
      <c r="I997" s="152"/>
      <c r="L997" s="148"/>
      <c r="M997" s="153"/>
      <c r="T997" s="154"/>
      <c r="AT997" s="149" t="s">
        <v>164</v>
      </c>
      <c r="AU997" s="149" t="s">
        <v>84</v>
      </c>
      <c r="AV997" s="12" t="s">
        <v>84</v>
      </c>
      <c r="AW997" s="12" t="s">
        <v>36</v>
      </c>
      <c r="AX997" s="12" t="s">
        <v>75</v>
      </c>
      <c r="AY997" s="149" t="s">
        <v>157</v>
      </c>
    </row>
    <row r="998" spans="2:65" s="13" customFormat="1" ht="10">
      <c r="B998" s="155"/>
      <c r="D998" s="144" t="s">
        <v>164</v>
      </c>
      <c r="E998" s="156" t="s">
        <v>19</v>
      </c>
      <c r="F998" s="157" t="s">
        <v>166</v>
      </c>
      <c r="H998" s="158">
        <v>11</v>
      </c>
      <c r="I998" s="159"/>
      <c r="L998" s="155"/>
      <c r="M998" s="160"/>
      <c r="T998" s="161"/>
      <c r="AT998" s="156" t="s">
        <v>164</v>
      </c>
      <c r="AU998" s="156" t="s">
        <v>84</v>
      </c>
      <c r="AV998" s="13" t="s">
        <v>90</v>
      </c>
      <c r="AW998" s="13" t="s">
        <v>36</v>
      </c>
      <c r="AX998" s="13" t="s">
        <v>80</v>
      </c>
      <c r="AY998" s="156" t="s">
        <v>157</v>
      </c>
    </row>
    <row r="999" spans="2:65" s="1" customFormat="1" ht="16.5" customHeight="1">
      <c r="B999" s="32"/>
      <c r="C999" s="162" t="s">
        <v>1201</v>
      </c>
      <c r="D999" s="162" t="s">
        <v>206</v>
      </c>
      <c r="E999" s="163" t="s">
        <v>1202</v>
      </c>
      <c r="F999" s="164" t="s">
        <v>1203</v>
      </c>
      <c r="G999" s="165" t="s">
        <v>235</v>
      </c>
      <c r="H999" s="166">
        <v>11</v>
      </c>
      <c r="I999" s="167"/>
      <c r="J999" s="168">
        <f>ROUND(I999*H999,2)</f>
        <v>0</v>
      </c>
      <c r="K999" s="164" t="s">
        <v>19</v>
      </c>
      <c r="L999" s="169"/>
      <c r="M999" s="170" t="s">
        <v>19</v>
      </c>
      <c r="N999" s="171" t="s">
        <v>46</v>
      </c>
      <c r="P999" s="140">
        <f>O999*H999</f>
        <v>0</v>
      </c>
      <c r="Q999" s="140">
        <v>0</v>
      </c>
      <c r="R999" s="140">
        <f>Q999*H999</f>
        <v>0</v>
      </c>
      <c r="S999" s="140">
        <v>0</v>
      </c>
      <c r="T999" s="141">
        <f>S999*H999</f>
        <v>0</v>
      </c>
      <c r="AR999" s="142" t="s">
        <v>230</v>
      </c>
      <c r="AT999" s="142" t="s">
        <v>206</v>
      </c>
      <c r="AU999" s="142" t="s">
        <v>84</v>
      </c>
      <c r="AY999" s="17" t="s">
        <v>157</v>
      </c>
      <c r="BE999" s="143">
        <f>IF(N999="základní",J999,0)</f>
        <v>0</v>
      </c>
      <c r="BF999" s="143">
        <f>IF(N999="snížená",J999,0)</f>
        <v>0</v>
      </c>
      <c r="BG999" s="143">
        <f>IF(N999="zákl. přenesená",J999,0)</f>
        <v>0</v>
      </c>
      <c r="BH999" s="143">
        <f>IF(N999="sníž. přenesená",J999,0)</f>
        <v>0</v>
      </c>
      <c r="BI999" s="143">
        <f>IF(N999="nulová",J999,0)</f>
        <v>0</v>
      </c>
      <c r="BJ999" s="17" t="s">
        <v>80</v>
      </c>
      <c r="BK999" s="143">
        <f>ROUND(I999*H999,2)</f>
        <v>0</v>
      </c>
      <c r="BL999" s="17" t="s">
        <v>192</v>
      </c>
      <c r="BM999" s="142" t="s">
        <v>1204</v>
      </c>
    </row>
    <row r="1000" spans="2:65" s="1" customFormat="1" ht="10">
      <c r="B1000" s="32"/>
      <c r="D1000" s="144" t="s">
        <v>163</v>
      </c>
      <c r="F1000" s="145" t="s">
        <v>1203</v>
      </c>
      <c r="I1000" s="146"/>
      <c r="L1000" s="32"/>
      <c r="M1000" s="147"/>
      <c r="T1000" s="53"/>
      <c r="AT1000" s="17" t="s">
        <v>163</v>
      </c>
      <c r="AU1000" s="17" t="s">
        <v>84</v>
      </c>
    </row>
    <row r="1001" spans="2:65" s="1" customFormat="1" ht="16.5" customHeight="1">
      <c r="B1001" s="32"/>
      <c r="C1001" s="131" t="s">
        <v>716</v>
      </c>
      <c r="D1001" s="131" t="s">
        <v>159</v>
      </c>
      <c r="E1001" s="132" t="s">
        <v>1205</v>
      </c>
      <c r="F1001" s="133" t="s">
        <v>1206</v>
      </c>
      <c r="G1001" s="134" t="s">
        <v>340</v>
      </c>
      <c r="H1001" s="135">
        <v>1</v>
      </c>
      <c r="I1001" s="136"/>
      <c r="J1001" s="137">
        <f>ROUND(I1001*H1001,2)</f>
        <v>0</v>
      </c>
      <c r="K1001" s="133" t="s">
        <v>19</v>
      </c>
      <c r="L1001" s="32"/>
      <c r="M1001" s="138" t="s">
        <v>19</v>
      </c>
      <c r="N1001" s="139" t="s">
        <v>46</v>
      </c>
      <c r="P1001" s="140">
        <f>O1001*H1001</f>
        <v>0</v>
      </c>
      <c r="Q1001" s="140">
        <v>0</v>
      </c>
      <c r="R1001" s="140">
        <f>Q1001*H1001</f>
        <v>0</v>
      </c>
      <c r="S1001" s="140">
        <v>0</v>
      </c>
      <c r="T1001" s="141">
        <f>S1001*H1001</f>
        <v>0</v>
      </c>
      <c r="AR1001" s="142" t="s">
        <v>192</v>
      </c>
      <c r="AT1001" s="142" t="s">
        <v>159</v>
      </c>
      <c r="AU1001" s="142" t="s">
        <v>84</v>
      </c>
      <c r="AY1001" s="17" t="s">
        <v>157</v>
      </c>
      <c r="BE1001" s="143">
        <f>IF(N1001="základní",J1001,0)</f>
        <v>0</v>
      </c>
      <c r="BF1001" s="143">
        <f>IF(N1001="snížená",J1001,0)</f>
        <v>0</v>
      </c>
      <c r="BG1001" s="143">
        <f>IF(N1001="zákl. přenesená",J1001,0)</f>
        <v>0</v>
      </c>
      <c r="BH1001" s="143">
        <f>IF(N1001="sníž. přenesená",J1001,0)</f>
        <v>0</v>
      </c>
      <c r="BI1001" s="143">
        <f>IF(N1001="nulová",J1001,0)</f>
        <v>0</v>
      </c>
      <c r="BJ1001" s="17" t="s">
        <v>80</v>
      </c>
      <c r="BK1001" s="143">
        <f>ROUND(I1001*H1001,2)</f>
        <v>0</v>
      </c>
      <c r="BL1001" s="17" t="s">
        <v>192</v>
      </c>
      <c r="BM1001" s="142" t="s">
        <v>1207</v>
      </c>
    </row>
    <row r="1002" spans="2:65" s="1" customFormat="1" ht="10">
      <c r="B1002" s="32"/>
      <c r="D1002" s="144" t="s">
        <v>163</v>
      </c>
      <c r="F1002" s="145" t="s">
        <v>1206</v>
      </c>
      <c r="I1002" s="146"/>
      <c r="L1002" s="32"/>
      <c r="M1002" s="147"/>
      <c r="T1002" s="53"/>
      <c r="AT1002" s="17" t="s">
        <v>163</v>
      </c>
      <c r="AU1002" s="17" t="s">
        <v>84</v>
      </c>
    </row>
    <row r="1003" spans="2:65" s="1" customFormat="1" ht="21.75" customHeight="1">
      <c r="B1003" s="32"/>
      <c r="C1003" s="162" t="s">
        <v>1208</v>
      </c>
      <c r="D1003" s="162" t="s">
        <v>206</v>
      </c>
      <c r="E1003" s="163" t="s">
        <v>1209</v>
      </c>
      <c r="F1003" s="164" t="s">
        <v>1210</v>
      </c>
      <c r="G1003" s="165" t="s">
        <v>340</v>
      </c>
      <c r="H1003" s="166">
        <v>1</v>
      </c>
      <c r="I1003" s="167"/>
      <c r="J1003" s="168">
        <f>ROUND(I1003*H1003,2)</f>
        <v>0</v>
      </c>
      <c r="K1003" s="164" t="s">
        <v>19</v>
      </c>
      <c r="L1003" s="169"/>
      <c r="M1003" s="170" t="s">
        <v>19</v>
      </c>
      <c r="N1003" s="171" t="s">
        <v>46</v>
      </c>
      <c r="P1003" s="140">
        <f>O1003*H1003</f>
        <v>0</v>
      </c>
      <c r="Q1003" s="140">
        <v>0</v>
      </c>
      <c r="R1003" s="140">
        <f>Q1003*H1003</f>
        <v>0</v>
      </c>
      <c r="S1003" s="140">
        <v>0</v>
      </c>
      <c r="T1003" s="141">
        <f>S1003*H1003</f>
        <v>0</v>
      </c>
      <c r="AR1003" s="142" t="s">
        <v>230</v>
      </c>
      <c r="AT1003" s="142" t="s">
        <v>206</v>
      </c>
      <c r="AU1003" s="142" t="s">
        <v>84</v>
      </c>
      <c r="AY1003" s="17" t="s">
        <v>157</v>
      </c>
      <c r="BE1003" s="143">
        <f>IF(N1003="základní",J1003,0)</f>
        <v>0</v>
      </c>
      <c r="BF1003" s="143">
        <f>IF(N1003="snížená",J1003,0)</f>
        <v>0</v>
      </c>
      <c r="BG1003" s="143">
        <f>IF(N1003="zákl. přenesená",J1003,0)</f>
        <v>0</v>
      </c>
      <c r="BH1003" s="143">
        <f>IF(N1003="sníž. přenesená",J1003,0)</f>
        <v>0</v>
      </c>
      <c r="BI1003" s="143">
        <f>IF(N1003="nulová",J1003,0)</f>
        <v>0</v>
      </c>
      <c r="BJ1003" s="17" t="s">
        <v>80</v>
      </c>
      <c r="BK1003" s="143">
        <f>ROUND(I1003*H1003,2)</f>
        <v>0</v>
      </c>
      <c r="BL1003" s="17" t="s">
        <v>192</v>
      </c>
      <c r="BM1003" s="142" t="s">
        <v>1211</v>
      </c>
    </row>
    <row r="1004" spans="2:65" s="1" customFormat="1" ht="10">
      <c r="B1004" s="32"/>
      <c r="D1004" s="144" t="s">
        <v>163</v>
      </c>
      <c r="F1004" s="145" t="s">
        <v>1210</v>
      </c>
      <c r="I1004" s="146"/>
      <c r="L1004" s="32"/>
      <c r="M1004" s="147"/>
      <c r="T1004" s="53"/>
      <c r="AT1004" s="17" t="s">
        <v>163</v>
      </c>
      <c r="AU1004" s="17" t="s">
        <v>84</v>
      </c>
    </row>
    <row r="1005" spans="2:65" s="1" customFormat="1" ht="16.5" customHeight="1">
      <c r="B1005" s="32"/>
      <c r="C1005" s="131" t="s">
        <v>721</v>
      </c>
      <c r="D1005" s="131" t="s">
        <v>159</v>
      </c>
      <c r="E1005" s="132" t="s">
        <v>1212</v>
      </c>
      <c r="F1005" s="133" t="s">
        <v>1213</v>
      </c>
      <c r="G1005" s="134" t="s">
        <v>340</v>
      </c>
      <c r="H1005" s="135">
        <v>1</v>
      </c>
      <c r="I1005" s="136"/>
      <c r="J1005" s="137">
        <f>ROUND(I1005*H1005,2)</f>
        <v>0</v>
      </c>
      <c r="K1005" s="133" t="s">
        <v>19</v>
      </c>
      <c r="L1005" s="32"/>
      <c r="M1005" s="138" t="s">
        <v>19</v>
      </c>
      <c r="N1005" s="139" t="s">
        <v>46</v>
      </c>
      <c r="P1005" s="140">
        <f>O1005*H1005</f>
        <v>0</v>
      </c>
      <c r="Q1005" s="140">
        <v>0</v>
      </c>
      <c r="R1005" s="140">
        <f>Q1005*H1005</f>
        <v>0</v>
      </c>
      <c r="S1005" s="140">
        <v>0</v>
      </c>
      <c r="T1005" s="141">
        <f>S1005*H1005</f>
        <v>0</v>
      </c>
      <c r="AR1005" s="142" t="s">
        <v>192</v>
      </c>
      <c r="AT1005" s="142" t="s">
        <v>159</v>
      </c>
      <c r="AU1005" s="142" t="s">
        <v>84</v>
      </c>
      <c r="AY1005" s="17" t="s">
        <v>157</v>
      </c>
      <c r="BE1005" s="143">
        <f>IF(N1005="základní",J1005,0)</f>
        <v>0</v>
      </c>
      <c r="BF1005" s="143">
        <f>IF(N1005="snížená",J1005,0)</f>
        <v>0</v>
      </c>
      <c r="BG1005" s="143">
        <f>IF(N1005="zákl. přenesená",J1005,0)</f>
        <v>0</v>
      </c>
      <c r="BH1005" s="143">
        <f>IF(N1005="sníž. přenesená",J1005,0)</f>
        <v>0</v>
      </c>
      <c r="BI1005" s="143">
        <f>IF(N1005="nulová",J1005,0)</f>
        <v>0</v>
      </c>
      <c r="BJ1005" s="17" t="s">
        <v>80</v>
      </c>
      <c r="BK1005" s="143">
        <f>ROUND(I1005*H1005,2)</f>
        <v>0</v>
      </c>
      <c r="BL1005" s="17" t="s">
        <v>192</v>
      </c>
      <c r="BM1005" s="142" t="s">
        <v>1214</v>
      </c>
    </row>
    <row r="1006" spans="2:65" s="1" customFormat="1" ht="10">
      <c r="B1006" s="32"/>
      <c r="D1006" s="144" t="s">
        <v>163</v>
      </c>
      <c r="F1006" s="145" t="s">
        <v>1213</v>
      </c>
      <c r="I1006" s="146"/>
      <c r="L1006" s="32"/>
      <c r="M1006" s="147"/>
      <c r="T1006" s="53"/>
      <c r="AT1006" s="17" t="s">
        <v>163</v>
      </c>
      <c r="AU1006" s="17" t="s">
        <v>84</v>
      </c>
    </row>
    <row r="1007" spans="2:65" s="1" customFormat="1" ht="16.5" customHeight="1">
      <c r="B1007" s="32"/>
      <c r="C1007" s="131" t="s">
        <v>1215</v>
      </c>
      <c r="D1007" s="131" t="s">
        <v>159</v>
      </c>
      <c r="E1007" s="132" t="s">
        <v>1216</v>
      </c>
      <c r="F1007" s="133" t="s">
        <v>1217</v>
      </c>
      <c r="G1007" s="134" t="s">
        <v>340</v>
      </c>
      <c r="H1007" s="135">
        <v>4</v>
      </c>
      <c r="I1007" s="136"/>
      <c r="J1007" s="137">
        <f>ROUND(I1007*H1007,2)</f>
        <v>0</v>
      </c>
      <c r="K1007" s="133" t="s">
        <v>19</v>
      </c>
      <c r="L1007" s="32"/>
      <c r="M1007" s="138" t="s">
        <v>19</v>
      </c>
      <c r="N1007" s="139" t="s">
        <v>46</v>
      </c>
      <c r="P1007" s="140">
        <f>O1007*H1007</f>
        <v>0</v>
      </c>
      <c r="Q1007" s="140">
        <v>0</v>
      </c>
      <c r="R1007" s="140">
        <f>Q1007*H1007</f>
        <v>0</v>
      </c>
      <c r="S1007" s="140">
        <v>0</v>
      </c>
      <c r="T1007" s="141">
        <f>S1007*H1007</f>
        <v>0</v>
      </c>
      <c r="AR1007" s="142" t="s">
        <v>192</v>
      </c>
      <c r="AT1007" s="142" t="s">
        <v>159</v>
      </c>
      <c r="AU1007" s="142" t="s">
        <v>84</v>
      </c>
      <c r="AY1007" s="17" t="s">
        <v>157</v>
      </c>
      <c r="BE1007" s="143">
        <f>IF(N1007="základní",J1007,0)</f>
        <v>0</v>
      </c>
      <c r="BF1007" s="143">
        <f>IF(N1007="snížená",J1007,0)</f>
        <v>0</v>
      </c>
      <c r="BG1007" s="143">
        <f>IF(N1007="zákl. přenesená",J1007,0)</f>
        <v>0</v>
      </c>
      <c r="BH1007" s="143">
        <f>IF(N1007="sníž. přenesená",J1007,0)</f>
        <v>0</v>
      </c>
      <c r="BI1007" s="143">
        <f>IF(N1007="nulová",J1007,0)</f>
        <v>0</v>
      </c>
      <c r="BJ1007" s="17" t="s">
        <v>80</v>
      </c>
      <c r="BK1007" s="143">
        <f>ROUND(I1007*H1007,2)</f>
        <v>0</v>
      </c>
      <c r="BL1007" s="17" t="s">
        <v>192</v>
      </c>
      <c r="BM1007" s="142" t="s">
        <v>1218</v>
      </c>
    </row>
    <row r="1008" spans="2:65" s="1" customFormat="1" ht="10">
      <c r="B1008" s="32"/>
      <c r="D1008" s="144" t="s">
        <v>163</v>
      </c>
      <c r="F1008" s="145" t="s">
        <v>1217</v>
      </c>
      <c r="I1008" s="146"/>
      <c r="L1008" s="32"/>
      <c r="M1008" s="147"/>
      <c r="T1008" s="53"/>
      <c r="AT1008" s="17" t="s">
        <v>163</v>
      </c>
      <c r="AU1008" s="17" t="s">
        <v>84</v>
      </c>
    </row>
    <row r="1009" spans="2:65" s="1" customFormat="1" ht="16.5" customHeight="1">
      <c r="B1009" s="32"/>
      <c r="C1009" s="131" t="s">
        <v>725</v>
      </c>
      <c r="D1009" s="131" t="s">
        <v>159</v>
      </c>
      <c r="E1009" s="132" t="s">
        <v>1219</v>
      </c>
      <c r="F1009" s="133" t="s">
        <v>1220</v>
      </c>
      <c r="G1009" s="134" t="s">
        <v>340</v>
      </c>
      <c r="H1009" s="135">
        <v>2</v>
      </c>
      <c r="I1009" s="136"/>
      <c r="J1009" s="137">
        <f>ROUND(I1009*H1009,2)</f>
        <v>0</v>
      </c>
      <c r="K1009" s="133" t="s">
        <v>19</v>
      </c>
      <c r="L1009" s="32"/>
      <c r="M1009" s="138" t="s">
        <v>19</v>
      </c>
      <c r="N1009" s="139" t="s">
        <v>46</v>
      </c>
      <c r="P1009" s="140">
        <f>O1009*H1009</f>
        <v>0</v>
      </c>
      <c r="Q1009" s="140">
        <v>0</v>
      </c>
      <c r="R1009" s="140">
        <f>Q1009*H1009</f>
        <v>0</v>
      </c>
      <c r="S1009" s="140">
        <v>0</v>
      </c>
      <c r="T1009" s="141">
        <f>S1009*H1009</f>
        <v>0</v>
      </c>
      <c r="AR1009" s="142" t="s">
        <v>192</v>
      </c>
      <c r="AT1009" s="142" t="s">
        <v>159</v>
      </c>
      <c r="AU1009" s="142" t="s">
        <v>84</v>
      </c>
      <c r="AY1009" s="17" t="s">
        <v>157</v>
      </c>
      <c r="BE1009" s="143">
        <f>IF(N1009="základní",J1009,0)</f>
        <v>0</v>
      </c>
      <c r="BF1009" s="143">
        <f>IF(N1009="snížená",J1009,0)</f>
        <v>0</v>
      </c>
      <c r="BG1009" s="143">
        <f>IF(N1009="zákl. přenesená",J1009,0)</f>
        <v>0</v>
      </c>
      <c r="BH1009" s="143">
        <f>IF(N1009="sníž. přenesená",J1009,0)</f>
        <v>0</v>
      </c>
      <c r="BI1009" s="143">
        <f>IF(N1009="nulová",J1009,0)</f>
        <v>0</v>
      </c>
      <c r="BJ1009" s="17" t="s">
        <v>80</v>
      </c>
      <c r="BK1009" s="143">
        <f>ROUND(I1009*H1009,2)</f>
        <v>0</v>
      </c>
      <c r="BL1009" s="17" t="s">
        <v>192</v>
      </c>
      <c r="BM1009" s="142" t="s">
        <v>1221</v>
      </c>
    </row>
    <row r="1010" spans="2:65" s="1" customFormat="1" ht="10">
      <c r="B1010" s="32"/>
      <c r="D1010" s="144" t="s">
        <v>163</v>
      </c>
      <c r="F1010" s="145" t="s">
        <v>1220</v>
      </c>
      <c r="I1010" s="146"/>
      <c r="L1010" s="32"/>
      <c r="M1010" s="147"/>
      <c r="T1010" s="53"/>
      <c r="AT1010" s="17" t="s">
        <v>163</v>
      </c>
      <c r="AU1010" s="17" t="s">
        <v>84</v>
      </c>
    </row>
    <row r="1011" spans="2:65" s="1" customFormat="1" ht="16.5" customHeight="1">
      <c r="B1011" s="32"/>
      <c r="C1011" s="131" t="s">
        <v>1222</v>
      </c>
      <c r="D1011" s="131" t="s">
        <v>159</v>
      </c>
      <c r="E1011" s="132" t="s">
        <v>1223</v>
      </c>
      <c r="F1011" s="133" t="s">
        <v>1224</v>
      </c>
      <c r="G1011" s="134" t="s">
        <v>340</v>
      </c>
      <c r="H1011" s="135">
        <v>1</v>
      </c>
      <c r="I1011" s="136"/>
      <c r="J1011" s="137">
        <f>ROUND(I1011*H1011,2)</f>
        <v>0</v>
      </c>
      <c r="K1011" s="133" t="s">
        <v>19</v>
      </c>
      <c r="L1011" s="32"/>
      <c r="M1011" s="138" t="s">
        <v>19</v>
      </c>
      <c r="N1011" s="139" t="s">
        <v>46</v>
      </c>
      <c r="P1011" s="140">
        <f>O1011*H1011</f>
        <v>0</v>
      </c>
      <c r="Q1011" s="140">
        <v>0</v>
      </c>
      <c r="R1011" s="140">
        <f>Q1011*H1011</f>
        <v>0</v>
      </c>
      <c r="S1011" s="140">
        <v>0</v>
      </c>
      <c r="T1011" s="141">
        <f>S1011*H1011</f>
        <v>0</v>
      </c>
      <c r="AR1011" s="142" t="s">
        <v>192</v>
      </c>
      <c r="AT1011" s="142" t="s">
        <v>159</v>
      </c>
      <c r="AU1011" s="142" t="s">
        <v>84</v>
      </c>
      <c r="AY1011" s="17" t="s">
        <v>157</v>
      </c>
      <c r="BE1011" s="143">
        <f>IF(N1011="základní",J1011,0)</f>
        <v>0</v>
      </c>
      <c r="BF1011" s="143">
        <f>IF(N1011="snížená",J1011,0)</f>
        <v>0</v>
      </c>
      <c r="BG1011" s="143">
        <f>IF(N1011="zákl. přenesená",J1011,0)</f>
        <v>0</v>
      </c>
      <c r="BH1011" s="143">
        <f>IF(N1011="sníž. přenesená",J1011,0)</f>
        <v>0</v>
      </c>
      <c r="BI1011" s="143">
        <f>IF(N1011="nulová",J1011,0)</f>
        <v>0</v>
      </c>
      <c r="BJ1011" s="17" t="s">
        <v>80</v>
      </c>
      <c r="BK1011" s="143">
        <f>ROUND(I1011*H1011,2)</f>
        <v>0</v>
      </c>
      <c r="BL1011" s="17" t="s">
        <v>192</v>
      </c>
      <c r="BM1011" s="142" t="s">
        <v>1225</v>
      </c>
    </row>
    <row r="1012" spans="2:65" s="1" customFormat="1" ht="10">
      <c r="B1012" s="32"/>
      <c r="D1012" s="144" t="s">
        <v>163</v>
      </c>
      <c r="F1012" s="145" t="s">
        <v>1224</v>
      </c>
      <c r="I1012" s="146"/>
      <c r="L1012" s="32"/>
      <c r="M1012" s="147"/>
      <c r="T1012" s="53"/>
      <c r="AT1012" s="17" t="s">
        <v>163</v>
      </c>
      <c r="AU1012" s="17" t="s">
        <v>84</v>
      </c>
    </row>
    <row r="1013" spans="2:65" s="1" customFormat="1" ht="16.5" customHeight="1">
      <c r="B1013" s="32"/>
      <c r="C1013" s="131" t="s">
        <v>729</v>
      </c>
      <c r="D1013" s="131" t="s">
        <v>159</v>
      </c>
      <c r="E1013" s="132" t="s">
        <v>1226</v>
      </c>
      <c r="F1013" s="133" t="s">
        <v>1227</v>
      </c>
      <c r="G1013" s="134" t="s">
        <v>340</v>
      </c>
      <c r="H1013" s="135">
        <v>3</v>
      </c>
      <c r="I1013" s="136"/>
      <c r="J1013" s="137">
        <f>ROUND(I1013*H1013,2)</f>
        <v>0</v>
      </c>
      <c r="K1013" s="133" t="s">
        <v>19</v>
      </c>
      <c r="L1013" s="32"/>
      <c r="M1013" s="138" t="s">
        <v>19</v>
      </c>
      <c r="N1013" s="139" t="s">
        <v>46</v>
      </c>
      <c r="P1013" s="140">
        <f>O1013*H1013</f>
        <v>0</v>
      </c>
      <c r="Q1013" s="140">
        <v>0</v>
      </c>
      <c r="R1013" s="140">
        <f>Q1013*H1013</f>
        <v>0</v>
      </c>
      <c r="S1013" s="140">
        <v>0</v>
      </c>
      <c r="T1013" s="141">
        <f>S1013*H1013</f>
        <v>0</v>
      </c>
      <c r="AR1013" s="142" t="s">
        <v>192</v>
      </c>
      <c r="AT1013" s="142" t="s">
        <v>159</v>
      </c>
      <c r="AU1013" s="142" t="s">
        <v>84</v>
      </c>
      <c r="AY1013" s="17" t="s">
        <v>157</v>
      </c>
      <c r="BE1013" s="143">
        <f>IF(N1013="základní",J1013,0)</f>
        <v>0</v>
      </c>
      <c r="BF1013" s="143">
        <f>IF(N1013="snížená",J1013,0)</f>
        <v>0</v>
      </c>
      <c r="BG1013" s="143">
        <f>IF(N1013="zákl. přenesená",J1013,0)</f>
        <v>0</v>
      </c>
      <c r="BH1013" s="143">
        <f>IF(N1013="sníž. přenesená",J1013,0)</f>
        <v>0</v>
      </c>
      <c r="BI1013" s="143">
        <f>IF(N1013="nulová",J1013,0)</f>
        <v>0</v>
      </c>
      <c r="BJ1013" s="17" t="s">
        <v>80</v>
      </c>
      <c r="BK1013" s="143">
        <f>ROUND(I1013*H1013,2)</f>
        <v>0</v>
      </c>
      <c r="BL1013" s="17" t="s">
        <v>192</v>
      </c>
      <c r="BM1013" s="142" t="s">
        <v>1228</v>
      </c>
    </row>
    <row r="1014" spans="2:65" s="1" customFormat="1" ht="10">
      <c r="B1014" s="32"/>
      <c r="D1014" s="144" t="s">
        <v>163</v>
      </c>
      <c r="F1014" s="145" t="s">
        <v>1227</v>
      </c>
      <c r="I1014" s="146"/>
      <c r="L1014" s="32"/>
      <c r="M1014" s="147"/>
      <c r="T1014" s="53"/>
      <c r="AT1014" s="17" t="s">
        <v>163</v>
      </c>
      <c r="AU1014" s="17" t="s">
        <v>84</v>
      </c>
    </row>
    <row r="1015" spans="2:65" s="1" customFormat="1" ht="16.5" customHeight="1">
      <c r="B1015" s="32"/>
      <c r="C1015" s="131" t="s">
        <v>1229</v>
      </c>
      <c r="D1015" s="131" t="s">
        <v>159</v>
      </c>
      <c r="E1015" s="132" t="s">
        <v>1230</v>
      </c>
      <c r="F1015" s="133" t="s">
        <v>1231</v>
      </c>
      <c r="G1015" s="134" t="s">
        <v>340</v>
      </c>
      <c r="H1015" s="135">
        <v>5</v>
      </c>
      <c r="I1015" s="136"/>
      <c r="J1015" s="137">
        <f>ROUND(I1015*H1015,2)</f>
        <v>0</v>
      </c>
      <c r="K1015" s="133" t="s">
        <v>19</v>
      </c>
      <c r="L1015" s="32"/>
      <c r="M1015" s="138" t="s">
        <v>19</v>
      </c>
      <c r="N1015" s="139" t="s">
        <v>46</v>
      </c>
      <c r="P1015" s="140">
        <f>O1015*H1015</f>
        <v>0</v>
      </c>
      <c r="Q1015" s="140">
        <v>0</v>
      </c>
      <c r="R1015" s="140">
        <f>Q1015*H1015</f>
        <v>0</v>
      </c>
      <c r="S1015" s="140">
        <v>0</v>
      </c>
      <c r="T1015" s="141">
        <f>S1015*H1015</f>
        <v>0</v>
      </c>
      <c r="AR1015" s="142" t="s">
        <v>192</v>
      </c>
      <c r="AT1015" s="142" t="s">
        <v>159</v>
      </c>
      <c r="AU1015" s="142" t="s">
        <v>84</v>
      </c>
      <c r="AY1015" s="17" t="s">
        <v>157</v>
      </c>
      <c r="BE1015" s="143">
        <f>IF(N1015="základní",J1015,0)</f>
        <v>0</v>
      </c>
      <c r="BF1015" s="143">
        <f>IF(N1015="snížená",J1015,0)</f>
        <v>0</v>
      </c>
      <c r="BG1015" s="143">
        <f>IF(N1015="zákl. přenesená",J1015,0)</f>
        <v>0</v>
      </c>
      <c r="BH1015" s="143">
        <f>IF(N1015="sníž. přenesená",J1015,0)</f>
        <v>0</v>
      </c>
      <c r="BI1015" s="143">
        <f>IF(N1015="nulová",J1015,0)</f>
        <v>0</v>
      </c>
      <c r="BJ1015" s="17" t="s">
        <v>80</v>
      </c>
      <c r="BK1015" s="143">
        <f>ROUND(I1015*H1015,2)</f>
        <v>0</v>
      </c>
      <c r="BL1015" s="17" t="s">
        <v>192</v>
      </c>
      <c r="BM1015" s="142" t="s">
        <v>1232</v>
      </c>
    </row>
    <row r="1016" spans="2:65" s="1" customFormat="1" ht="10">
      <c r="B1016" s="32"/>
      <c r="D1016" s="144" t="s">
        <v>163</v>
      </c>
      <c r="F1016" s="145" t="s">
        <v>1231</v>
      </c>
      <c r="I1016" s="146"/>
      <c r="L1016" s="32"/>
      <c r="M1016" s="147"/>
      <c r="T1016" s="53"/>
      <c r="AT1016" s="17" t="s">
        <v>163</v>
      </c>
      <c r="AU1016" s="17" t="s">
        <v>84</v>
      </c>
    </row>
    <row r="1017" spans="2:65" s="1" customFormat="1" ht="16.5" customHeight="1">
      <c r="B1017" s="32"/>
      <c r="C1017" s="131" t="s">
        <v>733</v>
      </c>
      <c r="D1017" s="131" t="s">
        <v>159</v>
      </c>
      <c r="E1017" s="132" t="s">
        <v>1233</v>
      </c>
      <c r="F1017" s="133" t="s">
        <v>1234</v>
      </c>
      <c r="G1017" s="134" t="s">
        <v>340</v>
      </c>
      <c r="H1017" s="135">
        <v>1</v>
      </c>
      <c r="I1017" s="136"/>
      <c r="J1017" s="137">
        <f>ROUND(I1017*H1017,2)</f>
        <v>0</v>
      </c>
      <c r="K1017" s="133" t="s">
        <v>19</v>
      </c>
      <c r="L1017" s="32"/>
      <c r="M1017" s="138" t="s">
        <v>19</v>
      </c>
      <c r="N1017" s="139" t="s">
        <v>46</v>
      </c>
      <c r="P1017" s="140">
        <f>O1017*H1017</f>
        <v>0</v>
      </c>
      <c r="Q1017" s="140">
        <v>0</v>
      </c>
      <c r="R1017" s="140">
        <f>Q1017*H1017</f>
        <v>0</v>
      </c>
      <c r="S1017" s="140">
        <v>0</v>
      </c>
      <c r="T1017" s="141">
        <f>S1017*H1017</f>
        <v>0</v>
      </c>
      <c r="AR1017" s="142" t="s">
        <v>192</v>
      </c>
      <c r="AT1017" s="142" t="s">
        <v>159</v>
      </c>
      <c r="AU1017" s="142" t="s">
        <v>84</v>
      </c>
      <c r="AY1017" s="17" t="s">
        <v>157</v>
      </c>
      <c r="BE1017" s="143">
        <f>IF(N1017="základní",J1017,0)</f>
        <v>0</v>
      </c>
      <c r="BF1017" s="143">
        <f>IF(N1017="snížená",J1017,0)</f>
        <v>0</v>
      </c>
      <c r="BG1017" s="143">
        <f>IF(N1017="zákl. přenesená",J1017,0)</f>
        <v>0</v>
      </c>
      <c r="BH1017" s="143">
        <f>IF(N1017="sníž. přenesená",J1017,0)</f>
        <v>0</v>
      </c>
      <c r="BI1017" s="143">
        <f>IF(N1017="nulová",J1017,0)</f>
        <v>0</v>
      </c>
      <c r="BJ1017" s="17" t="s">
        <v>80</v>
      </c>
      <c r="BK1017" s="143">
        <f>ROUND(I1017*H1017,2)</f>
        <v>0</v>
      </c>
      <c r="BL1017" s="17" t="s">
        <v>192</v>
      </c>
      <c r="BM1017" s="142" t="s">
        <v>1235</v>
      </c>
    </row>
    <row r="1018" spans="2:65" s="1" customFormat="1" ht="10">
      <c r="B1018" s="32"/>
      <c r="D1018" s="144" t="s">
        <v>163</v>
      </c>
      <c r="F1018" s="145" t="s">
        <v>1234</v>
      </c>
      <c r="I1018" s="146"/>
      <c r="L1018" s="32"/>
      <c r="M1018" s="147"/>
      <c r="T1018" s="53"/>
      <c r="AT1018" s="17" t="s">
        <v>163</v>
      </c>
      <c r="AU1018" s="17" t="s">
        <v>84</v>
      </c>
    </row>
    <row r="1019" spans="2:65" s="1" customFormat="1" ht="16.5" customHeight="1">
      <c r="B1019" s="32"/>
      <c r="C1019" s="131" t="s">
        <v>1236</v>
      </c>
      <c r="D1019" s="131" t="s">
        <v>159</v>
      </c>
      <c r="E1019" s="132" t="s">
        <v>1237</v>
      </c>
      <c r="F1019" s="133" t="s">
        <v>1238</v>
      </c>
      <c r="G1019" s="134" t="s">
        <v>340</v>
      </c>
      <c r="H1019" s="135">
        <v>1</v>
      </c>
      <c r="I1019" s="136"/>
      <c r="J1019" s="137">
        <f>ROUND(I1019*H1019,2)</f>
        <v>0</v>
      </c>
      <c r="K1019" s="133" t="s">
        <v>19</v>
      </c>
      <c r="L1019" s="32"/>
      <c r="M1019" s="138" t="s">
        <v>19</v>
      </c>
      <c r="N1019" s="139" t="s">
        <v>46</v>
      </c>
      <c r="P1019" s="140">
        <f>O1019*H1019</f>
        <v>0</v>
      </c>
      <c r="Q1019" s="140">
        <v>0</v>
      </c>
      <c r="R1019" s="140">
        <f>Q1019*H1019</f>
        <v>0</v>
      </c>
      <c r="S1019" s="140">
        <v>0</v>
      </c>
      <c r="T1019" s="141">
        <f>S1019*H1019</f>
        <v>0</v>
      </c>
      <c r="AR1019" s="142" t="s">
        <v>192</v>
      </c>
      <c r="AT1019" s="142" t="s">
        <v>159</v>
      </c>
      <c r="AU1019" s="142" t="s">
        <v>84</v>
      </c>
      <c r="AY1019" s="17" t="s">
        <v>157</v>
      </c>
      <c r="BE1019" s="143">
        <f>IF(N1019="základní",J1019,0)</f>
        <v>0</v>
      </c>
      <c r="BF1019" s="143">
        <f>IF(N1019="snížená",J1019,0)</f>
        <v>0</v>
      </c>
      <c r="BG1019" s="143">
        <f>IF(N1019="zákl. přenesená",J1019,0)</f>
        <v>0</v>
      </c>
      <c r="BH1019" s="143">
        <f>IF(N1019="sníž. přenesená",J1019,0)</f>
        <v>0</v>
      </c>
      <c r="BI1019" s="143">
        <f>IF(N1019="nulová",J1019,0)</f>
        <v>0</v>
      </c>
      <c r="BJ1019" s="17" t="s">
        <v>80</v>
      </c>
      <c r="BK1019" s="143">
        <f>ROUND(I1019*H1019,2)</f>
        <v>0</v>
      </c>
      <c r="BL1019" s="17" t="s">
        <v>192</v>
      </c>
      <c r="BM1019" s="142" t="s">
        <v>1239</v>
      </c>
    </row>
    <row r="1020" spans="2:65" s="1" customFormat="1" ht="10">
      <c r="B1020" s="32"/>
      <c r="D1020" s="144" t="s">
        <v>163</v>
      </c>
      <c r="F1020" s="145" t="s">
        <v>1238</v>
      </c>
      <c r="I1020" s="146"/>
      <c r="L1020" s="32"/>
      <c r="M1020" s="147"/>
      <c r="T1020" s="53"/>
      <c r="AT1020" s="17" t="s">
        <v>163</v>
      </c>
      <c r="AU1020" s="17" t="s">
        <v>84</v>
      </c>
    </row>
    <row r="1021" spans="2:65" s="1" customFormat="1" ht="16.5" customHeight="1">
      <c r="B1021" s="32"/>
      <c r="C1021" s="131" t="s">
        <v>738</v>
      </c>
      <c r="D1021" s="131" t="s">
        <v>159</v>
      </c>
      <c r="E1021" s="132" t="s">
        <v>1240</v>
      </c>
      <c r="F1021" s="133" t="s">
        <v>1241</v>
      </c>
      <c r="G1021" s="134" t="s">
        <v>340</v>
      </c>
      <c r="H1021" s="135">
        <v>1</v>
      </c>
      <c r="I1021" s="136"/>
      <c r="J1021" s="137">
        <f>ROUND(I1021*H1021,2)</f>
        <v>0</v>
      </c>
      <c r="K1021" s="133" t="s">
        <v>19</v>
      </c>
      <c r="L1021" s="32"/>
      <c r="M1021" s="138" t="s">
        <v>19</v>
      </c>
      <c r="N1021" s="139" t="s">
        <v>46</v>
      </c>
      <c r="P1021" s="140">
        <f>O1021*H1021</f>
        <v>0</v>
      </c>
      <c r="Q1021" s="140">
        <v>0</v>
      </c>
      <c r="R1021" s="140">
        <f>Q1021*H1021</f>
        <v>0</v>
      </c>
      <c r="S1021" s="140">
        <v>0</v>
      </c>
      <c r="T1021" s="141">
        <f>S1021*H1021</f>
        <v>0</v>
      </c>
      <c r="AR1021" s="142" t="s">
        <v>192</v>
      </c>
      <c r="AT1021" s="142" t="s">
        <v>159</v>
      </c>
      <c r="AU1021" s="142" t="s">
        <v>84</v>
      </c>
      <c r="AY1021" s="17" t="s">
        <v>157</v>
      </c>
      <c r="BE1021" s="143">
        <f>IF(N1021="základní",J1021,0)</f>
        <v>0</v>
      </c>
      <c r="BF1021" s="143">
        <f>IF(N1021="snížená",J1021,0)</f>
        <v>0</v>
      </c>
      <c r="BG1021" s="143">
        <f>IF(N1021="zákl. přenesená",J1021,0)</f>
        <v>0</v>
      </c>
      <c r="BH1021" s="143">
        <f>IF(N1021="sníž. přenesená",J1021,0)</f>
        <v>0</v>
      </c>
      <c r="BI1021" s="143">
        <f>IF(N1021="nulová",J1021,0)</f>
        <v>0</v>
      </c>
      <c r="BJ1021" s="17" t="s">
        <v>80</v>
      </c>
      <c r="BK1021" s="143">
        <f>ROUND(I1021*H1021,2)</f>
        <v>0</v>
      </c>
      <c r="BL1021" s="17" t="s">
        <v>192</v>
      </c>
      <c r="BM1021" s="142" t="s">
        <v>1242</v>
      </c>
    </row>
    <row r="1022" spans="2:65" s="1" customFormat="1" ht="10">
      <c r="B1022" s="32"/>
      <c r="D1022" s="144" t="s">
        <v>163</v>
      </c>
      <c r="F1022" s="145" t="s">
        <v>1241</v>
      </c>
      <c r="I1022" s="146"/>
      <c r="L1022" s="32"/>
      <c r="M1022" s="147"/>
      <c r="T1022" s="53"/>
      <c r="AT1022" s="17" t="s">
        <v>163</v>
      </c>
      <c r="AU1022" s="17" t="s">
        <v>84</v>
      </c>
    </row>
    <row r="1023" spans="2:65" s="1" customFormat="1" ht="16.5" customHeight="1">
      <c r="B1023" s="32"/>
      <c r="C1023" s="131" t="s">
        <v>1243</v>
      </c>
      <c r="D1023" s="131" t="s">
        <v>159</v>
      </c>
      <c r="E1023" s="132" t="s">
        <v>1244</v>
      </c>
      <c r="F1023" s="133" t="s">
        <v>1245</v>
      </c>
      <c r="G1023" s="134" t="s">
        <v>340</v>
      </c>
      <c r="H1023" s="135">
        <v>1</v>
      </c>
      <c r="I1023" s="136"/>
      <c r="J1023" s="137">
        <f>ROUND(I1023*H1023,2)</f>
        <v>0</v>
      </c>
      <c r="K1023" s="133" t="s">
        <v>19</v>
      </c>
      <c r="L1023" s="32"/>
      <c r="M1023" s="138" t="s">
        <v>19</v>
      </c>
      <c r="N1023" s="139" t="s">
        <v>46</v>
      </c>
      <c r="P1023" s="140">
        <f>O1023*H1023</f>
        <v>0</v>
      </c>
      <c r="Q1023" s="140">
        <v>0</v>
      </c>
      <c r="R1023" s="140">
        <f>Q1023*H1023</f>
        <v>0</v>
      </c>
      <c r="S1023" s="140">
        <v>0</v>
      </c>
      <c r="T1023" s="141">
        <f>S1023*H1023</f>
        <v>0</v>
      </c>
      <c r="AR1023" s="142" t="s">
        <v>192</v>
      </c>
      <c r="AT1023" s="142" t="s">
        <v>159</v>
      </c>
      <c r="AU1023" s="142" t="s">
        <v>84</v>
      </c>
      <c r="AY1023" s="17" t="s">
        <v>157</v>
      </c>
      <c r="BE1023" s="143">
        <f>IF(N1023="základní",J1023,0)</f>
        <v>0</v>
      </c>
      <c r="BF1023" s="143">
        <f>IF(N1023="snížená",J1023,0)</f>
        <v>0</v>
      </c>
      <c r="BG1023" s="143">
        <f>IF(N1023="zákl. přenesená",J1023,0)</f>
        <v>0</v>
      </c>
      <c r="BH1023" s="143">
        <f>IF(N1023="sníž. přenesená",J1023,0)</f>
        <v>0</v>
      </c>
      <c r="BI1023" s="143">
        <f>IF(N1023="nulová",J1023,0)</f>
        <v>0</v>
      </c>
      <c r="BJ1023" s="17" t="s">
        <v>80</v>
      </c>
      <c r="BK1023" s="143">
        <f>ROUND(I1023*H1023,2)</f>
        <v>0</v>
      </c>
      <c r="BL1023" s="17" t="s">
        <v>192</v>
      </c>
      <c r="BM1023" s="142" t="s">
        <v>1246</v>
      </c>
    </row>
    <row r="1024" spans="2:65" s="1" customFormat="1" ht="10">
      <c r="B1024" s="32"/>
      <c r="D1024" s="144" t="s">
        <v>163</v>
      </c>
      <c r="F1024" s="145" t="s">
        <v>1245</v>
      </c>
      <c r="I1024" s="146"/>
      <c r="L1024" s="32"/>
      <c r="M1024" s="147"/>
      <c r="T1024" s="53"/>
      <c r="AT1024" s="17" t="s">
        <v>163</v>
      </c>
      <c r="AU1024" s="17" t="s">
        <v>84</v>
      </c>
    </row>
    <row r="1025" spans="2:65" s="1" customFormat="1" ht="16.5" customHeight="1">
      <c r="B1025" s="32"/>
      <c r="C1025" s="131" t="s">
        <v>760</v>
      </c>
      <c r="D1025" s="131" t="s">
        <v>159</v>
      </c>
      <c r="E1025" s="132" t="s">
        <v>1247</v>
      </c>
      <c r="F1025" s="133" t="s">
        <v>1248</v>
      </c>
      <c r="G1025" s="134" t="s">
        <v>340</v>
      </c>
      <c r="H1025" s="135">
        <v>1</v>
      </c>
      <c r="I1025" s="136"/>
      <c r="J1025" s="137">
        <f>ROUND(I1025*H1025,2)</f>
        <v>0</v>
      </c>
      <c r="K1025" s="133" t="s">
        <v>19</v>
      </c>
      <c r="L1025" s="32"/>
      <c r="M1025" s="138" t="s">
        <v>19</v>
      </c>
      <c r="N1025" s="139" t="s">
        <v>46</v>
      </c>
      <c r="P1025" s="140">
        <f>O1025*H1025</f>
        <v>0</v>
      </c>
      <c r="Q1025" s="140">
        <v>0</v>
      </c>
      <c r="R1025" s="140">
        <f>Q1025*H1025</f>
        <v>0</v>
      </c>
      <c r="S1025" s="140">
        <v>0</v>
      </c>
      <c r="T1025" s="141">
        <f>S1025*H1025</f>
        <v>0</v>
      </c>
      <c r="AR1025" s="142" t="s">
        <v>192</v>
      </c>
      <c r="AT1025" s="142" t="s">
        <v>159</v>
      </c>
      <c r="AU1025" s="142" t="s">
        <v>84</v>
      </c>
      <c r="AY1025" s="17" t="s">
        <v>157</v>
      </c>
      <c r="BE1025" s="143">
        <f>IF(N1025="základní",J1025,0)</f>
        <v>0</v>
      </c>
      <c r="BF1025" s="143">
        <f>IF(N1025="snížená",J1025,0)</f>
        <v>0</v>
      </c>
      <c r="BG1025" s="143">
        <f>IF(N1025="zákl. přenesená",J1025,0)</f>
        <v>0</v>
      </c>
      <c r="BH1025" s="143">
        <f>IF(N1025="sníž. přenesená",J1025,0)</f>
        <v>0</v>
      </c>
      <c r="BI1025" s="143">
        <f>IF(N1025="nulová",J1025,0)</f>
        <v>0</v>
      </c>
      <c r="BJ1025" s="17" t="s">
        <v>80</v>
      </c>
      <c r="BK1025" s="143">
        <f>ROUND(I1025*H1025,2)</f>
        <v>0</v>
      </c>
      <c r="BL1025" s="17" t="s">
        <v>192</v>
      </c>
      <c r="BM1025" s="142" t="s">
        <v>1249</v>
      </c>
    </row>
    <row r="1026" spans="2:65" s="1" customFormat="1" ht="10">
      <c r="B1026" s="32"/>
      <c r="D1026" s="144" t="s">
        <v>163</v>
      </c>
      <c r="F1026" s="145" t="s">
        <v>1248</v>
      </c>
      <c r="I1026" s="146"/>
      <c r="L1026" s="32"/>
      <c r="M1026" s="147"/>
      <c r="T1026" s="53"/>
      <c r="AT1026" s="17" t="s">
        <v>163</v>
      </c>
      <c r="AU1026" s="17" t="s">
        <v>84</v>
      </c>
    </row>
    <row r="1027" spans="2:65" s="1" customFormat="1" ht="16.5" customHeight="1">
      <c r="B1027" s="32"/>
      <c r="C1027" s="131" t="s">
        <v>1250</v>
      </c>
      <c r="D1027" s="131" t="s">
        <v>159</v>
      </c>
      <c r="E1027" s="132" t="s">
        <v>1251</v>
      </c>
      <c r="F1027" s="133" t="s">
        <v>1252</v>
      </c>
      <c r="G1027" s="134" t="s">
        <v>340</v>
      </c>
      <c r="H1027" s="135">
        <v>1</v>
      </c>
      <c r="I1027" s="136"/>
      <c r="J1027" s="137">
        <f>ROUND(I1027*H1027,2)</f>
        <v>0</v>
      </c>
      <c r="K1027" s="133" t="s">
        <v>19</v>
      </c>
      <c r="L1027" s="32"/>
      <c r="M1027" s="138" t="s">
        <v>19</v>
      </c>
      <c r="N1027" s="139" t="s">
        <v>46</v>
      </c>
      <c r="P1027" s="140">
        <f>O1027*H1027</f>
        <v>0</v>
      </c>
      <c r="Q1027" s="140">
        <v>0</v>
      </c>
      <c r="R1027" s="140">
        <f>Q1027*H1027</f>
        <v>0</v>
      </c>
      <c r="S1027" s="140">
        <v>0</v>
      </c>
      <c r="T1027" s="141">
        <f>S1027*H1027</f>
        <v>0</v>
      </c>
      <c r="AR1027" s="142" t="s">
        <v>192</v>
      </c>
      <c r="AT1027" s="142" t="s">
        <v>159</v>
      </c>
      <c r="AU1027" s="142" t="s">
        <v>84</v>
      </c>
      <c r="AY1027" s="17" t="s">
        <v>157</v>
      </c>
      <c r="BE1027" s="143">
        <f>IF(N1027="základní",J1027,0)</f>
        <v>0</v>
      </c>
      <c r="BF1027" s="143">
        <f>IF(N1027="snížená",J1027,0)</f>
        <v>0</v>
      </c>
      <c r="BG1027" s="143">
        <f>IF(N1027="zákl. přenesená",J1027,0)</f>
        <v>0</v>
      </c>
      <c r="BH1027" s="143">
        <f>IF(N1027="sníž. přenesená",J1027,0)</f>
        <v>0</v>
      </c>
      <c r="BI1027" s="143">
        <f>IF(N1027="nulová",J1027,0)</f>
        <v>0</v>
      </c>
      <c r="BJ1027" s="17" t="s">
        <v>80</v>
      </c>
      <c r="BK1027" s="143">
        <f>ROUND(I1027*H1027,2)</f>
        <v>0</v>
      </c>
      <c r="BL1027" s="17" t="s">
        <v>192</v>
      </c>
      <c r="BM1027" s="142" t="s">
        <v>1253</v>
      </c>
    </row>
    <row r="1028" spans="2:65" s="1" customFormat="1" ht="10">
      <c r="B1028" s="32"/>
      <c r="D1028" s="144" t="s">
        <v>163</v>
      </c>
      <c r="F1028" s="145" t="s">
        <v>1252</v>
      </c>
      <c r="I1028" s="146"/>
      <c r="L1028" s="32"/>
      <c r="M1028" s="147"/>
      <c r="T1028" s="53"/>
      <c r="AT1028" s="17" t="s">
        <v>163</v>
      </c>
      <c r="AU1028" s="17" t="s">
        <v>84</v>
      </c>
    </row>
    <row r="1029" spans="2:65" s="1" customFormat="1" ht="16.5" customHeight="1">
      <c r="B1029" s="32"/>
      <c r="C1029" s="131" t="s">
        <v>765</v>
      </c>
      <c r="D1029" s="131" t="s">
        <v>159</v>
      </c>
      <c r="E1029" s="132" t="s">
        <v>1254</v>
      </c>
      <c r="F1029" s="133" t="s">
        <v>1255</v>
      </c>
      <c r="G1029" s="134" t="s">
        <v>340</v>
      </c>
      <c r="H1029" s="135">
        <v>10</v>
      </c>
      <c r="I1029" s="136"/>
      <c r="J1029" s="137">
        <f>ROUND(I1029*H1029,2)</f>
        <v>0</v>
      </c>
      <c r="K1029" s="133" t="s">
        <v>19</v>
      </c>
      <c r="L1029" s="32"/>
      <c r="M1029" s="138" t="s">
        <v>19</v>
      </c>
      <c r="N1029" s="139" t="s">
        <v>46</v>
      </c>
      <c r="P1029" s="140">
        <f>O1029*H1029</f>
        <v>0</v>
      </c>
      <c r="Q1029" s="140">
        <v>0</v>
      </c>
      <c r="R1029" s="140">
        <f>Q1029*H1029</f>
        <v>0</v>
      </c>
      <c r="S1029" s="140">
        <v>0</v>
      </c>
      <c r="T1029" s="141">
        <f>S1029*H1029</f>
        <v>0</v>
      </c>
      <c r="AR1029" s="142" t="s">
        <v>192</v>
      </c>
      <c r="AT1029" s="142" t="s">
        <v>159</v>
      </c>
      <c r="AU1029" s="142" t="s">
        <v>84</v>
      </c>
      <c r="AY1029" s="17" t="s">
        <v>157</v>
      </c>
      <c r="BE1029" s="143">
        <f>IF(N1029="základní",J1029,0)</f>
        <v>0</v>
      </c>
      <c r="BF1029" s="143">
        <f>IF(N1029="snížená",J1029,0)</f>
        <v>0</v>
      </c>
      <c r="BG1029" s="143">
        <f>IF(N1029="zákl. přenesená",J1029,0)</f>
        <v>0</v>
      </c>
      <c r="BH1029" s="143">
        <f>IF(N1029="sníž. přenesená",J1029,0)</f>
        <v>0</v>
      </c>
      <c r="BI1029" s="143">
        <f>IF(N1029="nulová",J1029,0)</f>
        <v>0</v>
      </c>
      <c r="BJ1029" s="17" t="s">
        <v>80</v>
      </c>
      <c r="BK1029" s="143">
        <f>ROUND(I1029*H1029,2)</f>
        <v>0</v>
      </c>
      <c r="BL1029" s="17" t="s">
        <v>192</v>
      </c>
      <c r="BM1029" s="142" t="s">
        <v>1256</v>
      </c>
    </row>
    <row r="1030" spans="2:65" s="1" customFormat="1" ht="10">
      <c r="B1030" s="32"/>
      <c r="D1030" s="144" t="s">
        <v>163</v>
      </c>
      <c r="F1030" s="145" t="s">
        <v>1255</v>
      </c>
      <c r="I1030" s="146"/>
      <c r="L1030" s="32"/>
      <c r="M1030" s="147"/>
      <c r="T1030" s="53"/>
      <c r="AT1030" s="17" t="s">
        <v>163</v>
      </c>
      <c r="AU1030" s="17" t="s">
        <v>84</v>
      </c>
    </row>
    <row r="1031" spans="2:65" s="1" customFormat="1" ht="16.5" customHeight="1">
      <c r="B1031" s="32"/>
      <c r="C1031" s="162" t="s">
        <v>1257</v>
      </c>
      <c r="D1031" s="162" t="s">
        <v>206</v>
      </c>
      <c r="E1031" s="163" t="s">
        <v>1258</v>
      </c>
      <c r="F1031" s="164" t="s">
        <v>1259</v>
      </c>
      <c r="G1031" s="165" t="s">
        <v>340</v>
      </c>
      <c r="H1031" s="166">
        <v>10</v>
      </c>
      <c r="I1031" s="167"/>
      <c r="J1031" s="168">
        <f>ROUND(I1031*H1031,2)</f>
        <v>0</v>
      </c>
      <c r="K1031" s="164" t="s">
        <v>19</v>
      </c>
      <c r="L1031" s="169"/>
      <c r="M1031" s="170" t="s">
        <v>19</v>
      </c>
      <c r="N1031" s="171" t="s">
        <v>46</v>
      </c>
      <c r="P1031" s="140">
        <f>O1031*H1031</f>
        <v>0</v>
      </c>
      <c r="Q1031" s="140">
        <v>0</v>
      </c>
      <c r="R1031" s="140">
        <f>Q1031*H1031</f>
        <v>0</v>
      </c>
      <c r="S1031" s="140">
        <v>0</v>
      </c>
      <c r="T1031" s="141">
        <f>S1031*H1031</f>
        <v>0</v>
      </c>
      <c r="AR1031" s="142" t="s">
        <v>230</v>
      </c>
      <c r="AT1031" s="142" t="s">
        <v>206</v>
      </c>
      <c r="AU1031" s="142" t="s">
        <v>84</v>
      </c>
      <c r="AY1031" s="17" t="s">
        <v>157</v>
      </c>
      <c r="BE1031" s="143">
        <f>IF(N1031="základní",J1031,0)</f>
        <v>0</v>
      </c>
      <c r="BF1031" s="143">
        <f>IF(N1031="snížená",J1031,0)</f>
        <v>0</v>
      </c>
      <c r="BG1031" s="143">
        <f>IF(N1031="zákl. přenesená",J1031,0)</f>
        <v>0</v>
      </c>
      <c r="BH1031" s="143">
        <f>IF(N1031="sníž. přenesená",J1031,0)</f>
        <v>0</v>
      </c>
      <c r="BI1031" s="143">
        <f>IF(N1031="nulová",J1031,0)</f>
        <v>0</v>
      </c>
      <c r="BJ1031" s="17" t="s">
        <v>80</v>
      </c>
      <c r="BK1031" s="143">
        <f>ROUND(I1031*H1031,2)</f>
        <v>0</v>
      </c>
      <c r="BL1031" s="17" t="s">
        <v>192</v>
      </c>
      <c r="BM1031" s="142" t="s">
        <v>1260</v>
      </c>
    </row>
    <row r="1032" spans="2:65" s="1" customFormat="1" ht="10">
      <c r="B1032" s="32"/>
      <c r="D1032" s="144" t="s">
        <v>163</v>
      </c>
      <c r="F1032" s="145" t="s">
        <v>1259</v>
      </c>
      <c r="I1032" s="146"/>
      <c r="L1032" s="32"/>
      <c r="M1032" s="147"/>
      <c r="T1032" s="53"/>
      <c r="AT1032" s="17" t="s">
        <v>163</v>
      </c>
      <c r="AU1032" s="17" t="s">
        <v>84</v>
      </c>
    </row>
    <row r="1033" spans="2:65" s="1" customFormat="1" ht="16.5" customHeight="1">
      <c r="B1033" s="32"/>
      <c r="C1033" s="162" t="s">
        <v>768</v>
      </c>
      <c r="D1033" s="162" t="s">
        <v>206</v>
      </c>
      <c r="E1033" s="163" t="s">
        <v>1261</v>
      </c>
      <c r="F1033" s="164" t="s">
        <v>1262</v>
      </c>
      <c r="G1033" s="165" t="s">
        <v>340</v>
      </c>
      <c r="H1033" s="166">
        <v>10</v>
      </c>
      <c r="I1033" s="167"/>
      <c r="J1033" s="168">
        <f>ROUND(I1033*H1033,2)</f>
        <v>0</v>
      </c>
      <c r="K1033" s="164" t="s">
        <v>19</v>
      </c>
      <c r="L1033" s="169"/>
      <c r="M1033" s="170" t="s">
        <v>19</v>
      </c>
      <c r="N1033" s="171" t="s">
        <v>46</v>
      </c>
      <c r="P1033" s="140">
        <f>O1033*H1033</f>
        <v>0</v>
      </c>
      <c r="Q1033" s="140">
        <v>0</v>
      </c>
      <c r="R1033" s="140">
        <f>Q1033*H1033</f>
        <v>0</v>
      </c>
      <c r="S1033" s="140">
        <v>0</v>
      </c>
      <c r="T1033" s="141">
        <f>S1033*H1033</f>
        <v>0</v>
      </c>
      <c r="AR1033" s="142" t="s">
        <v>230</v>
      </c>
      <c r="AT1033" s="142" t="s">
        <v>206</v>
      </c>
      <c r="AU1033" s="142" t="s">
        <v>84</v>
      </c>
      <c r="AY1033" s="17" t="s">
        <v>157</v>
      </c>
      <c r="BE1033" s="143">
        <f>IF(N1033="základní",J1033,0)</f>
        <v>0</v>
      </c>
      <c r="BF1033" s="143">
        <f>IF(N1033="snížená",J1033,0)</f>
        <v>0</v>
      </c>
      <c r="BG1033" s="143">
        <f>IF(N1033="zákl. přenesená",J1033,0)</f>
        <v>0</v>
      </c>
      <c r="BH1033" s="143">
        <f>IF(N1033="sníž. přenesená",J1033,0)</f>
        <v>0</v>
      </c>
      <c r="BI1033" s="143">
        <f>IF(N1033="nulová",J1033,0)</f>
        <v>0</v>
      </c>
      <c r="BJ1033" s="17" t="s">
        <v>80</v>
      </c>
      <c r="BK1033" s="143">
        <f>ROUND(I1033*H1033,2)</f>
        <v>0</v>
      </c>
      <c r="BL1033" s="17" t="s">
        <v>192</v>
      </c>
      <c r="BM1033" s="142" t="s">
        <v>1263</v>
      </c>
    </row>
    <row r="1034" spans="2:65" s="1" customFormat="1" ht="10">
      <c r="B1034" s="32"/>
      <c r="D1034" s="144" t="s">
        <v>163</v>
      </c>
      <c r="F1034" s="145" t="s">
        <v>1262</v>
      </c>
      <c r="I1034" s="146"/>
      <c r="L1034" s="32"/>
      <c r="M1034" s="147"/>
      <c r="T1034" s="53"/>
      <c r="AT1034" s="17" t="s">
        <v>163</v>
      </c>
      <c r="AU1034" s="17" t="s">
        <v>84</v>
      </c>
    </row>
    <row r="1035" spans="2:65" s="1" customFormat="1" ht="16.5" customHeight="1">
      <c r="B1035" s="32"/>
      <c r="C1035" s="162" t="s">
        <v>1264</v>
      </c>
      <c r="D1035" s="162" t="s">
        <v>206</v>
      </c>
      <c r="E1035" s="163" t="s">
        <v>1265</v>
      </c>
      <c r="F1035" s="164" t="s">
        <v>1266</v>
      </c>
      <c r="G1035" s="165" t="s">
        <v>340</v>
      </c>
      <c r="H1035" s="166">
        <v>10</v>
      </c>
      <c r="I1035" s="167"/>
      <c r="J1035" s="168">
        <f>ROUND(I1035*H1035,2)</f>
        <v>0</v>
      </c>
      <c r="K1035" s="164" t="s">
        <v>19</v>
      </c>
      <c r="L1035" s="169"/>
      <c r="M1035" s="170" t="s">
        <v>19</v>
      </c>
      <c r="N1035" s="171" t="s">
        <v>46</v>
      </c>
      <c r="P1035" s="140">
        <f>O1035*H1035</f>
        <v>0</v>
      </c>
      <c r="Q1035" s="140">
        <v>0</v>
      </c>
      <c r="R1035" s="140">
        <f>Q1035*H1035</f>
        <v>0</v>
      </c>
      <c r="S1035" s="140">
        <v>0</v>
      </c>
      <c r="T1035" s="141">
        <f>S1035*H1035</f>
        <v>0</v>
      </c>
      <c r="AR1035" s="142" t="s">
        <v>230</v>
      </c>
      <c r="AT1035" s="142" t="s">
        <v>206</v>
      </c>
      <c r="AU1035" s="142" t="s">
        <v>84</v>
      </c>
      <c r="AY1035" s="17" t="s">
        <v>157</v>
      </c>
      <c r="BE1035" s="143">
        <f>IF(N1035="základní",J1035,0)</f>
        <v>0</v>
      </c>
      <c r="BF1035" s="143">
        <f>IF(N1035="snížená",J1035,0)</f>
        <v>0</v>
      </c>
      <c r="BG1035" s="143">
        <f>IF(N1035="zákl. přenesená",J1035,0)</f>
        <v>0</v>
      </c>
      <c r="BH1035" s="143">
        <f>IF(N1035="sníž. přenesená",J1035,0)</f>
        <v>0</v>
      </c>
      <c r="BI1035" s="143">
        <f>IF(N1035="nulová",J1035,0)</f>
        <v>0</v>
      </c>
      <c r="BJ1035" s="17" t="s">
        <v>80</v>
      </c>
      <c r="BK1035" s="143">
        <f>ROUND(I1035*H1035,2)</f>
        <v>0</v>
      </c>
      <c r="BL1035" s="17" t="s">
        <v>192</v>
      </c>
      <c r="BM1035" s="142" t="s">
        <v>1267</v>
      </c>
    </row>
    <row r="1036" spans="2:65" s="1" customFormat="1" ht="10">
      <c r="B1036" s="32"/>
      <c r="D1036" s="144" t="s">
        <v>163</v>
      </c>
      <c r="F1036" s="145" t="s">
        <v>1266</v>
      </c>
      <c r="I1036" s="146"/>
      <c r="L1036" s="32"/>
      <c r="M1036" s="147"/>
      <c r="T1036" s="53"/>
      <c r="AT1036" s="17" t="s">
        <v>163</v>
      </c>
      <c r="AU1036" s="17" t="s">
        <v>84</v>
      </c>
    </row>
    <row r="1037" spans="2:65" s="1" customFormat="1" ht="16.5" customHeight="1">
      <c r="B1037" s="32"/>
      <c r="C1037" s="162" t="s">
        <v>772</v>
      </c>
      <c r="D1037" s="162" t="s">
        <v>206</v>
      </c>
      <c r="E1037" s="163" t="s">
        <v>1268</v>
      </c>
      <c r="F1037" s="164" t="s">
        <v>1269</v>
      </c>
      <c r="G1037" s="165" t="s">
        <v>340</v>
      </c>
      <c r="H1037" s="166">
        <v>10</v>
      </c>
      <c r="I1037" s="167"/>
      <c r="J1037" s="168">
        <f>ROUND(I1037*H1037,2)</f>
        <v>0</v>
      </c>
      <c r="K1037" s="164" t="s">
        <v>19</v>
      </c>
      <c r="L1037" s="169"/>
      <c r="M1037" s="170" t="s">
        <v>19</v>
      </c>
      <c r="N1037" s="171" t="s">
        <v>46</v>
      </c>
      <c r="P1037" s="140">
        <f>O1037*H1037</f>
        <v>0</v>
      </c>
      <c r="Q1037" s="140">
        <v>0</v>
      </c>
      <c r="R1037" s="140">
        <f>Q1037*H1037</f>
        <v>0</v>
      </c>
      <c r="S1037" s="140">
        <v>0</v>
      </c>
      <c r="T1037" s="141">
        <f>S1037*H1037</f>
        <v>0</v>
      </c>
      <c r="AR1037" s="142" t="s">
        <v>230</v>
      </c>
      <c r="AT1037" s="142" t="s">
        <v>206</v>
      </c>
      <c r="AU1037" s="142" t="s">
        <v>84</v>
      </c>
      <c r="AY1037" s="17" t="s">
        <v>157</v>
      </c>
      <c r="BE1037" s="143">
        <f>IF(N1037="základní",J1037,0)</f>
        <v>0</v>
      </c>
      <c r="BF1037" s="143">
        <f>IF(N1037="snížená",J1037,0)</f>
        <v>0</v>
      </c>
      <c r="BG1037" s="143">
        <f>IF(N1037="zákl. přenesená",J1037,0)</f>
        <v>0</v>
      </c>
      <c r="BH1037" s="143">
        <f>IF(N1037="sníž. přenesená",J1037,0)</f>
        <v>0</v>
      </c>
      <c r="BI1037" s="143">
        <f>IF(N1037="nulová",J1037,0)</f>
        <v>0</v>
      </c>
      <c r="BJ1037" s="17" t="s">
        <v>80</v>
      </c>
      <c r="BK1037" s="143">
        <f>ROUND(I1037*H1037,2)</f>
        <v>0</v>
      </c>
      <c r="BL1037" s="17" t="s">
        <v>192</v>
      </c>
      <c r="BM1037" s="142" t="s">
        <v>1270</v>
      </c>
    </row>
    <row r="1038" spans="2:65" s="1" customFormat="1" ht="10">
      <c r="B1038" s="32"/>
      <c r="D1038" s="144" t="s">
        <v>163</v>
      </c>
      <c r="F1038" s="145" t="s">
        <v>1269</v>
      </c>
      <c r="I1038" s="146"/>
      <c r="L1038" s="32"/>
      <c r="M1038" s="147"/>
      <c r="T1038" s="53"/>
      <c r="AT1038" s="17" t="s">
        <v>163</v>
      </c>
      <c r="AU1038" s="17" t="s">
        <v>84</v>
      </c>
    </row>
    <row r="1039" spans="2:65" s="1" customFormat="1" ht="16.5" customHeight="1">
      <c r="B1039" s="32"/>
      <c r="C1039" s="162" t="s">
        <v>1271</v>
      </c>
      <c r="D1039" s="162" t="s">
        <v>206</v>
      </c>
      <c r="E1039" s="163" t="s">
        <v>1272</v>
      </c>
      <c r="F1039" s="164" t="s">
        <v>1273</v>
      </c>
      <c r="G1039" s="165" t="s">
        <v>340</v>
      </c>
      <c r="H1039" s="166">
        <v>4</v>
      </c>
      <c r="I1039" s="167"/>
      <c r="J1039" s="168">
        <f>ROUND(I1039*H1039,2)</f>
        <v>0</v>
      </c>
      <c r="K1039" s="164" t="s">
        <v>19</v>
      </c>
      <c r="L1039" s="169"/>
      <c r="M1039" s="170" t="s">
        <v>19</v>
      </c>
      <c r="N1039" s="171" t="s">
        <v>46</v>
      </c>
      <c r="P1039" s="140">
        <f>O1039*H1039</f>
        <v>0</v>
      </c>
      <c r="Q1039" s="140">
        <v>0</v>
      </c>
      <c r="R1039" s="140">
        <f>Q1039*H1039</f>
        <v>0</v>
      </c>
      <c r="S1039" s="140">
        <v>0</v>
      </c>
      <c r="T1039" s="141">
        <f>S1039*H1039</f>
        <v>0</v>
      </c>
      <c r="AR1039" s="142" t="s">
        <v>230</v>
      </c>
      <c r="AT1039" s="142" t="s">
        <v>206</v>
      </c>
      <c r="AU1039" s="142" t="s">
        <v>84</v>
      </c>
      <c r="AY1039" s="17" t="s">
        <v>157</v>
      </c>
      <c r="BE1039" s="143">
        <f>IF(N1039="základní",J1039,0)</f>
        <v>0</v>
      </c>
      <c r="BF1039" s="143">
        <f>IF(N1039="snížená",J1039,0)</f>
        <v>0</v>
      </c>
      <c r="BG1039" s="143">
        <f>IF(N1039="zákl. přenesená",J1039,0)</f>
        <v>0</v>
      </c>
      <c r="BH1039" s="143">
        <f>IF(N1039="sníž. přenesená",J1039,0)</f>
        <v>0</v>
      </c>
      <c r="BI1039" s="143">
        <f>IF(N1039="nulová",J1039,0)</f>
        <v>0</v>
      </c>
      <c r="BJ1039" s="17" t="s">
        <v>80</v>
      </c>
      <c r="BK1039" s="143">
        <f>ROUND(I1039*H1039,2)</f>
        <v>0</v>
      </c>
      <c r="BL1039" s="17" t="s">
        <v>192</v>
      </c>
      <c r="BM1039" s="142" t="s">
        <v>1274</v>
      </c>
    </row>
    <row r="1040" spans="2:65" s="1" customFormat="1" ht="10">
      <c r="B1040" s="32"/>
      <c r="D1040" s="144" t="s">
        <v>163</v>
      </c>
      <c r="F1040" s="145" t="s">
        <v>1273</v>
      </c>
      <c r="I1040" s="146"/>
      <c r="L1040" s="32"/>
      <c r="M1040" s="147"/>
      <c r="T1040" s="53"/>
      <c r="AT1040" s="17" t="s">
        <v>163</v>
      </c>
      <c r="AU1040" s="17" t="s">
        <v>84</v>
      </c>
    </row>
    <row r="1041" spans="2:65" s="1" customFormat="1" ht="16.5" customHeight="1">
      <c r="B1041" s="32"/>
      <c r="C1041" s="162" t="s">
        <v>776</v>
      </c>
      <c r="D1041" s="162" t="s">
        <v>206</v>
      </c>
      <c r="E1041" s="163" t="s">
        <v>1275</v>
      </c>
      <c r="F1041" s="164" t="s">
        <v>1276</v>
      </c>
      <c r="G1041" s="165" t="s">
        <v>1277</v>
      </c>
      <c r="H1041" s="166">
        <v>10</v>
      </c>
      <c r="I1041" s="167"/>
      <c r="J1041" s="168">
        <f>ROUND(I1041*H1041,2)</f>
        <v>0</v>
      </c>
      <c r="K1041" s="164" t="s">
        <v>19</v>
      </c>
      <c r="L1041" s="169"/>
      <c r="M1041" s="170" t="s">
        <v>19</v>
      </c>
      <c r="N1041" s="171" t="s">
        <v>46</v>
      </c>
      <c r="P1041" s="140">
        <f>O1041*H1041</f>
        <v>0</v>
      </c>
      <c r="Q1041" s="140">
        <v>0</v>
      </c>
      <c r="R1041" s="140">
        <f>Q1041*H1041</f>
        <v>0</v>
      </c>
      <c r="S1041" s="140">
        <v>0</v>
      </c>
      <c r="T1041" s="141">
        <f>S1041*H1041</f>
        <v>0</v>
      </c>
      <c r="AR1041" s="142" t="s">
        <v>230</v>
      </c>
      <c r="AT1041" s="142" t="s">
        <v>206</v>
      </c>
      <c r="AU1041" s="142" t="s">
        <v>84</v>
      </c>
      <c r="AY1041" s="17" t="s">
        <v>157</v>
      </c>
      <c r="BE1041" s="143">
        <f>IF(N1041="základní",J1041,0)</f>
        <v>0</v>
      </c>
      <c r="BF1041" s="143">
        <f>IF(N1041="snížená",J1041,0)</f>
        <v>0</v>
      </c>
      <c r="BG1041" s="143">
        <f>IF(N1041="zákl. přenesená",J1041,0)</f>
        <v>0</v>
      </c>
      <c r="BH1041" s="143">
        <f>IF(N1041="sníž. přenesená",J1041,0)</f>
        <v>0</v>
      </c>
      <c r="BI1041" s="143">
        <f>IF(N1041="nulová",J1041,0)</f>
        <v>0</v>
      </c>
      <c r="BJ1041" s="17" t="s">
        <v>80</v>
      </c>
      <c r="BK1041" s="143">
        <f>ROUND(I1041*H1041,2)</f>
        <v>0</v>
      </c>
      <c r="BL1041" s="17" t="s">
        <v>192</v>
      </c>
      <c r="BM1041" s="142" t="s">
        <v>1278</v>
      </c>
    </row>
    <row r="1042" spans="2:65" s="1" customFormat="1" ht="10">
      <c r="B1042" s="32"/>
      <c r="D1042" s="144" t="s">
        <v>163</v>
      </c>
      <c r="F1042" s="145" t="s">
        <v>1276</v>
      </c>
      <c r="I1042" s="146"/>
      <c r="L1042" s="32"/>
      <c r="M1042" s="147"/>
      <c r="T1042" s="53"/>
      <c r="AT1042" s="17" t="s">
        <v>163</v>
      </c>
      <c r="AU1042" s="17" t="s">
        <v>84</v>
      </c>
    </row>
    <row r="1043" spans="2:65" s="1" customFormat="1" ht="16.5" customHeight="1">
      <c r="B1043" s="32"/>
      <c r="C1043" s="131" t="s">
        <v>1279</v>
      </c>
      <c r="D1043" s="131" t="s">
        <v>159</v>
      </c>
      <c r="E1043" s="132" t="s">
        <v>1280</v>
      </c>
      <c r="F1043" s="133" t="s">
        <v>1281</v>
      </c>
      <c r="G1043" s="134" t="s">
        <v>235</v>
      </c>
      <c r="H1043" s="135">
        <v>9.5</v>
      </c>
      <c r="I1043" s="136"/>
      <c r="J1043" s="137">
        <f>ROUND(I1043*H1043,2)</f>
        <v>0</v>
      </c>
      <c r="K1043" s="133" t="s">
        <v>19</v>
      </c>
      <c r="L1043" s="32"/>
      <c r="M1043" s="138" t="s">
        <v>19</v>
      </c>
      <c r="N1043" s="139" t="s">
        <v>46</v>
      </c>
      <c r="P1043" s="140">
        <f>O1043*H1043</f>
        <v>0</v>
      </c>
      <c r="Q1043" s="140">
        <v>0</v>
      </c>
      <c r="R1043" s="140">
        <f>Q1043*H1043</f>
        <v>0</v>
      </c>
      <c r="S1043" s="140">
        <v>0</v>
      </c>
      <c r="T1043" s="141">
        <f>S1043*H1043</f>
        <v>0</v>
      </c>
      <c r="AR1043" s="142" t="s">
        <v>192</v>
      </c>
      <c r="AT1043" s="142" t="s">
        <v>159</v>
      </c>
      <c r="AU1043" s="142" t="s">
        <v>84</v>
      </c>
      <c r="AY1043" s="17" t="s">
        <v>157</v>
      </c>
      <c r="BE1043" s="143">
        <f>IF(N1043="základní",J1043,0)</f>
        <v>0</v>
      </c>
      <c r="BF1043" s="143">
        <f>IF(N1043="snížená",J1043,0)</f>
        <v>0</v>
      </c>
      <c r="BG1043" s="143">
        <f>IF(N1043="zákl. přenesená",J1043,0)</f>
        <v>0</v>
      </c>
      <c r="BH1043" s="143">
        <f>IF(N1043="sníž. přenesená",J1043,0)</f>
        <v>0</v>
      </c>
      <c r="BI1043" s="143">
        <f>IF(N1043="nulová",J1043,0)</f>
        <v>0</v>
      </c>
      <c r="BJ1043" s="17" t="s">
        <v>80</v>
      </c>
      <c r="BK1043" s="143">
        <f>ROUND(I1043*H1043,2)</f>
        <v>0</v>
      </c>
      <c r="BL1043" s="17" t="s">
        <v>192</v>
      </c>
      <c r="BM1043" s="142" t="s">
        <v>1282</v>
      </c>
    </row>
    <row r="1044" spans="2:65" s="1" customFormat="1" ht="10">
      <c r="B1044" s="32"/>
      <c r="D1044" s="144" t="s">
        <v>163</v>
      </c>
      <c r="F1044" s="145" t="s">
        <v>1281</v>
      </c>
      <c r="I1044" s="146"/>
      <c r="L1044" s="32"/>
      <c r="M1044" s="147"/>
      <c r="T1044" s="53"/>
      <c r="AT1044" s="17" t="s">
        <v>163</v>
      </c>
      <c r="AU1044" s="17" t="s">
        <v>84</v>
      </c>
    </row>
    <row r="1045" spans="2:65" s="12" customFormat="1" ht="10">
      <c r="B1045" s="148"/>
      <c r="D1045" s="144" t="s">
        <v>164</v>
      </c>
      <c r="E1045" s="149" t="s">
        <v>19</v>
      </c>
      <c r="F1045" s="150" t="s">
        <v>1283</v>
      </c>
      <c r="H1045" s="151">
        <v>8</v>
      </c>
      <c r="I1045" s="152"/>
      <c r="L1045" s="148"/>
      <c r="M1045" s="153"/>
      <c r="T1045" s="154"/>
      <c r="AT1045" s="149" t="s">
        <v>164</v>
      </c>
      <c r="AU1045" s="149" t="s">
        <v>84</v>
      </c>
      <c r="AV1045" s="12" t="s">
        <v>84</v>
      </c>
      <c r="AW1045" s="12" t="s">
        <v>36</v>
      </c>
      <c r="AX1045" s="12" t="s">
        <v>75</v>
      </c>
      <c r="AY1045" s="149" t="s">
        <v>157</v>
      </c>
    </row>
    <row r="1046" spans="2:65" s="12" customFormat="1" ht="10">
      <c r="B1046" s="148"/>
      <c r="D1046" s="144" t="s">
        <v>164</v>
      </c>
      <c r="E1046" s="149" t="s">
        <v>19</v>
      </c>
      <c r="F1046" s="150" t="s">
        <v>1284</v>
      </c>
      <c r="H1046" s="151">
        <v>1.5</v>
      </c>
      <c r="I1046" s="152"/>
      <c r="L1046" s="148"/>
      <c r="M1046" s="153"/>
      <c r="T1046" s="154"/>
      <c r="AT1046" s="149" t="s">
        <v>164</v>
      </c>
      <c r="AU1046" s="149" t="s">
        <v>84</v>
      </c>
      <c r="AV1046" s="12" t="s">
        <v>84</v>
      </c>
      <c r="AW1046" s="12" t="s">
        <v>36</v>
      </c>
      <c r="AX1046" s="12" t="s">
        <v>75</v>
      </c>
      <c r="AY1046" s="149" t="s">
        <v>157</v>
      </c>
    </row>
    <row r="1047" spans="2:65" s="13" customFormat="1" ht="10">
      <c r="B1047" s="155"/>
      <c r="D1047" s="144" t="s">
        <v>164</v>
      </c>
      <c r="E1047" s="156" t="s">
        <v>19</v>
      </c>
      <c r="F1047" s="157" t="s">
        <v>166</v>
      </c>
      <c r="H1047" s="158">
        <v>9.5</v>
      </c>
      <c r="I1047" s="159"/>
      <c r="L1047" s="155"/>
      <c r="M1047" s="160"/>
      <c r="T1047" s="161"/>
      <c r="AT1047" s="156" t="s">
        <v>164</v>
      </c>
      <c r="AU1047" s="156" t="s">
        <v>84</v>
      </c>
      <c r="AV1047" s="13" t="s">
        <v>90</v>
      </c>
      <c r="AW1047" s="13" t="s">
        <v>36</v>
      </c>
      <c r="AX1047" s="13" t="s">
        <v>80</v>
      </c>
      <c r="AY1047" s="156" t="s">
        <v>157</v>
      </c>
    </row>
    <row r="1048" spans="2:65" s="1" customFormat="1" ht="16.5" customHeight="1">
      <c r="B1048" s="32"/>
      <c r="C1048" s="162" t="s">
        <v>784</v>
      </c>
      <c r="D1048" s="162" t="s">
        <v>206</v>
      </c>
      <c r="E1048" s="163" t="s">
        <v>1285</v>
      </c>
      <c r="F1048" s="164" t="s">
        <v>1286</v>
      </c>
      <c r="G1048" s="165" t="s">
        <v>235</v>
      </c>
      <c r="H1048" s="166">
        <v>9.5</v>
      </c>
      <c r="I1048" s="167"/>
      <c r="J1048" s="168">
        <f>ROUND(I1048*H1048,2)</f>
        <v>0</v>
      </c>
      <c r="K1048" s="164" t="s">
        <v>19</v>
      </c>
      <c r="L1048" s="169"/>
      <c r="M1048" s="170" t="s">
        <v>19</v>
      </c>
      <c r="N1048" s="171" t="s">
        <v>46</v>
      </c>
      <c r="P1048" s="140">
        <f>O1048*H1048</f>
        <v>0</v>
      </c>
      <c r="Q1048" s="140">
        <v>0</v>
      </c>
      <c r="R1048" s="140">
        <f>Q1048*H1048</f>
        <v>0</v>
      </c>
      <c r="S1048" s="140">
        <v>0</v>
      </c>
      <c r="T1048" s="141">
        <f>S1048*H1048</f>
        <v>0</v>
      </c>
      <c r="AR1048" s="142" t="s">
        <v>230</v>
      </c>
      <c r="AT1048" s="142" t="s">
        <v>206</v>
      </c>
      <c r="AU1048" s="142" t="s">
        <v>84</v>
      </c>
      <c r="AY1048" s="17" t="s">
        <v>157</v>
      </c>
      <c r="BE1048" s="143">
        <f>IF(N1048="základní",J1048,0)</f>
        <v>0</v>
      </c>
      <c r="BF1048" s="143">
        <f>IF(N1048="snížená",J1048,0)</f>
        <v>0</v>
      </c>
      <c r="BG1048" s="143">
        <f>IF(N1048="zákl. přenesená",J1048,0)</f>
        <v>0</v>
      </c>
      <c r="BH1048" s="143">
        <f>IF(N1048="sníž. přenesená",J1048,0)</f>
        <v>0</v>
      </c>
      <c r="BI1048" s="143">
        <f>IF(N1048="nulová",J1048,0)</f>
        <v>0</v>
      </c>
      <c r="BJ1048" s="17" t="s">
        <v>80</v>
      </c>
      <c r="BK1048" s="143">
        <f>ROUND(I1048*H1048,2)</f>
        <v>0</v>
      </c>
      <c r="BL1048" s="17" t="s">
        <v>192</v>
      </c>
      <c r="BM1048" s="142" t="s">
        <v>1287</v>
      </c>
    </row>
    <row r="1049" spans="2:65" s="1" customFormat="1" ht="10">
      <c r="B1049" s="32"/>
      <c r="D1049" s="144" t="s">
        <v>163</v>
      </c>
      <c r="F1049" s="145" t="s">
        <v>1286</v>
      </c>
      <c r="I1049" s="146"/>
      <c r="L1049" s="32"/>
      <c r="M1049" s="147"/>
      <c r="T1049" s="53"/>
      <c r="AT1049" s="17" t="s">
        <v>163</v>
      </c>
      <c r="AU1049" s="17" t="s">
        <v>84</v>
      </c>
    </row>
    <row r="1050" spans="2:65" s="1" customFormat="1" ht="16.5" customHeight="1">
      <c r="B1050" s="32"/>
      <c r="C1050" s="162" t="s">
        <v>1288</v>
      </c>
      <c r="D1050" s="162" t="s">
        <v>206</v>
      </c>
      <c r="E1050" s="163" t="s">
        <v>1289</v>
      </c>
      <c r="F1050" s="164" t="s">
        <v>1290</v>
      </c>
      <c r="G1050" s="165" t="s">
        <v>1277</v>
      </c>
      <c r="H1050" s="166">
        <v>5</v>
      </c>
      <c r="I1050" s="167"/>
      <c r="J1050" s="168">
        <f>ROUND(I1050*H1050,2)</f>
        <v>0</v>
      </c>
      <c r="K1050" s="164" t="s">
        <v>19</v>
      </c>
      <c r="L1050" s="169"/>
      <c r="M1050" s="170" t="s">
        <v>19</v>
      </c>
      <c r="N1050" s="171" t="s">
        <v>46</v>
      </c>
      <c r="P1050" s="140">
        <f>O1050*H1050</f>
        <v>0</v>
      </c>
      <c r="Q1050" s="140">
        <v>0</v>
      </c>
      <c r="R1050" s="140">
        <f>Q1050*H1050</f>
        <v>0</v>
      </c>
      <c r="S1050" s="140">
        <v>0</v>
      </c>
      <c r="T1050" s="141">
        <f>S1050*H1050</f>
        <v>0</v>
      </c>
      <c r="AR1050" s="142" t="s">
        <v>230</v>
      </c>
      <c r="AT1050" s="142" t="s">
        <v>206</v>
      </c>
      <c r="AU1050" s="142" t="s">
        <v>84</v>
      </c>
      <c r="AY1050" s="17" t="s">
        <v>157</v>
      </c>
      <c r="BE1050" s="143">
        <f>IF(N1050="základní",J1050,0)</f>
        <v>0</v>
      </c>
      <c r="BF1050" s="143">
        <f>IF(N1050="snížená",J1050,0)</f>
        <v>0</v>
      </c>
      <c r="BG1050" s="143">
        <f>IF(N1050="zákl. přenesená",J1050,0)</f>
        <v>0</v>
      </c>
      <c r="BH1050" s="143">
        <f>IF(N1050="sníž. přenesená",J1050,0)</f>
        <v>0</v>
      </c>
      <c r="BI1050" s="143">
        <f>IF(N1050="nulová",J1050,0)</f>
        <v>0</v>
      </c>
      <c r="BJ1050" s="17" t="s">
        <v>80</v>
      </c>
      <c r="BK1050" s="143">
        <f>ROUND(I1050*H1050,2)</f>
        <v>0</v>
      </c>
      <c r="BL1050" s="17" t="s">
        <v>192</v>
      </c>
      <c r="BM1050" s="142" t="s">
        <v>1291</v>
      </c>
    </row>
    <row r="1051" spans="2:65" s="1" customFormat="1" ht="10">
      <c r="B1051" s="32"/>
      <c r="D1051" s="144" t="s">
        <v>163</v>
      </c>
      <c r="F1051" s="145" t="s">
        <v>1290</v>
      </c>
      <c r="I1051" s="146"/>
      <c r="L1051" s="32"/>
      <c r="M1051" s="147"/>
      <c r="T1051" s="53"/>
      <c r="AT1051" s="17" t="s">
        <v>163</v>
      </c>
      <c r="AU1051" s="17" t="s">
        <v>84</v>
      </c>
    </row>
    <row r="1052" spans="2:65" s="1" customFormat="1" ht="16.5" customHeight="1">
      <c r="B1052" s="32"/>
      <c r="C1052" s="131" t="s">
        <v>788</v>
      </c>
      <c r="D1052" s="131" t="s">
        <v>159</v>
      </c>
      <c r="E1052" s="132" t="s">
        <v>1292</v>
      </c>
      <c r="F1052" s="133" t="s">
        <v>1293</v>
      </c>
      <c r="G1052" s="134" t="s">
        <v>340</v>
      </c>
      <c r="H1052" s="135">
        <v>1</v>
      </c>
      <c r="I1052" s="136"/>
      <c r="J1052" s="137">
        <f>ROUND(I1052*H1052,2)</f>
        <v>0</v>
      </c>
      <c r="K1052" s="133" t="s">
        <v>19</v>
      </c>
      <c r="L1052" s="32"/>
      <c r="M1052" s="138" t="s">
        <v>19</v>
      </c>
      <c r="N1052" s="139" t="s">
        <v>46</v>
      </c>
      <c r="P1052" s="140">
        <f>O1052*H1052</f>
        <v>0</v>
      </c>
      <c r="Q1052" s="140">
        <v>0</v>
      </c>
      <c r="R1052" s="140">
        <f>Q1052*H1052</f>
        <v>0</v>
      </c>
      <c r="S1052" s="140">
        <v>0</v>
      </c>
      <c r="T1052" s="141">
        <f>S1052*H1052</f>
        <v>0</v>
      </c>
      <c r="AR1052" s="142" t="s">
        <v>192</v>
      </c>
      <c r="AT1052" s="142" t="s">
        <v>159</v>
      </c>
      <c r="AU1052" s="142" t="s">
        <v>84</v>
      </c>
      <c r="AY1052" s="17" t="s">
        <v>157</v>
      </c>
      <c r="BE1052" s="143">
        <f>IF(N1052="základní",J1052,0)</f>
        <v>0</v>
      </c>
      <c r="BF1052" s="143">
        <f>IF(N1052="snížená",J1052,0)</f>
        <v>0</v>
      </c>
      <c r="BG1052" s="143">
        <f>IF(N1052="zákl. přenesená",J1052,0)</f>
        <v>0</v>
      </c>
      <c r="BH1052" s="143">
        <f>IF(N1052="sníž. přenesená",J1052,0)</f>
        <v>0</v>
      </c>
      <c r="BI1052" s="143">
        <f>IF(N1052="nulová",J1052,0)</f>
        <v>0</v>
      </c>
      <c r="BJ1052" s="17" t="s">
        <v>80</v>
      </c>
      <c r="BK1052" s="143">
        <f>ROUND(I1052*H1052,2)</f>
        <v>0</v>
      </c>
      <c r="BL1052" s="17" t="s">
        <v>192</v>
      </c>
      <c r="BM1052" s="142" t="s">
        <v>1294</v>
      </c>
    </row>
    <row r="1053" spans="2:65" s="1" customFormat="1" ht="10">
      <c r="B1053" s="32"/>
      <c r="D1053" s="144" t="s">
        <v>163</v>
      </c>
      <c r="F1053" s="145" t="s">
        <v>1293</v>
      </c>
      <c r="I1053" s="146"/>
      <c r="L1053" s="32"/>
      <c r="M1053" s="147"/>
      <c r="T1053" s="53"/>
      <c r="AT1053" s="17" t="s">
        <v>163</v>
      </c>
      <c r="AU1053" s="17" t="s">
        <v>84</v>
      </c>
    </row>
    <row r="1054" spans="2:65" s="1" customFormat="1" ht="16.5" customHeight="1">
      <c r="B1054" s="32"/>
      <c r="C1054" s="131" t="s">
        <v>1295</v>
      </c>
      <c r="D1054" s="131" t="s">
        <v>159</v>
      </c>
      <c r="E1054" s="132" t="s">
        <v>1296</v>
      </c>
      <c r="F1054" s="133" t="s">
        <v>1297</v>
      </c>
      <c r="G1054" s="134" t="s">
        <v>340</v>
      </c>
      <c r="H1054" s="135">
        <v>8</v>
      </c>
      <c r="I1054" s="136"/>
      <c r="J1054" s="137">
        <f>ROUND(I1054*H1054,2)</f>
        <v>0</v>
      </c>
      <c r="K1054" s="133" t="s">
        <v>19</v>
      </c>
      <c r="L1054" s="32"/>
      <c r="M1054" s="138" t="s">
        <v>19</v>
      </c>
      <c r="N1054" s="139" t="s">
        <v>46</v>
      </c>
      <c r="P1054" s="140">
        <f>O1054*H1054</f>
        <v>0</v>
      </c>
      <c r="Q1054" s="140">
        <v>0</v>
      </c>
      <c r="R1054" s="140">
        <f>Q1054*H1054</f>
        <v>0</v>
      </c>
      <c r="S1054" s="140">
        <v>0</v>
      </c>
      <c r="T1054" s="141">
        <f>S1054*H1054</f>
        <v>0</v>
      </c>
      <c r="AR1054" s="142" t="s">
        <v>192</v>
      </c>
      <c r="AT1054" s="142" t="s">
        <v>159</v>
      </c>
      <c r="AU1054" s="142" t="s">
        <v>84</v>
      </c>
      <c r="AY1054" s="17" t="s">
        <v>157</v>
      </c>
      <c r="BE1054" s="143">
        <f>IF(N1054="základní",J1054,0)</f>
        <v>0</v>
      </c>
      <c r="BF1054" s="143">
        <f>IF(N1054="snížená",J1054,0)</f>
        <v>0</v>
      </c>
      <c r="BG1054" s="143">
        <f>IF(N1054="zákl. přenesená",J1054,0)</f>
        <v>0</v>
      </c>
      <c r="BH1054" s="143">
        <f>IF(N1054="sníž. přenesená",J1054,0)</f>
        <v>0</v>
      </c>
      <c r="BI1054" s="143">
        <f>IF(N1054="nulová",J1054,0)</f>
        <v>0</v>
      </c>
      <c r="BJ1054" s="17" t="s">
        <v>80</v>
      </c>
      <c r="BK1054" s="143">
        <f>ROUND(I1054*H1054,2)</f>
        <v>0</v>
      </c>
      <c r="BL1054" s="17" t="s">
        <v>192</v>
      </c>
      <c r="BM1054" s="142" t="s">
        <v>1298</v>
      </c>
    </row>
    <row r="1055" spans="2:65" s="1" customFormat="1" ht="10">
      <c r="B1055" s="32"/>
      <c r="D1055" s="144" t="s">
        <v>163</v>
      </c>
      <c r="F1055" s="145" t="s">
        <v>1297</v>
      </c>
      <c r="I1055" s="146"/>
      <c r="L1055" s="32"/>
      <c r="M1055" s="147"/>
      <c r="T1055" s="53"/>
      <c r="AT1055" s="17" t="s">
        <v>163</v>
      </c>
      <c r="AU1055" s="17" t="s">
        <v>84</v>
      </c>
    </row>
    <row r="1056" spans="2:65" s="1" customFormat="1" ht="16.5" customHeight="1">
      <c r="B1056" s="32"/>
      <c r="C1056" s="131" t="s">
        <v>792</v>
      </c>
      <c r="D1056" s="131" t="s">
        <v>159</v>
      </c>
      <c r="E1056" s="132" t="s">
        <v>1299</v>
      </c>
      <c r="F1056" s="133" t="s">
        <v>1300</v>
      </c>
      <c r="G1056" s="134" t="s">
        <v>916</v>
      </c>
      <c r="H1056" s="186"/>
      <c r="I1056" s="136"/>
      <c r="J1056" s="137">
        <f>ROUND(I1056*H1056,2)</f>
        <v>0</v>
      </c>
      <c r="K1056" s="133" t="s">
        <v>19</v>
      </c>
      <c r="L1056" s="32"/>
      <c r="M1056" s="138" t="s">
        <v>19</v>
      </c>
      <c r="N1056" s="139" t="s">
        <v>46</v>
      </c>
      <c r="P1056" s="140">
        <f>O1056*H1056</f>
        <v>0</v>
      </c>
      <c r="Q1056" s="140">
        <v>0</v>
      </c>
      <c r="R1056" s="140">
        <f>Q1056*H1056</f>
        <v>0</v>
      </c>
      <c r="S1056" s="140">
        <v>0</v>
      </c>
      <c r="T1056" s="141">
        <f>S1056*H1056</f>
        <v>0</v>
      </c>
      <c r="AR1056" s="142" t="s">
        <v>192</v>
      </c>
      <c r="AT1056" s="142" t="s">
        <v>159</v>
      </c>
      <c r="AU1056" s="142" t="s">
        <v>84</v>
      </c>
      <c r="AY1056" s="17" t="s">
        <v>157</v>
      </c>
      <c r="BE1056" s="143">
        <f>IF(N1056="základní",J1056,0)</f>
        <v>0</v>
      </c>
      <c r="BF1056" s="143">
        <f>IF(N1056="snížená",J1056,0)</f>
        <v>0</v>
      </c>
      <c r="BG1056" s="143">
        <f>IF(N1056="zákl. přenesená",J1056,0)</f>
        <v>0</v>
      </c>
      <c r="BH1056" s="143">
        <f>IF(N1056="sníž. přenesená",J1056,0)</f>
        <v>0</v>
      </c>
      <c r="BI1056" s="143">
        <f>IF(N1056="nulová",J1056,0)</f>
        <v>0</v>
      </c>
      <c r="BJ1056" s="17" t="s">
        <v>80</v>
      </c>
      <c r="BK1056" s="143">
        <f>ROUND(I1056*H1056,2)</f>
        <v>0</v>
      </c>
      <c r="BL1056" s="17" t="s">
        <v>192</v>
      </c>
      <c r="BM1056" s="142" t="s">
        <v>1301</v>
      </c>
    </row>
    <row r="1057" spans="2:65" s="1" customFormat="1" ht="10">
      <c r="B1057" s="32"/>
      <c r="D1057" s="144" t="s">
        <v>163</v>
      </c>
      <c r="F1057" s="145" t="s">
        <v>1300</v>
      </c>
      <c r="I1057" s="146"/>
      <c r="L1057" s="32"/>
      <c r="M1057" s="147"/>
      <c r="T1057" s="53"/>
      <c r="AT1057" s="17" t="s">
        <v>163</v>
      </c>
      <c r="AU1057" s="17" t="s">
        <v>84</v>
      </c>
    </row>
    <row r="1058" spans="2:65" s="11" customFormat="1" ht="22.75" customHeight="1">
      <c r="B1058" s="119"/>
      <c r="D1058" s="120" t="s">
        <v>74</v>
      </c>
      <c r="E1058" s="129" t="s">
        <v>1302</v>
      </c>
      <c r="F1058" s="129" t="s">
        <v>1303</v>
      </c>
      <c r="I1058" s="122"/>
      <c r="J1058" s="130">
        <f>BK1058</f>
        <v>0</v>
      </c>
      <c r="L1058" s="119"/>
      <c r="M1058" s="124"/>
      <c r="P1058" s="125">
        <f>SUM(P1059:P1098)</f>
        <v>0</v>
      </c>
      <c r="R1058" s="125">
        <f>SUM(R1059:R1098)</f>
        <v>0</v>
      </c>
      <c r="T1058" s="126">
        <f>SUM(T1059:T1098)</f>
        <v>0</v>
      </c>
      <c r="AR1058" s="120" t="s">
        <v>84</v>
      </c>
      <c r="AT1058" s="127" t="s">
        <v>74</v>
      </c>
      <c r="AU1058" s="127" t="s">
        <v>80</v>
      </c>
      <c r="AY1058" s="120" t="s">
        <v>157</v>
      </c>
      <c r="BK1058" s="128">
        <f>SUM(BK1059:BK1098)</f>
        <v>0</v>
      </c>
    </row>
    <row r="1059" spans="2:65" s="1" customFormat="1" ht="16.5" customHeight="1">
      <c r="B1059" s="32"/>
      <c r="C1059" s="131" t="s">
        <v>1304</v>
      </c>
      <c r="D1059" s="131" t="s">
        <v>159</v>
      </c>
      <c r="E1059" s="132" t="s">
        <v>1305</v>
      </c>
      <c r="F1059" s="133" t="s">
        <v>1306</v>
      </c>
      <c r="G1059" s="134" t="s">
        <v>235</v>
      </c>
      <c r="H1059" s="135">
        <v>43</v>
      </c>
      <c r="I1059" s="136"/>
      <c r="J1059" s="137">
        <f>ROUND(I1059*H1059,2)</f>
        <v>0</v>
      </c>
      <c r="K1059" s="133" t="s">
        <v>19</v>
      </c>
      <c r="L1059" s="32"/>
      <c r="M1059" s="138" t="s">
        <v>19</v>
      </c>
      <c r="N1059" s="139" t="s">
        <v>46</v>
      </c>
      <c r="P1059" s="140">
        <f>O1059*H1059</f>
        <v>0</v>
      </c>
      <c r="Q1059" s="140">
        <v>0</v>
      </c>
      <c r="R1059" s="140">
        <f>Q1059*H1059</f>
        <v>0</v>
      </c>
      <c r="S1059" s="140">
        <v>0</v>
      </c>
      <c r="T1059" s="141">
        <f>S1059*H1059</f>
        <v>0</v>
      </c>
      <c r="AR1059" s="142" t="s">
        <v>192</v>
      </c>
      <c r="AT1059" s="142" t="s">
        <v>159</v>
      </c>
      <c r="AU1059" s="142" t="s">
        <v>84</v>
      </c>
      <c r="AY1059" s="17" t="s">
        <v>157</v>
      </c>
      <c r="BE1059" s="143">
        <f>IF(N1059="základní",J1059,0)</f>
        <v>0</v>
      </c>
      <c r="BF1059" s="143">
        <f>IF(N1059="snížená",J1059,0)</f>
        <v>0</v>
      </c>
      <c r="BG1059" s="143">
        <f>IF(N1059="zákl. přenesená",J1059,0)</f>
        <v>0</v>
      </c>
      <c r="BH1059" s="143">
        <f>IF(N1059="sníž. přenesená",J1059,0)</f>
        <v>0</v>
      </c>
      <c r="BI1059" s="143">
        <f>IF(N1059="nulová",J1059,0)</f>
        <v>0</v>
      </c>
      <c r="BJ1059" s="17" t="s">
        <v>80</v>
      </c>
      <c r="BK1059" s="143">
        <f>ROUND(I1059*H1059,2)</f>
        <v>0</v>
      </c>
      <c r="BL1059" s="17" t="s">
        <v>192</v>
      </c>
      <c r="BM1059" s="142" t="s">
        <v>1307</v>
      </c>
    </row>
    <row r="1060" spans="2:65" s="1" customFormat="1" ht="10">
      <c r="B1060" s="32"/>
      <c r="D1060" s="144" t="s">
        <v>163</v>
      </c>
      <c r="F1060" s="145" t="s">
        <v>1306</v>
      </c>
      <c r="I1060" s="146"/>
      <c r="L1060" s="32"/>
      <c r="M1060" s="147"/>
      <c r="T1060" s="53"/>
      <c r="AT1060" s="17" t="s">
        <v>163</v>
      </c>
      <c r="AU1060" s="17" t="s">
        <v>84</v>
      </c>
    </row>
    <row r="1061" spans="2:65" s="12" customFormat="1" ht="10">
      <c r="B1061" s="148"/>
      <c r="D1061" s="144" t="s">
        <v>164</v>
      </c>
      <c r="E1061" s="149" t="s">
        <v>19</v>
      </c>
      <c r="F1061" s="150" t="s">
        <v>1308</v>
      </c>
      <c r="H1061" s="151">
        <v>43</v>
      </c>
      <c r="I1061" s="152"/>
      <c r="L1061" s="148"/>
      <c r="M1061" s="153"/>
      <c r="T1061" s="154"/>
      <c r="AT1061" s="149" t="s">
        <v>164</v>
      </c>
      <c r="AU1061" s="149" t="s">
        <v>84</v>
      </c>
      <c r="AV1061" s="12" t="s">
        <v>84</v>
      </c>
      <c r="AW1061" s="12" t="s">
        <v>36</v>
      </c>
      <c r="AX1061" s="12" t="s">
        <v>75</v>
      </c>
      <c r="AY1061" s="149" t="s">
        <v>157</v>
      </c>
    </row>
    <row r="1062" spans="2:65" s="13" customFormat="1" ht="10">
      <c r="B1062" s="155"/>
      <c r="D1062" s="144" t="s">
        <v>164</v>
      </c>
      <c r="E1062" s="156" t="s">
        <v>19</v>
      </c>
      <c r="F1062" s="157" t="s">
        <v>166</v>
      </c>
      <c r="H1062" s="158">
        <v>43</v>
      </c>
      <c r="I1062" s="159"/>
      <c r="L1062" s="155"/>
      <c r="M1062" s="160"/>
      <c r="T1062" s="161"/>
      <c r="AT1062" s="156" t="s">
        <v>164</v>
      </c>
      <c r="AU1062" s="156" t="s">
        <v>84</v>
      </c>
      <c r="AV1062" s="13" t="s">
        <v>90</v>
      </c>
      <c r="AW1062" s="13" t="s">
        <v>36</v>
      </c>
      <c r="AX1062" s="13" t="s">
        <v>80</v>
      </c>
      <c r="AY1062" s="156" t="s">
        <v>157</v>
      </c>
    </row>
    <row r="1063" spans="2:65" s="1" customFormat="1" ht="16.5" customHeight="1">
      <c r="B1063" s="32"/>
      <c r="C1063" s="131" t="s">
        <v>795</v>
      </c>
      <c r="D1063" s="131" t="s">
        <v>159</v>
      </c>
      <c r="E1063" s="132" t="s">
        <v>1309</v>
      </c>
      <c r="F1063" s="133" t="s">
        <v>1310</v>
      </c>
      <c r="G1063" s="134" t="s">
        <v>235</v>
      </c>
      <c r="H1063" s="135">
        <v>43</v>
      </c>
      <c r="I1063" s="136"/>
      <c r="J1063" s="137">
        <f>ROUND(I1063*H1063,2)</f>
        <v>0</v>
      </c>
      <c r="K1063" s="133" t="s">
        <v>19</v>
      </c>
      <c r="L1063" s="32"/>
      <c r="M1063" s="138" t="s">
        <v>19</v>
      </c>
      <c r="N1063" s="139" t="s">
        <v>46</v>
      </c>
      <c r="P1063" s="140">
        <f>O1063*H1063</f>
        <v>0</v>
      </c>
      <c r="Q1063" s="140">
        <v>0</v>
      </c>
      <c r="R1063" s="140">
        <f>Q1063*H1063</f>
        <v>0</v>
      </c>
      <c r="S1063" s="140">
        <v>0</v>
      </c>
      <c r="T1063" s="141">
        <f>S1063*H1063</f>
        <v>0</v>
      </c>
      <c r="AR1063" s="142" t="s">
        <v>192</v>
      </c>
      <c r="AT1063" s="142" t="s">
        <v>159</v>
      </c>
      <c r="AU1063" s="142" t="s">
        <v>84</v>
      </c>
      <c r="AY1063" s="17" t="s">
        <v>157</v>
      </c>
      <c r="BE1063" s="143">
        <f>IF(N1063="základní",J1063,0)</f>
        <v>0</v>
      </c>
      <c r="BF1063" s="143">
        <f>IF(N1063="snížená",J1063,0)</f>
        <v>0</v>
      </c>
      <c r="BG1063" s="143">
        <f>IF(N1063="zákl. přenesená",J1063,0)</f>
        <v>0</v>
      </c>
      <c r="BH1063" s="143">
        <f>IF(N1063="sníž. přenesená",J1063,0)</f>
        <v>0</v>
      </c>
      <c r="BI1063" s="143">
        <f>IF(N1063="nulová",J1063,0)</f>
        <v>0</v>
      </c>
      <c r="BJ1063" s="17" t="s">
        <v>80</v>
      </c>
      <c r="BK1063" s="143">
        <f>ROUND(I1063*H1063,2)</f>
        <v>0</v>
      </c>
      <c r="BL1063" s="17" t="s">
        <v>192</v>
      </c>
      <c r="BM1063" s="142" t="s">
        <v>1311</v>
      </c>
    </row>
    <row r="1064" spans="2:65" s="1" customFormat="1" ht="10">
      <c r="B1064" s="32"/>
      <c r="D1064" s="144" t="s">
        <v>163</v>
      </c>
      <c r="F1064" s="145" t="s">
        <v>1310</v>
      </c>
      <c r="I1064" s="146"/>
      <c r="L1064" s="32"/>
      <c r="M1064" s="147"/>
      <c r="T1064" s="53"/>
      <c r="AT1064" s="17" t="s">
        <v>163</v>
      </c>
      <c r="AU1064" s="17" t="s">
        <v>84</v>
      </c>
    </row>
    <row r="1065" spans="2:65" s="1" customFormat="1" ht="16.5" customHeight="1">
      <c r="B1065" s="32"/>
      <c r="C1065" s="131" t="s">
        <v>1312</v>
      </c>
      <c r="D1065" s="131" t="s">
        <v>159</v>
      </c>
      <c r="E1065" s="132" t="s">
        <v>1313</v>
      </c>
      <c r="F1065" s="133" t="s">
        <v>1314</v>
      </c>
      <c r="G1065" s="134" t="s">
        <v>340</v>
      </c>
      <c r="H1065" s="135">
        <v>2</v>
      </c>
      <c r="I1065" s="136"/>
      <c r="J1065" s="137">
        <f>ROUND(I1065*H1065,2)</f>
        <v>0</v>
      </c>
      <c r="K1065" s="133" t="s">
        <v>19</v>
      </c>
      <c r="L1065" s="32"/>
      <c r="M1065" s="138" t="s">
        <v>19</v>
      </c>
      <c r="N1065" s="139" t="s">
        <v>46</v>
      </c>
      <c r="P1065" s="140">
        <f>O1065*H1065</f>
        <v>0</v>
      </c>
      <c r="Q1065" s="140">
        <v>0</v>
      </c>
      <c r="R1065" s="140">
        <f>Q1065*H1065</f>
        <v>0</v>
      </c>
      <c r="S1065" s="140">
        <v>0</v>
      </c>
      <c r="T1065" s="141">
        <f>S1065*H1065</f>
        <v>0</v>
      </c>
      <c r="AR1065" s="142" t="s">
        <v>192</v>
      </c>
      <c r="AT1065" s="142" t="s">
        <v>159</v>
      </c>
      <c r="AU1065" s="142" t="s">
        <v>84</v>
      </c>
      <c r="AY1065" s="17" t="s">
        <v>157</v>
      </c>
      <c r="BE1065" s="143">
        <f>IF(N1065="základní",J1065,0)</f>
        <v>0</v>
      </c>
      <c r="BF1065" s="143">
        <f>IF(N1065="snížená",J1065,0)</f>
        <v>0</v>
      </c>
      <c r="BG1065" s="143">
        <f>IF(N1065="zákl. přenesená",J1065,0)</f>
        <v>0</v>
      </c>
      <c r="BH1065" s="143">
        <f>IF(N1065="sníž. přenesená",J1065,0)</f>
        <v>0</v>
      </c>
      <c r="BI1065" s="143">
        <f>IF(N1065="nulová",J1065,0)</f>
        <v>0</v>
      </c>
      <c r="BJ1065" s="17" t="s">
        <v>80</v>
      </c>
      <c r="BK1065" s="143">
        <f>ROUND(I1065*H1065,2)</f>
        <v>0</v>
      </c>
      <c r="BL1065" s="17" t="s">
        <v>192</v>
      </c>
      <c r="BM1065" s="142" t="s">
        <v>1315</v>
      </c>
    </row>
    <row r="1066" spans="2:65" s="1" customFormat="1" ht="10">
      <c r="B1066" s="32"/>
      <c r="D1066" s="144" t="s">
        <v>163</v>
      </c>
      <c r="F1066" s="145" t="s">
        <v>1314</v>
      </c>
      <c r="I1066" s="146"/>
      <c r="L1066" s="32"/>
      <c r="M1066" s="147"/>
      <c r="T1066" s="53"/>
      <c r="AT1066" s="17" t="s">
        <v>163</v>
      </c>
      <c r="AU1066" s="17" t="s">
        <v>84</v>
      </c>
    </row>
    <row r="1067" spans="2:65" s="1" customFormat="1" ht="16.5" customHeight="1">
      <c r="B1067" s="32"/>
      <c r="C1067" s="131" t="s">
        <v>799</v>
      </c>
      <c r="D1067" s="131" t="s">
        <v>159</v>
      </c>
      <c r="E1067" s="132" t="s">
        <v>1316</v>
      </c>
      <c r="F1067" s="133" t="s">
        <v>1317</v>
      </c>
      <c r="G1067" s="134" t="s">
        <v>340</v>
      </c>
      <c r="H1067" s="135">
        <v>1</v>
      </c>
      <c r="I1067" s="136"/>
      <c r="J1067" s="137">
        <f>ROUND(I1067*H1067,2)</f>
        <v>0</v>
      </c>
      <c r="K1067" s="133" t="s">
        <v>19</v>
      </c>
      <c r="L1067" s="32"/>
      <c r="M1067" s="138" t="s">
        <v>19</v>
      </c>
      <c r="N1067" s="139" t="s">
        <v>46</v>
      </c>
      <c r="P1067" s="140">
        <f>O1067*H1067</f>
        <v>0</v>
      </c>
      <c r="Q1067" s="140">
        <v>0</v>
      </c>
      <c r="R1067" s="140">
        <f>Q1067*H1067</f>
        <v>0</v>
      </c>
      <c r="S1067" s="140">
        <v>0</v>
      </c>
      <c r="T1067" s="141">
        <f>S1067*H1067</f>
        <v>0</v>
      </c>
      <c r="AR1067" s="142" t="s">
        <v>192</v>
      </c>
      <c r="AT1067" s="142" t="s">
        <v>159</v>
      </c>
      <c r="AU1067" s="142" t="s">
        <v>84</v>
      </c>
      <c r="AY1067" s="17" t="s">
        <v>157</v>
      </c>
      <c r="BE1067" s="143">
        <f>IF(N1067="základní",J1067,0)</f>
        <v>0</v>
      </c>
      <c r="BF1067" s="143">
        <f>IF(N1067="snížená",J1067,0)</f>
        <v>0</v>
      </c>
      <c r="BG1067" s="143">
        <f>IF(N1067="zákl. přenesená",J1067,0)</f>
        <v>0</v>
      </c>
      <c r="BH1067" s="143">
        <f>IF(N1067="sníž. přenesená",J1067,0)</f>
        <v>0</v>
      </c>
      <c r="BI1067" s="143">
        <f>IF(N1067="nulová",J1067,0)</f>
        <v>0</v>
      </c>
      <c r="BJ1067" s="17" t="s">
        <v>80</v>
      </c>
      <c r="BK1067" s="143">
        <f>ROUND(I1067*H1067,2)</f>
        <v>0</v>
      </c>
      <c r="BL1067" s="17" t="s">
        <v>192</v>
      </c>
      <c r="BM1067" s="142" t="s">
        <v>1318</v>
      </c>
    </row>
    <row r="1068" spans="2:65" s="1" customFormat="1" ht="10">
      <c r="B1068" s="32"/>
      <c r="D1068" s="144" t="s">
        <v>163</v>
      </c>
      <c r="F1068" s="145" t="s">
        <v>1317</v>
      </c>
      <c r="I1068" s="146"/>
      <c r="L1068" s="32"/>
      <c r="M1068" s="147"/>
      <c r="T1068" s="53"/>
      <c r="AT1068" s="17" t="s">
        <v>163</v>
      </c>
      <c r="AU1068" s="17" t="s">
        <v>84</v>
      </c>
    </row>
    <row r="1069" spans="2:65" s="1" customFormat="1" ht="16.5" customHeight="1">
      <c r="B1069" s="32"/>
      <c r="C1069" s="131" t="s">
        <v>1319</v>
      </c>
      <c r="D1069" s="131" t="s">
        <v>159</v>
      </c>
      <c r="E1069" s="132" t="s">
        <v>1320</v>
      </c>
      <c r="F1069" s="133" t="s">
        <v>1321</v>
      </c>
      <c r="G1069" s="134" t="s">
        <v>340</v>
      </c>
      <c r="H1069" s="135">
        <v>1</v>
      </c>
      <c r="I1069" s="136"/>
      <c r="J1069" s="137">
        <f>ROUND(I1069*H1069,2)</f>
        <v>0</v>
      </c>
      <c r="K1069" s="133" t="s">
        <v>19</v>
      </c>
      <c r="L1069" s="32"/>
      <c r="M1069" s="138" t="s">
        <v>19</v>
      </c>
      <c r="N1069" s="139" t="s">
        <v>46</v>
      </c>
      <c r="P1069" s="140">
        <f>O1069*H1069</f>
        <v>0</v>
      </c>
      <c r="Q1069" s="140">
        <v>0</v>
      </c>
      <c r="R1069" s="140">
        <f>Q1069*H1069</f>
        <v>0</v>
      </c>
      <c r="S1069" s="140">
        <v>0</v>
      </c>
      <c r="T1069" s="141">
        <f>S1069*H1069</f>
        <v>0</v>
      </c>
      <c r="AR1069" s="142" t="s">
        <v>192</v>
      </c>
      <c r="AT1069" s="142" t="s">
        <v>159</v>
      </c>
      <c r="AU1069" s="142" t="s">
        <v>84</v>
      </c>
      <c r="AY1069" s="17" t="s">
        <v>157</v>
      </c>
      <c r="BE1069" s="143">
        <f>IF(N1069="základní",J1069,0)</f>
        <v>0</v>
      </c>
      <c r="BF1069" s="143">
        <f>IF(N1069="snížená",J1069,0)</f>
        <v>0</v>
      </c>
      <c r="BG1069" s="143">
        <f>IF(N1069="zákl. přenesená",J1069,0)</f>
        <v>0</v>
      </c>
      <c r="BH1069" s="143">
        <f>IF(N1069="sníž. přenesená",J1069,0)</f>
        <v>0</v>
      </c>
      <c r="BI1069" s="143">
        <f>IF(N1069="nulová",J1069,0)</f>
        <v>0</v>
      </c>
      <c r="BJ1069" s="17" t="s">
        <v>80</v>
      </c>
      <c r="BK1069" s="143">
        <f>ROUND(I1069*H1069,2)</f>
        <v>0</v>
      </c>
      <c r="BL1069" s="17" t="s">
        <v>192</v>
      </c>
      <c r="BM1069" s="142" t="s">
        <v>1322</v>
      </c>
    </row>
    <row r="1070" spans="2:65" s="1" customFormat="1" ht="10">
      <c r="B1070" s="32"/>
      <c r="D1070" s="144" t="s">
        <v>163</v>
      </c>
      <c r="F1070" s="145" t="s">
        <v>1321</v>
      </c>
      <c r="I1070" s="146"/>
      <c r="L1070" s="32"/>
      <c r="M1070" s="147"/>
      <c r="T1070" s="53"/>
      <c r="AT1070" s="17" t="s">
        <v>163</v>
      </c>
      <c r="AU1070" s="17" t="s">
        <v>84</v>
      </c>
    </row>
    <row r="1071" spans="2:65" s="1" customFormat="1" ht="16.5" customHeight="1">
      <c r="B1071" s="32"/>
      <c r="C1071" s="131" t="s">
        <v>802</v>
      </c>
      <c r="D1071" s="131" t="s">
        <v>159</v>
      </c>
      <c r="E1071" s="132" t="s">
        <v>1323</v>
      </c>
      <c r="F1071" s="133" t="s">
        <v>1324</v>
      </c>
      <c r="G1071" s="134" t="s">
        <v>340</v>
      </c>
      <c r="H1071" s="135">
        <v>1</v>
      </c>
      <c r="I1071" s="136"/>
      <c r="J1071" s="137">
        <f>ROUND(I1071*H1071,2)</f>
        <v>0</v>
      </c>
      <c r="K1071" s="133" t="s">
        <v>19</v>
      </c>
      <c r="L1071" s="32"/>
      <c r="M1071" s="138" t="s">
        <v>19</v>
      </c>
      <c r="N1071" s="139" t="s">
        <v>46</v>
      </c>
      <c r="P1071" s="140">
        <f>O1071*H1071</f>
        <v>0</v>
      </c>
      <c r="Q1071" s="140">
        <v>0</v>
      </c>
      <c r="R1071" s="140">
        <f>Q1071*H1071</f>
        <v>0</v>
      </c>
      <c r="S1071" s="140">
        <v>0</v>
      </c>
      <c r="T1071" s="141">
        <f>S1071*H1071</f>
        <v>0</v>
      </c>
      <c r="AR1071" s="142" t="s">
        <v>192</v>
      </c>
      <c r="AT1071" s="142" t="s">
        <v>159</v>
      </c>
      <c r="AU1071" s="142" t="s">
        <v>84</v>
      </c>
      <c r="AY1071" s="17" t="s">
        <v>157</v>
      </c>
      <c r="BE1071" s="143">
        <f>IF(N1071="základní",J1071,0)</f>
        <v>0</v>
      </c>
      <c r="BF1071" s="143">
        <f>IF(N1071="snížená",J1071,0)</f>
        <v>0</v>
      </c>
      <c r="BG1071" s="143">
        <f>IF(N1071="zákl. přenesená",J1071,0)</f>
        <v>0</v>
      </c>
      <c r="BH1071" s="143">
        <f>IF(N1071="sníž. přenesená",J1071,0)</f>
        <v>0</v>
      </c>
      <c r="BI1071" s="143">
        <f>IF(N1071="nulová",J1071,0)</f>
        <v>0</v>
      </c>
      <c r="BJ1071" s="17" t="s">
        <v>80</v>
      </c>
      <c r="BK1071" s="143">
        <f>ROUND(I1071*H1071,2)</f>
        <v>0</v>
      </c>
      <c r="BL1071" s="17" t="s">
        <v>192</v>
      </c>
      <c r="BM1071" s="142" t="s">
        <v>1325</v>
      </c>
    </row>
    <row r="1072" spans="2:65" s="1" customFormat="1" ht="10">
      <c r="B1072" s="32"/>
      <c r="D1072" s="144" t="s">
        <v>163</v>
      </c>
      <c r="F1072" s="145" t="s">
        <v>1324</v>
      </c>
      <c r="I1072" s="146"/>
      <c r="L1072" s="32"/>
      <c r="M1072" s="147"/>
      <c r="T1072" s="53"/>
      <c r="AT1072" s="17" t="s">
        <v>163</v>
      </c>
      <c r="AU1072" s="17" t="s">
        <v>84</v>
      </c>
    </row>
    <row r="1073" spans="2:65" s="1" customFormat="1" ht="16.5" customHeight="1">
      <c r="B1073" s="32"/>
      <c r="C1073" s="131" t="s">
        <v>1326</v>
      </c>
      <c r="D1073" s="131" t="s">
        <v>159</v>
      </c>
      <c r="E1073" s="132" t="s">
        <v>1327</v>
      </c>
      <c r="F1073" s="133" t="s">
        <v>1328</v>
      </c>
      <c r="G1073" s="134" t="s">
        <v>235</v>
      </c>
      <c r="H1073" s="135">
        <v>22.4</v>
      </c>
      <c r="I1073" s="136"/>
      <c r="J1073" s="137">
        <f>ROUND(I1073*H1073,2)</f>
        <v>0</v>
      </c>
      <c r="K1073" s="133" t="s">
        <v>19</v>
      </c>
      <c r="L1073" s="32"/>
      <c r="M1073" s="138" t="s">
        <v>19</v>
      </c>
      <c r="N1073" s="139" t="s">
        <v>46</v>
      </c>
      <c r="P1073" s="140">
        <f>O1073*H1073</f>
        <v>0</v>
      </c>
      <c r="Q1073" s="140">
        <v>0</v>
      </c>
      <c r="R1073" s="140">
        <f>Q1073*H1073</f>
        <v>0</v>
      </c>
      <c r="S1073" s="140">
        <v>0</v>
      </c>
      <c r="T1073" s="141">
        <f>S1073*H1073</f>
        <v>0</v>
      </c>
      <c r="AR1073" s="142" t="s">
        <v>192</v>
      </c>
      <c r="AT1073" s="142" t="s">
        <v>159</v>
      </c>
      <c r="AU1073" s="142" t="s">
        <v>84</v>
      </c>
      <c r="AY1073" s="17" t="s">
        <v>157</v>
      </c>
      <c r="BE1073" s="143">
        <f>IF(N1073="základní",J1073,0)</f>
        <v>0</v>
      </c>
      <c r="BF1073" s="143">
        <f>IF(N1073="snížená",J1073,0)</f>
        <v>0</v>
      </c>
      <c r="BG1073" s="143">
        <f>IF(N1073="zákl. přenesená",J1073,0)</f>
        <v>0</v>
      </c>
      <c r="BH1073" s="143">
        <f>IF(N1073="sníž. přenesená",J1073,0)</f>
        <v>0</v>
      </c>
      <c r="BI1073" s="143">
        <f>IF(N1073="nulová",J1073,0)</f>
        <v>0</v>
      </c>
      <c r="BJ1073" s="17" t="s">
        <v>80</v>
      </c>
      <c r="BK1073" s="143">
        <f>ROUND(I1073*H1073,2)</f>
        <v>0</v>
      </c>
      <c r="BL1073" s="17" t="s">
        <v>192</v>
      </c>
      <c r="BM1073" s="142" t="s">
        <v>1329</v>
      </c>
    </row>
    <row r="1074" spans="2:65" s="1" customFormat="1" ht="10">
      <c r="B1074" s="32"/>
      <c r="D1074" s="144" t="s">
        <v>163</v>
      </c>
      <c r="F1074" s="145" t="s">
        <v>1328</v>
      </c>
      <c r="I1074" s="146"/>
      <c r="L1074" s="32"/>
      <c r="M1074" s="147"/>
      <c r="T1074" s="53"/>
      <c r="AT1074" s="17" t="s">
        <v>163</v>
      </c>
      <c r="AU1074" s="17" t="s">
        <v>84</v>
      </c>
    </row>
    <row r="1075" spans="2:65" s="12" customFormat="1" ht="10">
      <c r="B1075" s="148"/>
      <c r="D1075" s="144" t="s">
        <v>164</v>
      </c>
      <c r="E1075" s="149" t="s">
        <v>19</v>
      </c>
      <c r="F1075" s="150" t="s">
        <v>1330</v>
      </c>
      <c r="H1075" s="151">
        <v>22.4</v>
      </c>
      <c r="I1075" s="152"/>
      <c r="L1075" s="148"/>
      <c r="M1075" s="153"/>
      <c r="T1075" s="154"/>
      <c r="AT1075" s="149" t="s">
        <v>164</v>
      </c>
      <c r="AU1075" s="149" t="s">
        <v>84</v>
      </c>
      <c r="AV1075" s="12" t="s">
        <v>84</v>
      </c>
      <c r="AW1075" s="12" t="s">
        <v>36</v>
      </c>
      <c r="AX1075" s="12" t="s">
        <v>75</v>
      </c>
      <c r="AY1075" s="149" t="s">
        <v>157</v>
      </c>
    </row>
    <row r="1076" spans="2:65" s="13" customFormat="1" ht="10">
      <c r="B1076" s="155"/>
      <c r="D1076" s="144" t="s">
        <v>164</v>
      </c>
      <c r="E1076" s="156" t="s">
        <v>19</v>
      </c>
      <c r="F1076" s="157" t="s">
        <v>166</v>
      </c>
      <c r="H1076" s="158">
        <v>22.4</v>
      </c>
      <c r="I1076" s="159"/>
      <c r="L1076" s="155"/>
      <c r="M1076" s="160"/>
      <c r="T1076" s="161"/>
      <c r="AT1076" s="156" t="s">
        <v>164</v>
      </c>
      <c r="AU1076" s="156" t="s">
        <v>84</v>
      </c>
      <c r="AV1076" s="13" t="s">
        <v>90</v>
      </c>
      <c r="AW1076" s="13" t="s">
        <v>36</v>
      </c>
      <c r="AX1076" s="13" t="s">
        <v>80</v>
      </c>
      <c r="AY1076" s="156" t="s">
        <v>157</v>
      </c>
    </row>
    <row r="1077" spans="2:65" s="1" customFormat="1" ht="16.5" customHeight="1">
      <c r="B1077" s="32"/>
      <c r="C1077" s="131" t="s">
        <v>807</v>
      </c>
      <c r="D1077" s="131" t="s">
        <v>159</v>
      </c>
      <c r="E1077" s="132" t="s">
        <v>1331</v>
      </c>
      <c r="F1077" s="133" t="s">
        <v>1332</v>
      </c>
      <c r="G1077" s="134" t="s">
        <v>209</v>
      </c>
      <c r="H1077" s="135">
        <v>93.751999999999995</v>
      </c>
      <c r="I1077" s="136"/>
      <c r="J1077" s="137">
        <f>ROUND(I1077*H1077,2)</f>
        <v>0</v>
      </c>
      <c r="K1077" s="133" t="s">
        <v>19</v>
      </c>
      <c r="L1077" s="32"/>
      <c r="M1077" s="138" t="s">
        <v>19</v>
      </c>
      <c r="N1077" s="139" t="s">
        <v>46</v>
      </c>
      <c r="P1077" s="140">
        <f>O1077*H1077</f>
        <v>0</v>
      </c>
      <c r="Q1077" s="140">
        <v>0</v>
      </c>
      <c r="R1077" s="140">
        <f>Q1077*H1077</f>
        <v>0</v>
      </c>
      <c r="S1077" s="140">
        <v>0</v>
      </c>
      <c r="T1077" s="141">
        <f>S1077*H1077</f>
        <v>0</v>
      </c>
      <c r="AR1077" s="142" t="s">
        <v>192</v>
      </c>
      <c r="AT1077" s="142" t="s">
        <v>159</v>
      </c>
      <c r="AU1077" s="142" t="s">
        <v>84</v>
      </c>
      <c r="AY1077" s="17" t="s">
        <v>157</v>
      </c>
      <c r="BE1077" s="143">
        <f>IF(N1077="základní",J1077,0)</f>
        <v>0</v>
      </c>
      <c r="BF1077" s="143">
        <f>IF(N1077="snížená",J1077,0)</f>
        <v>0</v>
      </c>
      <c r="BG1077" s="143">
        <f>IF(N1077="zákl. přenesená",J1077,0)</f>
        <v>0</v>
      </c>
      <c r="BH1077" s="143">
        <f>IF(N1077="sníž. přenesená",J1077,0)</f>
        <v>0</v>
      </c>
      <c r="BI1077" s="143">
        <f>IF(N1077="nulová",J1077,0)</f>
        <v>0</v>
      </c>
      <c r="BJ1077" s="17" t="s">
        <v>80</v>
      </c>
      <c r="BK1077" s="143">
        <f>ROUND(I1077*H1077,2)</f>
        <v>0</v>
      </c>
      <c r="BL1077" s="17" t="s">
        <v>192</v>
      </c>
      <c r="BM1077" s="142" t="s">
        <v>1333</v>
      </c>
    </row>
    <row r="1078" spans="2:65" s="1" customFormat="1" ht="10">
      <c r="B1078" s="32"/>
      <c r="D1078" s="144" t="s">
        <v>163</v>
      </c>
      <c r="F1078" s="145" t="s">
        <v>1332</v>
      </c>
      <c r="I1078" s="146"/>
      <c r="L1078" s="32"/>
      <c r="M1078" s="147"/>
      <c r="T1078" s="53"/>
      <c r="AT1078" s="17" t="s">
        <v>163</v>
      </c>
      <c r="AU1078" s="17" t="s">
        <v>84</v>
      </c>
    </row>
    <row r="1079" spans="2:65" s="12" customFormat="1" ht="10">
      <c r="B1079" s="148"/>
      <c r="D1079" s="144" t="s">
        <v>164</v>
      </c>
      <c r="E1079" s="149" t="s">
        <v>19</v>
      </c>
      <c r="F1079" s="150" t="s">
        <v>1334</v>
      </c>
      <c r="H1079" s="151">
        <v>93.751999999999995</v>
      </c>
      <c r="I1079" s="152"/>
      <c r="L1079" s="148"/>
      <c r="M1079" s="153"/>
      <c r="T1079" s="154"/>
      <c r="AT1079" s="149" t="s">
        <v>164</v>
      </c>
      <c r="AU1079" s="149" t="s">
        <v>84</v>
      </c>
      <c r="AV1079" s="12" t="s">
        <v>84</v>
      </c>
      <c r="AW1079" s="12" t="s">
        <v>36</v>
      </c>
      <c r="AX1079" s="12" t="s">
        <v>75</v>
      </c>
      <c r="AY1079" s="149" t="s">
        <v>157</v>
      </c>
    </row>
    <row r="1080" spans="2:65" s="13" customFormat="1" ht="10">
      <c r="B1080" s="155"/>
      <c r="D1080" s="144" t="s">
        <v>164</v>
      </c>
      <c r="E1080" s="156" t="s">
        <v>19</v>
      </c>
      <c r="F1080" s="157" t="s">
        <v>166</v>
      </c>
      <c r="H1080" s="158">
        <v>93.751999999999995</v>
      </c>
      <c r="I1080" s="159"/>
      <c r="L1080" s="155"/>
      <c r="M1080" s="160"/>
      <c r="T1080" s="161"/>
      <c r="AT1080" s="156" t="s">
        <v>164</v>
      </c>
      <c r="AU1080" s="156" t="s">
        <v>84</v>
      </c>
      <c r="AV1080" s="13" t="s">
        <v>90</v>
      </c>
      <c r="AW1080" s="13" t="s">
        <v>36</v>
      </c>
      <c r="AX1080" s="13" t="s">
        <v>80</v>
      </c>
      <c r="AY1080" s="156" t="s">
        <v>157</v>
      </c>
    </row>
    <row r="1081" spans="2:65" s="1" customFormat="1" ht="16.5" customHeight="1">
      <c r="B1081" s="32"/>
      <c r="C1081" s="162" t="s">
        <v>1335</v>
      </c>
      <c r="D1081" s="162" t="s">
        <v>206</v>
      </c>
      <c r="E1081" s="163" t="s">
        <v>1336</v>
      </c>
      <c r="F1081" s="164" t="s">
        <v>1337</v>
      </c>
      <c r="G1081" s="165" t="s">
        <v>185</v>
      </c>
      <c r="H1081" s="166">
        <v>9.4E-2</v>
      </c>
      <c r="I1081" s="167"/>
      <c r="J1081" s="168">
        <f>ROUND(I1081*H1081,2)</f>
        <v>0</v>
      </c>
      <c r="K1081" s="164" t="s">
        <v>19</v>
      </c>
      <c r="L1081" s="169"/>
      <c r="M1081" s="170" t="s">
        <v>19</v>
      </c>
      <c r="N1081" s="171" t="s">
        <v>46</v>
      </c>
      <c r="P1081" s="140">
        <f>O1081*H1081</f>
        <v>0</v>
      </c>
      <c r="Q1081" s="140">
        <v>0</v>
      </c>
      <c r="R1081" s="140">
        <f>Q1081*H1081</f>
        <v>0</v>
      </c>
      <c r="S1081" s="140">
        <v>0</v>
      </c>
      <c r="T1081" s="141">
        <f>S1081*H1081</f>
        <v>0</v>
      </c>
      <c r="AR1081" s="142" t="s">
        <v>230</v>
      </c>
      <c r="AT1081" s="142" t="s">
        <v>206</v>
      </c>
      <c r="AU1081" s="142" t="s">
        <v>84</v>
      </c>
      <c r="AY1081" s="17" t="s">
        <v>157</v>
      </c>
      <c r="BE1081" s="143">
        <f>IF(N1081="základní",J1081,0)</f>
        <v>0</v>
      </c>
      <c r="BF1081" s="143">
        <f>IF(N1081="snížená",J1081,0)</f>
        <v>0</v>
      </c>
      <c r="BG1081" s="143">
        <f>IF(N1081="zákl. přenesená",J1081,0)</f>
        <v>0</v>
      </c>
      <c r="BH1081" s="143">
        <f>IF(N1081="sníž. přenesená",J1081,0)</f>
        <v>0</v>
      </c>
      <c r="BI1081" s="143">
        <f>IF(N1081="nulová",J1081,0)</f>
        <v>0</v>
      </c>
      <c r="BJ1081" s="17" t="s">
        <v>80</v>
      </c>
      <c r="BK1081" s="143">
        <f>ROUND(I1081*H1081,2)</f>
        <v>0</v>
      </c>
      <c r="BL1081" s="17" t="s">
        <v>192</v>
      </c>
      <c r="BM1081" s="142" t="s">
        <v>1338</v>
      </c>
    </row>
    <row r="1082" spans="2:65" s="1" customFormat="1" ht="10">
      <c r="B1082" s="32"/>
      <c r="D1082" s="144" t="s">
        <v>163</v>
      </c>
      <c r="F1082" s="145" t="s">
        <v>1337</v>
      </c>
      <c r="I1082" s="146"/>
      <c r="L1082" s="32"/>
      <c r="M1082" s="147"/>
      <c r="T1082" s="53"/>
      <c r="AT1082" s="17" t="s">
        <v>163</v>
      </c>
      <c r="AU1082" s="17" t="s">
        <v>84</v>
      </c>
    </row>
    <row r="1083" spans="2:65" s="12" customFormat="1" ht="10">
      <c r="B1083" s="148"/>
      <c r="D1083" s="144" t="s">
        <v>164</v>
      </c>
      <c r="E1083" s="149" t="s">
        <v>19</v>
      </c>
      <c r="F1083" s="150" t="s">
        <v>1339</v>
      </c>
      <c r="H1083" s="151">
        <v>9.4E-2</v>
      </c>
      <c r="I1083" s="152"/>
      <c r="L1083" s="148"/>
      <c r="M1083" s="153"/>
      <c r="T1083" s="154"/>
      <c r="AT1083" s="149" t="s">
        <v>164</v>
      </c>
      <c r="AU1083" s="149" t="s">
        <v>84</v>
      </c>
      <c r="AV1083" s="12" t="s">
        <v>84</v>
      </c>
      <c r="AW1083" s="12" t="s">
        <v>36</v>
      </c>
      <c r="AX1083" s="12" t="s">
        <v>75</v>
      </c>
      <c r="AY1083" s="149" t="s">
        <v>157</v>
      </c>
    </row>
    <row r="1084" spans="2:65" s="13" customFormat="1" ht="10">
      <c r="B1084" s="155"/>
      <c r="D1084" s="144" t="s">
        <v>164</v>
      </c>
      <c r="E1084" s="156" t="s">
        <v>19</v>
      </c>
      <c r="F1084" s="157" t="s">
        <v>166</v>
      </c>
      <c r="H1084" s="158">
        <v>9.4E-2</v>
      </c>
      <c r="I1084" s="159"/>
      <c r="L1084" s="155"/>
      <c r="M1084" s="160"/>
      <c r="T1084" s="161"/>
      <c r="AT1084" s="156" t="s">
        <v>164</v>
      </c>
      <c r="AU1084" s="156" t="s">
        <v>84</v>
      </c>
      <c r="AV1084" s="13" t="s">
        <v>90</v>
      </c>
      <c r="AW1084" s="13" t="s">
        <v>36</v>
      </c>
      <c r="AX1084" s="13" t="s">
        <v>80</v>
      </c>
      <c r="AY1084" s="156" t="s">
        <v>157</v>
      </c>
    </row>
    <row r="1085" spans="2:65" s="1" customFormat="1" ht="16.5" customHeight="1">
      <c r="B1085" s="32"/>
      <c r="C1085" s="131" t="s">
        <v>810</v>
      </c>
      <c r="D1085" s="131" t="s">
        <v>159</v>
      </c>
      <c r="E1085" s="132" t="s">
        <v>1340</v>
      </c>
      <c r="F1085" s="133" t="s">
        <v>1341</v>
      </c>
      <c r="G1085" s="134" t="s">
        <v>235</v>
      </c>
      <c r="H1085" s="135">
        <v>82.8</v>
      </c>
      <c r="I1085" s="136"/>
      <c r="J1085" s="137">
        <f>ROUND(I1085*H1085,2)</f>
        <v>0</v>
      </c>
      <c r="K1085" s="133" t="s">
        <v>19</v>
      </c>
      <c r="L1085" s="32"/>
      <c r="M1085" s="138" t="s">
        <v>19</v>
      </c>
      <c r="N1085" s="139" t="s">
        <v>46</v>
      </c>
      <c r="P1085" s="140">
        <f>O1085*H1085</f>
        <v>0</v>
      </c>
      <c r="Q1085" s="140">
        <v>0</v>
      </c>
      <c r="R1085" s="140">
        <f>Q1085*H1085</f>
        <v>0</v>
      </c>
      <c r="S1085" s="140">
        <v>0</v>
      </c>
      <c r="T1085" s="141">
        <f>S1085*H1085</f>
        <v>0</v>
      </c>
      <c r="AR1085" s="142" t="s">
        <v>192</v>
      </c>
      <c r="AT1085" s="142" t="s">
        <v>159</v>
      </c>
      <c r="AU1085" s="142" t="s">
        <v>84</v>
      </c>
      <c r="AY1085" s="17" t="s">
        <v>157</v>
      </c>
      <c r="BE1085" s="143">
        <f>IF(N1085="základní",J1085,0)</f>
        <v>0</v>
      </c>
      <c r="BF1085" s="143">
        <f>IF(N1085="snížená",J1085,0)</f>
        <v>0</v>
      </c>
      <c r="BG1085" s="143">
        <f>IF(N1085="zákl. přenesená",J1085,0)</f>
        <v>0</v>
      </c>
      <c r="BH1085" s="143">
        <f>IF(N1085="sníž. přenesená",J1085,0)</f>
        <v>0</v>
      </c>
      <c r="BI1085" s="143">
        <f>IF(N1085="nulová",J1085,0)</f>
        <v>0</v>
      </c>
      <c r="BJ1085" s="17" t="s">
        <v>80</v>
      </c>
      <c r="BK1085" s="143">
        <f>ROUND(I1085*H1085,2)</f>
        <v>0</v>
      </c>
      <c r="BL1085" s="17" t="s">
        <v>192</v>
      </c>
      <c r="BM1085" s="142" t="s">
        <v>1342</v>
      </c>
    </row>
    <row r="1086" spans="2:65" s="1" customFormat="1" ht="10">
      <c r="B1086" s="32"/>
      <c r="D1086" s="144" t="s">
        <v>163</v>
      </c>
      <c r="F1086" s="145" t="s">
        <v>1341</v>
      </c>
      <c r="I1086" s="146"/>
      <c r="L1086" s="32"/>
      <c r="M1086" s="147"/>
      <c r="T1086" s="53"/>
      <c r="AT1086" s="17" t="s">
        <v>163</v>
      </c>
      <c r="AU1086" s="17" t="s">
        <v>84</v>
      </c>
    </row>
    <row r="1087" spans="2:65" s="12" customFormat="1" ht="10">
      <c r="B1087" s="148"/>
      <c r="D1087" s="144" t="s">
        <v>164</v>
      </c>
      <c r="E1087" s="149" t="s">
        <v>19</v>
      </c>
      <c r="F1087" s="150" t="s">
        <v>1343</v>
      </c>
      <c r="H1087" s="151">
        <v>82.8</v>
      </c>
      <c r="I1087" s="152"/>
      <c r="L1087" s="148"/>
      <c r="M1087" s="153"/>
      <c r="T1087" s="154"/>
      <c r="AT1087" s="149" t="s">
        <v>164</v>
      </c>
      <c r="AU1087" s="149" t="s">
        <v>84</v>
      </c>
      <c r="AV1087" s="12" t="s">
        <v>84</v>
      </c>
      <c r="AW1087" s="12" t="s">
        <v>36</v>
      </c>
      <c r="AX1087" s="12" t="s">
        <v>75</v>
      </c>
      <c r="AY1087" s="149" t="s">
        <v>157</v>
      </c>
    </row>
    <row r="1088" spans="2:65" s="13" customFormat="1" ht="10">
      <c r="B1088" s="155"/>
      <c r="D1088" s="144" t="s">
        <v>164</v>
      </c>
      <c r="E1088" s="156" t="s">
        <v>19</v>
      </c>
      <c r="F1088" s="157" t="s">
        <v>166</v>
      </c>
      <c r="H1088" s="158">
        <v>82.8</v>
      </c>
      <c r="I1088" s="159"/>
      <c r="L1088" s="155"/>
      <c r="M1088" s="160"/>
      <c r="T1088" s="161"/>
      <c r="AT1088" s="156" t="s">
        <v>164</v>
      </c>
      <c r="AU1088" s="156" t="s">
        <v>84</v>
      </c>
      <c r="AV1088" s="13" t="s">
        <v>90</v>
      </c>
      <c r="AW1088" s="13" t="s">
        <v>36</v>
      </c>
      <c r="AX1088" s="13" t="s">
        <v>80</v>
      </c>
      <c r="AY1088" s="156" t="s">
        <v>157</v>
      </c>
    </row>
    <row r="1089" spans="2:65" s="1" customFormat="1" ht="16.5" customHeight="1">
      <c r="B1089" s="32"/>
      <c r="C1089" s="131" t="s">
        <v>1344</v>
      </c>
      <c r="D1089" s="131" t="s">
        <v>159</v>
      </c>
      <c r="E1089" s="132" t="s">
        <v>1345</v>
      </c>
      <c r="F1089" s="133" t="s">
        <v>1346</v>
      </c>
      <c r="G1089" s="134" t="s">
        <v>821</v>
      </c>
      <c r="H1089" s="135">
        <v>1</v>
      </c>
      <c r="I1089" s="136"/>
      <c r="J1089" s="137">
        <f>ROUND(I1089*H1089,2)</f>
        <v>0</v>
      </c>
      <c r="K1089" s="133" t="s">
        <v>19</v>
      </c>
      <c r="L1089" s="32"/>
      <c r="M1089" s="138" t="s">
        <v>19</v>
      </c>
      <c r="N1089" s="139" t="s">
        <v>46</v>
      </c>
      <c r="P1089" s="140">
        <f>O1089*H1089</f>
        <v>0</v>
      </c>
      <c r="Q1089" s="140">
        <v>0</v>
      </c>
      <c r="R1089" s="140">
        <f>Q1089*H1089</f>
        <v>0</v>
      </c>
      <c r="S1089" s="140">
        <v>0</v>
      </c>
      <c r="T1089" s="141">
        <f>S1089*H1089</f>
        <v>0</v>
      </c>
      <c r="AR1089" s="142" t="s">
        <v>192</v>
      </c>
      <c r="AT1089" s="142" t="s">
        <v>159</v>
      </c>
      <c r="AU1089" s="142" t="s">
        <v>84</v>
      </c>
      <c r="AY1089" s="17" t="s">
        <v>157</v>
      </c>
      <c r="BE1089" s="143">
        <f>IF(N1089="základní",J1089,0)</f>
        <v>0</v>
      </c>
      <c r="BF1089" s="143">
        <f>IF(N1089="snížená",J1089,0)</f>
        <v>0</v>
      </c>
      <c r="BG1089" s="143">
        <f>IF(N1089="zákl. přenesená",J1089,0)</f>
        <v>0</v>
      </c>
      <c r="BH1089" s="143">
        <f>IF(N1089="sníž. přenesená",J1089,0)</f>
        <v>0</v>
      </c>
      <c r="BI1089" s="143">
        <f>IF(N1089="nulová",J1089,0)</f>
        <v>0</v>
      </c>
      <c r="BJ1089" s="17" t="s">
        <v>80</v>
      </c>
      <c r="BK1089" s="143">
        <f>ROUND(I1089*H1089,2)</f>
        <v>0</v>
      </c>
      <c r="BL1089" s="17" t="s">
        <v>192</v>
      </c>
      <c r="BM1089" s="142" t="s">
        <v>1347</v>
      </c>
    </row>
    <row r="1090" spans="2:65" s="1" customFormat="1" ht="10">
      <c r="B1090" s="32"/>
      <c r="D1090" s="144" t="s">
        <v>163</v>
      </c>
      <c r="F1090" s="145" t="s">
        <v>1346</v>
      </c>
      <c r="I1090" s="146"/>
      <c r="L1090" s="32"/>
      <c r="M1090" s="147"/>
      <c r="T1090" s="53"/>
      <c r="AT1090" s="17" t="s">
        <v>163</v>
      </c>
      <c r="AU1090" s="17" t="s">
        <v>84</v>
      </c>
    </row>
    <row r="1091" spans="2:65" s="1" customFormat="1" ht="16.5" customHeight="1">
      <c r="B1091" s="32"/>
      <c r="C1091" s="131" t="s">
        <v>814</v>
      </c>
      <c r="D1091" s="131" t="s">
        <v>159</v>
      </c>
      <c r="E1091" s="132" t="s">
        <v>1348</v>
      </c>
      <c r="F1091" s="133" t="s">
        <v>1349</v>
      </c>
      <c r="G1091" s="134" t="s">
        <v>821</v>
      </c>
      <c r="H1091" s="135">
        <v>1</v>
      </c>
      <c r="I1091" s="136"/>
      <c r="J1091" s="137">
        <f>ROUND(I1091*H1091,2)</f>
        <v>0</v>
      </c>
      <c r="K1091" s="133" t="s">
        <v>19</v>
      </c>
      <c r="L1091" s="32"/>
      <c r="M1091" s="138" t="s">
        <v>19</v>
      </c>
      <c r="N1091" s="139" t="s">
        <v>46</v>
      </c>
      <c r="P1091" s="140">
        <f>O1091*H1091</f>
        <v>0</v>
      </c>
      <c r="Q1091" s="140">
        <v>0</v>
      </c>
      <c r="R1091" s="140">
        <f>Q1091*H1091</f>
        <v>0</v>
      </c>
      <c r="S1091" s="140">
        <v>0</v>
      </c>
      <c r="T1091" s="141">
        <f>S1091*H1091</f>
        <v>0</v>
      </c>
      <c r="AR1091" s="142" t="s">
        <v>192</v>
      </c>
      <c r="AT1091" s="142" t="s">
        <v>159</v>
      </c>
      <c r="AU1091" s="142" t="s">
        <v>84</v>
      </c>
      <c r="AY1091" s="17" t="s">
        <v>157</v>
      </c>
      <c r="BE1091" s="143">
        <f>IF(N1091="základní",J1091,0)</f>
        <v>0</v>
      </c>
      <c r="BF1091" s="143">
        <f>IF(N1091="snížená",J1091,0)</f>
        <v>0</v>
      </c>
      <c r="BG1091" s="143">
        <f>IF(N1091="zákl. přenesená",J1091,0)</f>
        <v>0</v>
      </c>
      <c r="BH1091" s="143">
        <f>IF(N1091="sníž. přenesená",J1091,0)</f>
        <v>0</v>
      </c>
      <c r="BI1091" s="143">
        <f>IF(N1091="nulová",J1091,0)</f>
        <v>0</v>
      </c>
      <c r="BJ1091" s="17" t="s">
        <v>80</v>
      </c>
      <c r="BK1091" s="143">
        <f>ROUND(I1091*H1091,2)</f>
        <v>0</v>
      </c>
      <c r="BL1091" s="17" t="s">
        <v>192</v>
      </c>
      <c r="BM1091" s="142" t="s">
        <v>1350</v>
      </c>
    </row>
    <row r="1092" spans="2:65" s="1" customFormat="1" ht="10">
      <c r="B1092" s="32"/>
      <c r="D1092" s="144" t="s">
        <v>163</v>
      </c>
      <c r="F1092" s="145" t="s">
        <v>1349</v>
      </c>
      <c r="I1092" s="146"/>
      <c r="L1092" s="32"/>
      <c r="M1092" s="147"/>
      <c r="T1092" s="53"/>
      <c r="AT1092" s="17" t="s">
        <v>163</v>
      </c>
      <c r="AU1092" s="17" t="s">
        <v>84</v>
      </c>
    </row>
    <row r="1093" spans="2:65" s="1" customFormat="1" ht="16.5" customHeight="1">
      <c r="B1093" s="32"/>
      <c r="C1093" s="131" t="s">
        <v>1351</v>
      </c>
      <c r="D1093" s="131" t="s">
        <v>159</v>
      </c>
      <c r="E1093" s="132" t="s">
        <v>1352</v>
      </c>
      <c r="F1093" s="133" t="s">
        <v>1353</v>
      </c>
      <c r="G1093" s="134" t="s">
        <v>821</v>
      </c>
      <c r="H1093" s="135">
        <v>1</v>
      </c>
      <c r="I1093" s="136"/>
      <c r="J1093" s="137">
        <f>ROUND(I1093*H1093,2)</f>
        <v>0</v>
      </c>
      <c r="K1093" s="133" t="s">
        <v>19</v>
      </c>
      <c r="L1093" s="32"/>
      <c r="M1093" s="138" t="s">
        <v>19</v>
      </c>
      <c r="N1093" s="139" t="s">
        <v>46</v>
      </c>
      <c r="P1093" s="140">
        <f>O1093*H1093</f>
        <v>0</v>
      </c>
      <c r="Q1093" s="140">
        <v>0</v>
      </c>
      <c r="R1093" s="140">
        <f>Q1093*H1093</f>
        <v>0</v>
      </c>
      <c r="S1093" s="140">
        <v>0</v>
      </c>
      <c r="T1093" s="141">
        <f>S1093*H1093</f>
        <v>0</v>
      </c>
      <c r="AR1093" s="142" t="s">
        <v>192</v>
      </c>
      <c r="AT1093" s="142" t="s">
        <v>159</v>
      </c>
      <c r="AU1093" s="142" t="s">
        <v>84</v>
      </c>
      <c r="AY1093" s="17" t="s">
        <v>157</v>
      </c>
      <c r="BE1093" s="143">
        <f>IF(N1093="základní",J1093,0)</f>
        <v>0</v>
      </c>
      <c r="BF1093" s="143">
        <f>IF(N1093="snížená",J1093,0)</f>
        <v>0</v>
      </c>
      <c r="BG1093" s="143">
        <f>IF(N1093="zákl. přenesená",J1093,0)</f>
        <v>0</v>
      </c>
      <c r="BH1093" s="143">
        <f>IF(N1093="sníž. přenesená",J1093,0)</f>
        <v>0</v>
      </c>
      <c r="BI1093" s="143">
        <f>IF(N1093="nulová",J1093,0)</f>
        <v>0</v>
      </c>
      <c r="BJ1093" s="17" t="s">
        <v>80</v>
      </c>
      <c r="BK1093" s="143">
        <f>ROUND(I1093*H1093,2)</f>
        <v>0</v>
      </c>
      <c r="BL1093" s="17" t="s">
        <v>192</v>
      </c>
      <c r="BM1093" s="142" t="s">
        <v>1354</v>
      </c>
    </row>
    <row r="1094" spans="2:65" s="1" customFormat="1" ht="10">
      <c r="B1094" s="32"/>
      <c r="D1094" s="144" t="s">
        <v>163</v>
      </c>
      <c r="F1094" s="145" t="s">
        <v>1353</v>
      </c>
      <c r="I1094" s="146"/>
      <c r="L1094" s="32"/>
      <c r="M1094" s="147"/>
      <c r="T1094" s="53"/>
      <c r="AT1094" s="17" t="s">
        <v>163</v>
      </c>
      <c r="AU1094" s="17" t="s">
        <v>84</v>
      </c>
    </row>
    <row r="1095" spans="2:65" s="1" customFormat="1" ht="16.5" customHeight="1">
      <c r="B1095" s="32"/>
      <c r="C1095" s="131" t="s">
        <v>817</v>
      </c>
      <c r="D1095" s="131" t="s">
        <v>159</v>
      </c>
      <c r="E1095" s="132" t="s">
        <v>1355</v>
      </c>
      <c r="F1095" s="133" t="s">
        <v>1356</v>
      </c>
      <c r="G1095" s="134" t="s">
        <v>340</v>
      </c>
      <c r="H1095" s="135">
        <v>1</v>
      </c>
      <c r="I1095" s="136"/>
      <c r="J1095" s="137">
        <f>ROUND(I1095*H1095,2)</f>
        <v>0</v>
      </c>
      <c r="K1095" s="133" t="s">
        <v>19</v>
      </c>
      <c r="L1095" s="32"/>
      <c r="M1095" s="138" t="s">
        <v>19</v>
      </c>
      <c r="N1095" s="139" t="s">
        <v>46</v>
      </c>
      <c r="P1095" s="140">
        <f>O1095*H1095</f>
        <v>0</v>
      </c>
      <c r="Q1095" s="140">
        <v>0</v>
      </c>
      <c r="R1095" s="140">
        <f>Q1095*H1095</f>
        <v>0</v>
      </c>
      <c r="S1095" s="140">
        <v>0</v>
      </c>
      <c r="T1095" s="141">
        <f>S1095*H1095</f>
        <v>0</v>
      </c>
      <c r="AR1095" s="142" t="s">
        <v>192</v>
      </c>
      <c r="AT1095" s="142" t="s">
        <v>159</v>
      </c>
      <c r="AU1095" s="142" t="s">
        <v>84</v>
      </c>
      <c r="AY1095" s="17" t="s">
        <v>157</v>
      </c>
      <c r="BE1095" s="143">
        <f>IF(N1095="základní",J1095,0)</f>
        <v>0</v>
      </c>
      <c r="BF1095" s="143">
        <f>IF(N1095="snížená",J1095,0)</f>
        <v>0</v>
      </c>
      <c r="BG1095" s="143">
        <f>IF(N1095="zákl. přenesená",J1095,0)</f>
        <v>0</v>
      </c>
      <c r="BH1095" s="143">
        <f>IF(N1095="sníž. přenesená",J1095,0)</f>
        <v>0</v>
      </c>
      <c r="BI1095" s="143">
        <f>IF(N1095="nulová",J1095,0)</f>
        <v>0</v>
      </c>
      <c r="BJ1095" s="17" t="s">
        <v>80</v>
      </c>
      <c r="BK1095" s="143">
        <f>ROUND(I1095*H1095,2)</f>
        <v>0</v>
      </c>
      <c r="BL1095" s="17" t="s">
        <v>192</v>
      </c>
      <c r="BM1095" s="142" t="s">
        <v>1357</v>
      </c>
    </row>
    <row r="1096" spans="2:65" s="1" customFormat="1" ht="10">
      <c r="B1096" s="32"/>
      <c r="D1096" s="144" t="s">
        <v>163</v>
      </c>
      <c r="F1096" s="145" t="s">
        <v>1356</v>
      </c>
      <c r="I1096" s="146"/>
      <c r="L1096" s="32"/>
      <c r="M1096" s="147"/>
      <c r="T1096" s="53"/>
      <c r="AT1096" s="17" t="s">
        <v>163</v>
      </c>
      <c r="AU1096" s="17" t="s">
        <v>84</v>
      </c>
    </row>
    <row r="1097" spans="2:65" s="1" customFormat="1" ht="16.5" customHeight="1">
      <c r="B1097" s="32"/>
      <c r="C1097" s="131" t="s">
        <v>1358</v>
      </c>
      <c r="D1097" s="131" t="s">
        <v>159</v>
      </c>
      <c r="E1097" s="132" t="s">
        <v>1359</v>
      </c>
      <c r="F1097" s="133" t="s">
        <v>1360</v>
      </c>
      <c r="G1097" s="134" t="s">
        <v>916</v>
      </c>
      <c r="H1097" s="186"/>
      <c r="I1097" s="136"/>
      <c r="J1097" s="137">
        <f>ROUND(I1097*H1097,2)</f>
        <v>0</v>
      </c>
      <c r="K1097" s="133" t="s">
        <v>19</v>
      </c>
      <c r="L1097" s="32"/>
      <c r="M1097" s="138" t="s">
        <v>19</v>
      </c>
      <c r="N1097" s="139" t="s">
        <v>46</v>
      </c>
      <c r="P1097" s="140">
        <f>O1097*H1097</f>
        <v>0</v>
      </c>
      <c r="Q1097" s="140">
        <v>0</v>
      </c>
      <c r="R1097" s="140">
        <f>Q1097*H1097</f>
        <v>0</v>
      </c>
      <c r="S1097" s="140">
        <v>0</v>
      </c>
      <c r="T1097" s="141">
        <f>S1097*H1097</f>
        <v>0</v>
      </c>
      <c r="AR1097" s="142" t="s">
        <v>192</v>
      </c>
      <c r="AT1097" s="142" t="s">
        <v>159</v>
      </c>
      <c r="AU1097" s="142" t="s">
        <v>84</v>
      </c>
      <c r="AY1097" s="17" t="s">
        <v>157</v>
      </c>
      <c r="BE1097" s="143">
        <f>IF(N1097="základní",J1097,0)</f>
        <v>0</v>
      </c>
      <c r="BF1097" s="143">
        <f>IF(N1097="snížená",J1097,0)</f>
        <v>0</v>
      </c>
      <c r="BG1097" s="143">
        <f>IF(N1097="zákl. přenesená",J1097,0)</f>
        <v>0</v>
      </c>
      <c r="BH1097" s="143">
        <f>IF(N1097="sníž. přenesená",J1097,0)</f>
        <v>0</v>
      </c>
      <c r="BI1097" s="143">
        <f>IF(N1097="nulová",J1097,0)</f>
        <v>0</v>
      </c>
      <c r="BJ1097" s="17" t="s">
        <v>80</v>
      </c>
      <c r="BK1097" s="143">
        <f>ROUND(I1097*H1097,2)</f>
        <v>0</v>
      </c>
      <c r="BL1097" s="17" t="s">
        <v>192</v>
      </c>
      <c r="BM1097" s="142" t="s">
        <v>1361</v>
      </c>
    </row>
    <row r="1098" spans="2:65" s="1" customFormat="1" ht="10">
      <c r="B1098" s="32"/>
      <c r="D1098" s="144" t="s">
        <v>163</v>
      </c>
      <c r="F1098" s="145" t="s">
        <v>1360</v>
      </c>
      <c r="I1098" s="146"/>
      <c r="L1098" s="32"/>
      <c r="M1098" s="147"/>
      <c r="T1098" s="53"/>
      <c r="AT1098" s="17" t="s">
        <v>163</v>
      </c>
      <c r="AU1098" s="17" t="s">
        <v>84</v>
      </c>
    </row>
    <row r="1099" spans="2:65" s="11" customFormat="1" ht="22.75" customHeight="1">
      <c r="B1099" s="119"/>
      <c r="D1099" s="120" t="s">
        <v>74</v>
      </c>
      <c r="E1099" s="129" t="s">
        <v>1362</v>
      </c>
      <c r="F1099" s="129" t="s">
        <v>1363</v>
      </c>
      <c r="I1099" s="122"/>
      <c r="J1099" s="130">
        <f>BK1099</f>
        <v>0</v>
      </c>
      <c r="L1099" s="119"/>
      <c r="M1099" s="124"/>
      <c r="P1099" s="125">
        <f>SUM(P1100:P1153)</f>
        <v>0</v>
      </c>
      <c r="R1099" s="125">
        <f>SUM(R1100:R1153)</f>
        <v>0</v>
      </c>
      <c r="T1099" s="126">
        <f>SUM(T1100:T1153)</f>
        <v>0</v>
      </c>
      <c r="AR1099" s="120" t="s">
        <v>84</v>
      </c>
      <c r="AT1099" s="127" t="s">
        <v>74</v>
      </c>
      <c r="AU1099" s="127" t="s">
        <v>80</v>
      </c>
      <c r="AY1099" s="120" t="s">
        <v>157</v>
      </c>
      <c r="BK1099" s="128">
        <f>SUM(BK1100:BK1153)</f>
        <v>0</v>
      </c>
    </row>
    <row r="1100" spans="2:65" s="1" customFormat="1" ht="16.5" customHeight="1">
      <c r="B1100" s="32"/>
      <c r="C1100" s="131" t="s">
        <v>822</v>
      </c>
      <c r="D1100" s="131" t="s">
        <v>159</v>
      </c>
      <c r="E1100" s="132" t="s">
        <v>1364</v>
      </c>
      <c r="F1100" s="133" t="s">
        <v>1365</v>
      </c>
      <c r="G1100" s="134" t="s">
        <v>199</v>
      </c>
      <c r="H1100" s="135">
        <v>214.66</v>
      </c>
      <c r="I1100" s="136"/>
      <c r="J1100" s="137">
        <f>ROUND(I1100*H1100,2)</f>
        <v>0</v>
      </c>
      <c r="K1100" s="133" t="s">
        <v>19</v>
      </c>
      <c r="L1100" s="32"/>
      <c r="M1100" s="138" t="s">
        <v>19</v>
      </c>
      <c r="N1100" s="139" t="s">
        <v>46</v>
      </c>
      <c r="P1100" s="140">
        <f>O1100*H1100</f>
        <v>0</v>
      </c>
      <c r="Q1100" s="140">
        <v>0</v>
      </c>
      <c r="R1100" s="140">
        <f>Q1100*H1100</f>
        <v>0</v>
      </c>
      <c r="S1100" s="140">
        <v>0</v>
      </c>
      <c r="T1100" s="141">
        <f>S1100*H1100</f>
        <v>0</v>
      </c>
      <c r="AR1100" s="142" t="s">
        <v>192</v>
      </c>
      <c r="AT1100" s="142" t="s">
        <v>159</v>
      </c>
      <c r="AU1100" s="142" t="s">
        <v>84</v>
      </c>
      <c r="AY1100" s="17" t="s">
        <v>157</v>
      </c>
      <c r="BE1100" s="143">
        <f>IF(N1100="základní",J1100,0)</f>
        <v>0</v>
      </c>
      <c r="BF1100" s="143">
        <f>IF(N1100="snížená",J1100,0)</f>
        <v>0</v>
      </c>
      <c r="BG1100" s="143">
        <f>IF(N1100="zákl. přenesená",J1100,0)</f>
        <v>0</v>
      </c>
      <c r="BH1100" s="143">
        <f>IF(N1100="sníž. přenesená",J1100,0)</f>
        <v>0</v>
      </c>
      <c r="BI1100" s="143">
        <f>IF(N1100="nulová",J1100,0)</f>
        <v>0</v>
      </c>
      <c r="BJ1100" s="17" t="s">
        <v>80</v>
      </c>
      <c r="BK1100" s="143">
        <f>ROUND(I1100*H1100,2)</f>
        <v>0</v>
      </c>
      <c r="BL1100" s="17" t="s">
        <v>192</v>
      </c>
      <c r="BM1100" s="142" t="s">
        <v>1366</v>
      </c>
    </row>
    <row r="1101" spans="2:65" s="1" customFormat="1" ht="10">
      <c r="B1101" s="32"/>
      <c r="D1101" s="144" t="s">
        <v>163</v>
      </c>
      <c r="F1101" s="145" t="s">
        <v>1365</v>
      </c>
      <c r="I1101" s="146"/>
      <c r="L1101" s="32"/>
      <c r="M1101" s="147"/>
      <c r="T1101" s="53"/>
      <c r="AT1101" s="17" t="s">
        <v>163</v>
      </c>
      <c r="AU1101" s="17" t="s">
        <v>84</v>
      </c>
    </row>
    <row r="1102" spans="2:65" s="12" customFormat="1" ht="10">
      <c r="B1102" s="148"/>
      <c r="D1102" s="144" t="s">
        <v>164</v>
      </c>
      <c r="E1102" s="149" t="s">
        <v>19</v>
      </c>
      <c r="F1102" s="150" t="s">
        <v>924</v>
      </c>
      <c r="H1102" s="151">
        <v>175.45</v>
      </c>
      <c r="I1102" s="152"/>
      <c r="L1102" s="148"/>
      <c r="M1102" s="153"/>
      <c r="T1102" s="154"/>
      <c r="AT1102" s="149" t="s">
        <v>164</v>
      </c>
      <c r="AU1102" s="149" t="s">
        <v>84</v>
      </c>
      <c r="AV1102" s="12" t="s">
        <v>84</v>
      </c>
      <c r="AW1102" s="12" t="s">
        <v>36</v>
      </c>
      <c r="AX1102" s="12" t="s">
        <v>75</v>
      </c>
      <c r="AY1102" s="149" t="s">
        <v>157</v>
      </c>
    </row>
    <row r="1103" spans="2:65" s="12" customFormat="1" ht="10">
      <c r="B1103" s="148"/>
      <c r="D1103" s="144" t="s">
        <v>164</v>
      </c>
      <c r="E1103" s="149" t="s">
        <v>19</v>
      </c>
      <c r="F1103" s="150" t="s">
        <v>1367</v>
      </c>
      <c r="H1103" s="151">
        <v>39.21</v>
      </c>
      <c r="I1103" s="152"/>
      <c r="L1103" s="148"/>
      <c r="M1103" s="153"/>
      <c r="T1103" s="154"/>
      <c r="AT1103" s="149" t="s">
        <v>164</v>
      </c>
      <c r="AU1103" s="149" t="s">
        <v>84</v>
      </c>
      <c r="AV1103" s="12" t="s">
        <v>84</v>
      </c>
      <c r="AW1103" s="12" t="s">
        <v>36</v>
      </c>
      <c r="AX1103" s="12" t="s">
        <v>75</v>
      </c>
      <c r="AY1103" s="149" t="s">
        <v>157</v>
      </c>
    </row>
    <row r="1104" spans="2:65" s="13" customFormat="1" ht="10">
      <c r="B1104" s="155"/>
      <c r="D1104" s="144" t="s">
        <v>164</v>
      </c>
      <c r="E1104" s="156" t="s">
        <v>19</v>
      </c>
      <c r="F1104" s="157" t="s">
        <v>166</v>
      </c>
      <c r="H1104" s="158">
        <v>214.66</v>
      </c>
      <c r="I1104" s="159"/>
      <c r="L1104" s="155"/>
      <c r="M1104" s="160"/>
      <c r="T1104" s="161"/>
      <c r="AT1104" s="156" t="s">
        <v>164</v>
      </c>
      <c r="AU1104" s="156" t="s">
        <v>84</v>
      </c>
      <c r="AV1104" s="13" t="s">
        <v>90</v>
      </c>
      <c r="AW1104" s="13" t="s">
        <v>36</v>
      </c>
      <c r="AX1104" s="13" t="s">
        <v>80</v>
      </c>
      <c r="AY1104" s="156" t="s">
        <v>157</v>
      </c>
    </row>
    <row r="1105" spans="2:65" s="1" customFormat="1" ht="24.15" customHeight="1">
      <c r="B1105" s="32"/>
      <c r="C1105" s="131" t="s">
        <v>1368</v>
      </c>
      <c r="D1105" s="131" t="s">
        <v>159</v>
      </c>
      <c r="E1105" s="132" t="s">
        <v>1369</v>
      </c>
      <c r="F1105" s="133" t="s">
        <v>1370</v>
      </c>
      <c r="G1105" s="134" t="s">
        <v>235</v>
      </c>
      <c r="H1105" s="135">
        <v>28.8</v>
      </c>
      <c r="I1105" s="136"/>
      <c r="J1105" s="137">
        <f>ROUND(I1105*H1105,2)</f>
        <v>0</v>
      </c>
      <c r="K1105" s="133" t="s">
        <v>19</v>
      </c>
      <c r="L1105" s="32"/>
      <c r="M1105" s="138" t="s">
        <v>19</v>
      </c>
      <c r="N1105" s="139" t="s">
        <v>46</v>
      </c>
      <c r="P1105" s="140">
        <f>O1105*H1105</f>
        <v>0</v>
      </c>
      <c r="Q1105" s="140">
        <v>0</v>
      </c>
      <c r="R1105" s="140">
        <f>Q1105*H1105</f>
        <v>0</v>
      </c>
      <c r="S1105" s="140">
        <v>0</v>
      </c>
      <c r="T1105" s="141">
        <f>S1105*H1105</f>
        <v>0</v>
      </c>
      <c r="AR1105" s="142" t="s">
        <v>192</v>
      </c>
      <c r="AT1105" s="142" t="s">
        <v>159</v>
      </c>
      <c r="AU1105" s="142" t="s">
        <v>84</v>
      </c>
      <c r="AY1105" s="17" t="s">
        <v>157</v>
      </c>
      <c r="BE1105" s="143">
        <f>IF(N1105="základní",J1105,0)</f>
        <v>0</v>
      </c>
      <c r="BF1105" s="143">
        <f>IF(N1105="snížená",J1105,0)</f>
        <v>0</v>
      </c>
      <c r="BG1105" s="143">
        <f>IF(N1105="zákl. přenesená",J1105,0)</f>
        <v>0</v>
      </c>
      <c r="BH1105" s="143">
        <f>IF(N1105="sníž. přenesená",J1105,0)</f>
        <v>0</v>
      </c>
      <c r="BI1105" s="143">
        <f>IF(N1105="nulová",J1105,0)</f>
        <v>0</v>
      </c>
      <c r="BJ1105" s="17" t="s">
        <v>80</v>
      </c>
      <c r="BK1105" s="143">
        <f>ROUND(I1105*H1105,2)</f>
        <v>0</v>
      </c>
      <c r="BL1105" s="17" t="s">
        <v>192</v>
      </c>
      <c r="BM1105" s="142" t="s">
        <v>1371</v>
      </c>
    </row>
    <row r="1106" spans="2:65" s="1" customFormat="1" ht="10">
      <c r="B1106" s="32"/>
      <c r="D1106" s="144" t="s">
        <v>163</v>
      </c>
      <c r="F1106" s="145" t="s">
        <v>1370</v>
      </c>
      <c r="I1106" s="146"/>
      <c r="L1106" s="32"/>
      <c r="M1106" s="147"/>
      <c r="T1106" s="53"/>
      <c r="AT1106" s="17" t="s">
        <v>163</v>
      </c>
      <c r="AU1106" s="17" t="s">
        <v>84</v>
      </c>
    </row>
    <row r="1107" spans="2:65" s="12" customFormat="1" ht="10">
      <c r="B1107" s="148"/>
      <c r="D1107" s="144" t="s">
        <v>164</v>
      </c>
      <c r="E1107" s="149" t="s">
        <v>19</v>
      </c>
      <c r="F1107" s="150" t="s">
        <v>1372</v>
      </c>
      <c r="H1107" s="151">
        <v>28.8</v>
      </c>
      <c r="I1107" s="152"/>
      <c r="L1107" s="148"/>
      <c r="M1107" s="153"/>
      <c r="T1107" s="154"/>
      <c r="AT1107" s="149" t="s">
        <v>164</v>
      </c>
      <c r="AU1107" s="149" t="s">
        <v>84</v>
      </c>
      <c r="AV1107" s="12" t="s">
        <v>84</v>
      </c>
      <c r="AW1107" s="12" t="s">
        <v>36</v>
      </c>
      <c r="AX1107" s="12" t="s">
        <v>75</v>
      </c>
      <c r="AY1107" s="149" t="s">
        <v>157</v>
      </c>
    </row>
    <row r="1108" spans="2:65" s="13" customFormat="1" ht="10">
      <c r="B1108" s="155"/>
      <c r="D1108" s="144" t="s">
        <v>164</v>
      </c>
      <c r="E1108" s="156" t="s">
        <v>19</v>
      </c>
      <c r="F1108" s="157" t="s">
        <v>166</v>
      </c>
      <c r="H1108" s="158">
        <v>28.8</v>
      </c>
      <c r="I1108" s="159"/>
      <c r="L1108" s="155"/>
      <c r="M1108" s="160"/>
      <c r="T1108" s="161"/>
      <c r="AT1108" s="156" t="s">
        <v>164</v>
      </c>
      <c r="AU1108" s="156" t="s">
        <v>84</v>
      </c>
      <c r="AV1108" s="13" t="s">
        <v>90</v>
      </c>
      <c r="AW1108" s="13" t="s">
        <v>36</v>
      </c>
      <c r="AX1108" s="13" t="s">
        <v>80</v>
      </c>
      <c r="AY1108" s="156" t="s">
        <v>157</v>
      </c>
    </row>
    <row r="1109" spans="2:65" s="1" customFormat="1" ht="16.5" customHeight="1">
      <c r="B1109" s="32"/>
      <c r="C1109" s="162" t="s">
        <v>825</v>
      </c>
      <c r="D1109" s="162" t="s">
        <v>206</v>
      </c>
      <c r="E1109" s="163" t="s">
        <v>1373</v>
      </c>
      <c r="F1109" s="164" t="s">
        <v>1374</v>
      </c>
      <c r="G1109" s="165" t="s">
        <v>235</v>
      </c>
      <c r="H1109" s="166">
        <v>34.56</v>
      </c>
      <c r="I1109" s="167"/>
      <c r="J1109" s="168">
        <f>ROUND(I1109*H1109,2)</f>
        <v>0</v>
      </c>
      <c r="K1109" s="164" t="s">
        <v>19</v>
      </c>
      <c r="L1109" s="169"/>
      <c r="M1109" s="170" t="s">
        <v>19</v>
      </c>
      <c r="N1109" s="171" t="s">
        <v>46</v>
      </c>
      <c r="P1109" s="140">
        <f>O1109*H1109</f>
        <v>0</v>
      </c>
      <c r="Q1109" s="140">
        <v>0</v>
      </c>
      <c r="R1109" s="140">
        <f>Q1109*H1109</f>
        <v>0</v>
      </c>
      <c r="S1109" s="140">
        <v>0</v>
      </c>
      <c r="T1109" s="141">
        <f>S1109*H1109</f>
        <v>0</v>
      </c>
      <c r="AR1109" s="142" t="s">
        <v>230</v>
      </c>
      <c r="AT1109" s="142" t="s">
        <v>206</v>
      </c>
      <c r="AU1109" s="142" t="s">
        <v>84</v>
      </c>
      <c r="AY1109" s="17" t="s">
        <v>157</v>
      </c>
      <c r="BE1109" s="143">
        <f>IF(N1109="základní",J1109,0)</f>
        <v>0</v>
      </c>
      <c r="BF1109" s="143">
        <f>IF(N1109="snížená",J1109,0)</f>
        <v>0</v>
      </c>
      <c r="BG1109" s="143">
        <f>IF(N1109="zákl. přenesená",J1109,0)</f>
        <v>0</v>
      </c>
      <c r="BH1109" s="143">
        <f>IF(N1109="sníž. přenesená",J1109,0)</f>
        <v>0</v>
      </c>
      <c r="BI1109" s="143">
        <f>IF(N1109="nulová",J1109,0)</f>
        <v>0</v>
      </c>
      <c r="BJ1109" s="17" t="s">
        <v>80</v>
      </c>
      <c r="BK1109" s="143">
        <f>ROUND(I1109*H1109,2)</f>
        <v>0</v>
      </c>
      <c r="BL1109" s="17" t="s">
        <v>192</v>
      </c>
      <c r="BM1109" s="142" t="s">
        <v>1375</v>
      </c>
    </row>
    <row r="1110" spans="2:65" s="1" customFormat="1" ht="10">
      <c r="B1110" s="32"/>
      <c r="D1110" s="144" t="s">
        <v>163</v>
      </c>
      <c r="F1110" s="145" t="s">
        <v>1374</v>
      </c>
      <c r="I1110" s="146"/>
      <c r="L1110" s="32"/>
      <c r="M1110" s="147"/>
      <c r="T1110" s="53"/>
      <c r="AT1110" s="17" t="s">
        <v>163</v>
      </c>
      <c r="AU1110" s="17" t="s">
        <v>84</v>
      </c>
    </row>
    <row r="1111" spans="2:65" s="12" customFormat="1" ht="10">
      <c r="B1111" s="148"/>
      <c r="D1111" s="144" t="s">
        <v>164</v>
      </c>
      <c r="E1111" s="149" t="s">
        <v>19</v>
      </c>
      <c r="F1111" s="150" t="s">
        <v>1376</v>
      </c>
      <c r="H1111" s="151">
        <v>34.56</v>
      </c>
      <c r="I1111" s="152"/>
      <c r="L1111" s="148"/>
      <c r="M1111" s="153"/>
      <c r="T1111" s="154"/>
      <c r="AT1111" s="149" t="s">
        <v>164</v>
      </c>
      <c r="AU1111" s="149" t="s">
        <v>84</v>
      </c>
      <c r="AV1111" s="12" t="s">
        <v>84</v>
      </c>
      <c r="AW1111" s="12" t="s">
        <v>36</v>
      </c>
      <c r="AX1111" s="12" t="s">
        <v>75</v>
      </c>
      <c r="AY1111" s="149" t="s">
        <v>157</v>
      </c>
    </row>
    <row r="1112" spans="2:65" s="13" customFormat="1" ht="10">
      <c r="B1112" s="155"/>
      <c r="D1112" s="144" t="s">
        <v>164</v>
      </c>
      <c r="E1112" s="156" t="s">
        <v>19</v>
      </c>
      <c r="F1112" s="157" t="s">
        <v>166</v>
      </c>
      <c r="H1112" s="158">
        <v>34.56</v>
      </c>
      <c r="I1112" s="159"/>
      <c r="L1112" s="155"/>
      <c r="M1112" s="160"/>
      <c r="T1112" s="161"/>
      <c r="AT1112" s="156" t="s">
        <v>164</v>
      </c>
      <c r="AU1112" s="156" t="s">
        <v>84</v>
      </c>
      <c r="AV1112" s="13" t="s">
        <v>90</v>
      </c>
      <c r="AW1112" s="13" t="s">
        <v>36</v>
      </c>
      <c r="AX1112" s="13" t="s">
        <v>80</v>
      </c>
      <c r="AY1112" s="156" t="s">
        <v>157</v>
      </c>
    </row>
    <row r="1113" spans="2:65" s="1" customFormat="1" ht="24.15" customHeight="1">
      <c r="B1113" s="32"/>
      <c r="C1113" s="131" t="s">
        <v>1377</v>
      </c>
      <c r="D1113" s="131" t="s">
        <v>159</v>
      </c>
      <c r="E1113" s="132" t="s">
        <v>1378</v>
      </c>
      <c r="F1113" s="133" t="s">
        <v>1379</v>
      </c>
      <c r="G1113" s="134" t="s">
        <v>235</v>
      </c>
      <c r="H1113" s="135">
        <v>28.8</v>
      </c>
      <c r="I1113" s="136"/>
      <c r="J1113" s="137">
        <f>ROUND(I1113*H1113,2)</f>
        <v>0</v>
      </c>
      <c r="K1113" s="133" t="s">
        <v>19</v>
      </c>
      <c r="L1113" s="32"/>
      <c r="M1113" s="138" t="s">
        <v>19</v>
      </c>
      <c r="N1113" s="139" t="s">
        <v>46</v>
      </c>
      <c r="P1113" s="140">
        <f>O1113*H1113</f>
        <v>0</v>
      </c>
      <c r="Q1113" s="140">
        <v>0</v>
      </c>
      <c r="R1113" s="140">
        <f>Q1113*H1113</f>
        <v>0</v>
      </c>
      <c r="S1113" s="140">
        <v>0</v>
      </c>
      <c r="T1113" s="141">
        <f>S1113*H1113</f>
        <v>0</v>
      </c>
      <c r="AR1113" s="142" t="s">
        <v>192</v>
      </c>
      <c r="AT1113" s="142" t="s">
        <v>159</v>
      </c>
      <c r="AU1113" s="142" t="s">
        <v>84</v>
      </c>
      <c r="AY1113" s="17" t="s">
        <v>157</v>
      </c>
      <c r="BE1113" s="143">
        <f>IF(N1113="základní",J1113,0)</f>
        <v>0</v>
      </c>
      <c r="BF1113" s="143">
        <f>IF(N1113="snížená",J1113,0)</f>
        <v>0</v>
      </c>
      <c r="BG1113" s="143">
        <f>IF(N1113="zákl. přenesená",J1113,0)</f>
        <v>0</v>
      </c>
      <c r="BH1113" s="143">
        <f>IF(N1113="sníž. přenesená",J1113,0)</f>
        <v>0</v>
      </c>
      <c r="BI1113" s="143">
        <f>IF(N1113="nulová",J1113,0)</f>
        <v>0</v>
      </c>
      <c r="BJ1113" s="17" t="s">
        <v>80</v>
      </c>
      <c r="BK1113" s="143">
        <f>ROUND(I1113*H1113,2)</f>
        <v>0</v>
      </c>
      <c r="BL1113" s="17" t="s">
        <v>192</v>
      </c>
      <c r="BM1113" s="142" t="s">
        <v>1380</v>
      </c>
    </row>
    <row r="1114" spans="2:65" s="1" customFormat="1" ht="10">
      <c r="B1114" s="32"/>
      <c r="D1114" s="144" t="s">
        <v>163</v>
      </c>
      <c r="F1114" s="145" t="s">
        <v>1379</v>
      </c>
      <c r="I1114" s="146"/>
      <c r="L1114" s="32"/>
      <c r="M1114" s="147"/>
      <c r="T1114" s="53"/>
      <c r="AT1114" s="17" t="s">
        <v>163</v>
      </c>
      <c r="AU1114" s="17" t="s">
        <v>84</v>
      </c>
    </row>
    <row r="1115" spans="2:65" s="1" customFormat="1" ht="21.75" customHeight="1">
      <c r="B1115" s="32"/>
      <c r="C1115" s="131" t="s">
        <v>829</v>
      </c>
      <c r="D1115" s="131" t="s">
        <v>159</v>
      </c>
      <c r="E1115" s="132" t="s">
        <v>1381</v>
      </c>
      <c r="F1115" s="133" t="s">
        <v>1382</v>
      </c>
      <c r="G1115" s="134" t="s">
        <v>235</v>
      </c>
      <c r="H1115" s="135">
        <v>150</v>
      </c>
      <c r="I1115" s="136"/>
      <c r="J1115" s="137">
        <f>ROUND(I1115*H1115,2)</f>
        <v>0</v>
      </c>
      <c r="K1115" s="133" t="s">
        <v>19</v>
      </c>
      <c r="L1115" s="32"/>
      <c r="M1115" s="138" t="s">
        <v>19</v>
      </c>
      <c r="N1115" s="139" t="s">
        <v>46</v>
      </c>
      <c r="P1115" s="140">
        <f>O1115*H1115</f>
        <v>0</v>
      </c>
      <c r="Q1115" s="140">
        <v>0</v>
      </c>
      <c r="R1115" s="140">
        <f>Q1115*H1115</f>
        <v>0</v>
      </c>
      <c r="S1115" s="140">
        <v>0</v>
      </c>
      <c r="T1115" s="141">
        <f>S1115*H1115</f>
        <v>0</v>
      </c>
      <c r="AR1115" s="142" t="s">
        <v>192</v>
      </c>
      <c r="AT1115" s="142" t="s">
        <v>159</v>
      </c>
      <c r="AU1115" s="142" t="s">
        <v>84</v>
      </c>
      <c r="AY1115" s="17" t="s">
        <v>157</v>
      </c>
      <c r="BE1115" s="143">
        <f>IF(N1115="základní",J1115,0)</f>
        <v>0</v>
      </c>
      <c r="BF1115" s="143">
        <f>IF(N1115="snížená",J1115,0)</f>
        <v>0</v>
      </c>
      <c r="BG1115" s="143">
        <f>IF(N1115="zákl. přenesená",J1115,0)</f>
        <v>0</v>
      </c>
      <c r="BH1115" s="143">
        <f>IF(N1115="sníž. přenesená",J1115,0)</f>
        <v>0</v>
      </c>
      <c r="BI1115" s="143">
        <f>IF(N1115="nulová",J1115,0)</f>
        <v>0</v>
      </c>
      <c r="BJ1115" s="17" t="s">
        <v>80</v>
      </c>
      <c r="BK1115" s="143">
        <f>ROUND(I1115*H1115,2)</f>
        <v>0</v>
      </c>
      <c r="BL1115" s="17" t="s">
        <v>192</v>
      </c>
      <c r="BM1115" s="142" t="s">
        <v>1383</v>
      </c>
    </row>
    <row r="1116" spans="2:65" s="1" customFormat="1" ht="10">
      <c r="B1116" s="32"/>
      <c r="D1116" s="144" t="s">
        <v>163</v>
      </c>
      <c r="F1116" s="145" t="s">
        <v>1382</v>
      </c>
      <c r="I1116" s="146"/>
      <c r="L1116" s="32"/>
      <c r="M1116" s="147"/>
      <c r="T1116" s="53"/>
      <c r="AT1116" s="17" t="s">
        <v>163</v>
      </c>
      <c r="AU1116" s="17" t="s">
        <v>84</v>
      </c>
    </row>
    <row r="1117" spans="2:65" s="12" customFormat="1" ht="10">
      <c r="B1117" s="148"/>
      <c r="D1117" s="144" t="s">
        <v>164</v>
      </c>
      <c r="E1117" s="149" t="s">
        <v>19</v>
      </c>
      <c r="F1117" s="150" t="s">
        <v>750</v>
      </c>
      <c r="H1117" s="151">
        <v>11.2</v>
      </c>
      <c r="I1117" s="152"/>
      <c r="L1117" s="148"/>
      <c r="M1117" s="153"/>
      <c r="T1117" s="154"/>
      <c r="AT1117" s="149" t="s">
        <v>164</v>
      </c>
      <c r="AU1117" s="149" t="s">
        <v>84</v>
      </c>
      <c r="AV1117" s="12" t="s">
        <v>84</v>
      </c>
      <c r="AW1117" s="12" t="s">
        <v>36</v>
      </c>
      <c r="AX1117" s="12" t="s">
        <v>75</v>
      </c>
      <c r="AY1117" s="149" t="s">
        <v>157</v>
      </c>
    </row>
    <row r="1118" spans="2:65" s="12" customFormat="1" ht="10">
      <c r="B1118" s="148"/>
      <c r="D1118" s="144" t="s">
        <v>164</v>
      </c>
      <c r="E1118" s="149" t="s">
        <v>19</v>
      </c>
      <c r="F1118" s="150" t="s">
        <v>751</v>
      </c>
      <c r="H1118" s="151">
        <v>12.1</v>
      </c>
      <c r="I1118" s="152"/>
      <c r="L1118" s="148"/>
      <c r="M1118" s="153"/>
      <c r="T1118" s="154"/>
      <c r="AT1118" s="149" t="s">
        <v>164</v>
      </c>
      <c r="AU1118" s="149" t="s">
        <v>84</v>
      </c>
      <c r="AV1118" s="12" t="s">
        <v>84</v>
      </c>
      <c r="AW1118" s="12" t="s">
        <v>36</v>
      </c>
      <c r="AX1118" s="12" t="s">
        <v>75</v>
      </c>
      <c r="AY1118" s="149" t="s">
        <v>157</v>
      </c>
    </row>
    <row r="1119" spans="2:65" s="12" customFormat="1" ht="10">
      <c r="B1119" s="148"/>
      <c r="D1119" s="144" t="s">
        <v>164</v>
      </c>
      <c r="E1119" s="149" t="s">
        <v>19</v>
      </c>
      <c r="F1119" s="150" t="s">
        <v>752</v>
      </c>
      <c r="H1119" s="151">
        <v>16.100000000000001</v>
      </c>
      <c r="I1119" s="152"/>
      <c r="L1119" s="148"/>
      <c r="M1119" s="153"/>
      <c r="T1119" s="154"/>
      <c r="AT1119" s="149" t="s">
        <v>164</v>
      </c>
      <c r="AU1119" s="149" t="s">
        <v>84</v>
      </c>
      <c r="AV1119" s="12" t="s">
        <v>84</v>
      </c>
      <c r="AW1119" s="12" t="s">
        <v>36</v>
      </c>
      <c r="AX1119" s="12" t="s">
        <v>75</v>
      </c>
      <c r="AY1119" s="149" t="s">
        <v>157</v>
      </c>
    </row>
    <row r="1120" spans="2:65" s="12" customFormat="1" ht="10">
      <c r="B1120" s="148"/>
      <c r="D1120" s="144" t="s">
        <v>164</v>
      </c>
      <c r="E1120" s="149" t="s">
        <v>19</v>
      </c>
      <c r="F1120" s="150" t="s">
        <v>753</v>
      </c>
      <c r="H1120" s="151">
        <v>21.26</v>
      </c>
      <c r="I1120" s="152"/>
      <c r="L1120" s="148"/>
      <c r="M1120" s="153"/>
      <c r="T1120" s="154"/>
      <c r="AT1120" s="149" t="s">
        <v>164</v>
      </c>
      <c r="AU1120" s="149" t="s">
        <v>84</v>
      </c>
      <c r="AV1120" s="12" t="s">
        <v>84</v>
      </c>
      <c r="AW1120" s="12" t="s">
        <v>36</v>
      </c>
      <c r="AX1120" s="12" t="s">
        <v>75</v>
      </c>
      <c r="AY1120" s="149" t="s">
        <v>157</v>
      </c>
    </row>
    <row r="1121" spans="2:65" s="12" customFormat="1" ht="10">
      <c r="B1121" s="148"/>
      <c r="D1121" s="144" t="s">
        <v>164</v>
      </c>
      <c r="E1121" s="149" t="s">
        <v>19</v>
      </c>
      <c r="F1121" s="150" t="s">
        <v>754</v>
      </c>
      <c r="H1121" s="151">
        <v>10.199999999999999</v>
      </c>
      <c r="I1121" s="152"/>
      <c r="L1121" s="148"/>
      <c r="M1121" s="153"/>
      <c r="T1121" s="154"/>
      <c r="AT1121" s="149" t="s">
        <v>164</v>
      </c>
      <c r="AU1121" s="149" t="s">
        <v>84</v>
      </c>
      <c r="AV1121" s="12" t="s">
        <v>84</v>
      </c>
      <c r="AW1121" s="12" t="s">
        <v>36</v>
      </c>
      <c r="AX1121" s="12" t="s">
        <v>75</v>
      </c>
      <c r="AY1121" s="149" t="s">
        <v>157</v>
      </c>
    </row>
    <row r="1122" spans="2:65" s="12" customFormat="1" ht="10">
      <c r="B1122" s="148"/>
      <c r="D1122" s="144" t="s">
        <v>164</v>
      </c>
      <c r="E1122" s="149" t="s">
        <v>19</v>
      </c>
      <c r="F1122" s="150" t="s">
        <v>755</v>
      </c>
      <c r="H1122" s="151">
        <v>13.4</v>
      </c>
      <c r="I1122" s="152"/>
      <c r="L1122" s="148"/>
      <c r="M1122" s="153"/>
      <c r="T1122" s="154"/>
      <c r="AT1122" s="149" t="s">
        <v>164</v>
      </c>
      <c r="AU1122" s="149" t="s">
        <v>84</v>
      </c>
      <c r="AV1122" s="12" t="s">
        <v>84</v>
      </c>
      <c r="AW1122" s="12" t="s">
        <v>36</v>
      </c>
      <c r="AX1122" s="12" t="s">
        <v>75</v>
      </c>
      <c r="AY1122" s="149" t="s">
        <v>157</v>
      </c>
    </row>
    <row r="1123" spans="2:65" s="12" customFormat="1" ht="10">
      <c r="B1123" s="148"/>
      <c r="D1123" s="144" t="s">
        <v>164</v>
      </c>
      <c r="E1123" s="149" t="s">
        <v>19</v>
      </c>
      <c r="F1123" s="150" t="s">
        <v>756</v>
      </c>
      <c r="H1123" s="151">
        <v>38.840000000000003</v>
      </c>
      <c r="I1123" s="152"/>
      <c r="L1123" s="148"/>
      <c r="M1123" s="153"/>
      <c r="T1123" s="154"/>
      <c r="AT1123" s="149" t="s">
        <v>164</v>
      </c>
      <c r="AU1123" s="149" t="s">
        <v>84</v>
      </c>
      <c r="AV1123" s="12" t="s">
        <v>84</v>
      </c>
      <c r="AW1123" s="12" t="s">
        <v>36</v>
      </c>
      <c r="AX1123" s="12" t="s">
        <v>75</v>
      </c>
      <c r="AY1123" s="149" t="s">
        <v>157</v>
      </c>
    </row>
    <row r="1124" spans="2:65" s="12" customFormat="1" ht="10">
      <c r="B1124" s="148"/>
      <c r="D1124" s="144" t="s">
        <v>164</v>
      </c>
      <c r="E1124" s="149" t="s">
        <v>19</v>
      </c>
      <c r="F1124" s="150" t="s">
        <v>757</v>
      </c>
      <c r="H1124" s="151">
        <v>26.9</v>
      </c>
      <c r="I1124" s="152"/>
      <c r="L1124" s="148"/>
      <c r="M1124" s="153"/>
      <c r="T1124" s="154"/>
      <c r="AT1124" s="149" t="s">
        <v>164</v>
      </c>
      <c r="AU1124" s="149" t="s">
        <v>84</v>
      </c>
      <c r="AV1124" s="12" t="s">
        <v>84</v>
      </c>
      <c r="AW1124" s="12" t="s">
        <v>36</v>
      </c>
      <c r="AX1124" s="12" t="s">
        <v>75</v>
      </c>
      <c r="AY1124" s="149" t="s">
        <v>157</v>
      </c>
    </row>
    <row r="1125" spans="2:65" s="13" customFormat="1" ht="10">
      <c r="B1125" s="155"/>
      <c r="D1125" s="144" t="s">
        <v>164</v>
      </c>
      <c r="E1125" s="156" t="s">
        <v>19</v>
      </c>
      <c r="F1125" s="157" t="s">
        <v>166</v>
      </c>
      <c r="H1125" s="158">
        <v>150</v>
      </c>
      <c r="I1125" s="159"/>
      <c r="L1125" s="155"/>
      <c r="M1125" s="160"/>
      <c r="T1125" s="161"/>
      <c r="AT1125" s="156" t="s">
        <v>164</v>
      </c>
      <c r="AU1125" s="156" t="s">
        <v>84</v>
      </c>
      <c r="AV1125" s="13" t="s">
        <v>90</v>
      </c>
      <c r="AW1125" s="13" t="s">
        <v>36</v>
      </c>
      <c r="AX1125" s="13" t="s">
        <v>80</v>
      </c>
      <c r="AY1125" s="156" t="s">
        <v>157</v>
      </c>
    </row>
    <row r="1126" spans="2:65" s="1" customFormat="1" ht="16.5" customHeight="1">
      <c r="B1126" s="32"/>
      <c r="C1126" s="162" t="s">
        <v>1384</v>
      </c>
      <c r="D1126" s="162" t="s">
        <v>206</v>
      </c>
      <c r="E1126" s="163" t="s">
        <v>1385</v>
      </c>
      <c r="F1126" s="164" t="s">
        <v>1386</v>
      </c>
      <c r="G1126" s="165" t="s">
        <v>235</v>
      </c>
      <c r="H1126" s="166">
        <v>189</v>
      </c>
      <c r="I1126" s="167"/>
      <c r="J1126" s="168">
        <f>ROUND(I1126*H1126,2)</f>
        <v>0</v>
      </c>
      <c r="K1126" s="164" t="s">
        <v>19</v>
      </c>
      <c r="L1126" s="169"/>
      <c r="M1126" s="170" t="s">
        <v>19</v>
      </c>
      <c r="N1126" s="171" t="s">
        <v>46</v>
      </c>
      <c r="P1126" s="140">
        <f>O1126*H1126</f>
        <v>0</v>
      </c>
      <c r="Q1126" s="140">
        <v>0</v>
      </c>
      <c r="R1126" s="140">
        <f>Q1126*H1126</f>
        <v>0</v>
      </c>
      <c r="S1126" s="140">
        <v>0</v>
      </c>
      <c r="T1126" s="141">
        <f>S1126*H1126</f>
        <v>0</v>
      </c>
      <c r="AR1126" s="142" t="s">
        <v>230</v>
      </c>
      <c r="AT1126" s="142" t="s">
        <v>206</v>
      </c>
      <c r="AU1126" s="142" t="s">
        <v>84</v>
      </c>
      <c r="AY1126" s="17" t="s">
        <v>157</v>
      </c>
      <c r="BE1126" s="143">
        <f>IF(N1126="základní",J1126,0)</f>
        <v>0</v>
      </c>
      <c r="BF1126" s="143">
        <f>IF(N1126="snížená",J1126,0)</f>
        <v>0</v>
      </c>
      <c r="BG1126" s="143">
        <f>IF(N1126="zákl. přenesená",J1126,0)</f>
        <v>0</v>
      </c>
      <c r="BH1126" s="143">
        <f>IF(N1126="sníž. přenesená",J1126,0)</f>
        <v>0</v>
      </c>
      <c r="BI1126" s="143">
        <f>IF(N1126="nulová",J1126,0)</f>
        <v>0</v>
      </c>
      <c r="BJ1126" s="17" t="s">
        <v>80</v>
      </c>
      <c r="BK1126" s="143">
        <f>ROUND(I1126*H1126,2)</f>
        <v>0</v>
      </c>
      <c r="BL1126" s="17" t="s">
        <v>192</v>
      </c>
      <c r="BM1126" s="142" t="s">
        <v>1387</v>
      </c>
    </row>
    <row r="1127" spans="2:65" s="1" customFormat="1" ht="10">
      <c r="B1127" s="32"/>
      <c r="D1127" s="144" t="s">
        <v>163</v>
      </c>
      <c r="F1127" s="145" t="s">
        <v>1386</v>
      </c>
      <c r="I1127" s="146"/>
      <c r="L1127" s="32"/>
      <c r="M1127" s="147"/>
      <c r="T1127" s="53"/>
      <c r="AT1127" s="17" t="s">
        <v>163</v>
      </c>
      <c r="AU1127" s="17" t="s">
        <v>84</v>
      </c>
    </row>
    <row r="1128" spans="2:65" s="12" customFormat="1" ht="10">
      <c r="B1128" s="148"/>
      <c r="D1128" s="144" t="s">
        <v>164</v>
      </c>
      <c r="E1128" s="149" t="s">
        <v>19</v>
      </c>
      <c r="F1128" s="150" t="s">
        <v>1388</v>
      </c>
      <c r="H1128" s="151">
        <v>165</v>
      </c>
      <c r="I1128" s="152"/>
      <c r="L1128" s="148"/>
      <c r="M1128" s="153"/>
      <c r="T1128" s="154"/>
      <c r="AT1128" s="149" t="s">
        <v>164</v>
      </c>
      <c r="AU1128" s="149" t="s">
        <v>84</v>
      </c>
      <c r="AV1128" s="12" t="s">
        <v>84</v>
      </c>
      <c r="AW1128" s="12" t="s">
        <v>36</v>
      </c>
      <c r="AX1128" s="12" t="s">
        <v>75</v>
      </c>
      <c r="AY1128" s="149" t="s">
        <v>157</v>
      </c>
    </row>
    <row r="1129" spans="2:65" s="12" customFormat="1" ht="10">
      <c r="B1129" s="148"/>
      <c r="D1129" s="144" t="s">
        <v>164</v>
      </c>
      <c r="E1129" s="149" t="s">
        <v>19</v>
      </c>
      <c r="F1129" s="150" t="s">
        <v>1389</v>
      </c>
      <c r="H1129" s="151">
        <v>24</v>
      </c>
      <c r="I1129" s="152"/>
      <c r="L1129" s="148"/>
      <c r="M1129" s="153"/>
      <c r="T1129" s="154"/>
      <c r="AT1129" s="149" t="s">
        <v>164</v>
      </c>
      <c r="AU1129" s="149" t="s">
        <v>84</v>
      </c>
      <c r="AV1129" s="12" t="s">
        <v>84</v>
      </c>
      <c r="AW1129" s="12" t="s">
        <v>36</v>
      </c>
      <c r="AX1129" s="12" t="s">
        <v>75</v>
      </c>
      <c r="AY1129" s="149" t="s">
        <v>157</v>
      </c>
    </row>
    <row r="1130" spans="2:65" s="13" customFormat="1" ht="10">
      <c r="B1130" s="155"/>
      <c r="D1130" s="144" t="s">
        <v>164</v>
      </c>
      <c r="E1130" s="156" t="s">
        <v>19</v>
      </c>
      <c r="F1130" s="157" t="s">
        <v>166</v>
      </c>
      <c r="H1130" s="158">
        <v>189</v>
      </c>
      <c r="I1130" s="159"/>
      <c r="L1130" s="155"/>
      <c r="M1130" s="160"/>
      <c r="T1130" s="161"/>
      <c r="AT1130" s="156" t="s">
        <v>164</v>
      </c>
      <c r="AU1130" s="156" t="s">
        <v>84</v>
      </c>
      <c r="AV1130" s="13" t="s">
        <v>90</v>
      </c>
      <c r="AW1130" s="13" t="s">
        <v>36</v>
      </c>
      <c r="AX1130" s="13" t="s">
        <v>80</v>
      </c>
      <c r="AY1130" s="156" t="s">
        <v>157</v>
      </c>
    </row>
    <row r="1131" spans="2:65" s="1" customFormat="1" ht="24.15" customHeight="1">
      <c r="B1131" s="32"/>
      <c r="C1131" s="131" t="s">
        <v>834</v>
      </c>
      <c r="D1131" s="131" t="s">
        <v>159</v>
      </c>
      <c r="E1131" s="132" t="s">
        <v>1390</v>
      </c>
      <c r="F1131" s="133" t="s">
        <v>1391</v>
      </c>
      <c r="G1131" s="134" t="s">
        <v>235</v>
      </c>
      <c r="H1131" s="135">
        <v>14.4</v>
      </c>
      <c r="I1131" s="136"/>
      <c r="J1131" s="137">
        <f>ROUND(I1131*H1131,2)</f>
        <v>0</v>
      </c>
      <c r="K1131" s="133" t="s">
        <v>19</v>
      </c>
      <c r="L1131" s="32"/>
      <c r="M1131" s="138" t="s">
        <v>19</v>
      </c>
      <c r="N1131" s="139" t="s">
        <v>46</v>
      </c>
      <c r="P1131" s="140">
        <f>O1131*H1131</f>
        <v>0</v>
      </c>
      <c r="Q1131" s="140">
        <v>0</v>
      </c>
      <c r="R1131" s="140">
        <f>Q1131*H1131</f>
        <v>0</v>
      </c>
      <c r="S1131" s="140">
        <v>0</v>
      </c>
      <c r="T1131" s="141">
        <f>S1131*H1131</f>
        <v>0</v>
      </c>
      <c r="AR1131" s="142" t="s">
        <v>192</v>
      </c>
      <c r="AT1131" s="142" t="s">
        <v>159</v>
      </c>
      <c r="AU1131" s="142" t="s">
        <v>84</v>
      </c>
      <c r="AY1131" s="17" t="s">
        <v>157</v>
      </c>
      <c r="BE1131" s="143">
        <f>IF(N1131="základní",J1131,0)</f>
        <v>0</v>
      </c>
      <c r="BF1131" s="143">
        <f>IF(N1131="snížená",J1131,0)</f>
        <v>0</v>
      </c>
      <c r="BG1131" s="143">
        <f>IF(N1131="zákl. přenesená",J1131,0)</f>
        <v>0</v>
      </c>
      <c r="BH1131" s="143">
        <f>IF(N1131="sníž. přenesená",J1131,0)</f>
        <v>0</v>
      </c>
      <c r="BI1131" s="143">
        <f>IF(N1131="nulová",J1131,0)</f>
        <v>0</v>
      </c>
      <c r="BJ1131" s="17" t="s">
        <v>80</v>
      </c>
      <c r="BK1131" s="143">
        <f>ROUND(I1131*H1131,2)</f>
        <v>0</v>
      </c>
      <c r="BL1131" s="17" t="s">
        <v>192</v>
      </c>
      <c r="BM1131" s="142" t="s">
        <v>1392</v>
      </c>
    </row>
    <row r="1132" spans="2:65" s="1" customFormat="1" ht="10">
      <c r="B1132" s="32"/>
      <c r="D1132" s="144" t="s">
        <v>163</v>
      </c>
      <c r="F1132" s="145" t="s">
        <v>1391</v>
      </c>
      <c r="I1132" s="146"/>
      <c r="L1132" s="32"/>
      <c r="M1132" s="147"/>
      <c r="T1132" s="53"/>
      <c r="AT1132" s="17" t="s">
        <v>163</v>
      </c>
      <c r="AU1132" s="17" t="s">
        <v>84</v>
      </c>
    </row>
    <row r="1133" spans="2:65" s="12" customFormat="1" ht="10">
      <c r="B1133" s="148"/>
      <c r="D1133" s="144" t="s">
        <v>164</v>
      </c>
      <c r="E1133" s="149" t="s">
        <v>19</v>
      </c>
      <c r="F1133" s="150" t="s">
        <v>1393</v>
      </c>
      <c r="H1133" s="151">
        <v>14.4</v>
      </c>
      <c r="I1133" s="152"/>
      <c r="L1133" s="148"/>
      <c r="M1133" s="153"/>
      <c r="T1133" s="154"/>
      <c r="AT1133" s="149" t="s">
        <v>164</v>
      </c>
      <c r="AU1133" s="149" t="s">
        <v>84</v>
      </c>
      <c r="AV1133" s="12" t="s">
        <v>84</v>
      </c>
      <c r="AW1133" s="12" t="s">
        <v>36</v>
      </c>
      <c r="AX1133" s="12" t="s">
        <v>75</v>
      </c>
      <c r="AY1133" s="149" t="s">
        <v>157</v>
      </c>
    </row>
    <row r="1134" spans="2:65" s="13" customFormat="1" ht="10">
      <c r="B1134" s="155"/>
      <c r="D1134" s="144" t="s">
        <v>164</v>
      </c>
      <c r="E1134" s="156" t="s">
        <v>19</v>
      </c>
      <c r="F1134" s="157" t="s">
        <v>166</v>
      </c>
      <c r="H1134" s="158">
        <v>14.4</v>
      </c>
      <c r="I1134" s="159"/>
      <c r="L1134" s="155"/>
      <c r="M1134" s="160"/>
      <c r="T1134" s="161"/>
      <c r="AT1134" s="156" t="s">
        <v>164</v>
      </c>
      <c r="AU1134" s="156" t="s">
        <v>84</v>
      </c>
      <c r="AV1134" s="13" t="s">
        <v>90</v>
      </c>
      <c r="AW1134" s="13" t="s">
        <v>36</v>
      </c>
      <c r="AX1134" s="13" t="s">
        <v>80</v>
      </c>
      <c r="AY1134" s="156" t="s">
        <v>157</v>
      </c>
    </row>
    <row r="1135" spans="2:65" s="1" customFormat="1" ht="21.75" customHeight="1">
      <c r="B1135" s="32"/>
      <c r="C1135" s="131" t="s">
        <v>1394</v>
      </c>
      <c r="D1135" s="131" t="s">
        <v>159</v>
      </c>
      <c r="E1135" s="132" t="s">
        <v>1395</v>
      </c>
      <c r="F1135" s="133" t="s">
        <v>1396</v>
      </c>
      <c r="G1135" s="134" t="s">
        <v>199</v>
      </c>
      <c r="H1135" s="135">
        <v>214.66</v>
      </c>
      <c r="I1135" s="136"/>
      <c r="J1135" s="137">
        <f>ROUND(I1135*H1135,2)</f>
        <v>0</v>
      </c>
      <c r="K1135" s="133" t="s">
        <v>19</v>
      </c>
      <c r="L1135" s="32"/>
      <c r="M1135" s="138" t="s">
        <v>19</v>
      </c>
      <c r="N1135" s="139" t="s">
        <v>46</v>
      </c>
      <c r="P1135" s="140">
        <f>O1135*H1135</f>
        <v>0</v>
      </c>
      <c r="Q1135" s="140">
        <v>0</v>
      </c>
      <c r="R1135" s="140">
        <f>Q1135*H1135</f>
        <v>0</v>
      </c>
      <c r="S1135" s="140">
        <v>0</v>
      </c>
      <c r="T1135" s="141">
        <f>S1135*H1135</f>
        <v>0</v>
      </c>
      <c r="AR1135" s="142" t="s">
        <v>192</v>
      </c>
      <c r="AT1135" s="142" t="s">
        <v>159</v>
      </c>
      <c r="AU1135" s="142" t="s">
        <v>84</v>
      </c>
      <c r="AY1135" s="17" t="s">
        <v>157</v>
      </c>
      <c r="BE1135" s="143">
        <f>IF(N1135="základní",J1135,0)</f>
        <v>0</v>
      </c>
      <c r="BF1135" s="143">
        <f>IF(N1135="snížená",J1135,0)</f>
        <v>0</v>
      </c>
      <c r="BG1135" s="143">
        <f>IF(N1135="zákl. přenesená",J1135,0)</f>
        <v>0</v>
      </c>
      <c r="BH1135" s="143">
        <f>IF(N1135="sníž. přenesená",J1135,0)</f>
        <v>0</v>
      </c>
      <c r="BI1135" s="143">
        <f>IF(N1135="nulová",J1135,0)</f>
        <v>0</v>
      </c>
      <c r="BJ1135" s="17" t="s">
        <v>80</v>
      </c>
      <c r="BK1135" s="143">
        <f>ROUND(I1135*H1135,2)</f>
        <v>0</v>
      </c>
      <c r="BL1135" s="17" t="s">
        <v>192</v>
      </c>
      <c r="BM1135" s="142" t="s">
        <v>1397</v>
      </c>
    </row>
    <row r="1136" spans="2:65" s="1" customFormat="1" ht="10">
      <c r="B1136" s="32"/>
      <c r="D1136" s="144" t="s">
        <v>163</v>
      </c>
      <c r="F1136" s="145" t="s">
        <v>1396</v>
      </c>
      <c r="I1136" s="146"/>
      <c r="L1136" s="32"/>
      <c r="M1136" s="147"/>
      <c r="T1136" s="53"/>
      <c r="AT1136" s="17" t="s">
        <v>163</v>
      </c>
      <c r="AU1136" s="17" t="s">
        <v>84</v>
      </c>
    </row>
    <row r="1137" spans="2:65" s="12" customFormat="1" ht="10">
      <c r="B1137" s="148"/>
      <c r="D1137" s="144" t="s">
        <v>164</v>
      </c>
      <c r="E1137" s="149" t="s">
        <v>19</v>
      </c>
      <c r="F1137" s="150" t="s">
        <v>1398</v>
      </c>
      <c r="H1137" s="151">
        <v>214.66</v>
      </c>
      <c r="I1137" s="152"/>
      <c r="L1137" s="148"/>
      <c r="M1137" s="153"/>
      <c r="T1137" s="154"/>
      <c r="AT1137" s="149" t="s">
        <v>164</v>
      </c>
      <c r="AU1137" s="149" t="s">
        <v>84</v>
      </c>
      <c r="AV1137" s="12" t="s">
        <v>84</v>
      </c>
      <c r="AW1137" s="12" t="s">
        <v>36</v>
      </c>
      <c r="AX1137" s="12" t="s">
        <v>75</v>
      </c>
      <c r="AY1137" s="149" t="s">
        <v>157</v>
      </c>
    </row>
    <row r="1138" spans="2:65" s="13" customFormat="1" ht="10">
      <c r="B1138" s="155"/>
      <c r="D1138" s="144" t="s">
        <v>164</v>
      </c>
      <c r="E1138" s="156" t="s">
        <v>19</v>
      </c>
      <c r="F1138" s="157" t="s">
        <v>166</v>
      </c>
      <c r="H1138" s="158">
        <v>214.66</v>
      </c>
      <c r="I1138" s="159"/>
      <c r="L1138" s="155"/>
      <c r="M1138" s="160"/>
      <c r="T1138" s="161"/>
      <c r="AT1138" s="156" t="s">
        <v>164</v>
      </c>
      <c r="AU1138" s="156" t="s">
        <v>84</v>
      </c>
      <c r="AV1138" s="13" t="s">
        <v>90</v>
      </c>
      <c r="AW1138" s="13" t="s">
        <v>36</v>
      </c>
      <c r="AX1138" s="13" t="s">
        <v>80</v>
      </c>
      <c r="AY1138" s="156" t="s">
        <v>157</v>
      </c>
    </row>
    <row r="1139" spans="2:65" s="1" customFormat="1" ht="16.5" customHeight="1">
      <c r="B1139" s="32"/>
      <c r="C1139" s="162" t="s">
        <v>842</v>
      </c>
      <c r="D1139" s="162" t="s">
        <v>206</v>
      </c>
      <c r="E1139" s="163" t="s">
        <v>1399</v>
      </c>
      <c r="F1139" s="164" t="s">
        <v>1400</v>
      </c>
      <c r="G1139" s="165" t="s">
        <v>199</v>
      </c>
      <c r="H1139" s="166">
        <v>225.393</v>
      </c>
      <c r="I1139" s="167"/>
      <c r="J1139" s="168">
        <f>ROUND(I1139*H1139,2)</f>
        <v>0</v>
      </c>
      <c r="K1139" s="164" t="s">
        <v>19</v>
      </c>
      <c r="L1139" s="169"/>
      <c r="M1139" s="170" t="s">
        <v>19</v>
      </c>
      <c r="N1139" s="171" t="s">
        <v>46</v>
      </c>
      <c r="P1139" s="140">
        <f>O1139*H1139</f>
        <v>0</v>
      </c>
      <c r="Q1139" s="140">
        <v>0</v>
      </c>
      <c r="R1139" s="140">
        <f>Q1139*H1139</f>
        <v>0</v>
      </c>
      <c r="S1139" s="140">
        <v>0</v>
      </c>
      <c r="T1139" s="141">
        <f>S1139*H1139</f>
        <v>0</v>
      </c>
      <c r="AR1139" s="142" t="s">
        <v>230</v>
      </c>
      <c r="AT1139" s="142" t="s">
        <v>206</v>
      </c>
      <c r="AU1139" s="142" t="s">
        <v>84</v>
      </c>
      <c r="AY1139" s="17" t="s">
        <v>157</v>
      </c>
      <c r="BE1139" s="143">
        <f>IF(N1139="základní",J1139,0)</f>
        <v>0</v>
      </c>
      <c r="BF1139" s="143">
        <f>IF(N1139="snížená",J1139,0)</f>
        <v>0</v>
      </c>
      <c r="BG1139" s="143">
        <f>IF(N1139="zákl. přenesená",J1139,0)</f>
        <v>0</v>
      </c>
      <c r="BH1139" s="143">
        <f>IF(N1139="sníž. přenesená",J1139,0)</f>
        <v>0</v>
      </c>
      <c r="BI1139" s="143">
        <f>IF(N1139="nulová",J1139,0)</f>
        <v>0</v>
      </c>
      <c r="BJ1139" s="17" t="s">
        <v>80</v>
      </c>
      <c r="BK1139" s="143">
        <f>ROUND(I1139*H1139,2)</f>
        <v>0</v>
      </c>
      <c r="BL1139" s="17" t="s">
        <v>192</v>
      </c>
      <c r="BM1139" s="142" t="s">
        <v>1401</v>
      </c>
    </row>
    <row r="1140" spans="2:65" s="1" customFormat="1" ht="10">
      <c r="B1140" s="32"/>
      <c r="D1140" s="144" t="s">
        <v>163</v>
      </c>
      <c r="F1140" s="145" t="s">
        <v>1400</v>
      </c>
      <c r="I1140" s="146"/>
      <c r="L1140" s="32"/>
      <c r="M1140" s="147"/>
      <c r="T1140" s="53"/>
      <c r="AT1140" s="17" t="s">
        <v>163</v>
      </c>
      <c r="AU1140" s="17" t="s">
        <v>84</v>
      </c>
    </row>
    <row r="1141" spans="2:65" s="12" customFormat="1" ht="10">
      <c r="B1141" s="148"/>
      <c r="D1141" s="144" t="s">
        <v>164</v>
      </c>
      <c r="E1141" s="149" t="s">
        <v>19</v>
      </c>
      <c r="F1141" s="150" t="s">
        <v>1402</v>
      </c>
      <c r="H1141" s="151">
        <v>225.393</v>
      </c>
      <c r="I1141" s="152"/>
      <c r="L1141" s="148"/>
      <c r="M1141" s="153"/>
      <c r="T1141" s="154"/>
      <c r="AT1141" s="149" t="s">
        <v>164</v>
      </c>
      <c r="AU1141" s="149" t="s">
        <v>84</v>
      </c>
      <c r="AV1141" s="12" t="s">
        <v>84</v>
      </c>
      <c r="AW1141" s="12" t="s">
        <v>36</v>
      </c>
      <c r="AX1141" s="12" t="s">
        <v>75</v>
      </c>
      <c r="AY1141" s="149" t="s">
        <v>157</v>
      </c>
    </row>
    <row r="1142" spans="2:65" s="13" customFormat="1" ht="10">
      <c r="B1142" s="155"/>
      <c r="D1142" s="144" t="s">
        <v>164</v>
      </c>
      <c r="E1142" s="156" t="s">
        <v>19</v>
      </c>
      <c r="F1142" s="157" t="s">
        <v>166</v>
      </c>
      <c r="H1142" s="158">
        <v>225.393</v>
      </c>
      <c r="I1142" s="159"/>
      <c r="L1142" s="155"/>
      <c r="M1142" s="160"/>
      <c r="T1142" s="161"/>
      <c r="AT1142" s="156" t="s">
        <v>164</v>
      </c>
      <c r="AU1142" s="156" t="s">
        <v>84</v>
      </c>
      <c r="AV1142" s="13" t="s">
        <v>90</v>
      </c>
      <c r="AW1142" s="13" t="s">
        <v>36</v>
      </c>
      <c r="AX1142" s="13" t="s">
        <v>80</v>
      </c>
      <c r="AY1142" s="156" t="s">
        <v>157</v>
      </c>
    </row>
    <row r="1143" spans="2:65" s="1" customFormat="1" ht="16.5" customHeight="1">
      <c r="B1143" s="32"/>
      <c r="C1143" s="131" t="s">
        <v>1403</v>
      </c>
      <c r="D1143" s="131" t="s">
        <v>159</v>
      </c>
      <c r="E1143" s="132" t="s">
        <v>1404</v>
      </c>
      <c r="F1143" s="133" t="s">
        <v>1405</v>
      </c>
      <c r="G1143" s="134" t="s">
        <v>235</v>
      </c>
      <c r="H1143" s="135">
        <v>209</v>
      </c>
      <c r="I1143" s="136"/>
      <c r="J1143" s="137">
        <f>ROUND(I1143*H1143,2)</f>
        <v>0</v>
      </c>
      <c r="K1143" s="133" t="s">
        <v>19</v>
      </c>
      <c r="L1143" s="32"/>
      <c r="M1143" s="138" t="s">
        <v>19</v>
      </c>
      <c r="N1143" s="139" t="s">
        <v>46</v>
      </c>
      <c r="P1143" s="140">
        <f>O1143*H1143</f>
        <v>0</v>
      </c>
      <c r="Q1143" s="140">
        <v>0</v>
      </c>
      <c r="R1143" s="140">
        <f>Q1143*H1143</f>
        <v>0</v>
      </c>
      <c r="S1143" s="140">
        <v>0</v>
      </c>
      <c r="T1143" s="141">
        <f>S1143*H1143</f>
        <v>0</v>
      </c>
      <c r="AR1143" s="142" t="s">
        <v>192</v>
      </c>
      <c r="AT1143" s="142" t="s">
        <v>159</v>
      </c>
      <c r="AU1143" s="142" t="s">
        <v>84</v>
      </c>
      <c r="AY1143" s="17" t="s">
        <v>157</v>
      </c>
      <c r="BE1143" s="143">
        <f>IF(N1143="základní",J1143,0)</f>
        <v>0</v>
      </c>
      <c r="BF1143" s="143">
        <f>IF(N1143="snížená",J1143,0)</f>
        <v>0</v>
      </c>
      <c r="BG1143" s="143">
        <f>IF(N1143="zákl. přenesená",J1143,0)</f>
        <v>0</v>
      </c>
      <c r="BH1143" s="143">
        <f>IF(N1143="sníž. přenesená",J1143,0)</f>
        <v>0</v>
      </c>
      <c r="BI1143" s="143">
        <f>IF(N1143="nulová",J1143,0)</f>
        <v>0</v>
      </c>
      <c r="BJ1143" s="17" t="s">
        <v>80</v>
      </c>
      <c r="BK1143" s="143">
        <f>ROUND(I1143*H1143,2)</f>
        <v>0</v>
      </c>
      <c r="BL1143" s="17" t="s">
        <v>192</v>
      </c>
      <c r="BM1143" s="142" t="s">
        <v>1406</v>
      </c>
    </row>
    <row r="1144" spans="2:65" s="1" customFormat="1" ht="10">
      <c r="B1144" s="32"/>
      <c r="D1144" s="144" t="s">
        <v>163</v>
      </c>
      <c r="F1144" s="145" t="s">
        <v>1405</v>
      </c>
      <c r="I1144" s="146"/>
      <c r="L1144" s="32"/>
      <c r="M1144" s="147"/>
      <c r="T1144" s="53"/>
      <c r="AT1144" s="17" t="s">
        <v>163</v>
      </c>
      <c r="AU1144" s="17" t="s">
        <v>84</v>
      </c>
    </row>
    <row r="1145" spans="2:65" s="12" customFormat="1" ht="10">
      <c r="B1145" s="148"/>
      <c r="D1145" s="144" t="s">
        <v>164</v>
      </c>
      <c r="E1145" s="149" t="s">
        <v>19</v>
      </c>
      <c r="F1145" s="150" t="s">
        <v>1407</v>
      </c>
      <c r="H1145" s="151">
        <v>164.4</v>
      </c>
      <c r="I1145" s="152"/>
      <c r="L1145" s="148"/>
      <c r="M1145" s="153"/>
      <c r="T1145" s="154"/>
      <c r="AT1145" s="149" t="s">
        <v>164</v>
      </c>
      <c r="AU1145" s="149" t="s">
        <v>84</v>
      </c>
      <c r="AV1145" s="12" t="s">
        <v>84</v>
      </c>
      <c r="AW1145" s="12" t="s">
        <v>36</v>
      </c>
      <c r="AX1145" s="12" t="s">
        <v>75</v>
      </c>
      <c r="AY1145" s="149" t="s">
        <v>157</v>
      </c>
    </row>
    <row r="1146" spans="2:65" s="12" customFormat="1" ht="10">
      <c r="B1146" s="148"/>
      <c r="D1146" s="144" t="s">
        <v>164</v>
      </c>
      <c r="E1146" s="149" t="s">
        <v>19</v>
      </c>
      <c r="F1146" s="150" t="s">
        <v>740</v>
      </c>
      <c r="H1146" s="151">
        <v>12.2</v>
      </c>
      <c r="I1146" s="152"/>
      <c r="L1146" s="148"/>
      <c r="M1146" s="153"/>
      <c r="T1146" s="154"/>
      <c r="AT1146" s="149" t="s">
        <v>164</v>
      </c>
      <c r="AU1146" s="149" t="s">
        <v>84</v>
      </c>
      <c r="AV1146" s="12" t="s">
        <v>84</v>
      </c>
      <c r="AW1146" s="12" t="s">
        <v>36</v>
      </c>
      <c r="AX1146" s="12" t="s">
        <v>75</v>
      </c>
      <c r="AY1146" s="149" t="s">
        <v>157</v>
      </c>
    </row>
    <row r="1147" spans="2:65" s="12" customFormat="1" ht="10">
      <c r="B1147" s="148"/>
      <c r="D1147" s="144" t="s">
        <v>164</v>
      </c>
      <c r="E1147" s="149" t="s">
        <v>19</v>
      </c>
      <c r="F1147" s="150" t="s">
        <v>741</v>
      </c>
      <c r="H1147" s="151">
        <v>13.4</v>
      </c>
      <c r="I1147" s="152"/>
      <c r="L1147" s="148"/>
      <c r="M1147" s="153"/>
      <c r="T1147" s="154"/>
      <c r="AT1147" s="149" t="s">
        <v>164</v>
      </c>
      <c r="AU1147" s="149" t="s">
        <v>84</v>
      </c>
      <c r="AV1147" s="12" t="s">
        <v>84</v>
      </c>
      <c r="AW1147" s="12" t="s">
        <v>36</v>
      </c>
      <c r="AX1147" s="12" t="s">
        <v>75</v>
      </c>
      <c r="AY1147" s="149" t="s">
        <v>157</v>
      </c>
    </row>
    <row r="1148" spans="2:65" s="12" customFormat="1" ht="10">
      <c r="B1148" s="148"/>
      <c r="D1148" s="144" t="s">
        <v>164</v>
      </c>
      <c r="E1148" s="149" t="s">
        <v>19</v>
      </c>
      <c r="F1148" s="150" t="s">
        <v>742</v>
      </c>
      <c r="H1148" s="151">
        <v>4.5999999999999996</v>
      </c>
      <c r="I1148" s="152"/>
      <c r="L1148" s="148"/>
      <c r="M1148" s="153"/>
      <c r="T1148" s="154"/>
      <c r="AT1148" s="149" t="s">
        <v>164</v>
      </c>
      <c r="AU1148" s="149" t="s">
        <v>84</v>
      </c>
      <c r="AV1148" s="12" t="s">
        <v>84</v>
      </c>
      <c r="AW1148" s="12" t="s">
        <v>36</v>
      </c>
      <c r="AX1148" s="12" t="s">
        <v>75</v>
      </c>
      <c r="AY1148" s="149" t="s">
        <v>157</v>
      </c>
    </row>
    <row r="1149" spans="2:65" s="12" customFormat="1" ht="10">
      <c r="B1149" s="148"/>
      <c r="D1149" s="144" t="s">
        <v>164</v>
      </c>
      <c r="E1149" s="149" t="s">
        <v>19</v>
      </c>
      <c r="F1149" s="150" t="s">
        <v>743</v>
      </c>
      <c r="H1149" s="151">
        <v>4.4000000000000004</v>
      </c>
      <c r="I1149" s="152"/>
      <c r="L1149" s="148"/>
      <c r="M1149" s="153"/>
      <c r="T1149" s="154"/>
      <c r="AT1149" s="149" t="s">
        <v>164</v>
      </c>
      <c r="AU1149" s="149" t="s">
        <v>84</v>
      </c>
      <c r="AV1149" s="12" t="s">
        <v>84</v>
      </c>
      <c r="AW1149" s="12" t="s">
        <v>36</v>
      </c>
      <c r="AX1149" s="12" t="s">
        <v>75</v>
      </c>
      <c r="AY1149" s="149" t="s">
        <v>157</v>
      </c>
    </row>
    <row r="1150" spans="2:65" s="12" customFormat="1" ht="10">
      <c r="B1150" s="148"/>
      <c r="D1150" s="144" t="s">
        <v>164</v>
      </c>
      <c r="E1150" s="149" t="s">
        <v>19</v>
      </c>
      <c r="F1150" s="150" t="s">
        <v>744</v>
      </c>
      <c r="H1150" s="151">
        <v>10</v>
      </c>
      <c r="I1150" s="152"/>
      <c r="L1150" s="148"/>
      <c r="M1150" s="153"/>
      <c r="T1150" s="154"/>
      <c r="AT1150" s="149" t="s">
        <v>164</v>
      </c>
      <c r="AU1150" s="149" t="s">
        <v>84</v>
      </c>
      <c r="AV1150" s="12" t="s">
        <v>84</v>
      </c>
      <c r="AW1150" s="12" t="s">
        <v>36</v>
      </c>
      <c r="AX1150" s="12" t="s">
        <v>75</v>
      </c>
      <c r="AY1150" s="149" t="s">
        <v>157</v>
      </c>
    </row>
    <row r="1151" spans="2:65" s="13" customFormat="1" ht="10">
      <c r="B1151" s="155"/>
      <c r="D1151" s="144" t="s">
        <v>164</v>
      </c>
      <c r="E1151" s="156" t="s">
        <v>19</v>
      </c>
      <c r="F1151" s="157" t="s">
        <v>166</v>
      </c>
      <c r="H1151" s="158">
        <v>209</v>
      </c>
      <c r="I1151" s="159"/>
      <c r="L1151" s="155"/>
      <c r="M1151" s="160"/>
      <c r="T1151" s="161"/>
      <c r="AT1151" s="156" t="s">
        <v>164</v>
      </c>
      <c r="AU1151" s="156" t="s">
        <v>84</v>
      </c>
      <c r="AV1151" s="13" t="s">
        <v>90</v>
      </c>
      <c r="AW1151" s="13" t="s">
        <v>36</v>
      </c>
      <c r="AX1151" s="13" t="s">
        <v>80</v>
      </c>
      <c r="AY1151" s="156" t="s">
        <v>157</v>
      </c>
    </row>
    <row r="1152" spans="2:65" s="1" customFormat="1" ht="16.5" customHeight="1">
      <c r="B1152" s="32"/>
      <c r="C1152" s="131" t="s">
        <v>845</v>
      </c>
      <c r="D1152" s="131" t="s">
        <v>159</v>
      </c>
      <c r="E1152" s="132" t="s">
        <v>1408</v>
      </c>
      <c r="F1152" s="133" t="s">
        <v>1409</v>
      </c>
      <c r="G1152" s="134" t="s">
        <v>916</v>
      </c>
      <c r="H1152" s="186"/>
      <c r="I1152" s="136"/>
      <c r="J1152" s="137">
        <f>ROUND(I1152*H1152,2)</f>
        <v>0</v>
      </c>
      <c r="K1152" s="133" t="s">
        <v>19</v>
      </c>
      <c r="L1152" s="32"/>
      <c r="M1152" s="138" t="s">
        <v>19</v>
      </c>
      <c r="N1152" s="139" t="s">
        <v>46</v>
      </c>
      <c r="P1152" s="140">
        <f>O1152*H1152</f>
        <v>0</v>
      </c>
      <c r="Q1152" s="140">
        <v>0</v>
      </c>
      <c r="R1152" s="140">
        <f>Q1152*H1152</f>
        <v>0</v>
      </c>
      <c r="S1152" s="140">
        <v>0</v>
      </c>
      <c r="T1152" s="141">
        <f>S1152*H1152</f>
        <v>0</v>
      </c>
      <c r="AR1152" s="142" t="s">
        <v>192</v>
      </c>
      <c r="AT1152" s="142" t="s">
        <v>159</v>
      </c>
      <c r="AU1152" s="142" t="s">
        <v>84</v>
      </c>
      <c r="AY1152" s="17" t="s">
        <v>157</v>
      </c>
      <c r="BE1152" s="143">
        <f>IF(N1152="základní",J1152,0)</f>
        <v>0</v>
      </c>
      <c r="BF1152" s="143">
        <f>IF(N1152="snížená",J1152,0)</f>
        <v>0</v>
      </c>
      <c r="BG1152" s="143">
        <f>IF(N1152="zákl. přenesená",J1152,0)</f>
        <v>0</v>
      </c>
      <c r="BH1152" s="143">
        <f>IF(N1152="sníž. přenesená",J1152,0)</f>
        <v>0</v>
      </c>
      <c r="BI1152" s="143">
        <f>IF(N1152="nulová",J1152,0)</f>
        <v>0</v>
      </c>
      <c r="BJ1152" s="17" t="s">
        <v>80</v>
      </c>
      <c r="BK1152" s="143">
        <f>ROUND(I1152*H1152,2)</f>
        <v>0</v>
      </c>
      <c r="BL1152" s="17" t="s">
        <v>192</v>
      </c>
      <c r="BM1152" s="142" t="s">
        <v>1410</v>
      </c>
    </row>
    <row r="1153" spans="2:65" s="1" customFormat="1" ht="10">
      <c r="B1153" s="32"/>
      <c r="D1153" s="144" t="s">
        <v>163</v>
      </c>
      <c r="F1153" s="145" t="s">
        <v>1409</v>
      </c>
      <c r="I1153" s="146"/>
      <c r="L1153" s="32"/>
      <c r="M1153" s="147"/>
      <c r="T1153" s="53"/>
      <c r="AT1153" s="17" t="s">
        <v>163</v>
      </c>
      <c r="AU1153" s="17" t="s">
        <v>84</v>
      </c>
    </row>
    <row r="1154" spans="2:65" s="11" customFormat="1" ht="22.75" customHeight="1">
      <c r="B1154" s="119"/>
      <c r="D1154" s="120" t="s">
        <v>74</v>
      </c>
      <c r="E1154" s="129" t="s">
        <v>1411</v>
      </c>
      <c r="F1154" s="129" t="s">
        <v>1412</v>
      </c>
      <c r="I1154" s="122"/>
      <c r="J1154" s="130">
        <f>BK1154</f>
        <v>0</v>
      </c>
      <c r="L1154" s="119"/>
      <c r="M1154" s="124"/>
      <c r="P1154" s="125">
        <f>SUM(P1155:P1164)</f>
        <v>0</v>
      </c>
      <c r="R1154" s="125">
        <f>SUM(R1155:R1164)</f>
        <v>0</v>
      </c>
      <c r="T1154" s="126">
        <f>SUM(T1155:T1164)</f>
        <v>0</v>
      </c>
      <c r="AR1154" s="120" t="s">
        <v>84</v>
      </c>
      <c r="AT1154" s="127" t="s">
        <v>74</v>
      </c>
      <c r="AU1154" s="127" t="s">
        <v>80</v>
      </c>
      <c r="AY1154" s="120" t="s">
        <v>157</v>
      </c>
      <c r="BK1154" s="128">
        <f>SUM(BK1155:BK1164)</f>
        <v>0</v>
      </c>
    </row>
    <row r="1155" spans="2:65" s="1" customFormat="1" ht="16.5" customHeight="1">
      <c r="B1155" s="32"/>
      <c r="C1155" s="131" t="s">
        <v>1413</v>
      </c>
      <c r="D1155" s="131" t="s">
        <v>159</v>
      </c>
      <c r="E1155" s="132" t="s">
        <v>1414</v>
      </c>
      <c r="F1155" s="133" t="s">
        <v>1415</v>
      </c>
      <c r="G1155" s="134" t="s">
        <v>235</v>
      </c>
      <c r="H1155" s="135">
        <v>58.9</v>
      </c>
      <c r="I1155" s="136"/>
      <c r="J1155" s="137">
        <f>ROUND(I1155*H1155,2)</f>
        <v>0</v>
      </c>
      <c r="K1155" s="133" t="s">
        <v>19</v>
      </c>
      <c r="L1155" s="32"/>
      <c r="M1155" s="138" t="s">
        <v>19</v>
      </c>
      <c r="N1155" s="139" t="s">
        <v>46</v>
      </c>
      <c r="P1155" s="140">
        <f>O1155*H1155</f>
        <v>0</v>
      </c>
      <c r="Q1155" s="140">
        <v>0</v>
      </c>
      <c r="R1155" s="140">
        <f>Q1155*H1155</f>
        <v>0</v>
      </c>
      <c r="S1155" s="140">
        <v>0</v>
      </c>
      <c r="T1155" s="141">
        <f>S1155*H1155</f>
        <v>0</v>
      </c>
      <c r="AR1155" s="142" t="s">
        <v>192</v>
      </c>
      <c r="AT1155" s="142" t="s">
        <v>159</v>
      </c>
      <c r="AU1155" s="142" t="s">
        <v>84</v>
      </c>
      <c r="AY1155" s="17" t="s">
        <v>157</v>
      </c>
      <c r="BE1155" s="143">
        <f>IF(N1155="základní",J1155,0)</f>
        <v>0</v>
      </c>
      <c r="BF1155" s="143">
        <f>IF(N1155="snížená",J1155,0)</f>
        <v>0</v>
      </c>
      <c r="BG1155" s="143">
        <f>IF(N1155="zákl. přenesená",J1155,0)</f>
        <v>0</v>
      </c>
      <c r="BH1155" s="143">
        <f>IF(N1155="sníž. přenesená",J1155,0)</f>
        <v>0</v>
      </c>
      <c r="BI1155" s="143">
        <f>IF(N1155="nulová",J1155,0)</f>
        <v>0</v>
      </c>
      <c r="BJ1155" s="17" t="s">
        <v>80</v>
      </c>
      <c r="BK1155" s="143">
        <f>ROUND(I1155*H1155,2)</f>
        <v>0</v>
      </c>
      <c r="BL1155" s="17" t="s">
        <v>192</v>
      </c>
      <c r="BM1155" s="142" t="s">
        <v>1416</v>
      </c>
    </row>
    <row r="1156" spans="2:65" s="1" customFormat="1" ht="10">
      <c r="B1156" s="32"/>
      <c r="D1156" s="144" t="s">
        <v>163</v>
      </c>
      <c r="F1156" s="145" t="s">
        <v>1415</v>
      </c>
      <c r="I1156" s="146"/>
      <c r="L1156" s="32"/>
      <c r="M1156" s="147"/>
      <c r="T1156" s="53"/>
      <c r="AT1156" s="17" t="s">
        <v>163</v>
      </c>
      <c r="AU1156" s="17" t="s">
        <v>84</v>
      </c>
    </row>
    <row r="1157" spans="2:65" s="12" customFormat="1" ht="10">
      <c r="B1157" s="148"/>
      <c r="D1157" s="144" t="s">
        <v>164</v>
      </c>
      <c r="E1157" s="149" t="s">
        <v>19</v>
      </c>
      <c r="F1157" s="150" t="s">
        <v>1417</v>
      </c>
      <c r="H1157" s="151">
        <v>30.6</v>
      </c>
      <c r="I1157" s="152"/>
      <c r="L1157" s="148"/>
      <c r="M1157" s="153"/>
      <c r="T1157" s="154"/>
      <c r="AT1157" s="149" t="s">
        <v>164</v>
      </c>
      <c r="AU1157" s="149" t="s">
        <v>84</v>
      </c>
      <c r="AV1157" s="12" t="s">
        <v>84</v>
      </c>
      <c r="AW1157" s="12" t="s">
        <v>36</v>
      </c>
      <c r="AX1157" s="12" t="s">
        <v>75</v>
      </c>
      <c r="AY1157" s="149" t="s">
        <v>157</v>
      </c>
    </row>
    <row r="1158" spans="2:65" s="12" customFormat="1" ht="10">
      <c r="B1158" s="148"/>
      <c r="D1158" s="144" t="s">
        <v>164</v>
      </c>
      <c r="E1158" s="149" t="s">
        <v>19</v>
      </c>
      <c r="F1158" s="150" t="s">
        <v>1418</v>
      </c>
      <c r="H1158" s="151">
        <v>18.2</v>
      </c>
      <c r="I1158" s="152"/>
      <c r="L1158" s="148"/>
      <c r="M1158" s="153"/>
      <c r="T1158" s="154"/>
      <c r="AT1158" s="149" t="s">
        <v>164</v>
      </c>
      <c r="AU1158" s="149" t="s">
        <v>84</v>
      </c>
      <c r="AV1158" s="12" t="s">
        <v>84</v>
      </c>
      <c r="AW1158" s="12" t="s">
        <v>36</v>
      </c>
      <c r="AX1158" s="12" t="s">
        <v>75</v>
      </c>
      <c r="AY1158" s="149" t="s">
        <v>157</v>
      </c>
    </row>
    <row r="1159" spans="2:65" s="12" customFormat="1" ht="10">
      <c r="B1159" s="148"/>
      <c r="D1159" s="144" t="s">
        <v>164</v>
      </c>
      <c r="E1159" s="149" t="s">
        <v>19</v>
      </c>
      <c r="F1159" s="150" t="s">
        <v>1419</v>
      </c>
      <c r="H1159" s="151">
        <v>-10.5</v>
      </c>
      <c r="I1159" s="152"/>
      <c r="L1159" s="148"/>
      <c r="M1159" s="153"/>
      <c r="T1159" s="154"/>
      <c r="AT1159" s="149" t="s">
        <v>164</v>
      </c>
      <c r="AU1159" s="149" t="s">
        <v>84</v>
      </c>
      <c r="AV1159" s="12" t="s">
        <v>84</v>
      </c>
      <c r="AW1159" s="12" t="s">
        <v>36</v>
      </c>
      <c r="AX1159" s="12" t="s">
        <v>75</v>
      </c>
      <c r="AY1159" s="149" t="s">
        <v>157</v>
      </c>
    </row>
    <row r="1160" spans="2:65" s="12" customFormat="1" ht="10">
      <c r="B1160" s="148"/>
      <c r="D1160" s="144" t="s">
        <v>164</v>
      </c>
      <c r="E1160" s="149" t="s">
        <v>19</v>
      </c>
      <c r="F1160" s="150" t="s">
        <v>1418</v>
      </c>
      <c r="H1160" s="151">
        <v>18.2</v>
      </c>
      <c r="I1160" s="152"/>
      <c r="L1160" s="148"/>
      <c r="M1160" s="153"/>
      <c r="T1160" s="154"/>
      <c r="AT1160" s="149" t="s">
        <v>164</v>
      </c>
      <c r="AU1160" s="149" t="s">
        <v>84</v>
      </c>
      <c r="AV1160" s="12" t="s">
        <v>84</v>
      </c>
      <c r="AW1160" s="12" t="s">
        <v>36</v>
      </c>
      <c r="AX1160" s="12" t="s">
        <v>75</v>
      </c>
      <c r="AY1160" s="149" t="s">
        <v>157</v>
      </c>
    </row>
    <row r="1161" spans="2:65" s="12" customFormat="1" ht="10">
      <c r="B1161" s="148"/>
      <c r="D1161" s="144" t="s">
        <v>164</v>
      </c>
      <c r="E1161" s="149" t="s">
        <v>19</v>
      </c>
      <c r="F1161" s="150" t="s">
        <v>748</v>
      </c>
      <c r="H1161" s="151">
        <v>2.4</v>
      </c>
      <c r="I1161" s="152"/>
      <c r="L1161" s="148"/>
      <c r="M1161" s="153"/>
      <c r="T1161" s="154"/>
      <c r="AT1161" s="149" t="s">
        <v>164</v>
      </c>
      <c r="AU1161" s="149" t="s">
        <v>84</v>
      </c>
      <c r="AV1161" s="12" t="s">
        <v>84</v>
      </c>
      <c r="AW1161" s="12" t="s">
        <v>36</v>
      </c>
      <c r="AX1161" s="12" t="s">
        <v>75</v>
      </c>
      <c r="AY1161" s="149" t="s">
        <v>157</v>
      </c>
    </row>
    <row r="1162" spans="2:65" s="13" customFormat="1" ht="10">
      <c r="B1162" s="155"/>
      <c r="D1162" s="144" t="s">
        <v>164</v>
      </c>
      <c r="E1162" s="156" t="s">
        <v>19</v>
      </c>
      <c r="F1162" s="157" t="s">
        <v>166</v>
      </c>
      <c r="H1162" s="158">
        <v>58.9</v>
      </c>
      <c r="I1162" s="159"/>
      <c r="L1162" s="155"/>
      <c r="M1162" s="160"/>
      <c r="T1162" s="161"/>
      <c r="AT1162" s="156" t="s">
        <v>164</v>
      </c>
      <c r="AU1162" s="156" t="s">
        <v>84</v>
      </c>
      <c r="AV1162" s="13" t="s">
        <v>90</v>
      </c>
      <c r="AW1162" s="13" t="s">
        <v>36</v>
      </c>
      <c r="AX1162" s="13" t="s">
        <v>80</v>
      </c>
      <c r="AY1162" s="156" t="s">
        <v>157</v>
      </c>
    </row>
    <row r="1163" spans="2:65" s="1" customFormat="1" ht="16.5" customHeight="1">
      <c r="B1163" s="32"/>
      <c r="C1163" s="131" t="s">
        <v>852</v>
      </c>
      <c r="D1163" s="131" t="s">
        <v>159</v>
      </c>
      <c r="E1163" s="132" t="s">
        <v>1420</v>
      </c>
      <c r="F1163" s="133" t="s">
        <v>1421</v>
      </c>
      <c r="G1163" s="134" t="s">
        <v>916</v>
      </c>
      <c r="H1163" s="186"/>
      <c r="I1163" s="136"/>
      <c r="J1163" s="137">
        <f>ROUND(I1163*H1163,2)</f>
        <v>0</v>
      </c>
      <c r="K1163" s="133" t="s">
        <v>19</v>
      </c>
      <c r="L1163" s="32"/>
      <c r="M1163" s="138" t="s">
        <v>19</v>
      </c>
      <c r="N1163" s="139" t="s">
        <v>46</v>
      </c>
      <c r="P1163" s="140">
        <f>O1163*H1163</f>
        <v>0</v>
      </c>
      <c r="Q1163" s="140">
        <v>0</v>
      </c>
      <c r="R1163" s="140">
        <f>Q1163*H1163</f>
        <v>0</v>
      </c>
      <c r="S1163" s="140">
        <v>0</v>
      </c>
      <c r="T1163" s="141">
        <f>S1163*H1163</f>
        <v>0</v>
      </c>
      <c r="AR1163" s="142" t="s">
        <v>192</v>
      </c>
      <c r="AT1163" s="142" t="s">
        <v>159</v>
      </c>
      <c r="AU1163" s="142" t="s">
        <v>84</v>
      </c>
      <c r="AY1163" s="17" t="s">
        <v>157</v>
      </c>
      <c r="BE1163" s="143">
        <f>IF(N1163="základní",J1163,0)</f>
        <v>0</v>
      </c>
      <c r="BF1163" s="143">
        <f>IF(N1163="snížená",J1163,0)</f>
        <v>0</v>
      </c>
      <c r="BG1163" s="143">
        <f>IF(N1163="zákl. přenesená",J1163,0)</f>
        <v>0</v>
      </c>
      <c r="BH1163" s="143">
        <f>IF(N1163="sníž. přenesená",J1163,0)</f>
        <v>0</v>
      </c>
      <c r="BI1163" s="143">
        <f>IF(N1163="nulová",J1163,0)</f>
        <v>0</v>
      </c>
      <c r="BJ1163" s="17" t="s">
        <v>80</v>
      </c>
      <c r="BK1163" s="143">
        <f>ROUND(I1163*H1163,2)</f>
        <v>0</v>
      </c>
      <c r="BL1163" s="17" t="s">
        <v>192</v>
      </c>
      <c r="BM1163" s="142" t="s">
        <v>1422</v>
      </c>
    </row>
    <row r="1164" spans="2:65" s="1" customFormat="1" ht="10">
      <c r="B1164" s="32"/>
      <c r="D1164" s="144" t="s">
        <v>163</v>
      </c>
      <c r="F1164" s="145" t="s">
        <v>1421</v>
      </c>
      <c r="I1164" s="146"/>
      <c r="L1164" s="32"/>
      <c r="M1164" s="147"/>
      <c r="T1164" s="53"/>
      <c r="AT1164" s="17" t="s">
        <v>163</v>
      </c>
      <c r="AU1164" s="17" t="s">
        <v>84</v>
      </c>
    </row>
    <row r="1165" spans="2:65" s="11" customFormat="1" ht="22.75" customHeight="1">
      <c r="B1165" s="119"/>
      <c r="D1165" s="120" t="s">
        <v>74</v>
      </c>
      <c r="E1165" s="129" t="s">
        <v>1423</v>
      </c>
      <c r="F1165" s="129" t="s">
        <v>1424</v>
      </c>
      <c r="I1165" s="122"/>
      <c r="J1165" s="130">
        <f>BK1165</f>
        <v>0</v>
      </c>
      <c r="L1165" s="119"/>
      <c r="M1165" s="124"/>
      <c r="P1165" s="125">
        <f>SUM(P1166:P1213)</f>
        <v>0</v>
      </c>
      <c r="R1165" s="125">
        <f>SUM(R1166:R1213)</f>
        <v>0</v>
      </c>
      <c r="T1165" s="126">
        <f>SUM(T1166:T1213)</f>
        <v>0</v>
      </c>
      <c r="AR1165" s="120" t="s">
        <v>84</v>
      </c>
      <c r="AT1165" s="127" t="s">
        <v>74</v>
      </c>
      <c r="AU1165" s="127" t="s">
        <v>80</v>
      </c>
      <c r="AY1165" s="120" t="s">
        <v>157</v>
      </c>
      <c r="BK1165" s="128">
        <f>SUM(BK1166:BK1213)</f>
        <v>0</v>
      </c>
    </row>
    <row r="1166" spans="2:65" s="1" customFormat="1" ht="16.5" customHeight="1">
      <c r="B1166" s="32"/>
      <c r="C1166" s="131" t="s">
        <v>1425</v>
      </c>
      <c r="D1166" s="131" t="s">
        <v>159</v>
      </c>
      <c r="E1166" s="132" t="s">
        <v>1426</v>
      </c>
      <c r="F1166" s="133" t="s">
        <v>1427</v>
      </c>
      <c r="G1166" s="134" t="s">
        <v>199</v>
      </c>
      <c r="H1166" s="135">
        <v>83.7</v>
      </c>
      <c r="I1166" s="136"/>
      <c r="J1166" s="137">
        <f>ROUND(I1166*H1166,2)</f>
        <v>0</v>
      </c>
      <c r="K1166" s="133" t="s">
        <v>19</v>
      </c>
      <c r="L1166" s="32"/>
      <c r="M1166" s="138" t="s">
        <v>19</v>
      </c>
      <c r="N1166" s="139" t="s">
        <v>46</v>
      </c>
      <c r="P1166" s="140">
        <f>O1166*H1166</f>
        <v>0</v>
      </c>
      <c r="Q1166" s="140">
        <v>0</v>
      </c>
      <c r="R1166" s="140">
        <f>Q1166*H1166</f>
        <v>0</v>
      </c>
      <c r="S1166" s="140">
        <v>0</v>
      </c>
      <c r="T1166" s="141">
        <f>S1166*H1166</f>
        <v>0</v>
      </c>
      <c r="AR1166" s="142" t="s">
        <v>192</v>
      </c>
      <c r="AT1166" s="142" t="s">
        <v>159</v>
      </c>
      <c r="AU1166" s="142" t="s">
        <v>84</v>
      </c>
      <c r="AY1166" s="17" t="s">
        <v>157</v>
      </c>
      <c r="BE1166" s="143">
        <f>IF(N1166="základní",J1166,0)</f>
        <v>0</v>
      </c>
      <c r="BF1166" s="143">
        <f>IF(N1166="snížená",J1166,0)</f>
        <v>0</v>
      </c>
      <c r="BG1166" s="143">
        <f>IF(N1166="zákl. přenesená",J1166,0)</f>
        <v>0</v>
      </c>
      <c r="BH1166" s="143">
        <f>IF(N1166="sníž. přenesená",J1166,0)</f>
        <v>0</v>
      </c>
      <c r="BI1166" s="143">
        <f>IF(N1166="nulová",J1166,0)</f>
        <v>0</v>
      </c>
      <c r="BJ1166" s="17" t="s">
        <v>80</v>
      </c>
      <c r="BK1166" s="143">
        <f>ROUND(I1166*H1166,2)</f>
        <v>0</v>
      </c>
      <c r="BL1166" s="17" t="s">
        <v>192</v>
      </c>
      <c r="BM1166" s="142" t="s">
        <v>1428</v>
      </c>
    </row>
    <row r="1167" spans="2:65" s="1" customFormat="1" ht="10">
      <c r="B1167" s="32"/>
      <c r="D1167" s="144" t="s">
        <v>163</v>
      </c>
      <c r="F1167" s="145" t="s">
        <v>1427</v>
      </c>
      <c r="I1167" s="146"/>
      <c r="L1167" s="32"/>
      <c r="M1167" s="147"/>
      <c r="T1167" s="53"/>
      <c r="AT1167" s="17" t="s">
        <v>163</v>
      </c>
      <c r="AU1167" s="17" t="s">
        <v>84</v>
      </c>
    </row>
    <row r="1168" spans="2:65" s="12" customFormat="1" ht="10">
      <c r="B1168" s="148"/>
      <c r="D1168" s="144" t="s">
        <v>164</v>
      </c>
      <c r="E1168" s="149" t="s">
        <v>19</v>
      </c>
      <c r="F1168" s="150" t="s">
        <v>1429</v>
      </c>
      <c r="H1168" s="151">
        <v>28.14</v>
      </c>
      <c r="I1168" s="152"/>
      <c r="L1168" s="148"/>
      <c r="M1168" s="153"/>
      <c r="T1168" s="154"/>
      <c r="AT1168" s="149" t="s">
        <v>164</v>
      </c>
      <c r="AU1168" s="149" t="s">
        <v>84</v>
      </c>
      <c r="AV1168" s="12" t="s">
        <v>84</v>
      </c>
      <c r="AW1168" s="12" t="s">
        <v>36</v>
      </c>
      <c r="AX1168" s="12" t="s">
        <v>75</v>
      </c>
      <c r="AY1168" s="149" t="s">
        <v>157</v>
      </c>
    </row>
    <row r="1169" spans="2:65" s="12" customFormat="1" ht="10">
      <c r="B1169" s="148"/>
      <c r="D1169" s="144" t="s">
        <v>164</v>
      </c>
      <c r="E1169" s="149" t="s">
        <v>19</v>
      </c>
      <c r="F1169" s="150" t="s">
        <v>1430</v>
      </c>
      <c r="H1169" s="151">
        <v>-1.8</v>
      </c>
      <c r="I1169" s="152"/>
      <c r="L1169" s="148"/>
      <c r="M1169" s="153"/>
      <c r="T1169" s="154"/>
      <c r="AT1169" s="149" t="s">
        <v>164</v>
      </c>
      <c r="AU1169" s="149" t="s">
        <v>84</v>
      </c>
      <c r="AV1169" s="12" t="s">
        <v>84</v>
      </c>
      <c r="AW1169" s="12" t="s">
        <v>36</v>
      </c>
      <c r="AX1169" s="12" t="s">
        <v>75</v>
      </c>
      <c r="AY1169" s="149" t="s">
        <v>157</v>
      </c>
    </row>
    <row r="1170" spans="2:65" s="12" customFormat="1" ht="10">
      <c r="B1170" s="148"/>
      <c r="D1170" s="144" t="s">
        <v>164</v>
      </c>
      <c r="E1170" s="149" t="s">
        <v>19</v>
      </c>
      <c r="F1170" s="150" t="s">
        <v>1431</v>
      </c>
      <c r="H1170" s="151">
        <v>21</v>
      </c>
      <c r="I1170" s="152"/>
      <c r="L1170" s="148"/>
      <c r="M1170" s="153"/>
      <c r="T1170" s="154"/>
      <c r="AT1170" s="149" t="s">
        <v>164</v>
      </c>
      <c r="AU1170" s="149" t="s">
        <v>84</v>
      </c>
      <c r="AV1170" s="12" t="s">
        <v>84</v>
      </c>
      <c r="AW1170" s="12" t="s">
        <v>36</v>
      </c>
      <c r="AX1170" s="12" t="s">
        <v>75</v>
      </c>
      <c r="AY1170" s="149" t="s">
        <v>157</v>
      </c>
    </row>
    <row r="1171" spans="2:65" s="12" customFormat="1" ht="10">
      <c r="B1171" s="148"/>
      <c r="D1171" s="144" t="s">
        <v>164</v>
      </c>
      <c r="E1171" s="149" t="s">
        <v>19</v>
      </c>
      <c r="F1171" s="150" t="s">
        <v>1430</v>
      </c>
      <c r="H1171" s="151">
        <v>-1.8</v>
      </c>
      <c r="I1171" s="152"/>
      <c r="L1171" s="148"/>
      <c r="M1171" s="153"/>
      <c r="T1171" s="154"/>
      <c r="AT1171" s="149" t="s">
        <v>164</v>
      </c>
      <c r="AU1171" s="149" t="s">
        <v>84</v>
      </c>
      <c r="AV1171" s="12" t="s">
        <v>84</v>
      </c>
      <c r="AW1171" s="12" t="s">
        <v>36</v>
      </c>
      <c r="AX1171" s="12" t="s">
        <v>75</v>
      </c>
      <c r="AY1171" s="149" t="s">
        <v>157</v>
      </c>
    </row>
    <row r="1172" spans="2:65" s="12" customFormat="1" ht="10">
      <c r="B1172" s="148"/>
      <c r="D1172" s="144" t="s">
        <v>164</v>
      </c>
      <c r="E1172" s="149" t="s">
        <v>19</v>
      </c>
      <c r="F1172" s="150" t="s">
        <v>1432</v>
      </c>
      <c r="H1172" s="151">
        <v>10.08</v>
      </c>
      <c r="I1172" s="152"/>
      <c r="L1172" s="148"/>
      <c r="M1172" s="153"/>
      <c r="T1172" s="154"/>
      <c r="AT1172" s="149" t="s">
        <v>164</v>
      </c>
      <c r="AU1172" s="149" t="s">
        <v>84</v>
      </c>
      <c r="AV1172" s="12" t="s">
        <v>84</v>
      </c>
      <c r="AW1172" s="12" t="s">
        <v>36</v>
      </c>
      <c r="AX1172" s="12" t="s">
        <v>75</v>
      </c>
      <c r="AY1172" s="149" t="s">
        <v>157</v>
      </c>
    </row>
    <row r="1173" spans="2:65" s="12" customFormat="1" ht="10">
      <c r="B1173" s="148"/>
      <c r="D1173" s="144" t="s">
        <v>164</v>
      </c>
      <c r="E1173" s="149" t="s">
        <v>19</v>
      </c>
      <c r="F1173" s="150" t="s">
        <v>1430</v>
      </c>
      <c r="H1173" s="151">
        <v>-1.8</v>
      </c>
      <c r="I1173" s="152"/>
      <c r="L1173" s="148"/>
      <c r="M1173" s="153"/>
      <c r="T1173" s="154"/>
      <c r="AT1173" s="149" t="s">
        <v>164</v>
      </c>
      <c r="AU1173" s="149" t="s">
        <v>84</v>
      </c>
      <c r="AV1173" s="12" t="s">
        <v>84</v>
      </c>
      <c r="AW1173" s="12" t="s">
        <v>36</v>
      </c>
      <c r="AX1173" s="12" t="s">
        <v>75</v>
      </c>
      <c r="AY1173" s="149" t="s">
        <v>157</v>
      </c>
    </row>
    <row r="1174" spans="2:65" s="12" customFormat="1" ht="10">
      <c r="B1174" s="148"/>
      <c r="D1174" s="144" t="s">
        <v>164</v>
      </c>
      <c r="E1174" s="149" t="s">
        <v>19</v>
      </c>
      <c r="F1174" s="150" t="s">
        <v>1433</v>
      </c>
      <c r="H1174" s="151">
        <v>9.66</v>
      </c>
      <c r="I1174" s="152"/>
      <c r="L1174" s="148"/>
      <c r="M1174" s="153"/>
      <c r="T1174" s="154"/>
      <c r="AT1174" s="149" t="s">
        <v>164</v>
      </c>
      <c r="AU1174" s="149" t="s">
        <v>84</v>
      </c>
      <c r="AV1174" s="12" t="s">
        <v>84</v>
      </c>
      <c r="AW1174" s="12" t="s">
        <v>36</v>
      </c>
      <c r="AX1174" s="12" t="s">
        <v>75</v>
      </c>
      <c r="AY1174" s="149" t="s">
        <v>157</v>
      </c>
    </row>
    <row r="1175" spans="2:65" s="12" customFormat="1" ht="10">
      <c r="B1175" s="148"/>
      <c r="D1175" s="144" t="s">
        <v>164</v>
      </c>
      <c r="E1175" s="149" t="s">
        <v>19</v>
      </c>
      <c r="F1175" s="150" t="s">
        <v>1430</v>
      </c>
      <c r="H1175" s="151">
        <v>-1.8</v>
      </c>
      <c r="I1175" s="152"/>
      <c r="L1175" s="148"/>
      <c r="M1175" s="153"/>
      <c r="T1175" s="154"/>
      <c r="AT1175" s="149" t="s">
        <v>164</v>
      </c>
      <c r="AU1175" s="149" t="s">
        <v>84</v>
      </c>
      <c r="AV1175" s="12" t="s">
        <v>84</v>
      </c>
      <c r="AW1175" s="12" t="s">
        <v>36</v>
      </c>
      <c r="AX1175" s="12" t="s">
        <v>75</v>
      </c>
      <c r="AY1175" s="149" t="s">
        <v>157</v>
      </c>
    </row>
    <row r="1176" spans="2:65" s="12" customFormat="1" ht="10">
      <c r="B1176" s="148"/>
      <c r="D1176" s="144" t="s">
        <v>164</v>
      </c>
      <c r="E1176" s="149" t="s">
        <v>19</v>
      </c>
      <c r="F1176" s="150" t="s">
        <v>896</v>
      </c>
      <c r="H1176" s="151">
        <v>25.62</v>
      </c>
      <c r="I1176" s="152"/>
      <c r="L1176" s="148"/>
      <c r="M1176" s="153"/>
      <c r="T1176" s="154"/>
      <c r="AT1176" s="149" t="s">
        <v>164</v>
      </c>
      <c r="AU1176" s="149" t="s">
        <v>84</v>
      </c>
      <c r="AV1176" s="12" t="s">
        <v>84</v>
      </c>
      <c r="AW1176" s="12" t="s">
        <v>36</v>
      </c>
      <c r="AX1176" s="12" t="s">
        <v>75</v>
      </c>
      <c r="AY1176" s="149" t="s">
        <v>157</v>
      </c>
    </row>
    <row r="1177" spans="2:65" s="12" customFormat="1" ht="10">
      <c r="B1177" s="148"/>
      <c r="D1177" s="144" t="s">
        <v>164</v>
      </c>
      <c r="E1177" s="149" t="s">
        <v>19</v>
      </c>
      <c r="F1177" s="150" t="s">
        <v>897</v>
      </c>
      <c r="H1177" s="151">
        <v>-3.6</v>
      </c>
      <c r="I1177" s="152"/>
      <c r="L1177" s="148"/>
      <c r="M1177" s="153"/>
      <c r="T1177" s="154"/>
      <c r="AT1177" s="149" t="s">
        <v>164</v>
      </c>
      <c r="AU1177" s="149" t="s">
        <v>84</v>
      </c>
      <c r="AV1177" s="12" t="s">
        <v>84</v>
      </c>
      <c r="AW1177" s="12" t="s">
        <v>36</v>
      </c>
      <c r="AX1177" s="12" t="s">
        <v>75</v>
      </c>
      <c r="AY1177" s="149" t="s">
        <v>157</v>
      </c>
    </row>
    <row r="1178" spans="2:65" s="13" customFormat="1" ht="10">
      <c r="B1178" s="155"/>
      <c r="D1178" s="144" t="s">
        <v>164</v>
      </c>
      <c r="E1178" s="156" t="s">
        <v>19</v>
      </c>
      <c r="F1178" s="157" t="s">
        <v>166</v>
      </c>
      <c r="H1178" s="158">
        <v>83.7</v>
      </c>
      <c r="I1178" s="159"/>
      <c r="L1178" s="155"/>
      <c r="M1178" s="160"/>
      <c r="T1178" s="161"/>
      <c r="AT1178" s="156" t="s">
        <v>164</v>
      </c>
      <c r="AU1178" s="156" t="s">
        <v>84</v>
      </c>
      <c r="AV1178" s="13" t="s">
        <v>90</v>
      </c>
      <c r="AW1178" s="13" t="s">
        <v>36</v>
      </c>
      <c r="AX1178" s="13" t="s">
        <v>80</v>
      </c>
      <c r="AY1178" s="156" t="s">
        <v>157</v>
      </c>
    </row>
    <row r="1179" spans="2:65" s="1" customFormat="1" ht="21.75" customHeight="1">
      <c r="B1179" s="32"/>
      <c r="C1179" s="131" t="s">
        <v>856</v>
      </c>
      <c r="D1179" s="131" t="s">
        <v>159</v>
      </c>
      <c r="E1179" s="132" t="s">
        <v>1434</v>
      </c>
      <c r="F1179" s="133" t="s">
        <v>1435</v>
      </c>
      <c r="G1179" s="134" t="s">
        <v>199</v>
      </c>
      <c r="H1179" s="135">
        <v>83.7</v>
      </c>
      <c r="I1179" s="136"/>
      <c r="J1179" s="137">
        <f>ROUND(I1179*H1179,2)</f>
        <v>0</v>
      </c>
      <c r="K1179" s="133" t="s">
        <v>19</v>
      </c>
      <c r="L1179" s="32"/>
      <c r="M1179" s="138" t="s">
        <v>19</v>
      </c>
      <c r="N1179" s="139" t="s">
        <v>46</v>
      </c>
      <c r="P1179" s="140">
        <f>O1179*H1179</f>
        <v>0</v>
      </c>
      <c r="Q1179" s="140">
        <v>0</v>
      </c>
      <c r="R1179" s="140">
        <f>Q1179*H1179</f>
        <v>0</v>
      </c>
      <c r="S1179" s="140">
        <v>0</v>
      </c>
      <c r="T1179" s="141">
        <f>S1179*H1179</f>
        <v>0</v>
      </c>
      <c r="AR1179" s="142" t="s">
        <v>192</v>
      </c>
      <c r="AT1179" s="142" t="s">
        <v>159</v>
      </c>
      <c r="AU1179" s="142" t="s">
        <v>84</v>
      </c>
      <c r="AY1179" s="17" t="s">
        <v>157</v>
      </c>
      <c r="BE1179" s="143">
        <f>IF(N1179="základní",J1179,0)</f>
        <v>0</v>
      </c>
      <c r="BF1179" s="143">
        <f>IF(N1179="snížená",J1179,0)</f>
        <v>0</v>
      </c>
      <c r="BG1179" s="143">
        <f>IF(N1179="zákl. přenesená",J1179,0)</f>
        <v>0</v>
      </c>
      <c r="BH1179" s="143">
        <f>IF(N1179="sníž. přenesená",J1179,0)</f>
        <v>0</v>
      </c>
      <c r="BI1179" s="143">
        <f>IF(N1179="nulová",J1179,0)</f>
        <v>0</v>
      </c>
      <c r="BJ1179" s="17" t="s">
        <v>80</v>
      </c>
      <c r="BK1179" s="143">
        <f>ROUND(I1179*H1179,2)</f>
        <v>0</v>
      </c>
      <c r="BL1179" s="17" t="s">
        <v>192</v>
      </c>
      <c r="BM1179" s="142" t="s">
        <v>1436</v>
      </c>
    </row>
    <row r="1180" spans="2:65" s="1" customFormat="1" ht="10">
      <c r="B1180" s="32"/>
      <c r="D1180" s="144" t="s">
        <v>163</v>
      </c>
      <c r="F1180" s="145" t="s">
        <v>1435</v>
      </c>
      <c r="I1180" s="146"/>
      <c r="L1180" s="32"/>
      <c r="M1180" s="147"/>
      <c r="T1180" s="53"/>
      <c r="AT1180" s="17" t="s">
        <v>163</v>
      </c>
      <c r="AU1180" s="17" t="s">
        <v>84</v>
      </c>
    </row>
    <row r="1181" spans="2:65" s="1" customFormat="1" ht="16.5" customHeight="1">
      <c r="B1181" s="32"/>
      <c r="C1181" s="162" t="s">
        <v>1437</v>
      </c>
      <c r="D1181" s="162" t="s">
        <v>206</v>
      </c>
      <c r="E1181" s="163" t="s">
        <v>1438</v>
      </c>
      <c r="F1181" s="164" t="s">
        <v>1439</v>
      </c>
      <c r="G1181" s="165" t="s">
        <v>199</v>
      </c>
      <c r="H1181" s="166">
        <v>87.885000000000005</v>
      </c>
      <c r="I1181" s="167"/>
      <c r="J1181" s="168">
        <f>ROUND(I1181*H1181,2)</f>
        <v>0</v>
      </c>
      <c r="K1181" s="164" t="s">
        <v>19</v>
      </c>
      <c r="L1181" s="169"/>
      <c r="M1181" s="170" t="s">
        <v>19</v>
      </c>
      <c r="N1181" s="171" t="s">
        <v>46</v>
      </c>
      <c r="P1181" s="140">
        <f>O1181*H1181</f>
        <v>0</v>
      </c>
      <c r="Q1181" s="140">
        <v>0</v>
      </c>
      <c r="R1181" s="140">
        <f>Q1181*H1181</f>
        <v>0</v>
      </c>
      <c r="S1181" s="140">
        <v>0</v>
      </c>
      <c r="T1181" s="141">
        <f>S1181*H1181</f>
        <v>0</v>
      </c>
      <c r="AR1181" s="142" t="s">
        <v>230</v>
      </c>
      <c r="AT1181" s="142" t="s">
        <v>206</v>
      </c>
      <c r="AU1181" s="142" t="s">
        <v>84</v>
      </c>
      <c r="AY1181" s="17" t="s">
        <v>157</v>
      </c>
      <c r="BE1181" s="143">
        <f>IF(N1181="základní",J1181,0)</f>
        <v>0</v>
      </c>
      <c r="BF1181" s="143">
        <f>IF(N1181="snížená",J1181,0)</f>
        <v>0</v>
      </c>
      <c r="BG1181" s="143">
        <f>IF(N1181="zákl. přenesená",J1181,0)</f>
        <v>0</v>
      </c>
      <c r="BH1181" s="143">
        <f>IF(N1181="sníž. přenesená",J1181,0)</f>
        <v>0</v>
      </c>
      <c r="BI1181" s="143">
        <f>IF(N1181="nulová",J1181,0)</f>
        <v>0</v>
      </c>
      <c r="BJ1181" s="17" t="s">
        <v>80</v>
      </c>
      <c r="BK1181" s="143">
        <f>ROUND(I1181*H1181,2)</f>
        <v>0</v>
      </c>
      <c r="BL1181" s="17" t="s">
        <v>192</v>
      </c>
      <c r="BM1181" s="142" t="s">
        <v>1440</v>
      </c>
    </row>
    <row r="1182" spans="2:65" s="1" customFormat="1" ht="10">
      <c r="B1182" s="32"/>
      <c r="D1182" s="144" t="s">
        <v>163</v>
      </c>
      <c r="F1182" s="145" t="s">
        <v>1439</v>
      </c>
      <c r="I1182" s="146"/>
      <c r="L1182" s="32"/>
      <c r="M1182" s="147"/>
      <c r="T1182" s="53"/>
      <c r="AT1182" s="17" t="s">
        <v>163</v>
      </c>
      <c r="AU1182" s="17" t="s">
        <v>84</v>
      </c>
    </row>
    <row r="1183" spans="2:65" s="12" customFormat="1" ht="10">
      <c r="B1183" s="148"/>
      <c r="D1183" s="144" t="s">
        <v>164</v>
      </c>
      <c r="E1183" s="149" t="s">
        <v>19</v>
      </c>
      <c r="F1183" s="150" t="s">
        <v>1441</v>
      </c>
      <c r="H1183" s="151">
        <v>87.885000000000005</v>
      </c>
      <c r="I1183" s="152"/>
      <c r="L1183" s="148"/>
      <c r="M1183" s="153"/>
      <c r="T1183" s="154"/>
      <c r="AT1183" s="149" t="s">
        <v>164</v>
      </c>
      <c r="AU1183" s="149" t="s">
        <v>84</v>
      </c>
      <c r="AV1183" s="12" t="s">
        <v>84</v>
      </c>
      <c r="AW1183" s="12" t="s">
        <v>36</v>
      </c>
      <c r="AX1183" s="12" t="s">
        <v>75</v>
      </c>
      <c r="AY1183" s="149" t="s">
        <v>157</v>
      </c>
    </row>
    <row r="1184" spans="2:65" s="13" customFormat="1" ht="10">
      <c r="B1184" s="155"/>
      <c r="D1184" s="144" t="s">
        <v>164</v>
      </c>
      <c r="E1184" s="156" t="s">
        <v>19</v>
      </c>
      <c r="F1184" s="157" t="s">
        <v>166</v>
      </c>
      <c r="H1184" s="158">
        <v>87.885000000000005</v>
      </c>
      <c r="I1184" s="159"/>
      <c r="L1184" s="155"/>
      <c r="M1184" s="160"/>
      <c r="T1184" s="161"/>
      <c r="AT1184" s="156" t="s">
        <v>164</v>
      </c>
      <c r="AU1184" s="156" t="s">
        <v>84</v>
      </c>
      <c r="AV1184" s="13" t="s">
        <v>90</v>
      </c>
      <c r="AW1184" s="13" t="s">
        <v>36</v>
      </c>
      <c r="AX1184" s="13" t="s">
        <v>80</v>
      </c>
      <c r="AY1184" s="156" t="s">
        <v>157</v>
      </c>
    </row>
    <row r="1185" spans="2:65" s="1" customFormat="1" ht="16.5" customHeight="1">
      <c r="B1185" s="32"/>
      <c r="C1185" s="131" t="s">
        <v>861</v>
      </c>
      <c r="D1185" s="131" t="s">
        <v>159</v>
      </c>
      <c r="E1185" s="132" t="s">
        <v>1442</v>
      </c>
      <c r="F1185" s="133" t="s">
        <v>1443</v>
      </c>
      <c r="G1185" s="134" t="s">
        <v>199</v>
      </c>
      <c r="H1185" s="135">
        <v>0.72</v>
      </c>
      <c r="I1185" s="136"/>
      <c r="J1185" s="137">
        <f>ROUND(I1185*H1185,2)</f>
        <v>0</v>
      </c>
      <c r="K1185" s="133" t="s">
        <v>19</v>
      </c>
      <c r="L1185" s="32"/>
      <c r="M1185" s="138" t="s">
        <v>19</v>
      </c>
      <c r="N1185" s="139" t="s">
        <v>46</v>
      </c>
      <c r="P1185" s="140">
        <f>O1185*H1185</f>
        <v>0</v>
      </c>
      <c r="Q1185" s="140">
        <v>0</v>
      </c>
      <c r="R1185" s="140">
        <f>Q1185*H1185</f>
        <v>0</v>
      </c>
      <c r="S1185" s="140">
        <v>0</v>
      </c>
      <c r="T1185" s="141">
        <f>S1185*H1185</f>
        <v>0</v>
      </c>
      <c r="AR1185" s="142" t="s">
        <v>192</v>
      </c>
      <c r="AT1185" s="142" t="s">
        <v>159</v>
      </c>
      <c r="AU1185" s="142" t="s">
        <v>84</v>
      </c>
      <c r="AY1185" s="17" t="s">
        <v>157</v>
      </c>
      <c r="BE1185" s="143">
        <f>IF(N1185="základní",J1185,0)</f>
        <v>0</v>
      </c>
      <c r="BF1185" s="143">
        <f>IF(N1185="snížená",J1185,0)</f>
        <v>0</v>
      </c>
      <c r="BG1185" s="143">
        <f>IF(N1185="zákl. přenesená",J1185,0)</f>
        <v>0</v>
      </c>
      <c r="BH1185" s="143">
        <f>IF(N1185="sníž. přenesená",J1185,0)</f>
        <v>0</v>
      </c>
      <c r="BI1185" s="143">
        <f>IF(N1185="nulová",J1185,0)</f>
        <v>0</v>
      </c>
      <c r="BJ1185" s="17" t="s">
        <v>80</v>
      </c>
      <c r="BK1185" s="143">
        <f>ROUND(I1185*H1185,2)</f>
        <v>0</v>
      </c>
      <c r="BL1185" s="17" t="s">
        <v>192</v>
      </c>
      <c r="BM1185" s="142" t="s">
        <v>1444</v>
      </c>
    </row>
    <row r="1186" spans="2:65" s="1" customFormat="1" ht="10">
      <c r="B1186" s="32"/>
      <c r="D1186" s="144" t="s">
        <v>163</v>
      </c>
      <c r="F1186" s="145" t="s">
        <v>1443</v>
      </c>
      <c r="I1186" s="146"/>
      <c r="L1186" s="32"/>
      <c r="M1186" s="147"/>
      <c r="T1186" s="53"/>
      <c r="AT1186" s="17" t="s">
        <v>163</v>
      </c>
      <c r="AU1186" s="17" t="s">
        <v>84</v>
      </c>
    </row>
    <row r="1187" spans="2:65" s="12" customFormat="1" ht="10">
      <c r="B1187" s="148"/>
      <c r="D1187" s="144" t="s">
        <v>164</v>
      </c>
      <c r="E1187" s="149" t="s">
        <v>19</v>
      </c>
      <c r="F1187" s="150" t="s">
        <v>1445</v>
      </c>
      <c r="H1187" s="151">
        <v>0.72</v>
      </c>
      <c r="I1187" s="152"/>
      <c r="L1187" s="148"/>
      <c r="M1187" s="153"/>
      <c r="T1187" s="154"/>
      <c r="AT1187" s="149" t="s">
        <v>164</v>
      </c>
      <c r="AU1187" s="149" t="s">
        <v>84</v>
      </c>
      <c r="AV1187" s="12" t="s">
        <v>84</v>
      </c>
      <c r="AW1187" s="12" t="s">
        <v>36</v>
      </c>
      <c r="AX1187" s="12" t="s">
        <v>75</v>
      </c>
      <c r="AY1187" s="149" t="s">
        <v>157</v>
      </c>
    </row>
    <row r="1188" spans="2:65" s="13" customFormat="1" ht="10">
      <c r="B1188" s="155"/>
      <c r="D1188" s="144" t="s">
        <v>164</v>
      </c>
      <c r="E1188" s="156" t="s">
        <v>19</v>
      </c>
      <c r="F1188" s="157" t="s">
        <v>166</v>
      </c>
      <c r="H1188" s="158">
        <v>0.72</v>
      </c>
      <c r="I1188" s="159"/>
      <c r="L1188" s="155"/>
      <c r="M1188" s="160"/>
      <c r="T1188" s="161"/>
      <c r="AT1188" s="156" t="s">
        <v>164</v>
      </c>
      <c r="AU1188" s="156" t="s">
        <v>84</v>
      </c>
      <c r="AV1188" s="13" t="s">
        <v>90</v>
      </c>
      <c r="AW1188" s="13" t="s">
        <v>36</v>
      </c>
      <c r="AX1188" s="13" t="s">
        <v>80</v>
      </c>
      <c r="AY1188" s="156" t="s">
        <v>157</v>
      </c>
    </row>
    <row r="1189" spans="2:65" s="1" customFormat="1" ht="16.5" customHeight="1">
      <c r="B1189" s="32"/>
      <c r="C1189" s="162" t="s">
        <v>1446</v>
      </c>
      <c r="D1189" s="162" t="s">
        <v>206</v>
      </c>
      <c r="E1189" s="163" t="s">
        <v>1447</v>
      </c>
      <c r="F1189" s="164" t="s">
        <v>1448</v>
      </c>
      <c r="G1189" s="165" t="s">
        <v>199</v>
      </c>
      <c r="H1189" s="166">
        <v>0.72</v>
      </c>
      <c r="I1189" s="167"/>
      <c r="J1189" s="168">
        <f>ROUND(I1189*H1189,2)</f>
        <v>0</v>
      </c>
      <c r="K1189" s="164" t="s">
        <v>19</v>
      </c>
      <c r="L1189" s="169"/>
      <c r="M1189" s="170" t="s">
        <v>19</v>
      </c>
      <c r="N1189" s="171" t="s">
        <v>46</v>
      </c>
      <c r="P1189" s="140">
        <f>O1189*H1189</f>
        <v>0</v>
      </c>
      <c r="Q1189" s="140">
        <v>0</v>
      </c>
      <c r="R1189" s="140">
        <f>Q1189*H1189</f>
        <v>0</v>
      </c>
      <c r="S1189" s="140">
        <v>0</v>
      </c>
      <c r="T1189" s="141">
        <f>S1189*H1189</f>
        <v>0</v>
      </c>
      <c r="AR1189" s="142" t="s">
        <v>230</v>
      </c>
      <c r="AT1189" s="142" t="s">
        <v>206</v>
      </c>
      <c r="AU1189" s="142" t="s">
        <v>84</v>
      </c>
      <c r="AY1189" s="17" t="s">
        <v>157</v>
      </c>
      <c r="BE1189" s="143">
        <f>IF(N1189="základní",J1189,0)</f>
        <v>0</v>
      </c>
      <c r="BF1189" s="143">
        <f>IF(N1189="snížená",J1189,0)</f>
        <v>0</v>
      </c>
      <c r="BG1189" s="143">
        <f>IF(N1189="zákl. přenesená",J1189,0)</f>
        <v>0</v>
      </c>
      <c r="BH1189" s="143">
        <f>IF(N1189="sníž. přenesená",J1189,0)</f>
        <v>0</v>
      </c>
      <c r="BI1189" s="143">
        <f>IF(N1189="nulová",J1189,0)</f>
        <v>0</v>
      </c>
      <c r="BJ1189" s="17" t="s">
        <v>80</v>
      </c>
      <c r="BK1189" s="143">
        <f>ROUND(I1189*H1189,2)</f>
        <v>0</v>
      </c>
      <c r="BL1189" s="17" t="s">
        <v>192</v>
      </c>
      <c r="BM1189" s="142" t="s">
        <v>1449</v>
      </c>
    </row>
    <row r="1190" spans="2:65" s="1" customFormat="1" ht="10">
      <c r="B1190" s="32"/>
      <c r="D1190" s="144" t="s">
        <v>163</v>
      </c>
      <c r="F1190" s="145" t="s">
        <v>1448</v>
      </c>
      <c r="I1190" s="146"/>
      <c r="L1190" s="32"/>
      <c r="M1190" s="147"/>
      <c r="T1190" s="53"/>
      <c r="AT1190" s="17" t="s">
        <v>163</v>
      </c>
      <c r="AU1190" s="17" t="s">
        <v>84</v>
      </c>
    </row>
    <row r="1191" spans="2:65" s="1" customFormat="1" ht="16.5" customHeight="1">
      <c r="B1191" s="32"/>
      <c r="C1191" s="131" t="s">
        <v>1450</v>
      </c>
      <c r="D1191" s="131" t="s">
        <v>159</v>
      </c>
      <c r="E1191" s="132" t="s">
        <v>1451</v>
      </c>
      <c r="F1191" s="133" t="s">
        <v>1452</v>
      </c>
      <c r="G1191" s="134" t="s">
        <v>235</v>
      </c>
      <c r="H1191" s="135">
        <v>8.6999999999999993</v>
      </c>
      <c r="I1191" s="136"/>
      <c r="J1191" s="137">
        <f>ROUND(I1191*H1191,2)</f>
        <v>0</v>
      </c>
      <c r="K1191" s="133" t="s">
        <v>19</v>
      </c>
      <c r="L1191" s="32"/>
      <c r="M1191" s="138" t="s">
        <v>19</v>
      </c>
      <c r="N1191" s="139" t="s">
        <v>46</v>
      </c>
      <c r="P1191" s="140">
        <f>O1191*H1191</f>
        <v>0</v>
      </c>
      <c r="Q1191" s="140">
        <v>0</v>
      </c>
      <c r="R1191" s="140">
        <f>Q1191*H1191</f>
        <v>0</v>
      </c>
      <c r="S1191" s="140">
        <v>0</v>
      </c>
      <c r="T1191" s="141">
        <f>S1191*H1191</f>
        <v>0</v>
      </c>
      <c r="AR1191" s="142" t="s">
        <v>192</v>
      </c>
      <c r="AT1191" s="142" t="s">
        <v>159</v>
      </c>
      <c r="AU1191" s="142" t="s">
        <v>84</v>
      </c>
      <c r="AY1191" s="17" t="s">
        <v>157</v>
      </c>
      <c r="BE1191" s="143">
        <f>IF(N1191="základní",J1191,0)</f>
        <v>0</v>
      </c>
      <c r="BF1191" s="143">
        <f>IF(N1191="snížená",J1191,0)</f>
        <v>0</v>
      </c>
      <c r="BG1191" s="143">
        <f>IF(N1191="zákl. přenesená",J1191,0)</f>
        <v>0</v>
      </c>
      <c r="BH1191" s="143">
        <f>IF(N1191="sníž. přenesená",J1191,0)</f>
        <v>0</v>
      </c>
      <c r="BI1191" s="143">
        <f>IF(N1191="nulová",J1191,0)</f>
        <v>0</v>
      </c>
      <c r="BJ1191" s="17" t="s">
        <v>80</v>
      </c>
      <c r="BK1191" s="143">
        <f>ROUND(I1191*H1191,2)</f>
        <v>0</v>
      </c>
      <c r="BL1191" s="17" t="s">
        <v>192</v>
      </c>
      <c r="BM1191" s="142" t="s">
        <v>1453</v>
      </c>
    </row>
    <row r="1192" spans="2:65" s="1" customFormat="1" ht="10">
      <c r="B1192" s="32"/>
      <c r="D1192" s="144" t="s">
        <v>163</v>
      </c>
      <c r="F1192" s="145" t="s">
        <v>1452</v>
      </c>
      <c r="I1192" s="146"/>
      <c r="L1192" s="32"/>
      <c r="M1192" s="147"/>
      <c r="T1192" s="53"/>
      <c r="AT1192" s="17" t="s">
        <v>163</v>
      </c>
      <c r="AU1192" s="17" t="s">
        <v>84</v>
      </c>
    </row>
    <row r="1193" spans="2:65" s="12" customFormat="1" ht="10">
      <c r="B1193" s="148"/>
      <c r="D1193" s="144" t="s">
        <v>164</v>
      </c>
      <c r="E1193" s="149" t="s">
        <v>19</v>
      </c>
      <c r="F1193" s="150" t="s">
        <v>1454</v>
      </c>
      <c r="H1193" s="151">
        <v>2.4</v>
      </c>
      <c r="I1193" s="152"/>
      <c r="L1193" s="148"/>
      <c r="M1193" s="153"/>
      <c r="T1193" s="154"/>
      <c r="AT1193" s="149" t="s">
        <v>164</v>
      </c>
      <c r="AU1193" s="149" t="s">
        <v>84</v>
      </c>
      <c r="AV1193" s="12" t="s">
        <v>84</v>
      </c>
      <c r="AW1193" s="12" t="s">
        <v>36</v>
      </c>
      <c r="AX1193" s="12" t="s">
        <v>75</v>
      </c>
      <c r="AY1193" s="149" t="s">
        <v>157</v>
      </c>
    </row>
    <row r="1194" spans="2:65" s="12" customFormat="1" ht="10">
      <c r="B1194" s="148"/>
      <c r="D1194" s="144" t="s">
        <v>164</v>
      </c>
      <c r="E1194" s="149" t="s">
        <v>19</v>
      </c>
      <c r="F1194" s="150" t="s">
        <v>1455</v>
      </c>
      <c r="H1194" s="151">
        <v>6.3</v>
      </c>
      <c r="I1194" s="152"/>
      <c r="L1194" s="148"/>
      <c r="M1194" s="153"/>
      <c r="T1194" s="154"/>
      <c r="AT1194" s="149" t="s">
        <v>164</v>
      </c>
      <c r="AU1194" s="149" t="s">
        <v>84</v>
      </c>
      <c r="AV1194" s="12" t="s">
        <v>84</v>
      </c>
      <c r="AW1194" s="12" t="s">
        <v>36</v>
      </c>
      <c r="AX1194" s="12" t="s">
        <v>75</v>
      </c>
      <c r="AY1194" s="149" t="s">
        <v>157</v>
      </c>
    </row>
    <row r="1195" spans="2:65" s="13" customFormat="1" ht="10">
      <c r="B1195" s="155"/>
      <c r="D1195" s="144" t="s">
        <v>164</v>
      </c>
      <c r="E1195" s="156" t="s">
        <v>19</v>
      </c>
      <c r="F1195" s="157" t="s">
        <v>166</v>
      </c>
      <c r="H1195" s="158">
        <v>8.6999999999999993</v>
      </c>
      <c r="I1195" s="159"/>
      <c r="L1195" s="155"/>
      <c r="M1195" s="160"/>
      <c r="T1195" s="161"/>
      <c r="AT1195" s="156" t="s">
        <v>164</v>
      </c>
      <c r="AU1195" s="156" t="s">
        <v>84</v>
      </c>
      <c r="AV1195" s="13" t="s">
        <v>90</v>
      </c>
      <c r="AW1195" s="13" t="s">
        <v>36</v>
      </c>
      <c r="AX1195" s="13" t="s">
        <v>80</v>
      </c>
      <c r="AY1195" s="156" t="s">
        <v>157</v>
      </c>
    </row>
    <row r="1196" spans="2:65" s="1" customFormat="1" ht="16.5" customHeight="1">
      <c r="B1196" s="32"/>
      <c r="C1196" s="162" t="s">
        <v>1456</v>
      </c>
      <c r="D1196" s="162" t="s">
        <v>206</v>
      </c>
      <c r="E1196" s="163" t="s">
        <v>1457</v>
      </c>
      <c r="F1196" s="164" t="s">
        <v>1458</v>
      </c>
      <c r="G1196" s="165" t="s">
        <v>235</v>
      </c>
      <c r="H1196" s="166">
        <v>10</v>
      </c>
      <c r="I1196" s="167"/>
      <c r="J1196" s="168">
        <f>ROUND(I1196*H1196,2)</f>
        <v>0</v>
      </c>
      <c r="K1196" s="164" t="s">
        <v>19</v>
      </c>
      <c r="L1196" s="169"/>
      <c r="M1196" s="170" t="s">
        <v>19</v>
      </c>
      <c r="N1196" s="171" t="s">
        <v>46</v>
      </c>
      <c r="P1196" s="140">
        <f>O1196*H1196</f>
        <v>0</v>
      </c>
      <c r="Q1196" s="140">
        <v>0</v>
      </c>
      <c r="R1196" s="140">
        <f>Q1196*H1196</f>
        <v>0</v>
      </c>
      <c r="S1196" s="140">
        <v>0</v>
      </c>
      <c r="T1196" s="141">
        <f>S1196*H1196</f>
        <v>0</v>
      </c>
      <c r="AR1196" s="142" t="s">
        <v>230</v>
      </c>
      <c r="AT1196" s="142" t="s">
        <v>206</v>
      </c>
      <c r="AU1196" s="142" t="s">
        <v>84</v>
      </c>
      <c r="AY1196" s="17" t="s">
        <v>157</v>
      </c>
      <c r="BE1196" s="143">
        <f>IF(N1196="základní",J1196,0)</f>
        <v>0</v>
      </c>
      <c r="BF1196" s="143">
        <f>IF(N1196="snížená",J1196,0)</f>
        <v>0</v>
      </c>
      <c r="BG1196" s="143">
        <f>IF(N1196="zákl. přenesená",J1196,0)</f>
        <v>0</v>
      </c>
      <c r="BH1196" s="143">
        <f>IF(N1196="sníž. přenesená",J1196,0)</f>
        <v>0</v>
      </c>
      <c r="BI1196" s="143">
        <f>IF(N1196="nulová",J1196,0)</f>
        <v>0</v>
      </c>
      <c r="BJ1196" s="17" t="s">
        <v>80</v>
      </c>
      <c r="BK1196" s="143">
        <f>ROUND(I1196*H1196,2)</f>
        <v>0</v>
      </c>
      <c r="BL1196" s="17" t="s">
        <v>192</v>
      </c>
      <c r="BM1196" s="142" t="s">
        <v>1459</v>
      </c>
    </row>
    <row r="1197" spans="2:65" s="1" customFormat="1" ht="10">
      <c r="B1197" s="32"/>
      <c r="D1197" s="144" t="s">
        <v>163</v>
      </c>
      <c r="F1197" s="145" t="s">
        <v>1458</v>
      </c>
      <c r="I1197" s="146"/>
      <c r="L1197" s="32"/>
      <c r="M1197" s="147"/>
      <c r="T1197" s="53"/>
      <c r="AT1197" s="17" t="s">
        <v>163</v>
      </c>
      <c r="AU1197" s="17" t="s">
        <v>84</v>
      </c>
    </row>
    <row r="1198" spans="2:65" s="12" customFormat="1" ht="10">
      <c r="B1198" s="148"/>
      <c r="D1198" s="144" t="s">
        <v>164</v>
      </c>
      <c r="E1198" s="149" t="s">
        <v>19</v>
      </c>
      <c r="F1198" s="150" t="s">
        <v>181</v>
      </c>
      <c r="H1198" s="151">
        <v>10</v>
      </c>
      <c r="I1198" s="152"/>
      <c r="L1198" s="148"/>
      <c r="M1198" s="153"/>
      <c r="T1198" s="154"/>
      <c r="AT1198" s="149" t="s">
        <v>164</v>
      </c>
      <c r="AU1198" s="149" t="s">
        <v>84</v>
      </c>
      <c r="AV1198" s="12" t="s">
        <v>84</v>
      </c>
      <c r="AW1198" s="12" t="s">
        <v>36</v>
      </c>
      <c r="AX1198" s="12" t="s">
        <v>75</v>
      </c>
      <c r="AY1198" s="149" t="s">
        <v>157</v>
      </c>
    </row>
    <row r="1199" spans="2:65" s="13" customFormat="1" ht="10">
      <c r="B1199" s="155"/>
      <c r="D1199" s="144" t="s">
        <v>164</v>
      </c>
      <c r="E1199" s="156" t="s">
        <v>19</v>
      </c>
      <c r="F1199" s="157" t="s">
        <v>166</v>
      </c>
      <c r="H1199" s="158">
        <v>10</v>
      </c>
      <c r="I1199" s="159"/>
      <c r="L1199" s="155"/>
      <c r="M1199" s="160"/>
      <c r="T1199" s="161"/>
      <c r="AT1199" s="156" t="s">
        <v>164</v>
      </c>
      <c r="AU1199" s="156" t="s">
        <v>84</v>
      </c>
      <c r="AV1199" s="13" t="s">
        <v>90</v>
      </c>
      <c r="AW1199" s="13" t="s">
        <v>36</v>
      </c>
      <c r="AX1199" s="13" t="s">
        <v>80</v>
      </c>
      <c r="AY1199" s="156" t="s">
        <v>157</v>
      </c>
    </row>
    <row r="1200" spans="2:65" s="1" customFormat="1" ht="16.5" customHeight="1">
      <c r="B1200" s="32"/>
      <c r="C1200" s="131" t="s">
        <v>872</v>
      </c>
      <c r="D1200" s="131" t="s">
        <v>159</v>
      </c>
      <c r="E1200" s="132" t="s">
        <v>1460</v>
      </c>
      <c r="F1200" s="133" t="s">
        <v>1461</v>
      </c>
      <c r="G1200" s="134" t="s">
        <v>235</v>
      </c>
      <c r="H1200" s="135">
        <v>46.2</v>
      </c>
      <c r="I1200" s="136"/>
      <c r="J1200" s="137">
        <f>ROUND(I1200*H1200,2)</f>
        <v>0</v>
      </c>
      <c r="K1200" s="133" t="s">
        <v>19</v>
      </c>
      <c r="L1200" s="32"/>
      <c r="M1200" s="138" t="s">
        <v>19</v>
      </c>
      <c r="N1200" s="139" t="s">
        <v>46</v>
      </c>
      <c r="P1200" s="140">
        <f>O1200*H1200</f>
        <v>0</v>
      </c>
      <c r="Q1200" s="140">
        <v>0</v>
      </c>
      <c r="R1200" s="140">
        <f>Q1200*H1200</f>
        <v>0</v>
      </c>
      <c r="S1200" s="140">
        <v>0</v>
      </c>
      <c r="T1200" s="141">
        <f>S1200*H1200</f>
        <v>0</v>
      </c>
      <c r="AR1200" s="142" t="s">
        <v>192</v>
      </c>
      <c r="AT1200" s="142" t="s">
        <v>159</v>
      </c>
      <c r="AU1200" s="142" t="s">
        <v>84</v>
      </c>
      <c r="AY1200" s="17" t="s">
        <v>157</v>
      </c>
      <c r="BE1200" s="143">
        <f>IF(N1200="základní",J1200,0)</f>
        <v>0</v>
      </c>
      <c r="BF1200" s="143">
        <f>IF(N1200="snížená",J1200,0)</f>
        <v>0</v>
      </c>
      <c r="BG1200" s="143">
        <f>IF(N1200="zákl. přenesená",J1200,0)</f>
        <v>0</v>
      </c>
      <c r="BH1200" s="143">
        <f>IF(N1200="sníž. přenesená",J1200,0)</f>
        <v>0</v>
      </c>
      <c r="BI1200" s="143">
        <f>IF(N1200="nulová",J1200,0)</f>
        <v>0</v>
      </c>
      <c r="BJ1200" s="17" t="s">
        <v>80</v>
      </c>
      <c r="BK1200" s="143">
        <f>ROUND(I1200*H1200,2)</f>
        <v>0</v>
      </c>
      <c r="BL1200" s="17" t="s">
        <v>192</v>
      </c>
      <c r="BM1200" s="142" t="s">
        <v>1462</v>
      </c>
    </row>
    <row r="1201" spans="2:65" s="1" customFormat="1" ht="10">
      <c r="B1201" s="32"/>
      <c r="D1201" s="144" t="s">
        <v>163</v>
      </c>
      <c r="F1201" s="145" t="s">
        <v>1461</v>
      </c>
      <c r="I1201" s="146"/>
      <c r="L1201" s="32"/>
      <c r="M1201" s="147"/>
      <c r="T1201" s="53"/>
      <c r="AT1201" s="17" t="s">
        <v>163</v>
      </c>
      <c r="AU1201" s="17" t="s">
        <v>84</v>
      </c>
    </row>
    <row r="1202" spans="2:65" s="12" customFormat="1" ht="10">
      <c r="B1202" s="148"/>
      <c r="D1202" s="144" t="s">
        <v>164</v>
      </c>
      <c r="E1202" s="149" t="s">
        <v>19</v>
      </c>
      <c r="F1202" s="150" t="s">
        <v>1463</v>
      </c>
      <c r="H1202" s="151">
        <v>10.5</v>
      </c>
      <c r="I1202" s="152"/>
      <c r="L1202" s="148"/>
      <c r="M1202" s="153"/>
      <c r="T1202" s="154"/>
      <c r="AT1202" s="149" t="s">
        <v>164</v>
      </c>
      <c r="AU1202" s="149" t="s">
        <v>84</v>
      </c>
      <c r="AV1202" s="12" t="s">
        <v>84</v>
      </c>
      <c r="AW1202" s="12" t="s">
        <v>36</v>
      </c>
      <c r="AX1202" s="12" t="s">
        <v>75</v>
      </c>
      <c r="AY1202" s="149" t="s">
        <v>157</v>
      </c>
    </row>
    <row r="1203" spans="2:65" s="12" customFormat="1" ht="10">
      <c r="B1203" s="148"/>
      <c r="D1203" s="144" t="s">
        <v>164</v>
      </c>
      <c r="E1203" s="149" t="s">
        <v>19</v>
      </c>
      <c r="F1203" s="150" t="s">
        <v>1464</v>
      </c>
      <c r="H1203" s="151">
        <v>8.4</v>
      </c>
      <c r="I1203" s="152"/>
      <c r="L1203" s="148"/>
      <c r="M1203" s="153"/>
      <c r="T1203" s="154"/>
      <c r="AT1203" s="149" t="s">
        <v>164</v>
      </c>
      <c r="AU1203" s="149" t="s">
        <v>84</v>
      </c>
      <c r="AV1203" s="12" t="s">
        <v>84</v>
      </c>
      <c r="AW1203" s="12" t="s">
        <v>36</v>
      </c>
      <c r="AX1203" s="12" t="s">
        <v>75</v>
      </c>
      <c r="AY1203" s="149" t="s">
        <v>157</v>
      </c>
    </row>
    <row r="1204" spans="2:65" s="12" customFormat="1" ht="10">
      <c r="B1204" s="148"/>
      <c r="D1204" s="144" t="s">
        <v>164</v>
      </c>
      <c r="E1204" s="149" t="s">
        <v>19</v>
      </c>
      <c r="F1204" s="150" t="s">
        <v>1463</v>
      </c>
      <c r="H1204" s="151">
        <v>10.5</v>
      </c>
      <c r="I1204" s="152"/>
      <c r="L1204" s="148"/>
      <c r="M1204" s="153"/>
      <c r="T1204" s="154"/>
      <c r="AT1204" s="149" t="s">
        <v>164</v>
      </c>
      <c r="AU1204" s="149" t="s">
        <v>84</v>
      </c>
      <c r="AV1204" s="12" t="s">
        <v>84</v>
      </c>
      <c r="AW1204" s="12" t="s">
        <v>36</v>
      </c>
      <c r="AX1204" s="12" t="s">
        <v>75</v>
      </c>
      <c r="AY1204" s="149" t="s">
        <v>157</v>
      </c>
    </row>
    <row r="1205" spans="2:65" s="12" customFormat="1" ht="10">
      <c r="B1205" s="148"/>
      <c r="D1205" s="144" t="s">
        <v>164</v>
      </c>
      <c r="E1205" s="149" t="s">
        <v>19</v>
      </c>
      <c r="F1205" s="150" t="s">
        <v>1464</v>
      </c>
      <c r="H1205" s="151">
        <v>8.4</v>
      </c>
      <c r="I1205" s="152"/>
      <c r="L1205" s="148"/>
      <c r="M1205" s="153"/>
      <c r="T1205" s="154"/>
      <c r="AT1205" s="149" t="s">
        <v>164</v>
      </c>
      <c r="AU1205" s="149" t="s">
        <v>84</v>
      </c>
      <c r="AV1205" s="12" t="s">
        <v>84</v>
      </c>
      <c r="AW1205" s="12" t="s">
        <v>36</v>
      </c>
      <c r="AX1205" s="12" t="s">
        <v>75</v>
      </c>
      <c r="AY1205" s="149" t="s">
        <v>157</v>
      </c>
    </row>
    <row r="1206" spans="2:65" s="12" customFormat="1" ht="10">
      <c r="B1206" s="148"/>
      <c r="D1206" s="144" t="s">
        <v>164</v>
      </c>
      <c r="E1206" s="149" t="s">
        <v>19</v>
      </c>
      <c r="F1206" s="150" t="s">
        <v>1464</v>
      </c>
      <c r="H1206" s="151">
        <v>8.4</v>
      </c>
      <c r="I1206" s="152"/>
      <c r="L1206" s="148"/>
      <c r="M1206" s="153"/>
      <c r="T1206" s="154"/>
      <c r="AT1206" s="149" t="s">
        <v>164</v>
      </c>
      <c r="AU1206" s="149" t="s">
        <v>84</v>
      </c>
      <c r="AV1206" s="12" t="s">
        <v>84</v>
      </c>
      <c r="AW1206" s="12" t="s">
        <v>36</v>
      </c>
      <c r="AX1206" s="12" t="s">
        <v>75</v>
      </c>
      <c r="AY1206" s="149" t="s">
        <v>157</v>
      </c>
    </row>
    <row r="1207" spans="2:65" s="13" customFormat="1" ht="10">
      <c r="B1207" s="155"/>
      <c r="D1207" s="144" t="s">
        <v>164</v>
      </c>
      <c r="E1207" s="156" t="s">
        <v>19</v>
      </c>
      <c r="F1207" s="157" t="s">
        <v>166</v>
      </c>
      <c r="H1207" s="158">
        <v>46.2</v>
      </c>
      <c r="I1207" s="159"/>
      <c r="L1207" s="155"/>
      <c r="M1207" s="160"/>
      <c r="T1207" s="161"/>
      <c r="AT1207" s="156" t="s">
        <v>164</v>
      </c>
      <c r="AU1207" s="156" t="s">
        <v>84</v>
      </c>
      <c r="AV1207" s="13" t="s">
        <v>90</v>
      </c>
      <c r="AW1207" s="13" t="s">
        <v>36</v>
      </c>
      <c r="AX1207" s="13" t="s">
        <v>80</v>
      </c>
      <c r="AY1207" s="156" t="s">
        <v>157</v>
      </c>
    </row>
    <row r="1208" spans="2:65" s="1" customFormat="1" ht="16.5" customHeight="1">
      <c r="B1208" s="32"/>
      <c r="C1208" s="131" t="s">
        <v>1465</v>
      </c>
      <c r="D1208" s="131" t="s">
        <v>159</v>
      </c>
      <c r="E1208" s="132" t="s">
        <v>1466</v>
      </c>
      <c r="F1208" s="133" t="s">
        <v>1467</v>
      </c>
      <c r="G1208" s="134" t="s">
        <v>340</v>
      </c>
      <c r="H1208" s="135">
        <v>13</v>
      </c>
      <c r="I1208" s="136"/>
      <c r="J1208" s="137">
        <f>ROUND(I1208*H1208,2)</f>
        <v>0</v>
      </c>
      <c r="K1208" s="133" t="s">
        <v>19</v>
      </c>
      <c r="L1208" s="32"/>
      <c r="M1208" s="138" t="s">
        <v>19</v>
      </c>
      <c r="N1208" s="139" t="s">
        <v>46</v>
      </c>
      <c r="P1208" s="140">
        <f>O1208*H1208</f>
        <v>0</v>
      </c>
      <c r="Q1208" s="140">
        <v>0</v>
      </c>
      <c r="R1208" s="140">
        <f>Q1208*H1208</f>
        <v>0</v>
      </c>
      <c r="S1208" s="140">
        <v>0</v>
      </c>
      <c r="T1208" s="141">
        <f>S1208*H1208</f>
        <v>0</v>
      </c>
      <c r="AR1208" s="142" t="s">
        <v>192</v>
      </c>
      <c r="AT1208" s="142" t="s">
        <v>159</v>
      </c>
      <c r="AU1208" s="142" t="s">
        <v>84</v>
      </c>
      <c r="AY1208" s="17" t="s">
        <v>157</v>
      </c>
      <c r="BE1208" s="143">
        <f>IF(N1208="základní",J1208,0)</f>
        <v>0</v>
      </c>
      <c r="BF1208" s="143">
        <f>IF(N1208="snížená",J1208,0)</f>
        <v>0</v>
      </c>
      <c r="BG1208" s="143">
        <f>IF(N1208="zákl. přenesená",J1208,0)</f>
        <v>0</v>
      </c>
      <c r="BH1208" s="143">
        <f>IF(N1208="sníž. přenesená",J1208,0)</f>
        <v>0</v>
      </c>
      <c r="BI1208" s="143">
        <f>IF(N1208="nulová",J1208,0)</f>
        <v>0</v>
      </c>
      <c r="BJ1208" s="17" t="s">
        <v>80</v>
      </c>
      <c r="BK1208" s="143">
        <f>ROUND(I1208*H1208,2)</f>
        <v>0</v>
      </c>
      <c r="BL1208" s="17" t="s">
        <v>192</v>
      </c>
      <c r="BM1208" s="142" t="s">
        <v>1468</v>
      </c>
    </row>
    <row r="1209" spans="2:65" s="1" customFormat="1" ht="10">
      <c r="B1209" s="32"/>
      <c r="D1209" s="144" t="s">
        <v>163</v>
      </c>
      <c r="F1209" s="145" t="s">
        <v>1467</v>
      </c>
      <c r="I1209" s="146"/>
      <c r="L1209" s="32"/>
      <c r="M1209" s="147"/>
      <c r="T1209" s="53"/>
      <c r="AT1209" s="17" t="s">
        <v>163</v>
      </c>
      <c r="AU1209" s="17" t="s">
        <v>84</v>
      </c>
    </row>
    <row r="1210" spans="2:65" s="1" customFormat="1" ht="16.5" customHeight="1">
      <c r="B1210" s="32"/>
      <c r="C1210" s="131" t="s">
        <v>1469</v>
      </c>
      <c r="D1210" s="131" t="s">
        <v>159</v>
      </c>
      <c r="E1210" s="132" t="s">
        <v>1470</v>
      </c>
      <c r="F1210" s="133" t="s">
        <v>1471</v>
      </c>
      <c r="G1210" s="134" t="s">
        <v>340</v>
      </c>
      <c r="H1210" s="135">
        <v>8</v>
      </c>
      <c r="I1210" s="136"/>
      <c r="J1210" s="137">
        <f>ROUND(I1210*H1210,2)</f>
        <v>0</v>
      </c>
      <c r="K1210" s="133" t="s">
        <v>19</v>
      </c>
      <c r="L1210" s="32"/>
      <c r="M1210" s="138" t="s">
        <v>19</v>
      </c>
      <c r="N1210" s="139" t="s">
        <v>46</v>
      </c>
      <c r="P1210" s="140">
        <f>O1210*H1210</f>
        <v>0</v>
      </c>
      <c r="Q1210" s="140">
        <v>0</v>
      </c>
      <c r="R1210" s="140">
        <f>Q1210*H1210</f>
        <v>0</v>
      </c>
      <c r="S1210" s="140">
        <v>0</v>
      </c>
      <c r="T1210" s="141">
        <f>S1210*H1210</f>
        <v>0</v>
      </c>
      <c r="AR1210" s="142" t="s">
        <v>192</v>
      </c>
      <c r="AT1210" s="142" t="s">
        <v>159</v>
      </c>
      <c r="AU1210" s="142" t="s">
        <v>84</v>
      </c>
      <c r="AY1210" s="17" t="s">
        <v>157</v>
      </c>
      <c r="BE1210" s="143">
        <f>IF(N1210="základní",J1210,0)</f>
        <v>0</v>
      </c>
      <c r="BF1210" s="143">
        <f>IF(N1210="snížená",J1210,0)</f>
        <v>0</v>
      </c>
      <c r="BG1210" s="143">
        <f>IF(N1210="zákl. přenesená",J1210,0)</f>
        <v>0</v>
      </c>
      <c r="BH1210" s="143">
        <f>IF(N1210="sníž. přenesená",J1210,0)</f>
        <v>0</v>
      </c>
      <c r="BI1210" s="143">
        <f>IF(N1210="nulová",J1210,0)</f>
        <v>0</v>
      </c>
      <c r="BJ1210" s="17" t="s">
        <v>80</v>
      </c>
      <c r="BK1210" s="143">
        <f>ROUND(I1210*H1210,2)</f>
        <v>0</v>
      </c>
      <c r="BL1210" s="17" t="s">
        <v>192</v>
      </c>
      <c r="BM1210" s="142" t="s">
        <v>1472</v>
      </c>
    </row>
    <row r="1211" spans="2:65" s="1" customFormat="1" ht="10">
      <c r="B1211" s="32"/>
      <c r="D1211" s="144" t="s">
        <v>163</v>
      </c>
      <c r="F1211" s="145" t="s">
        <v>1471</v>
      </c>
      <c r="I1211" s="146"/>
      <c r="L1211" s="32"/>
      <c r="M1211" s="147"/>
      <c r="T1211" s="53"/>
      <c r="AT1211" s="17" t="s">
        <v>163</v>
      </c>
      <c r="AU1211" s="17" t="s">
        <v>84</v>
      </c>
    </row>
    <row r="1212" spans="2:65" s="1" customFormat="1" ht="16.5" customHeight="1">
      <c r="B1212" s="32"/>
      <c r="C1212" s="131" t="s">
        <v>1473</v>
      </c>
      <c r="D1212" s="131" t="s">
        <v>159</v>
      </c>
      <c r="E1212" s="132" t="s">
        <v>1474</v>
      </c>
      <c r="F1212" s="133" t="s">
        <v>1475</v>
      </c>
      <c r="G1212" s="134" t="s">
        <v>916</v>
      </c>
      <c r="H1212" s="186"/>
      <c r="I1212" s="136"/>
      <c r="J1212" s="137">
        <f>ROUND(I1212*H1212,2)</f>
        <v>0</v>
      </c>
      <c r="K1212" s="133" t="s">
        <v>19</v>
      </c>
      <c r="L1212" s="32"/>
      <c r="M1212" s="138" t="s">
        <v>19</v>
      </c>
      <c r="N1212" s="139" t="s">
        <v>46</v>
      </c>
      <c r="P1212" s="140">
        <f>O1212*H1212</f>
        <v>0</v>
      </c>
      <c r="Q1212" s="140">
        <v>0</v>
      </c>
      <c r="R1212" s="140">
        <f>Q1212*H1212</f>
        <v>0</v>
      </c>
      <c r="S1212" s="140">
        <v>0</v>
      </c>
      <c r="T1212" s="141">
        <f>S1212*H1212</f>
        <v>0</v>
      </c>
      <c r="AR1212" s="142" t="s">
        <v>192</v>
      </c>
      <c r="AT1212" s="142" t="s">
        <v>159</v>
      </c>
      <c r="AU1212" s="142" t="s">
        <v>84</v>
      </c>
      <c r="AY1212" s="17" t="s">
        <v>157</v>
      </c>
      <c r="BE1212" s="143">
        <f>IF(N1212="základní",J1212,0)</f>
        <v>0</v>
      </c>
      <c r="BF1212" s="143">
        <f>IF(N1212="snížená",J1212,0)</f>
        <v>0</v>
      </c>
      <c r="BG1212" s="143">
        <f>IF(N1212="zákl. přenesená",J1212,0)</f>
        <v>0</v>
      </c>
      <c r="BH1212" s="143">
        <f>IF(N1212="sníž. přenesená",J1212,0)</f>
        <v>0</v>
      </c>
      <c r="BI1212" s="143">
        <f>IF(N1212="nulová",J1212,0)</f>
        <v>0</v>
      </c>
      <c r="BJ1212" s="17" t="s">
        <v>80</v>
      </c>
      <c r="BK1212" s="143">
        <f>ROUND(I1212*H1212,2)</f>
        <v>0</v>
      </c>
      <c r="BL1212" s="17" t="s">
        <v>192</v>
      </c>
      <c r="BM1212" s="142" t="s">
        <v>1476</v>
      </c>
    </row>
    <row r="1213" spans="2:65" s="1" customFormat="1" ht="10">
      <c r="B1213" s="32"/>
      <c r="D1213" s="144" t="s">
        <v>163</v>
      </c>
      <c r="F1213" s="145" t="s">
        <v>1475</v>
      </c>
      <c r="I1213" s="146"/>
      <c r="L1213" s="32"/>
      <c r="M1213" s="147"/>
      <c r="T1213" s="53"/>
      <c r="AT1213" s="17" t="s">
        <v>163</v>
      </c>
      <c r="AU1213" s="17" t="s">
        <v>84</v>
      </c>
    </row>
    <row r="1214" spans="2:65" s="11" customFormat="1" ht="22.75" customHeight="1">
      <c r="B1214" s="119"/>
      <c r="D1214" s="120" t="s">
        <v>74</v>
      </c>
      <c r="E1214" s="129" t="s">
        <v>1477</v>
      </c>
      <c r="F1214" s="129" t="s">
        <v>1478</v>
      </c>
      <c r="I1214" s="122"/>
      <c r="J1214" s="130">
        <f>BK1214</f>
        <v>0</v>
      </c>
      <c r="L1214" s="119"/>
      <c r="M1214" s="124"/>
      <c r="P1214" s="125">
        <f>SUM(P1215:P1222)</f>
        <v>0</v>
      </c>
      <c r="R1214" s="125">
        <f>SUM(R1215:R1222)</f>
        <v>0</v>
      </c>
      <c r="T1214" s="126">
        <f>SUM(T1215:T1222)</f>
        <v>0</v>
      </c>
      <c r="AR1214" s="120" t="s">
        <v>84</v>
      </c>
      <c r="AT1214" s="127" t="s">
        <v>74</v>
      </c>
      <c r="AU1214" s="127" t="s">
        <v>80</v>
      </c>
      <c r="AY1214" s="120" t="s">
        <v>157</v>
      </c>
      <c r="BK1214" s="128">
        <f>SUM(BK1215:BK1222)</f>
        <v>0</v>
      </c>
    </row>
    <row r="1215" spans="2:65" s="1" customFormat="1" ht="16.5" customHeight="1">
      <c r="B1215" s="32"/>
      <c r="C1215" s="131" t="s">
        <v>879</v>
      </c>
      <c r="D1215" s="131" t="s">
        <v>159</v>
      </c>
      <c r="E1215" s="132" t="s">
        <v>1479</v>
      </c>
      <c r="F1215" s="133" t="s">
        <v>1480</v>
      </c>
      <c r="G1215" s="134" t="s">
        <v>199</v>
      </c>
      <c r="H1215" s="135">
        <v>4.5999999999999996</v>
      </c>
      <c r="I1215" s="136"/>
      <c r="J1215" s="137">
        <f>ROUND(I1215*H1215,2)</f>
        <v>0</v>
      </c>
      <c r="K1215" s="133" t="s">
        <v>19</v>
      </c>
      <c r="L1215" s="32"/>
      <c r="M1215" s="138" t="s">
        <v>19</v>
      </c>
      <c r="N1215" s="139" t="s">
        <v>46</v>
      </c>
      <c r="P1215" s="140">
        <f>O1215*H1215</f>
        <v>0</v>
      </c>
      <c r="Q1215" s="140">
        <v>0</v>
      </c>
      <c r="R1215" s="140">
        <f>Q1215*H1215</f>
        <v>0</v>
      </c>
      <c r="S1215" s="140">
        <v>0</v>
      </c>
      <c r="T1215" s="141">
        <f>S1215*H1215</f>
        <v>0</v>
      </c>
      <c r="AR1215" s="142" t="s">
        <v>192</v>
      </c>
      <c r="AT1215" s="142" t="s">
        <v>159</v>
      </c>
      <c r="AU1215" s="142" t="s">
        <v>84</v>
      </c>
      <c r="AY1215" s="17" t="s">
        <v>157</v>
      </c>
      <c r="BE1215" s="143">
        <f>IF(N1215="základní",J1215,0)</f>
        <v>0</v>
      </c>
      <c r="BF1215" s="143">
        <f>IF(N1215="snížená",J1215,0)</f>
        <v>0</v>
      </c>
      <c r="BG1215" s="143">
        <f>IF(N1215="zákl. přenesená",J1215,0)</f>
        <v>0</v>
      </c>
      <c r="BH1215" s="143">
        <f>IF(N1215="sníž. přenesená",J1215,0)</f>
        <v>0</v>
      </c>
      <c r="BI1215" s="143">
        <f>IF(N1215="nulová",J1215,0)</f>
        <v>0</v>
      </c>
      <c r="BJ1215" s="17" t="s">
        <v>80</v>
      </c>
      <c r="BK1215" s="143">
        <f>ROUND(I1215*H1215,2)</f>
        <v>0</v>
      </c>
      <c r="BL1215" s="17" t="s">
        <v>192</v>
      </c>
      <c r="BM1215" s="142" t="s">
        <v>1481</v>
      </c>
    </row>
    <row r="1216" spans="2:65" s="1" customFormat="1" ht="10">
      <c r="B1216" s="32"/>
      <c r="D1216" s="144" t="s">
        <v>163</v>
      </c>
      <c r="F1216" s="145" t="s">
        <v>1480</v>
      </c>
      <c r="I1216" s="146"/>
      <c r="L1216" s="32"/>
      <c r="M1216" s="147"/>
      <c r="T1216" s="53"/>
      <c r="AT1216" s="17" t="s">
        <v>163</v>
      </c>
      <c r="AU1216" s="17" t="s">
        <v>84</v>
      </c>
    </row>
    <row r="1217" spans="2:65" s="12" customFormat="1" ht="10">
      <c r="B1217" s="148"/>
      <c r="D1217" s="144" t="s">
        <v>164</v>
      </c>
      <c r="E1217" s="149" t="s">
        <v>19</v>
      </c>
      <c r="F1217" s="150" t="s">
        <v>1482</v>
      </c>
      <c r="H1217" s="151">
        <v>4.5999999999999996</v>
      </c>
      <c r="I1217" s="152"/>
      <c r="L1217" s="148"/>
      <c r="M1217" s="153"/>
      <c r="T1217" s="154"/>
      <c r="AT1217" s="149" t="s">
        <v>164</v>
      </c>
      <c r="AU1217" s="149" t="s">
        <v>84</v>
      </c>
      <c r="AV1217" s="12" t="s">
        <v>84</v>
      </c>
      <c r="AW1217" s="12" t="s">
        <v>36</v>
      </c>
      <c r="AX1217" s="12" t="s">
        <v>75</v>
      </c>
      <c r="AY1217" s="149" t="s">
        <v>157</v>
      </c>
    </row>
    <row r="1218" spans="2:65" s="13" customFormat="1" ht="10">
      <c r="B1218" s="155"/>
      <c r="D1218" s="144" t="s">
        <v>164</v>
      </c>
      <c r="E1218" s="156" t="s">
        <v>19</v>
      </c>
      <c r="F1218" s="157" t="s">
        <v>166</v>
      </c>
      <c r="H1218" s="158">
        <v>4.5999999999999996</v>
      </c>
      <c r="I1218" s="159"/>
      <c r="L1218" s="155"/>
      <c r="M1218" s="160"/>
      <c r="T1218" s="161"/>
      <c r="AT1218" s="156" t="s">
        <v>164</v>
      </c>
      <c r="AU1218" s="156" t="s">
        <v>84</v>
      </c>
      <c r="AV1218" s="13" t="s">
        <v>90</v>
      </c>
      <c r="AW1218" s="13" t="s">
        <v>36</v>
      </c>
      <c r="AX1218" s="13" t="s">
        <v>80</v>
      </c>
      <c r="AY1218" s="156" t="s">
        <v>157</v>
      </c>
    </row>
    <row r="1219" spans="2:65" s="1" customFormat="1" ht="16.5" customHeight="1">
      <c r="B1219" s="32"/>
      <c r="C1219" s="131" t="s">
        <v>1483</v>
      </c>
      <c r="D1219" s="131" t="s">
        <v>159</v>
      </c>
      <c r="E1219" s="132" t="s">
        <v>1484</v>
      </c>
      <c r="F1219" s="133" t="s">
        <v>1485</v>
      </c>
      <c r="G1219" s="134" t="s">
        <v>199</v>
      </c>
      <c r="H1219" s="135">
        <v>4.5999999999999996</v>
      </c>
      <c r="I1219" s="136"/>
      <c r="J1219" s="137">
        <f>ROUND(I1219*H1219,2)</f>
        <v>0</v>
      </c>
      <c r="K1219" s="133" t="s">
        <v>19</v>
      </c>
      <c r="L1219" s="32"/>
      <c r="M1219" s="138" t="s">
        <v>19</v>
      </c>
      <c r="N1219" s="139" t="s">
        <v>46</v>
      </c>
      <c r="P1219" s="140">
        <f>O1219*H1219</f>
        <v>0</v>
      </c>
      <c r="Q1219" s="140">
        <v>0</v>
      </c>
      <c r="R1219" s="140">
        <f>Q1219*H1219</f>
        <v>0</v>
      </c>
      <c r="S1219" s="140">
        <v>0</v>
      </c>
      <c r="T1219" s="141">
        <f>S1219*H1219</f>
        <v>0</v>
      </c>
      <c r="AR1219" s="142" t="s">
        <v>192</v>
      </c>
      <c r="AT1219" s="142" t="s">
        <v>159</v>
      </c>
      <c r="AU1219" s="142" t="s">
        <v>84</v>
      </c>
      <c r="AY1219" s="17" t="s">
        <v>157</v>
      </c>
      <c r="BE1219" s="143">
        <f>IF(N1219="základní",J1219,0)</f>
        <v>0</v>
      </c>
      <c r="BF1219" s="143">
        <f>IF(N1219="snížená",J1219,0)</f>
        <v>0</v>
      </c>
      <c r="BG1219" s="143">
        <f>IF(N1219="zákl. přenesená",J1219,0)</f>
        <v>0</v>
      </c>
      <c r="BH1219" s="143">
        <f>IF(N1219="sníž. přenesená",J1219,0)</f>
        <v>0</v>
      </c>
      <c r="BI1219" s="143">
        <f>IF(N1219="nulová",J1219,0)</f>
        <v>0</v>
      </c>
      <c r="BJ1219" s="17" t="s">
        <v>80</v>
      </c>
      <c r="BK1219" s="143">
        <f>ROUND(I1219*H1219,2)</f>
        <v>0</v>
      </c>
      <c r="BL1219" s="17" t="s">
        <v>192</v>
      </c>
      <c r="BM1219" s="142" t="s">
        <v>1486</v>
      </c>
    </row>
    <row r="1220" spans="2:65" s="1" customFormat="1" ht="10">
      <c r="B1220" s="32"/>
      <c r="D1220" s="144" t="s">
        <v>163</v>
      </c>
      <c r="F1220" s="145" t="s">
        <v>1485</v>
      </c>
      <c r="I1220" s="146"/>
      <c r="L1220" s="32"/>
      <c r="M1220" s="147"/>
      <c r="T1220" s="53"/>
      <c r="AT1220" s="17" t="s">
        <v>163</v>
      </c>
      <c r="AU1220" s="17" t="s">
        <v>84</v>
      </c>
    </row>
    <row r="1221" spans="2:65" s="1" customFormat="1" ht="16.5" customHeight="1">
      <c r="B1221" s="32"/>
      <c r="C1221" s="131" t="s">
        <v>884</v>
      </c>
      <c r="D1221" s="131" t="s">
        <v>159</v>
      </c>
      <c r="E1221" s="132" t="s">
        <v>1487</v>
      </c>
      <c r="F1221" s="133" t="s">
        <v>1488</v>
      </c>
      <c r="G1221" s="134" t="s">
        <v>199</v>
      </c>
      <c r="H1221" s="135">
        <v>4.5999999999999996</v>
      </c>
      <c r="I1221" s="136"/>
      <c r="J1221" s="137">
        <f>ROUND(I1221*H1221,2)</f>
        <v>0</v>
      </c>
      <c r="K1221" s="133" t="s">
        <v>19</v>
      </c>
      <c r="L1221" s="32"/>
      <c r="M1221" s="138" t="s">
        <v>19</v>
      </c>
      <c r="N1221" s="139" t="s">
        <v>46</v>
      </c>
      <c r="P1221" s="140">
        <f>O1221*H1221</f>
        <v>0</v>
      </c>
      <c r="Q1221" s="140">
        <v>0</v>
      </c>
      <c r="R1221" s="140">
        <f>Q1221*H1221</f>
        <v>0</v>
      </c>
      <c r="S1221" s="140">
        <v>0</v>
      </c>
      <c r="T1221" s="141">
        <f>S1221*H1221</f>
        <v>0</v>
      </c>
      <c r="AR1221" s="142" t="s">
        <v>192</v>
      </c>
      <c r="AT1221" s="142" t="s">
        <v>159</v>
      </c>
      <c r="AU1221" s="142" t="s">
        <v>84</v>
      </c>
      <c r="AY1221" s="17" t="s">
        <v>157</v>
      </c>
      <c r="BE1221" s="143">
        <f>IF(N1221="základní",J1221,0)</f>
        <v>0</v>
      </c>
      <c r="BF1221" s="143">
        <f>IF(N1221="snížená",J1221,0)</f>
        <v>0</v>
      </c>
      <c r="BG1221" s="143">
        <f>IF(N1221="zákl. přenesená",J1221,0)</f>
        <v>0</v>
      </c>
      <c r="BH1221" s="143">
        <f>IF(N1221="sníž. přenesená",J1221,0)</f>
        <v>0</v>
      </c>
      <c r="BI1221" s="143">
        <f>IF(N1221="nulová",J1221,0)</f>
        <v>0</v>
      </c>
      <c r="BJ1221" s="17" t="s">
        <v>80</v>
      </c>
      <c r="BK1221" s="143">
        <f>ROUND(I1221*H1221,2)</f>
        <v>0</v>
      </c>
      <c r="BL1221" s="17" t="s">
        <v>192</v>
      </c>
      <c r="BM1221" s="142" t="s">
        <v>1489</v>
      </c>
    </row>
    <row r="1222" spans="2:65" s="1" customFormat="1" ht="10">
      <c r="B1222" s="32"/>
      <c r="D1222" s="144" t="s">
        <v>163</v>
      </c>
      <c r="F1222" s="145" t="s">
        <v>1488</v>
      </c>
      <c r="I1222" s="146"/>
      <c r="L1222" s="32"/>
      <c r="M1222" s="147"/>
      <c r="T1222" s="53"/>
      <c r="AT1222" s="17" t="s">
        <v>163</v>
      </c>
      <c r="AU1222" s="17" t="s">
        <v>84</v>
      </c>
    </row>
    <row r="1223" spans="2:65" s="11" customFormat="1" ht="22.75" customHeight="1">
      <c r="B1223" s="119"/>
      <c r="D1223" s="120" t="s">
        <v>74</v>
      </c>
      <c r="E1223" s="129" t="s">
        <v>1490</v>
      </c>
      <c r="F1223" s="129" t="s">
        <v>1491</v>
      </c>
      <c r="I1223" s="122"/>
      <c r="J1223" s="130">
        <f>BK1223</f>
        <v>0</v>
      </c>
      <c r="L1223" s="119"/>
      <c r="M1223" s="124"/>
      <c r="P1223" s="125">
        <f>SUM(P1224:P1229)</f>
        <v>0</v>
      </c>
      <c r="R1223" s="125">
        <f>SUM(R1224:R1229)</f>
        <v>0</v>
      </c>
      <c r="T1223" s="126">
        <f>SUM(T1224:T1229)</f>
        <v>0</v>
      </c>
      <c r="AR1223" s="120" t="s">
        <v>84</v>
      </c>
      <c r="AT1223" s="127" t="s">
        <v>74</v>
      </c>
      <c r="AU1223" s="127" t="s">
        <v>80</v>
      </c>
      <c r="AY1223" s="120" t="s">
        <v>157</v>
      </c>
      <c r="BK1223" s="128">
        <f>SUM(BK1224:BK1229)</f>
        <v>0</v>
      </c>
    </row>
    <row r="1224" spans="2:65" s="1" customFormat="1" ht="16.5" customHeight="1">
      <c r="B1224" s="32"/>
      <c r="C1224" s="131" t="s">
        <v>1492</v>
      </c>
      <c r="D1224" s="131" t="s">
        <v>159</v>
      </c>
      <c r="E1224" s="132" t="s">
        <v>1493</v>
      </c>
      <c r="F1224" s="133" t="s">
        <v>1494</v>
      </c>
      <c r="G1224" s="134" t="s">
        <v>199</v>
      </c>
      <c r="H1224" s="135">
        <v>1000.126</v>
      </c>
      <c r="I1224" s="136"/>
      <c r="J1224" s="137">
        <f>ROUND(I1224*H1224,2)</f>
        <v>0</v>
      </c>
      <c r="K1224" s="133" t="s">
        <v>19</v>
      </c>
      <c r="L1224" s="32"/>
      <c r="M1224" s="138" t="s">
        <v>19</v>
      </c>
      <c r="N1224" s="139" t="s">
        <v>46</v>
      </c>
      <c r="P1224" s="140">
        <f>O1224*H1224</f>
        <v>0</v>
      </c>
      <c r="Q1224" s="140">
        <v>0</v>
      </c>
      <c r="R1224" s="140">
        <f>Q1224*H1224</f>
        <v>0</v>
      </c>
      <c r="S1224" s="140">
        <v>0</v>
      </c>
      <c r="T1224" s="141">
        <f>S1224*H1224</f>
        <v>0</v>
      </c>
      <c r="AR1224" s="142" t="s">
        <v>192</v>
      </c>
      <c r="AT1224" s="142" t="s">
        <v>159</v>
      </c>
      <c r="AU1224" s="142" t="s">
        <v>84</v>
      </c>
      <c r="AY1224" s="17" t="s">
        <v>157</v>
      </c>
      <c r="BE1224" s="143">
        <f>IF(N1224="základní",J1224,0)</f>
        <v>0</v>
      </c>
      <c r="BF1224" s="143">
        <f>IF(N1224="snížená",J1224,0)</f>
        <v>0</v>
      </c>
      <c r="BG1224" s="143">
        <f>IF(N1224="zákl. přenesená",J1224,0)</f>
        <v>0</v>
      </c>
      <c r="BH1224" s="143">
        <f>IF(N1224="sníž. přenesená",J1224,0)</f>
        <v>0</v>
      </c>
      <c r="BI1224" s="143">
        <f>IF(N1224="nulová",J1224,0)</f>
        <v>0</v>
      </c>
      <c r="BJ1224" s="17" t="s">
        <v>80</v>
      </c>
      <c r="BK1224" s="143">
        <f>ROUND(I1224*H1224,2)</f>
        <v>0</v>
      </c>
      <c r="BL1224" s="17" t="s">
        <v>192</v>
      </c>
      <c r="BM1224" s="142" t="s">
        <v>1495</v>
      </c>
    </row>
    <row r="1225" spans="2:65" s="1" customFormat="1" ht="10">
      <c r="B1225" s="32"/>
      <c r="D1225" s="144" t="s">
        <v>163</v>
      </c>
      <c r="F1225" s="145" t="s">
        <v>1494</v>
      </c>
      <c r="I1225" s="146"/>
      <c r="L1225" s="32"/>
      <c r="M1225" s="147"/>
      <c r="T1225" s="53"/>
      <c r="AT1225" s="17" t="s">
        <v>163</v>
      </c>
      <c r="AU1225" s="17" t="s">
        <v>84</v>
      </c>
    </row>
    <row r="1226" spans="2:65" s="12" customFormat="1" ht="10">
      <c r="B1226" s="148"/>
      <c r="D1226" s="144" t="s">
        <v>164</v>
      </c>
      <c r="E1226" s="149" t="s">
        <v>19</v>
      </c>
      <c r="F1226" s="150" t="s">
        <v>1496</v>
      </c>
      <c r="H1226" s="151">
        <v>1000.126</v>
      </c>
      <c r="I1226" s="152"/>
      <c r="L1226" s="148"/>
      <c r="M1226" s="153"/>
      <c r="T1226" s="154"/>
      <c r="AT1226" s="149" t="s">
        <v>164</v>
      </c>
      <c r="AU1226" s="149" t="s">
        <v>84</v>
      </c>
      <c r="AV1226" s="12" t="s">
        <v>84</v>
      </c>
      <c r="AW1226" s="12" t="s">
        <v>36</v>
      </c>
      <c r="AX1226" s="12" t="s">
        <v>75</v>
      </c>
      <c r="AY1226" s="149" t="s">
        <v>157</v>
      </c>
    </row>
    <row r="1227" spans="2:65" s="13" customFormat="1" ht="10">
      <c r="B1227" s="155"/>
      <c r="D1227" s="144" t="s">
        <v>164</v>
      </c>
      <c r="E1227" s="156" t="s">
        <v>19</v>
      </c>
      <c r="F1227" s="157" t="s">
        <v>166</v>
      </c>
      <c r="H1227" s="158">
        <v>1000.126</v>
      </c>
      <c r="I1227" s="159"/>
      <c r="L1227" s="155"/>
      <c r="M1227" s="160"/>
      <c r="T1227" s="161"/>
      <c r="AT1227" s="156" t="s">
        <v>164</v>
      </c>
      <c r="AU1227" s="156" t="s">
        <v>84</v>
      </c>
      <c r="AV1227" s="13" t="s">
        <v>90</v>
      </c>
      <c r="AW1227" s="13" t="s">
        <v>36</v>
      </c>
      <c r="AX1227" s="13" t="s">
        <v>80</v>
      </c>
      <c r="AY1227" s="156" t="s">
        <v>157</v>
      </c>
    </row>
    <row r="1228" spans="2:65" s="1" customFormat="1" ht="16.5" customHeight="1">
      <c r="B1228" s="32"/>
      <c r="C1228" s="131" t="s">
        <v>889</v>
      </c>
      <c r="D1228" s="131" t="s">
        <v>159</v>
      </c>
      <c r="E1228" s="132" t="s">
        <v>1497</v>
      </c>
      <c r="F1228" s="133" t="s">
        <v>1498</v>
      </c>
      <c r="G1228" s="134" t="s">
        <v>199</v>
      </c>
      <c r="H1228" s="135">
        <v>1000.126</v>
      </c>
      <c r="I1228" s="136"/>
      <c r="J1228" s="137">
        <f>ROUND(I1228*H1228,2)</f>
        <v>0</v>
      </c>
      <c r="K1228" s="133" t="s">
        <v>19</v>
      </c>
      <c r="L1228" s="32"/>
      <c r="M1228" s="138" t="s">
        <v>19</v>
      </c>
      <c r="N1228" s="139" t="s">
        <v>46</v>
      </c>
      <c r="P1228" s="140">
        <f>O1228*H1228</f>
        <v>0</v>
      </c>
      <c r="Q1228" s="140">
        <v>0</v>
      </c>
      <c r="R1228" s="140">
        <f>Q1228*H1228</f>
        <v>0</v>
      </c>
      <c r="S1228" s="140">
        <v>0</v>
      </c>
      <c r="T1228" s="141">
        <f>S1228*H1228</f>
        <v>0</v>
      </c>
      <c r="AR1228" s="142" t="s">
        <v>192</v>
      </c>
      <c r="AT1228" s="142" t="s">
        <v>159</v>
      </c>
      <c r="AU1228" s="142" t="s">
        <v>84</v>
      </c>
      <c r="AY1228" s="17" t="s">
        <v>157</v>
      </c>
      <c r="BE1228" s="143">
        <f>IF(N1228="základní",J1228,0)</f>
        <v>0</v>
      </c>
      <c r="BF1228" s="143">
        <f>IF(N1228="snížená",J1228,0)</f>
        <v>0</v>
      </c>
      <c r="BG1228" s="143">
        <f>IF(N1228="zákl. přenesená",J1228,0)</f>
        <v>0</v>
      </c>
      <c r="BH1228" s="143">
        <f>IF(N1228="sníž. přenesená",J1228,0)</f>
        <v>0</v>
      </c>
      <c r="BI1228" s="143">
        <f>IF(N1228="nulová",J1228,0)</f>
        <v>0</v>
      </c>
      <c r="BJ1228" s="17" t="s">
        <v>80</v>
      </c>
      <c r="BK1228" s="143">
        <f>ROUND(I1228*H1228,2)</f>
        <v>0</v>
      </c>
      <c r="BL1228" s="17" t="s">
        <v>192</v>
      </c>
      <c r="BM1228" s="142" t="s">
        <v>1499</v>
      </c>
    </row>
    <row r="1229" spans="2:65" s="1" customFormat="1" ht="10">
      <c r="B1229" s="32"/>
      <c r="D1229" s="144" t="s">
        <v>163</v>
      </c>
      <c r="F1229" s="145" t="s">
        <v>1498</v>
      </c>
      <c r="I1229" s="146"/>
      <c r="L1229" s="32"/>
      <c r="M1229" s="147"/>
      <c r="T1229" s="53"/>
      <c r="AT1229" s="17" t="s">
        <v>163</v>
      </c>
      <c r="AU1229" s="17" t="s">
        <v>84</v>
      </c>
    </row>
    <row r="1230" spans="2:65" s="11" customFormat="1" ht="25.9" customHeight="1">
      <c r="B1230" s="119"/>
      <c r="D1230" s="120" t="s">
        <v>74</v>
      </c>
      <c r="E1230" s="121" t="s">
        <v>1500</v>
      </c>
      <c r="F1230" s="121" t="s">
        <v>1501</v>
      </c>
      <c r="I1230" s="122"/>
      <c r="J1230" s="123">
        <f>BK1230</f>
        <v>0</v>
      </c>
      <c r="L1230" s="119"/>
      <c r="M1230" s="124"/>
      <c r="P1230" s="125">
        <f>SUM(P1231:P1234)</f>
        <v>0</v>
      </c>
      <c r="R1230" s="125">
        <f>SUM(R1231:R1234)</f>
        <v>0</v>
      </c>
      <c r="T1230" s="126">
        <f>SUM(T1231:T1234)</f>
        <v>0</v>
      </c>
      <c r="AR1230" s="120" t="s">
        <v>90</v>
      </c>
      <c r="AT1230" s="127" t="s">
        <v>74</v>
      </c>
      <c r="AU1230" s="127" t="s">
        <v>75</v>
      </c>
      <c r="AY1230" s="120" t="s">
        <v>157</v>
      </c>
      <c r="BK1230" s="128">
        <f>SUM(BK1231:BK1234)</f>
        <v>0</v>
      </c>
    </row>
    <row r="1231" spans="2:65" s="1" customFormat="1" ht="16.5" customHeight="1">
      <c r="B1231" s="32"/>
      <c r="C1231" s="131" t="s">
        <v>1502</v>
      </c>
      <c r="D1231" s="131" t="s">
        <v>159</v>
      </c>
      <c r="E1231" s="132" t="s">
        <v>1503</v>
      </c>
      <c r="F1231" s="133" t="s">
        <v>1504</v>
      </c>
      <c r="G1231" s="134" t="s">
        <v>1505</v>
      </c>
      <c r="H1231" s="135">
        <v>120</v>
      </c>
      <c r="I1231" s="136"/>
      <c r="J1231" s="137">
        <f>ROUND(I1231*H1231,2)</f>
        <v>0</v>
      </c>
      <c r="K1231" s="133" t="s">
        <v>19</v>
      </c>
      <c r="L1231" s="32"/>
      <c r="M1231" s="138" t="s">
        <v>19</v>
      </c>
      <c r="N1231" s="139" t="s">
        <v>46</v>
      </c>
      <c r="P1231" s="140">
        <f>O1231*H1231</f>
        <v>0</v>
      </c>
      <c r="Q1231" s="140">
        <v>0</v>
      </c>
      <c r="R1231" s="140">
        <f>Q1231*H1231</f>
        <v>0</v>
      </c>
      <c r="S1231" s="140">
        <v>0</v>
      </c>
      <c r="T1231" s="141">
        <f>S1231*H1231</f>
        <v>0</v>
      </c>
      <c r="AR1231" s="142" t="s">
        <v>1506</v>
      </c>
      <c r="AT1231" s="142" t="s">
        <v>159</v>
      </c>
      <c r="AU1231" s="142" t="s">
        <v>80</v>
      </c>
      <c r="AY1231" s="17" t="s">
        <v>157</v>
      </c>
      <c r="BE1231" s="143">
        <f>IF(N1231="základní",J1231,0)</f>
        <v>0</v>
      </c>
      <c r="BF1231" s="143">
        <f>IF(N1231="snížená",J1231,0)</f>
        <v>0</v>
      </c>
      <c r="BG1231" s="143">
        <f>IF(N1231="zákl. přenesená",J1231,0)</f>
        <v>0</v>
      </c>
      <c r="BH1231" s="143">
        <f>IF(N1231="sníž. přenesená",J1231,0)</f>
        <v>0</v>
      </c>
      <c r="BI1231" s="143">
        <f>IF(N1231="nulová",J1231,0)</f>
        <v>0</v>
      </c>
      <c r="BJ1231" s="17" t="s">
        <v>80</v>
      </c>
      <c r="BK1231" s="143">
        <f>ROUND(I1231*H1231,2)</f>
        <v>0</v>
      </c>
      <c r="BL1231" s="17" t="s">
        <v>1506</v>
      </c>
      <c r="BM1231" s="142" t="s">
        <v>1507</v>
      </c>
    </row>
    <row r="1232" spans="2:65" s="1" customFormat="1" ht="10">
      <c r="B1232" s="32"/>
      <c r="D1232" s="144" t="s">
        <v>163</v>
      </c>
      <c r="F1232" s="145" t="s">
        <v>1504</v>
      </c>
      <c r="I1232" s="146"/>
      <c r="L1232" s="32"/>
      <c r="M1232" s="147"/>
      <c r="T1232" s="53"/>
      <c r="AT1232" s="17" t="s">
        <v>163</v>
      </c>
      <c r="AU1232" s="17" t="s">
        <v>80</v>
      </c>
    </row>
    <row r="1233" spans="2:51" s="12" customFormat="1" ht="10">
      <c r="B1233" s="148"/>
      <c r="D1233" s="144" t="s">
        <v>164</v>
      </c>
      <c r="E1233" s="149" t="s">
        <v>19</v>
      </c>
      <c r="F1233" s="150" t="s">
        <v>450</v>
      </c>
      <c r="H1233" s="151">
        <v>120</v>
      </c>
      <c r="I1233" s="152"/>
      <c r="L1233" s="148"/>
      <c r="M1233" s="153"/>
      <c r="T1233" s="154"/>
      <c r="AT1233" s="149" t="s">
        <v>164</v>
      </c>
      <c r="AU1233" s="149" t="s">
        <v>80</v>
      </c>
      <c r="AV1233" s="12" t="s">
        <v>84</v>
      </c>
      <c r="AW1233" s="12" t="s">
        <v>36</v>
      </c>
      <c r="AX1233" s="12" t="s">
        <v>75</v>
      </c>
      <c r="AY1233" s="149" t="s">
        <v>157</v>
      </c>
    </row>
    <row r="1234" spans="2:51" s="13" customFormat="1" ht="10">
      <c r="B1234" s="155"/>
      <c r="D1234" s="144" t="s">
        <v>164</v>
      </c>
      <c r="E1234" s="156" t="s">
        <v>19</v>
      </c>
      <c r="F1234" s="157" t="s">
        <v>166</v>
      </c>
      <c r="H1234" s="158">
        <v>120</v>
      </c>
      <c r="I1234" s="159"/>
      <c r="L1234" s="155"/>
      <c r="M1234" s="187"/>
      <c r="N1234" s="188"/>
      <c r="O1234" s="188"/>
      <c r="P1234" s="188"/>
      <c r="Q1234" s="188"/>
      <c r="R1234" s="188"/>
      <c r="S1234" s="188"/>
      <c r="T1234" s="189"/>
      <c r="AT1234" s="156" t="s">
        <v>164</v>
      </c>
      <c r="AU1234" s="156" t="s">
        <v>80</v>
      </c>
      <c r="AV1234" s="13" t="s">
        <v>90</v>
      </c>
      <c r="AW1234" s="13" t="s">
        <v>36</v>
      </c>
      <c r="AX1234" s="13" t="s">
        <v>80</v>
      </c>
      <c r="AY1234" s="156" t="s">
        <v>157</v>
      </c>
    </row>
    <row r="1235" spans="2:51" s="1" customFormat="1" ht="7" customHeight="1">
      <c r="B1235" s="41"/>
      <c r="C1235" s="42"/>
      <c r="D1235" s="42"/>
      <c r="E1235" s="42"/>
      <c r="F1235" s="42"/>
      <c r="G1235" s="42"/>
      <c r="H1235" s="42"/>
      <c r="I1235" s="42"/>
      <c r="J1235" s="42"/>
      <c r="K1235" s="42"/>
      <c r="L1235" s="32"/>
    </row>
  </sheetData>
  <sheetProtection algorithmName="SHA-512" hashValue="3ZX9/hgkDo8R8jg8JPP6lxjpLOQ5MxdQwz4Sy/FOCKnMHWL96Ck7TjYs24Mo1mod7hBfz6ZrJAtOCTd6BmXnzQ==" saltValue="LIxdVwWKB86ZcykKt/giKuOE6DArgs1+pSHGFRbccSzLZt7ao/QicNqDOw5Ga0HNWJn6AsUWaH23uDX4fQZSFg==" spinCount="100000" sheet="1" objects="1" scenarios="1" formatColumns="0" formatRows="0" autoFilter="0"/>
  <autoFilter ref="C102:K1234" xr:uid="{00000000-0009-0000-0000-000001000000}"/>
  <mergeCells count="9">
    <mergeCell ref="E50:H50"/>
    <mergeCell ref="E93:H93"/>
    <mergeCell ref="E95:H95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445"/>
  <sheetViews>
    <sheetView showGridLines="0" workbookViewId="0"/>
  </sheetViews>
  <sheetFormatPr defaultRowHeight="14.5"/>
  <cols>
    <col min="1" max="1" width="8.33203125" customWidth="1"/>
    <col min="2" max="2" width="1.21875" customWidth="1"/>
    <col min="3" max="3" width="4.109375" customWidth="1"/>
    <col min="4" max="4" width="4.33203125" customWidth="1"/>
    <col min="5" max="5" width="17.109375" customWidth="1"/>
    <col min="6" max="6" width="100.77734375" customWidth="1"/>
    <col min="7" max="7" width="7.44140625" customWidth="1"/>
    <col min="8" max="8" width="14" customWidth="1"/>
    <col min="9" max="9" width="15.77734375" customWidth="1"/>
    <col min="10" max="11" width="22.33203125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AT2" s="17" t="s">
        <v>86</v>
      </c>
    </row>
    <row r="3" spans="2:46" ht="7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84</v>
      </c>
    </row>
    <row r="4" spans="2:46" ht="25" customHeight="1">
      <c r="B4" s="20"/>
      <c r="D4" s="21" t="s">
        <v>111</v>
      </c>
      <c r="L4" s="20"/>
      <c r="M4" s="90" t="s">
        <v>10</v>
      </c>
      <c r="AT4" s="17" t="s">
        <v>4</v>
      </c>
    </row>
    <row r="5" spans="2:46" ht="7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35" t="str">
        <f>'Rekapitulace stavby'!K6</f>
        <v>Novostavba hasičské zbrojnice pro obec Stračov na p.p.č. 79-2 v k.ú. Stračov-výkaz výměr</v>
      </c>
      <c r="F7" s="236"/>
      <c r="G7" s="236"/>
      <c r="H7" s="236"/>
      <c r="L7" s="20"/>
    </row>
    <row r="8" spans="2:46" s="1" customFormat="1" ht="12" customHeight="1">
      <c r="B8" s="32"/>
      <c r="D8" s="27" t="s">
        <v>112</v>
      </c>
      <c r="L8" s="32"/>
    </row>
    <row r="9" spans="2:46" s="1" customFormat="1" ht="16.5" customHeight="1">
      <c r="B9" s="32"/>
      <c r="E9" s="194" t="s">
        <v>1508</v>
      </c>
      <c r="F9" s="237"/>
      <c r="G9" s="237"/>
      <c r="H9" s="237"/>
      <c r="L9" s="32"/>
    </row>
    <row r="10" spans="2:46" s="1" customFormat="1" ht="10">
      <c r="B10" s="32"/>
      <c r="L10" s="32"/>
    </row>
    <row r="11" spans="2:46" s="1" customFormat="1" ht="12" customHeight="1">
      <c r="B11" s="32"/>
      <c r="D11" s="27" t="s">
        <v>18</v>
      </c>
      <c r="F11" s="25" t="s">
        <v>19</v>
      </c>
      <c r="I11" s="27" t="s">
        <v>20</v>
      </c>
      <c r="J11" s="25" t="s">
        <v>19</v>
      </c>
      <c r="L11" s="32"/>
    </row>
    <row r="12" spans="2:46" s="1" customFormat="1" ht="12" customHeight="1">
      <c r="B12" s="32"/>
      <c r="D12" s="27" t="s">
        <v>21</v>
      </c>
      <c r="F12" s="25" t="s">
        <v>22</v>
      </c>
      <c r="I12" s="27" t="s">
        <v>23</v>
      </c>
      <c r="J12" s="49" t="str">
        <f>'Rekapitulace stavby'!AN8</f>
        <v>29. 6. 2026</v>
      </c>
      <c r="L12" s="32"/>
    </row>
    <row r="13" spans="2:46" s="1" customFormat="1" ht="10.75" customHeight="1">
      <c r="B13" s="32"/>
      <c r="L13" s="32"/>
    </row>
    <row r="14" spans="2:46" s="1" customFormat="1" ht="12" customHeight="1">
      <c r="B14" s="32"/>
      <c r="D14" s="27" t="s">
        <v>25</v>
      </c>
      <c r="I14" s="27" t="s">
        <v>26</v>
      </c>
      <c r="J14" s="25" t="s">
        <v>27</v>
      </c>
      <c r="L14" s="32"/>
    </row>
    <row r="15" spans="2:46" s="1" customFormat="1" ht="18" customHeight="1">
      <c r="B15" s="32"/>
      <c r="E15" s="25" t="s">
        <v>28</v>
      </c>
      <c r="I15" s="27" t="s">
        <v>29</v>
      </c>
      <c r="J15" s="25" t="s">
        <v>30</v>
      </c>
      <c r="L15" s="32"/>
    </row>
    <row r="16" spans="2:46" s="1" customFormat="1" ht="7" customHeight="1">
      <c r="B16" s="32"/>
      <c r="L16" s="32"/>
    </row>
    <row r="17" spans="2:12" s="1" customFormat="1" ht="12" customHeight="1">
      <c r="B17" s="32"/>
      <c r="D17" s="27" t="s">
        <v>31</v>
      </c>
      <c r="I17" s="27" t="s">
        <v>26</v>
      </c>
      <c r="J17" s="28" t="str">
        <f>'Rekapitulace stavby'!AN13</f>
        <v>Vyplň údaj</v>
      </c>
      <c r="L17" s="32"/>
    </row>
    <row r="18" spans="2:12" s="1" customFormat="1" ht="18" customHeight="1">
      <c r="B18" s="32"/>
      <c r="E18" s="238" t="str">
        <f>'Rekapitulace stavby'!E14</f>
        <v>Vyplň údaj</v>
      </c>
      <c r="F18" s="219"/>
      <c r="G18" s="219"/>
      <c r="H18" s="219"/>
      <c r="I18" s="27" t="s">
        <v>29</v>
      </c>
      <c r="J18" s="28" t="str">
        <f>'Rekapitulace stavby'!AN14</f>
        <v>Vyplň údaj</v>
      </c>
      <c r="L18" s="32"/>
    </row>
    <row r="19" spans="2:12" s="1" customFormat="1" ht="7" customHeight="1">
      <c r="B19" s="32"/>
      <c r="L19" s="32"/>
    </row>
    <row r="20" spans="2:12" s="1" customFormat="1" ht="12" customHeight="1">
      <c r="B20" s="32"/>
      <c r="D20" s="27" t="s">
        <v>33</v>
      </c>
      <c r="I20" s="27" t="s">
        <v>26</v>
      </c>
      <c r="J20" s="25" t="s">
        <v>34</v>
      </c>
      <c r="L20" s="32"/>
    </row>
    <row r="21" spans="2:12" s="1" customFormat="1" ht="18" customHeight="1">
      <c r="B21" s="32"/>
      <c r="E21" s="25" t="s">
        <v>35</v>
      </c>
      <c r="I21" s="27" t="s">
        <v>29</v>
      </c>
      <c r="J21" s="25" t="s">
        <v>19</v>
      </c>
      <c r="L21" s="32"/>
    </row>
    <row r="22" spans="2:12" s="1" customFormat="1" ht="7" customHeight="1">
      <c r="B22" s="32"/>
      <c r="L22" s="32"/>
    </row>
    <row r="23" spans="2:12" s="1" customFormat="1" ht="12" customHeight="1">
      <c r="B23" s="32"/>
      <c r="D23" s="27" t="s">
        <v>37</v>
      </c>
      <c r="I23" s="27" t="s">
        <v>26</v>
      </c>
      <c r="J23" s="25" t="str">
        <f>IF('Rekapitulace stavby'!AN19="","",'Rekapitulace stavby'!AN19)</f>
        <v/>
      </c>
      <c r="L23" s="32"/>
    </row>
    <row r="24" spans="2:12" s="1" customFormat="1" ht="18" customHeight="1">
      <c r="B24" s="32"/>
      <c r="E24" s="25" t="str">
        <f>IF('Rekapitulace stavby'!E20="","",'Rekapitulace stavby'!E20)</f>
        <v xml:space="preserve"> </v>
      </c>
      <c r="I24" s="27" t="s">
        <v>29</v>
      </c>
      <c r="J24" s="25" t="str">
        <f>IF('Rekapitulace stavby'!AN20="","",'Rekapitulace stavby'!AN20)</f>
        <v/>
      </c>
      <c r="L24" s="32"/>
    </row>
    <row r="25" spans="2:12" s="1" customFormat="1" ht="7" customHeight="1">
      <c r="B25" s="32"/>
      <c r="L25" s="32"/>
    </row>
    <row r="26" spans="2:12" s="1" customFormat="1" ht="12" customHeight="1">
      <c r="B26" s="32"/>
      <c r="D26" s="27" t="s">
        <v>39</v>
      </c>
      <c r="L26" s="32"/>
    </row>
    <row r="27" spans="2:12" s="7" customFormat="1" ht="47.25" customHeight="1">
      <c r="B27" s="91"/>
      <c r="E27" s="224" t="s">
        <v>40</v>
      </c>
      <c r="F27" s="224"/>
      <c r="G27" s="224"/>
      <c r="H27" s="224"/>
      <c r="L27" s="91"/>
    </row>
    <row r="28" spans="2:12" s="1" customFormat="1" ht="7" customHeight="1">
      <c r="B28" s="32"/>
      <c r="L28" s="32"/>
    </row>
    <row r="29" spans="2:12" s="1" customFormat="1" ht="7" customHeight="1">
      <c r="B29" s="32"/>
      <c r="D29" s="50"/>
      <c r="E29" s="50"/>
      <c r="F29" s="50"/>
      <c r="G29" s="50"/>
      <c r="H29" s="50"/>
      <c r="I29" s="50"/>
      <c r="J29" s="50"/>
      <c r="K29" s="50"/>
      <c r="L29" s="32"/>
    </row>
    <row r="30" spans="2:12" s="1" customFormat="1" ht="25.4" customHeight="1">
      <c r="B30" s="32"/>
      <c r="D30" s="92" t="s">
        <v>41</v>
      </c>
      <c r="J30" s="63">
        <f>ROUND(J98, 2)</f>
        <v>0</v>
      </c>
      <c r="L30" s="32"/>
    </row>
    <row r="31" spans="2:12" s="1" customFormat="1" ht="7" customHeight="1">
      <c r="B31" s="32"/>
      <c r="D31" s="50"/>
      <c r="E31" s="50"/>
      <c r="F31" s="50"/>
      <c r="G31" s="50"/>
      <c r="H31" s="50"/>
      <c r="I31" s="50"/>
      <c r="J31" s="50"/>
      <c r="K31" s="50"/>
      <c r="L31" s="32"/>
    </row>
    <row r="32" spans="2:12" s="1" customFormat="1" ht="14.4" customHeight="1">
      <c r="B32" s="32"/>
      <c r="F32" s="35" t="s">
        <v>43</v>
      </c>
      <c r="I32" s="35" t="s">
        <v>42</v>
      </c>
      <c r="J32" s="35" t="s">
        <v>44</v>
      </c>
      <c r="L32" s="32"/>
    </row>
    <row r="33" spans="2:12" s="1" customFormat="1" ht="14.4" customHeight="1">
      <c r="B33" s="32"/>
      <c r="D33" s="52" t="s">
        <v>45</v>
      </c>
      <c r="E33" s="27" t="s">
        <v>46</v>
      </c>
      <c r="F33" s="83">
        <f>ROUND((SUM(BE98:BE444)),  2)</f>
        <v>0</v>
      </c>
      <c r="I33" s="93">
        <v>0.21</v>
      </c>
      <c r="J33" s="83">
        <f>ROUND(((SUM(BE98:BE444))*I33),  2)</f>
        <v>0</v>
      </c>
      <c r="L33" s="32"/>
    </row>
    <row r="34" spans="2:12" s="1" customFormat="1" ht="14.4" customHeight="1">
      <c r="B34" s="32"/>
      <c r="E34" s="27" t="s">
        <v>47</v>
      </c>
      <c r="F34" s="83">
        <f>ROUND((SUM(BF98:BF444)),  2)</f>
        <v>0</v>
      </c>
      <c r="I34" s="93">
        <v>0.12</v>
      </c>
      <c r="J34" s="83">
        <f>ROUND(((SUM(BF98:BF444))*I34),  2)</f>
        <v>0</v>
      </c>
      <c r="L34" s="32"/>
    </row>
    <row r="35" spans="2:12" s="1" customFormat="1" ht="14.4" hidden="1" customHeight="1">
      <c r="B35" s="32"/>
      <c r="E35" s="27" t="s">
        <v>48</v>
      </c>
      <c r="F35" s="83">
        <f>ROUND((SUM(BG98:BG444)),  2)</f>
        <v>0</v>
      </c>
      <c r="I35" s="93">
        <v>0.21</v>
      </c>
      <c r="J35" s="83">
        <f>0</f>
        <v>0</v>
      </c>
      <c r="L35" s="32"/>
    </row>
    <row r="36" spans="2:12" s="1" customFormat="1" ht="14.4" hidden="1" customHeight="1">
      <c r="B36" s="32"/>
      <c r="E36" s="27" t="s">
        <v>49</v>
      </c>
      <c r="F36" s="83">
        <f>ROUND((SUM(BH98:BH444)),  2)</f>
        <v>0</v>
      </c>
      <c r="I36" s="93">
        <v>0.12</v>
      </c>
      <c r="J36" s="83">
        <f>0</f>
        <v>0</v>
      </c>
      <c r="L36" s="32"/>
    </row>
    <row r="37" spans="2:12" s="1" customFormat="1" ht="14.4" hidden="1" customHeight="1">
      <c r="B37" s="32"/>
      <c r="E37" s="27" t="s">
        <v>50</v>
      </c>
      <c r="F37" s="83">
        <f>ROUND((SUM(BI98:BI444)),  2)</f>
        <v>0</v>
      </c>
      <c r="I37" s="93">
        <v>0</v>
      </c>
      <c r="J37" s="83">
        <f>0</f>
        <v>0</v>
      </c>
      <c r="L37" s="32"/>
    </row>
    <row r="38" spans="2:12" s="1" customFormat="1" ht="7" customHeight="1">
      <c r="B38" s="32"/>
      <c r="L38" s="32"/>
    </row>
    <row r="39" spans="2:12" s="1" customFormat="1" ht="25.4" customHeight="1">
      <c r="B39" s="32"/>
      <c r="C39" s="94"/>
      <c r="D39" s="95" t="s">
        <v>51</v>
      </c>
      <c r="E39" s="54"/>
      <c r="F39" s="54"/>
      <c r="G39" s="96" t="s">
        <v>52</v>
      </c>
      <c r="H39" s="97" t="s">
        <v>53</v>
      </c>
      <c r="I39" s="54"/>
      <c r="J39" s="98">
        <f>SUM(J30:J37)</f>
        <v>0</v>
      </c>
      <c r="K39" s="99"/>
      <c r="L39" s="32"/>
    </row>
    <row r="40" spans="2:12" s="1" customFormat="1" ht="14.4" customHeight="1">
      <c r="B40" s="41"/>
      <c r="C40" s="42"/>
      <c r="D40" s="42"/>
      <c r="E40" s="42"/>
      <c r="F40" s="42"/>
      <c r="G40" s="42"/>
      <c r="H40" s="42"/>
      <c r="I40" s="42"/>
      <c r="J40" s="42"/>
      <c r="K40" s="42"/>
      <c r="L40" s="32"/>
    </row>
    <row r="44" spans="2:12" s="1" customFormat="1" ht="7" hidden="1" customHeight="1">
      <c r="B44" s="43"/>
      <c r="C44" s="44"/>
      <c r="D44" s="44"/>
      <c r="E44" s="44"/>
      <c r="F44" s="44"/>
      <c r="G44" s="44"/>
      <c r="H44" s="44"/>
      <c r="I44" s="44"/>
      <c r="J44" s="44"/>
      <c r="K44" s="44"/>
      <c r="L44" s="32"/>
    </row>
    <row r="45" spans="2:12" s="1" customFormat="1" ht="25" hidden="1" customHeight="1">
      <c r="B45" s="32"/>
      <c r="C45" s="21" t="s">
        <v>114</v>
      </c>
      <c r="L45" s="32"/>
    </row>
    <row r="46" spans="2:12" s="1" customFormat="1" ht="7" hidden="1" customHeight="1">
      <c r="B46" s="32"/>
      <c r="L46" s="32"/>
    </row>
    <row r="47" spans="2:12" s="1" customFormat="1" ht="12" hidden="1" customHeight="1">
      <c r="B47" s="32"/>
      <c r="C47" s="27" t="s">
        <v>16</v>
      </c>
      <c r="L47" s="32"/>
    </row>
    <row r="48" spans="2:12" s="1" customFormat="1" ht="16.5" hidden="1" customHeight="1">
      <c r="B48" s="32"/>
      <c r="E48" s="235" t="str">
        <f>E7</f>
        <v>Novostavba hasičské zbrojnice pro obec Stračov na p.p.č. 79-2 v k.ú. Stračov-výkaz výměr</v>
      </c>
      <c r="F48" s="236"/>
      <c r="G48" s="236"/>
      <c r="H48" s="236"/>
      <c r="L48" s="32"/>
    </row>
    <row r="49" spans="2:47" s="1" customFormat="1" ht="12" hidden="1" customHeight="1">
      <c r="B49" s="32"/>
      <c r="C49" s="27" t="s">
        <v>112</v>
      </c>
      <c r="L49" s="32"/>
    </row>
    <row r="50" spans="2:47" s="1" customFormat="1" ht="16.5" hidden="1" customHeight="1">
      <c r="B50" s="32"/>
      <c r="E50" s="194" t="str">
        <f>E9</f>
        <v>2 - Zdravotechnika</v>
      </c>
      <c r="F50" s="237"/>
      <c r="G50" s="237"/>
      <c r="H50" s="237"/>
      <c r="L50" s="32"/>
    </row>
    <row r="51" spans="2:47" s="1" customFormat="1" ht="7" hidden="1" customHeight="1">
      <c r="B51" s="32"/>
      <c r="L51" s="32"/>
    </row>
    <row r="52" spans="2:47" s="1" customFormat="1" ht="12" hidden="1" customHeight="1">
      <c r="B52" s="32"/>
      <c r="C52" s="27" t="s">
        <v>21</v>
      </c>
      <c r="F52" s="25" t="str">
        <f>F12</f>
        <v>Stračov čp.2, st.p.č.79/2, kú Stračov</v>
      </c>
      <c r="I52" s="27" t="s">
        <v>23</v>
      </c>
      <c r="J52" s="49" t="str">
        <f>IF(J12="","",J12)</f>
        <v>29. 6. 2026</v>
      </c>
      <c r="L52" s="32"/>
    </row>
    <row r="53" spans="2:47" s="1" customFormat="1" ht="7" hidden="1" customHeight="1">
      <c r="B53" s="32"/>
      <c r="L53" s="32"/>
    </row>
    <row r="54" spans="2:47" s="1" customFormat="1" ht="40" hidden="1" customHeight="1">
      <c r="B54" s="32"/>
      <c r="C54" s="27" t="s">
        <v>25</v>
      </c>
      <c r="F54" s="25" t="str">
        <f>E15</f>
        <v>Obec Stračov, Stračov 2, 503 14 Stračov</v>
      </c>
      <c r="I54" s="27" t="s">
        <v>33</v>
      </c>
      <c r="J54" s="30" t="str">
        <f>E21</f>
        <v>Bc. Tomáš Nosek, Palackého 189, Nechanice, 503 15</v>
      </c>
      <c r="L54" s="32"/>
    </row>
    <row r="55" spans="2:47" s="1" customFormat="1" ht="15.15" hidden="1" customHeight="1">
      <c r="B55" s="32"/>
      <c r="C55" s="27" t="s">
        <v>31</v>
      </c>
      <c r="F55" s="25" t="str">
        <f>IF(E18="","",E18)</f>
        <v>Vyplň údaj</v>
      </c>
      <c r="I55" s="27" t="s">
        <v>37</v>
      </c>
      <c r="J55" s="30" t="str">
        <f>E24</f>
        <v xml:space="preserve"> </v>
      </c>
      <c r="L55" s="32"/>
    </row>
    <row r="56" spans="2:47" s="1" customFormat="1" ht="10.25" hidden="1" customHeight="1">
      <c r="B56" s="32"/>
      <c r="L56" s="32"/>
    </row>
    <row r="57" spans="2:47" s="1" customFormat="1" ht="29.25" hidden="1" customHeight="1">
      <c r="B57" s="32"/>
      <c r="C57" s="100" t="s">
        <v>115</v>
      </c>
      <c r="D57" s="94"/>
      <c r="E57" s="94"/>
      <c r="F57" s="94"/>
      <c r="G57" s="94"/>
      <c r="H57" s="94"/>
      <c r="I57" s="94"/>
      <c r="J57" s="101" t="s">
        <v>116</v>
      </c>
      <c r="K57" s="94"/>
      <c r="L57" s="32"/>
    </row>
    <row r="58" spans="2:47" s="1" customFormat="1" ht="10.25" hidden="1" customHeight="1">
      <c r="B58" s="32"/>
      <c r="L58" s="32"/>
    </row>
    <row r="59" spans="2:47" s="1" customFormat="1" ht="22.75" hidden="1" customHeight="1">
      <c r="B59" s="32"/>
      <c r="C59" s="102" t="s">
        <v>73</v>
      </c>
      <c r="J59" s="63">
        <f>J98</f>
        <v>0</v>
      </c>
      <c r="L59" s="32"/>
      <c r="AU59" s="17" t="s">
        <v>117</v>
      </c>
    </row>
    <row r="60" spans="2:47" s="8" customFormat="1" ht="25" hidden="1" customHeight="1">
      <c r="B60" s="103"/>
      <c r="D60" s="104" t="s">
        <v>118</v>
      </c>
      <c r="E60" s="105"/>
      <c r="F60" s="105"/>
      <c r="G60" s="105"/>
      <c r="H60" s="105"/>
      <c r="I60" s="105"/>
      <c r="J60" s="106">
        <f>J99</f>
        <v>0</v>
      </c>
      <c r="L60" s="103"/>
    </row>
    <row r="61" spans="2:47" s="9" customFormat="1" ht="19.899999999999999" hidden="1" customHeight="1">
      <c r="B61" s="107"/>
      <c r="D61" s="108" t="s">
        <v>119</v>
      </c>
      <c r="E61" s="109"/>
      <c r="F61" s="109"/>
      <c r="G61" s="109"/>
      <c r="H61" s="109"/>
      <c r="I61" s="109"/>
      <c r="J61" s="110">
        <f>J100</f>
        <v>0</v>
      </c>
      <c r="L61" s="107"/>
    </row>
    <row r="62" spans="2:47" s="9" customFormat="1" ht="19.899999999999999" hidden="1" customHeight="1">
      <c r="B62" s="107"/>
      <c r="D62" s="108" t="s">
        <v>120</v>
      </c>
      <c r="E62" s="109"/>
      <c r="F62" s="109"/>
      <c r="G62" s="109"/>
      <c r="H62" s="109"/>
      <c r="I62" s="109"/>
      <c r="J62" s="110">
        <f>J167</f>
        <v>0</v>
      </c>
      <c r="L62" s="107"/>
    </row>
    <row r="63" spans="2:47" s="9" customFormat="1" ht="19.899999999999999" hidden="1" customHeight="1">
      <c r="B63" s="107"/>
      <c r="D63" s="108" t="s">
        <v>121</v>
      </c>
      <c r="E63" s="109"/>
      <c r="F63" s="109"/>
      <c r="G63" s="109"/>
      <c r="H63" s="109"/>
      <c r="I63" s="109"/>
      <c r="J63" s="110">
        <f>J170</f>
        <v>0</v>
      </c>
      <c r="L63" s="107"/>
    </row>
    <row r="64" spans="2:47" s="9" customFormat="1" ht="19.899999999999999" hidden="1" customHeight="1">
      <c r="B64" s="107"/>
      <c r="D64" s="108" t="s">
        <v>122</v>
      </c>
      <c r="E64" s="109"/>
      <c r="F64" s="109"/>
      <c r="G64" s="109"/>
      <c r="H64" s="109"/>
      <c r="I64" s="109"/>
      <c r="J64" s="110">
        <f>J189</f>
        <v>0</v>
      </c>
      <c r="L64" s="107"/>
    </row>
    <row r="65" spans="2:12" s="9" customFormat="1" ht="19.899999999999999" hidden="1" customHeight="1">
      <c r="B65" s="107"/>
      <c r="D65" s="108" t="s">
        <v>1509</v>
      </c>
      <c r="E65" s="109"/>
      <c r="F65" s="109"/>
      <c r="G65" s="109"/>
      <c r="H65" s="109"/>
      <c r="I65" s="109"/>
      <c r="J65" s="110">
        <f>J201</f>
        <v>0</v>
      </c>
      <c r="L65" s="107"/>
    </row>
    <row r="66" spans="2:12" s="9" customFormat="1" ht="19.899999999999999" hidden="1" customHeight="1">
      <c r="B66" s="107"/>
      <c r="D66" s="108" t="s">
        <v>1510</v>
      </c>
      <c r="E66" s="109"/>
      <c r="F66" s="109"/>
      <c r="G66" s="109"/>
      <c r="H66" s="109"/>
      <c r="I66" s="109"/>
      <c r="J66" s="110">
        <f>J212</f>
        <v>0</v>
      </c>
      <c r="L66" s="107"/>
    </row>
    <row r="67" spans="2:12" s="9" customFormat="1" ht="19.899999999999999" hidden="1" customHeight="1">
      <c r="B67" s="107"/>
      <c r="D67" s="108" t="s">
        <v>124</v>
      </c>
      <c r="E67" s="109"/>
      <c r="F67" s="109"/>
      <c r="G67" s="109"/>
      <c r="H67" s="109"/>
      <c r="I67" s="109"/>
      <c r="J67" s="110">
        <f>J249</f>
        <v>0</v>
      </c>
      <c r="L67" s="107"/>
    </row>
    <row r="68" spans="2:12" s="9" customFormat="1" ht="19.899999999999999" hidden="1" customHeight="1">
      <c r="B68" s="107"/>
      <c r="D68" s="108" t="s">
        <v>1511</v>
      </c>
      <c r="E68" s="109"/>
      <c r="F68" s="109"/>
      <c r="G68" s="109"/>
      <c r="H68" s="109"/>
      <c r="I68" s="109"/>
      <c r="J68" s="110">
        <f>J268</f>
        <v>0</v>
      </c>
      <c r="L68" s="107"/>
    </row>
    <row r="69" spans="2:12" s="9" customFormat="1" ht="19.899999999999999" hidden="1" customHeight="1">
      <c r="B69" s="107"/>
      <c r="D69" s="108" t="s">
        <v>125</v>
      </c>
      <c r="E69" s="109"/>
      <c r="F69" s="109"/>
      <c r="G69" s="109"/>
      <c r="H69" s="109"/>
      <c r="I69" s="109"/>
      <c r="J69" s="110">
        <f>J285</f>
        <v>0</v>
      </c>
      <c r="L69" s="107"/>
    </row>
    <row r="70" spans="2:12" s="8" customFormat="1" ht="25" hidden="1" customHeight="1">
      <c r="B70" s="103"/>
      <c r="D70" s="104" t="s">
        <v>126</v>
      </c>
      <c r="E70" s="105"/>
      <c r="F70" s="105"/>
      <c r="G70" s="105"/>
      <c r="H70" s="105"/>
      <c r="I70" s="105"/>
      <c r="J70" s="106">
        <f>J288</f>
        <v>0</v>
      </c>
      <c r="L70" s="103"/>
    </row>
    <row r="71" spans="2:12" s="9" customFormat="1" ht="19.899999999999999" hidden="1" customHeight="1">
      <c r="B71" s="107"/>
      <c r="D71" s="108" t="s">
        <v>128</v>
      </c>
      <c r="E71" s="109"/>
      <c r="F71" s="109"/>
      <c r="G71" s="109"/>
      <c r="H71" s="109"/>
      <c r="I71" s="109"/>
      <c r="J71" s="110">
        <f>J289</f>
        <v>0</v>
      </c>
      <c r="L71" s="107"/>
    </row>
    <row r="72" spans="2:12" s="9" customFormat="1" ht="19.899999999999999" hidden="1" customHeight="1">
      <c r="B72" s="107"/>
      <c r="D72" s="108" t="s">
        <v>1512</v>
      </c>
      <c r="E72" s="109"/>
      <c r="F72" s="109"/>
      <c r="G72" s="109"/>
      <c r="H72" s="109"/>
      <c r="I72" s="109"/>
      <c r="J72" s="110">
        <f>J308</f>
        <v>0</v>
      </c>
      <c r="L72" s="107"/>
    </row>
    <row r="73" spans="2:12" s="9" customFormat="1" ht="19.899999999999999" hidden="1" customHeight="1">
      <c r="B73" s="107"/>
      <c r="D73" s="108" t="s">
        <v>1513</v>
      </c>
      <c r="E73" s="109"/>
      <c r="F73" s="109"/>
      <c r="G73" s="109"/>
      <c r="H73" s="109"/>
      <c r="I73" s="109"/>
      <c r="J73" s="110">
        <f>J341</f>
        <v>0</v>
      </c>
      <c r="L73" s="107"/>
    </row>
    <row r="74" spans="2:12" s="9" customFormat="1" ht="19.899999999999999" hidden="1" customHeight="1">
      <c r="B74" s="107"/>
      <c r="D74" s="108" t="s">
        <v>1514</v>
      </c>
      <c r="E74" s="109"/>
      <c r="F74" s="109"/>
      <c r="G74" s="109"/>
      <c r="H74" s="109"/>
      <c r="I74" s="109"/>
      <c r="J74" s="110">
        <f>J390</f>
        <v>0</v>
      </c>
      <c r="L74" s="107"/>
    </row>
    <row r="75" spans="2:12" s="9" customFormat="1" ht="19.899999999999999" hidden="1" customHeight="1">
      <c r="B75" s="107"/>
      <c r="D75" s="108" t="s">
        <v>129</v>
      </c>
      <c r="E75" s="109"/>
      <c r="F75" s="109"/>
      <c r="G75" s="109"/>
      <c r="H75" s="109"/>
      <c r="I75" s="109"/>
      <c r="J75" s="110">
        <f>J397</f>
        <v>0</v>
      </c>
      <c r="L75" s="107"/>
    </row>
    <row r="76" spans="2:12" s="9" customFormat="1" ht="19.899999999999999" hidden="1" customHeight="1">
      <c r="B76" s="107"/>
      <c r="D76" s="108" t="s">
        <v>1515</v>
      </c>
      <c r="E76" s="109"/>
      <c r="F76" s="109"/>
      <c r="G76" s="109"/>
      <c r="H76" s="109"/>
      <c r="I76" s="109"/>
      <c r="J76" s="110">
        <f>J434</f>
        <v>0</v>
      </c>
      <c r="L76" s="107"/>
    </row>
    <row r="77" spans="2:12" s="9" customFormat="1" ht="19.899999999999999" hidden="1" customHeight="1">
      <c r="B77" s="107"/>
      <c r="D77" s="108" t="s">
        <v>1516</v>
      </c>
      <c r="E77" s="109"/>
      <c r="F77" s="109"/>
      <c r="G77" s="109"/>
      <c r="H77" s="109"/>
      <c r="I77" s="109"/>
      <c r="J77" s="110">
        <f>J439</f>
        <v>0</v>
      </c>
      <c r="L77" s="107"/>
    </row>
    <row r="78" spans="2:12" s="8" customFormat="1" ht="25" hidden="1" customHeight="1">
      <c r="B78" s="103"/>
      <c r="D78" s="104" t="s">
        <v>141</v>
      </c>
      <c r="E78" s="105"/>
      <c r="F78" s="105"/>
      <c r="G78" s="105"/>
      <c r="H78" s="105"/>
      <c r="I78" s="105"/>
      <c r="J78" s="106">
        <f>J442</f>
        <v>0</v>
      </c>
      <c r="L78" s="103"/>
    </row>
    <row r="79" spans="2:12" s="1" customFormat="1" ht="21.75" hidden="1" customHeight="1">
      <c r="B79" s="32"/>
      <c r="L79" s="32"/>
    </row>
    <row r="80" spans="2:12" s="1" customFormat="1" ht="7" hidden="1" customHeight="1">
      <c r="B80" s="41"/>
      <c r="C80" s="42"/>
      <c r="D80" s="42"/>
      <c r="E80" s="42"/>
      <c r="F80" s="42"/>
      <c r="G80" s="42"/>
      <c r="H80" s="42"/>
      <c r="I80" s="42"/>
      <c r="J80" s="42"/>
      <c r="K80" s="42"/>
      <c r="L80" s="32"/>
    </row>
    <row r="81" spans="2:12" ht="10" hidden="1"/>
    <row r="82" spans="2:12" ht="10" hidden="1"/>
    <row r="83" spans="2:12" ht="10" hidden="1"/>
    <row r="84" spans="2:12" s="1" customFormat="1" ht="7" customHeight="1">
      <c r="B84" s="43"/>
      <c r="C84" s="44"/>
      <c r="D84" s="44"/>
      <c r="E84" s="44"/>
      <c r="F84" s="44"/>
      <c r="G84" s="44"/>
      <c r="H84" s="44"/>
      <c r="I84" s="44"/>
      <c r="J84" s="44"/>
      <c r="K84" s="44"/>
      <c r="L84" s="32"/>
    </row>
    <row r="85" spans="2:12" s="1" customFormat="1" ht="25" customHeight="1">
      <c r="B85" s="32"/>
      <c r="C85" s="21" t="s">
        <v>142</v>
      </c>
      <c r="L85" s="32"/>
    </row>
    <row r="86" spans="2:12" s="1" customFormat="1" ht="7" customHeight="1">
      <c r="B86" s="32"/>
      <c r="L86" s="32"/>
    </row>
    <row r="87" spans="2:12" s="1" customFormat="1" ht="12" customHeight="1">
      <c r="B87" s="32"/>
      <c r="C87" s="27" t="s">
        <v>16</v>
      </c>
      <c r="L87" s="32"/>
    </row>
    <row r="88" spans="2:12" s="1" customFormat="1" ht="16.5" customHeight="1">
      <c r="B88" s="32"/>
      <c r="E88" s="235" t="str">
        <f>E7</f>
        <v>Novostavba hasičské zbrojnice pro obec Stračov na p.p.č. 79-2 v k.ú. Stračov-výkaz výměr</v>
      </c>
      <c r="F88" s="236"/>
      <c r="G88" s="236"/>
      <c r="H88" s="236"/>
      <c r="L88" s="32"/>
    </row>
    <row r="89" spans="2:12" s="1" customFormat="1" ht="12" customHeight="1">
      <c r="B89" s="32"/>
      <c r="C89" s="27" t="s">
        <v>112</v>
      </c>
      <c r="L89" s="32"/>
    </row>
    <row r="90" spans="2:12" s="1" customFormat="1" ht="16.5" customHeight="1">
      <c r="B90" s="32"/>
      <c r="E90" s="194" t="str">
        <f>E9</f>
        <v>2 - Zdravotechnika</v>
      </c>
      <c r="F90" s="237"/>
      <c r="G90" s="237"/>
      <c r="H90" s="237"/>
      <c r="L90" s="32"/>
    </row>
    <row r="91" spans="2:12" s="1" customFormat="1" ht="7" customHeight="1">
      <c r="B91" s="32"/>
      <c r="L91" s="32"/>
    </row>
    <row r="92" spans="2:12" s="1" customFormat="1" ht="12" customHeight="1">
      <c r="B92" s="32"/>
      <c r="C92" s="27" t="s">
        <v>21</v>
      </c>
      <c r="F92" s="25" t="str">
        <f>F12</f>
        <v>Stračov čp.2, st.p.č.79/2, kú Stračov</v>
      </c>
      <c r="I92" s="27" t="s">
        <v>23</v>
      </c>
      <c r="J92" s="49" t="str">
        <f>IF(J12="","",J12)</f>
        <v>29. 6. 2026</v>
      </c>
      <c r="L92" s="32"/>
    </row>
    <row r="93" spans="2:12" s="1" customFormat="1" ht="7" customHeight="1">
      <c r="B93" s="32"/>
      <c r="L93" s="32"/>
    </row>
    <row r="94" spans="2:12" s="1" customFormat="1" ht="40" customHeight="1">
      <c r="B94" s="32"/>
      <c r="C94" s="27" t="s">
        <v>25</v>
      </c>
      <c r="F94" s="25" t="str">
        <f>E15</f>
        <v>Obec Stračov, Stračov 2, 503 14 Stračov</v>
      </c>
      <c r="I94" s="27" t="s">
        <v>33</v>
      </c>
      <c r="J94" s="30" t="str">
        <f>E21</f>
        <v>Bc. Tomáš Nosek, Palackého 189, Nechanice, 503 15</v>
      </c>
      <c r="L94" s="32"/>
    </row>
    <row r="95" spans="2:12" s="1" customFormat="1" ht="15.15" customHeight="1">
      <c r="B95" s="32"/>
      <c r="C95" s="27" t="s">
        <v>31</v>
      </c>
      <c r="F95" s="25" t="str">
        <f>IF(E18="","",E18)</f>
        <v>Vyplň údaj</v>
      </c>
      <c r="I95" s="27" t="s">
        <v>37</v>
      </c>
      <c r="J95" s="30" t="str">
        <f>E24</f>
        <v xml:space="preserve"> </v>
      </c>
      <c r="L95" s="32"/>
    </row>
    <row r="96" spans="2:12" s="1" customFormat="1" ht="10.25" customHeight="1">
      <c r="B96" s="32"/>
      <c r="L96" s="32"/>
    </row>
    <row r="97" spans="2:65" s="10" customFormat="1" ht="29.25" customHeight="1">
      <c r="B97" s="111"/>
      <c r="C97" s="112" t="s">
        <v>143</v>
      </c>
      <c r="D97" s="113" t="s">
        <v>60</v>
      </c>
      <c r="E97" s="113" t="s">
        <v>56</v>
      </c>
      <c r="F97" s="113" t="s">
        <v>57</v>
      </c>
      <c r="G97" s="113" t="s">
        <v>144</v>
      </c>
      <c r="H97" s="113" t="s">
        <v>145</v>
      </c>
      <c r="I97" s="113" t="s">
        <v>146</v>
      </c>
      <c r="J97" s="113" t="s">
        <v>116</v>
      </c>
      <c r="K97" s="114" t="s">
        <v>147</v>
      </c>
      <c r="L97" s="111"/>
      <c r="M97" s="56" t="s">
        <v>19</v>
      </c>
      <c r="N97" s="57" t="s">
        <v>45</v>
      </c>
      <c r="O97" s="57" t="s">
        <v>148</v>
      </c>
      <c r="P97" s="57" t="s">
        <v>149</v>
      </c>
      <c r="Q97" s="57" t="s">
        <v>150</v>
      </c>
      <c r="R97" s="57" t="s">
        <v>151</v>
      </c>
      <c r="S97" s="57" t="s">
        <v>152</v>
      </c>
      <c r="T97" s="58" t="s">
        <v>153</v>
      </c>
    </row>
    <row r="98" spans="2:65" s="1" customFormat="1" ht="22.75" customHeight="1">
      <c r="B98" s="32"/>
      <c r="C98" s="61" t="s">
        <v>154</v>
      </c>
      <c r="J98" s="115">
        <f>BK98</f>
        <v>0</v>
      </c>
      <c r="L98" s="32"/>
      <c r="M98" s="59"/>
      <c r="N98" s="50"/>
      <c r="O98" s="50"/>
      <c r="P98" s="116">
        <f>P99+P288+P442</f>
        <v>0</v>
      </c>
      <c r="Q98" s="50"/>
      <c r="R98" s="116">
        <f>R99+R288+R442</f>
        <v>0</v>
      </c>
      <c r="S98" s="50"/>
      <c r="T98" s="117">
        <f>T99+T288+T442</f>
        <v>0</v>
      </c>
      <c r="AT98" s="17" t="s">
        <v>74</v>
      </c>
      <c r="AU98" s="17" t="s">
        <v>117</v>
      </c>
      <c r="BK98" s="118">
        <f>BK99+BK288+BK442</f>
        <v>0</v>
      </c>
    </row>
    <row r="99" spans="2:65" s="11" customFormat="1" ht="25.9" customHeight="1">
      <c r="B99" s="119"/>
      <c r="D99" s="120" t="s">
        <v>74</v>
      </c>
      <c r="E99" s="121" t="s">
        <v>155</v>
      </c>
      <c r="F99" s="121" t="s">
        <v>156</v>
      </c>
      <c r="I99" s="122"/>
      <c r="J99" s="123">
        <f>BK99</f>
        <v>0</v>
      </c>
      <c r="L99" s="119"/>
      <c r="M99" s="124"/>
      <c r="P99" s="125">
        <f>P100+P167+P170+P189+P201+P212+P249+P268+P285</f>
        <v>0</v>
      </c>
      <c r="R99" s="125">
        <f>R100+R167+R170+R189+R201+R212+R249+R268+R285</f>
        <v>0</v>
      </c>
      <c r="T99" s="126">
        <f>T100+T167+T170+T189+T201+T212+T249+T268+T285</f>
        <v>0</v>
      </c>
      <c r="AR99" s="120" t="s">
        <v>80</v>
      </c>
      <c r="AT99" s="127" t="s">
        <v>74</v>
      </c>
      <c r="AU99" s="127" t="s">
        <v>75</v>
      </c>
      <c r="AY99" s="120" t="s">
        <v>157</v>
      </c>
      <c r="BK99" s="128">
        <f>BK100+BK167+BK170+BK189+BK201+BK212+BK249+BK268+BK285</f>
        <v>0</v>
      </c>
    </row>
    <row r="100" spans="2:65" s="11" customFormat="1" ht="22.75" customHeight="1">
      <c r="B100" s="119"/>
      <c r="D100" s="120" t="s">
        <v>74</v>
      </c>
      <c r="E100" s="129" t="s">
        <v>80</v>
      </c>
      <c r="F100" s="129" t="s">
        <v>158</v>
      </c>
      <c r="I100" s="122"/>
      <c r="J100" s="130">
        <f>BK100</f>
        <v>0</v>
      </c>
      <c r="L100" s="119"/>
      <c r="M100" s="124"/>
      <c r="P100" s="125">
        <f>SUM(P101:P166)</f>
        <v>0</v>
      </c>
      <c r="R100" s="125">
        <f>SUM(R101:R166)</f>
        <v>0</v>
      </c>
      <c r="T100" s="126">
        <f>SUM(T101:T166)</f>
        <v>0</v>
      </c>
      <c r="AR100" s="120" t="s">
        <v>80</v>
      </c>
      <c r="AT100" s="127" t="s">
        <v>74</v>
      </c>
      <c r="AU100" s="127" t="s">
        <v>80</v>
      </c>
      <c r="AY100" s="120" t="s">
        <v>157</v>
      </c>
      <c r="BK100" s="128">
        <f>SUM(BK101:BK166)</f>
        <v>0</v>
      </c>
    </row>
    <row r="101" spans="2:65" s="1" customFormat="1" ht="16.5" customHeight="1">
      <c r="B101" s="32"/>
      <c r="C101" s="131" t="s">
        <v>80</v>
      </c>
      <c r="D101" s="131" t="s">
        <v>159</v>
      </c>
      <c r="E101" s="132" t="s">
        <v>1517</v>
      </c>
      <c r="F101" s="133" t="s">
        <v>1518</v>
      </c>
      <c r="G101" s="134" t="s">
        <v>199</v>
      </c>
      <c r="H101" s="135">
        <v>6</v>
      </c>
      <c r="I101" s="136"/>
      <c r="J101" s="137">
        <f>ROUND(I101*H101,2)</f>
        <v>0</v>
      </c>
      <c r="K101" s="133" t="s">
        <v>19</v>
      </c>
      <c r="L101" s="32"/>
      <c r="M101" s="138" t="s">
        <v>19</v>
      </c>
      <c r="N101" s="139" t="s">
        <v>46</v>
      </c>
      <c r="P101" s="140">
        <f>O101*H101</f>
        <v>0</v>
      </c>
      <c r="Q101" s="140">
        <v>0</v>
      </c>
      <c r="R101" s="140">
        <f>Q101*H101</f>
        <v>0</v>
      </c>
      <c r="S101" s="140">
        <v>0</v>
      </c>
      <c r="T101" s="141">
        <f>S101*H101</f>
        <v>0</v>
      </c>
      <c r="AR101" s="142" t="s">
        <v>90</v>
      </c>
      <c r="AT101" s="142" t="s">
        <v>159</v>
      </c>
      <c r="AU101" s="142" t="s">
        <v>84</v>
      </c>
      <c r="AY101" s="17" t="s">
        <v>157</v>
      </c>
      <c r="BE101" s="143">
        <f>IF(N101="základní",J101,0)</f>
        <v>0</v>
      </c>
      <c r="BF101" s="143">
        <f>IF(N101="snížená",J101,0)</f>
        <v>0</v>
      </c>
      <c r="BG101" s="143">
        <f>IF(N101="zákl. přenesená",J101,0)</f>
        <v>0</v>
      </c>
      <c r="BH101" s="143">
        <f>IF(N101="sníž. přenesená",J101,0)</f>
        <v>0</v>
      </c>
      <c r="BI101" s="143">
        <f>IF(N101="nulová",J101,0)</f>
        <v>0</v>
      </c>
      <c r="BJ101" s="17" t="s">
        <v>80</v>
      </c>
      <c r="BK101" s="143">
        <f>ROUND(I101*H101,2)</f>
        <v>0</v>
      </c>
      <c r="BL101" s="17" t="s">
        <v>90</v>
      </c>
      <c r="BM101" s="142" t="s">
        <v>84</v>
      </c>
    </row>
    <row r="102" spans="2:65" s="1" customFormat="1" ht="10">
      <c r="B102" s="32"/>
      <c r="D102" s="144" t="s">
        <v>163</v>
      </c>
      <c r="F102" s="145" t="s">
        <v>1518</v>
      </c>
      <c r="I102" s="146"/>
      <c r="L102" s="32"/>
      <c r="M102" s="147"/>
      <c r="T102" s="53"/>
      <c r="AT102" s="17" t="s">
        <v>163</v>
      </c>
      <c r="AU102" s="17" t="s">
        <v>84</v>
      </c>
    </row>
    <row r="103" spans="2:65" s="1" customFormat="1" ht="21.75" customHeight="1">
      <c r="B103" s="32"/>
      <c r="C103" s="131" t="s">
        <v>84</v>
      </c>
      <c r="D103" s="131" t="s">
        <v>159</v>
      </c>
      <c r="E103" s="132" t="s">
        <v>1519</v>
      </c>
      <c r="F103" s="133" t="s">
        <v>1520</v>
      </c>
      <c r="G103" s="134" t="s">
        <v>199</v>
      </c>
      <c r="H103" s="135">
        <v>12</v>
      </c>
      <c r="I103" s="136"/>
      <c r="J103" s="137">
        <f>ROUND(I103*H103,2)</f>
        <v>0</v>
      </c>
      <c r="K103" s="133" t="s">
        <v>19</v>
      </c>
      <c r="L103" s="32"/>
      <c r="M103" s="138" t="s">
        <v>19</v>
      </c>
      <c r="N103" s="139" t="s">
        <v>46</v>
      </c>
      <c r="P103" s="140">
        <f>O103*H103</f>
        <v>0</v>
      </c>
      <c r="Q103" s="140">
        <v>0</v>
      </c>
      <c r="R103" s="140">
        <f>Q103*H103</f>
        <v>0</v>
      </c>
      <c r="S103" s="140">
        <v>0</v>
      </c>
      <c r="T103" s="141">
        <f>S103*H103</f>
        <v>0</v>
      </c>
      <c r="AR103" s="142" t="s">
        <v>90</v>
      </c>
      <c r="AT103" s="142" t="s">
        <v>159</v>
      </c>
      <c r="AU103" s="142" t="s">
        <v>84</v>
      </c>
      <c r="AY103" s="17" t="s">
        <v>157</v>
      </c>
      <c r="BE103" s="143">
        <f>IF(N103="základní",J103,0)</f>
        <v>0</v>
      </c>
      <c r="BF103" s="143">
        <f>IF(N103="snížená",J103,0)</f>
        <v>0</v>
      </c>
      <c r="BG103" s="143">
        <f>IF(N103="zákl. přenesená",J103,0)</f>
        <v>0</v>
      </c>
      <c r="BH103" s="143">
        <f>IF(N103="sníž. přenesená",J103,0)</f>
        <v>0</v>
      </c>
      <c r="BI103" s="143">
        <f>IF(N103="nulová",J103,0)</f>
        <v>0</v>
      </c>
      <c r="BJ103" s="17" t="s">
        <v>80</v>
      </c>
      <c r="BK103" s="143">
        <f>ROUND(I103*H103,2)</f>
        <v>0</v>
      </c>
      <c r="BL103" s="17" t="s">
        <v>90</v>
      </c>
      <c r="BM103" s="142" t="s">
        <v>90</v>
      </c>
    </row>
    <row r="104" spans="2:65" s="1" customFormat="1" ht="10">
      <c r="B104" s="32"/>
      <c r="D104" s="144" t="s">
        <v>163</v>
      </c>
      <c r="F104" s="145" t="s">
        <v>1520</v>
      </c>
      <c r="I104" s="146"/>
      <c r="L104" s="32"/>
      <c r="M104" s="147"/>
      <c r="T104" s="53"/>
      <c r="AT104" s="17" t="s">
        <v>163</v>
      </c>
      <c r="AU104" s="17" t="s">
        <v>84</v>
      </c>
    </row>
    <row r="105" spans="2:65" s="1" customFormat="1" ht="21.75" customHeight="1">
      <c r="B105" s="32"/>
      <c r="C105" s="131" t="s">
        <v>87</v>
      </c>
      <c r="D105" s="131" t="s">
        <v>159</v>
      </c>
      <c r="E105" s="132" t="s">
        <v>1521</v>
      </c>
      <c r="F105" s="133" t="s">
        <v>1522</v>
      </c>
      <c r="G105" s="134" t="s">
        <v>199</v>
      </c>
      <c r="H105" s="135">
        <v>12</v>
      </c>
      <c r="I105" s="136"/>
      <c r="J105" s="137">
        <f>ROUND(I105*H105,2)</f>
        <v>0</v>
      </c>
      <c r="K105" s="133" t="s">
        <v>19</v>
      </c>
      <c r="L105" s="32"/>
      <c r="M105" s="138" t="s">
        <v>19</v>
      </c>
      <c r="N105" s="139" t="s">
        <v>46</v>
      </c>
      <c r="P105" s="140">
        <f>O105*H105</f>
        <v>0</v>
      </c>
      <c r="Q105" s="140">
        <v>0</v>
      </c>
      <c r="R105" s="140">
        <f>Q105*H105</f>
        <v>0</v>
      </c>
      <c r="S105" s="140">
        <v>0</v>
      </c>
      <c r="T105" s="141">
        <f>S105*H105</f>
        <v>0</v>
      </c>
      <c r="AR105" s="142" t="s">
        <v>90</v>
      </c>
      <c r="AT105" s="142" t="s">
        <v>159</v>
      </c>
      <c r="AU105" s="142" t="s">
        <v>84</v>
      </c>
      <c r="AY105" s="17" t="s">
        <v>157</v>
      </c>
      <c r="BE105" s="143">
        <f>IF(N105="základní",J105,0)</f>
        <v>0</v>
      </c>
      <c r="BF105" s="143">
        <f>IF(N105="snížená",J105,0)</f>
        <v>0</v>
      </c>
      <c r="BG105" s="143">
        <f>IF(N105="zákl. přenesená",J105,0)</f>
        <v>0</v>
      </c>
      <c r="BH105" s="143">
        <f>IF(N105="sníž. přenesená",J105,0)</f>
        <v>0</v>
      </c>
      <c r="BI105" s="143">
        <f>IF(N105="nulová",J105,0)</f>
        <v>0</v>
      </c>
      <c r="BJ105" s="17" t="s">
        <v>80</v>
      </c>
      <c r="BK105" s="143">
        <f>ROUND(I105*H105,2)</f>
        <v>0</v>
      </c>
      <c r="BL105" s="17" t="s">
        <v>90</v>
      </c>
      <c r="BM105" s="142" t="s">
        <v>96</v>
      </c>
    </row>
    <row r="106" spans="2:65" s="1" customFormat="1" ht="10">
      <c r="B106" s="32"/>
      <c r="D106" s="144" t="s">
        <v>163</v>
      </c>
      <c r="F106" s="145" t="s">
        <v>1522</v>
      </c>
      <c r="I106" s="146"/>
      <c r="L106" s="32"/>
      <c r="M106" s="147"/>
      <c r="T106" s="53"/>
      <c r="AT106" s="17" t="s">
        <v>163</v>
      </c>
      <c r="AU106" s="17" t="s">
        <v>84</v>
      </c>
    </row>
    <row r="107" spans="2:65" s="1" customFormat="1" ht="16.5" customHeight="1">
      <c r="B107" s="32"/>
      <c r="C107" s="131" t="s">
        <v>90</v>
      </c>
      <c r="D107" s="131" t="s">
        <v>159</v>
      </c>
      <c r="E107" s="132" t="s">
        <v>1523</v>
      </c>
      <c r="F107" s="133" t="s">
        <v>1524</v>
      </c>
      <c r="G107" s="134" t="s">
        <v>199</v>
      </c>
      <c r="H107" s="135">
        <v>6</v>
      </c>
      <c r="I107" s="136"/>
      <c r="J107" s="137">
        <f>ROUND(I107*H107,2)</f>
        <v>0</v>
      </c>
      <c r="K107" s="133" t="s">
        <v>19</v>
      </c>
      <c r="L107" s="32"/>
      <c r="M107" s="138" t="s">
        <v>19</v>
      </c>
      <c r="N107" s="139" t="s">
        <v>46</v>
      </c>
      <c r="P107" s="140">
        <f>O107*H107</f>
        <v>0</v>
      </c>
      <c r="Q107" s="140">
        <v>0</v>
      </c>
      <c r="R107" s="140">
        <f>Q107*H107</f>
        <v>0</v>
      </c>
      <c r="S107" s="140">
        <v>0</v>
      </c>
      <c r="T107" s="141">
        <f>S107*H107</f>
        <v>0</v>
      </c>
      <c r="AR107" s="142" t="s">
        <v>90</v>
      </c>
      <c r="AT107" s="142" t="s">
        <v>159</v>
      </c>
      <c r="AU107" s="142" t="s">
        <v>84</v>
      </c>
      <c r="AY107" s="17" t="s">
        <v>157</v>
      </c>
      <c r="BE107" s="143">
        <f>IF(N107="základní",J107,0)</f>
        <v>0</v>
      </c>
      <c r="BF107" s="143">
        <f>IF(N107="snížená",J107,0)</f>
        <v>0</v>
      </c>
      <c r="BG107" s="143">
        <f>IF(N107="zákl. přenesená",J107,0)</f>
        <v>0</v>
      </c>
      <c r="BH107" s="143">
        <f>IF(N107="sníž. přenesená",J107,0)</f>
        <v>0</v>
      </c>
      <c r="BI107" s="143">
        <f>IF(N107="nulová",J107,0)</f>
        <v>0</v>
      </c>
      <c r="BJ107" s="17" t="s">
        <v>80</v>
      </c>
      <c r="BK107" s="143">
        <f>ROUND(I107*H107,2)</f>
        <v>0</v>
      </c>
      <c r="BL107" s="17" t="s">
        <v>90</v>
      </c>
      <c r="BM107" s="142" t="s">
        <v>175</v>
      </c>
    </row>
    <row r="108" spans="2:65" s="1" customFormat="1" ht="10">
      <c r="B108" s="32"/>
      <c r="D108" s="144" t="s">
        <v>163</v>
      </c>
      <c r="F108" s="145" t="s">
        <v>1524</v>
      </c>
      <c r="I108" s="146"/>
      <c r="L108" s="32"/>
      <c r="M108" s="147"/>
      <c r="T108" s="53"/>
      <c r="AT108" s="17" t="s">
        <v>163</v>
      </c>
      <c r="AU108" s="17" t="s">
        <v>84</v>
      </c>
    </row>
    <row r="109" spans="2:65" s="1" customFormat="1" ht="16.5" customHeight="1">
      <c r="B109" s="32"/>
      <c r="C109" s="131" t="s">
        <v>93</v>
      </c>
      <c r="D109" s="131" t="s">
        <v>159</v>
      </c>
      <c r="E109" s="132" t="s">
        <v>1525</v>
      </c>
      <c r="F109" s="133" t="s">
        <v>1526</v>
      </c>
      <c r="G109" s="134" t="s">
        <v>235</v>
      </c>
      <c r="H109" s="135">
        <v>2</v>
      </c>
      <c r="I109" s="136"/>
      <c r="J109" s="137">
        <f>ROUND(I109*H109,2)</f>
        <v>0</v>
      </c>
      <c r="K109" s="133" t="s">
        <v>19</v>
      </c>
      <c r="L109" s="32"/>
      <c r="M109" s="138" t="s">
        <v>19</v>
      </c>
      <c r="N109" s="139" t="s">
        <v>46</v>
      </c>
      <c r="P109" s="140">
        <f>O109*H109</f>
        <v>0</v>
      </c>
      <c r="Q109" s="140">
        <v>0</v>
      </c>
      <c r="R109" s="140">
        <f>Q109*H109</f>
        <v>0</v>
      </c>
      <c r="S109" s="140">
        <v>0</v>
      </c>
      <c r="T109" s="141">
        <f>S109*H109</f>
        <v>0</v>
      </c>
      <c r="AR109" s="142" t="s">
        <v>90</v>
      </c>
      <c r="AT109" s="142" t="s">
        <v>159</v>
      </c>
      <c r="AU109" s="142" t="s">
        <v>84</v>
      </c>
      <c r="AY109" s="17" t="s">
        <v>157</v>
      </c>
      <c r="BE109" s="143">
        <f>IF(N109="základní",J109,0)</f>
        <v>0</v>
      </c>
      <c r="BF109" s="143">
        <f>IF(N109="snížená",J109,0)</f>
        <v>0</v>
      </c>
      <c r="BG109" s="143">
        <f>IF(N109="zákl. přenesená",J109,0)</f>
        <v>0</v>
      </c>
      <c r="BH109" s="143">
        <f>IF(N109="sníž. přenesená",J109,0)</f>
        <v>0</v>
      </c>
      <c r="BI109" s="143">
        <f>IF(N109="nulová",J109,0)</f>
        <v>0</v>
      </c>
      <c r="BJ109" s="17" t="s">
        <v>80</v>
      </c>
      <c r="BK109" s="143">
        <f>ROUND(I109*H109,2)</f>
        <v>0</v>
      </c>
      <c r="BL109" s="17" t="s">
        <v>90</v>
      </c>
      <c r="BM109" s="142" t="s">
        <v>181</v>
      </c>
    </row>
    <row r="110" spans="2:65" s="1" customFormat="1" ht="10">
      <c r="B110" s="32"/>
      <c r="D110" s="144" t="s">
        <v>163</v>
      </c>
      <c r="F110" s="145" t="s">
        <v>1526</v>
      </c>
      <c r="I110" s="146"/>
      <c r="L110" s="32"/>
      <c r="M110" s="147"/>
      <c r="T110" s="53"/>
      <c r="AT110" s="17" t="s">
        <v>163</v>
      </c>
      <c r="AU110" s="17" t="s">
        <v>84</v>
      </c>
    </row>
    <row r="111" spans="2:65" s="1" customFormat="1" ht="16.5" customHeight="1">
      <c r="B111" s="32"/>
      <c r="C111" s="131" t="s">
        <v>858</v>
      </c>
      <c r="D111" s="131" t="s">
        <v>159</v>
      </c>
      <c r="E111" s="132" t="s">
        <v>1527</v>
      </c>
      <c r="F111" s="133" t="s">
        <v>1528</v>
      </c>
      <c r="G111" s="134" t="s">
        <v>235</v>
      </c>
      <c r="H111" s="135">
        <v>2</v>
      </c>
      <c r="I111" s="136"/>
      <c r="J111" s="137">
        <f>ROUND(I111*H111,2)</f>
        <v>0</v>
      </c>
      <c r="K111" s="133" t="s">
        <v>19</v>
      </c>
      <c r="L111" s="32"/>
      <c r="M111" s="138" t="s">
        <v>19</v>
      </c>
      <c r="N111" s="139" t="s">
        <v>46</v>
      </c>
      <c r="P111" s="140">
        <f>O111*H111</f>
        <v>0</v>
      </c>
      <c r="Q111" s="140">
        <v>0</v>
      </c>
      <c r="R111" s="140">
        <f>Q111*H111</f>
        <v>0</v>
      </c>
      <c r="S111" s="140">
        <v>0</v>
      </c>
      <c r="T111" s="141">
        <f>S111*H111</f>
        <v>0</v>
      </c>
      <c r="AR111" s="142" t="s">
        <v>90</v>
      </c>
      <c r="AT111" s="142" t="s">
        <v>159</v>
      </c>
      <c r="AU111" s="142" t="s">
        <v>84</v>
      </c>
      <c r="AY111" s="17" t="s">
        <v>157</v>
      </c>
      <c r="BE111" s="143">
        <f>IF(N111="základní",J111,0)</f>
        <v>0</v>
      </c>
      <c r="BF111" s="143">
        <f>IF(N111="snížená",J111,0)</f>
        <v>0</v>
      </c>
      <c r="BG111" s="143">
        <f>IF(N111="zákl. přenesená",J111,0)</f>
        <v>0</v>
      </c>
      <c r="BH111" s="143">
        <f>IF(N111="sníž. přenesená",J111,0)</f>
        <v>0</v>
      </c>
      <c r="BI111" s="143">
        <f>IF(N111="nulová",J111,0)</f>
        <v>0</v>
      </c>
      <c r="BJ111" s="17" t="s">
        <v>80</v>
      </c>
      <c r="BK111" s="143">
        <f>ROUND(I111*H111,2)</f>
        <v>0</v>
      </c>
      <c r="BL111" s="17" t="s">
        <v>90</v>
      </c>
      <c r="BM111" s="142" t="s">
        <v>8</v>
      </c>
    </row>
    <row r="112" spans="2:65" s="1" customFormat="1" ht="10">
      <c r="B112" s="32"/>
      <c r="D112" s="144" t="s">
        <v>163</v>
      </c>
      <c r="F112" s="145" t="s">
        <v>1528</v>
      </c>
      <c r="I112" s="146"/>
      <c r="L112" s="32"/>
      <c r="M112" s="147"/>
      <c r="T112" s="53"/>
      <c r="AT112" s="17" t="s">
        <v>163</v>
      </c>
      <c r="AU112" s="17" t="s">
        <v>84</v>
      </c>
    </row>
    <row r="113" spans="2:65" s="1" customFormat="1" ht="16.5" customHeight="1">
      <c r="B113" s="32"/>
      <c r="C113" s="131" t="s">
        <v>491</v>
      </c>
      <c r="D113" s="131" t="s">
        <v>159</v>
      </c>
      <c r="E113" s="132" t="s">
        <v>1529</v>
      </c>
      <c r="F113" s="133" t="s">
        <v>1530</v>
      </c>
      <c r="G113" s="134" t="s">
        <v>235</v>
      </c>
      <c r="H113" s="135">
        <v>2</v>
      </c>
      <c r="I113" s="136"/>
      <c r="J113" s="137">
        <f>ROUND(I113*H113,2)</f>
        <v>0</v>
      </c>
      <c r="K113" s="133" t="s">
        <v>19</v>
      </c>
      <c r="L113" s="32"/>
      <c r="M113" s="138" t="s">
        <v>19</v>
      </c>
      <c r="N113" s="139" t="s">
        <v>46</v>
      </c>
      <c r="P113" s="140">
        <f>O113*H113</f>
        <v>0</v>
      </c>
      <c r="Q113" s="140">
        <v>0</v>
      </c>
      <c r="R113" s="140">
        <f>Q113*H113</f>
        <v>0</v>
      </c>
      <c r="S113" s="140">
        <v>0</v>
      </c>
      <c r="T113" s="141">
        <f>S113*H113</f>
        <v>0</v>
      </c>
      <c r="AR113" s="142" t="s">
        <v>90</v>
      </c>
      <c r="AT113" s="142" t="s">
        <v>159</v>
      </c>
      <c r="AU113" s="142" t="s">
        <v>84</v>
      </c>
      <c r="AY113" s="17" t="s">
        <v>157</v>
      </c>
      <c r="BE113" s="143">
        <f>IF(N113="základní",J113,0)</f>
        <v>0</v>
      </c>
      <c r="BF113" s="143">
        <f>IF(N113="snížená",J113,0)</f>
        <v>0</v>
      </c>
      <c r="BG113" s="143">
        <f>IF(N113="zákl. přenesená",J113,0)</f>
        <v>0</v>
      </c>
      <c r="BH113" s="143">
        <f>IF(N113="sníž. přenesená",J113,0)</f>
        <v>0</v>
      </c>
      <c r="BI113" s="143">
        <f>IF(N113="nulová",J113,0)</f>
        <v>0</v>
      </c>
      <c r="BJ113" s="17" t="s">
        <v>80</v>
      </c>
      <c r="BK113" s="143">
        <f>ROUND(I113*H113,2)</f>
        <v>0</v>
      </c>
      <c r="BL113" s="17" t="s">
        <v>90</v>
      </c>
      <c r="BM113" s="142" t="s">
        <v>189</v>
      </c>
    </row>
    <row r="114" spans="2:65" s="1" customFormat="1" ht="10">
      <c r="B114" s="32"/>
      <c r="D114" s="144" t="s">
        <v>163</v>
      </c>
      <c r="F114" s="145" t="s">
        <v>1530</v>
      </c>
      <c r="I114" s="146"/>
      <c r="L114" s="32"/>
      <c r="M114" s="147"/>
      <c r="T114" s="53"/>
      <c r="AT114" s="17" t="s">
        <v>163</v>
      </c>
      <c r="AU114" s="17" t="s">
        <v>84</v>
      </c>
    </row>
    <row r="115" spans="2:65" s="1" customFormat="1" ht="24.15" customHeight="1">
      <c r="B115" s="32"/>
      <c r="C115" s="131" t="s">
        <v>96</v>
      </c>
      <c r="D115" s="131" t="s">
        <v>159</v>
      </c>
      <c r="E115" s="132" t="s">
        <v>1531</v>
      </c>
      <c r="F115" s="133" t="s">
        <v>1532</v>
      </c>
      <c r="G115" s="134" t="s">
        <v>162</v>
      </c>
      <c r="H115" s="135">
        <v>86.52</v>
      </c>
      <c r="I115" s="136"/>
      <c r="J115" s="137">
        <f>ROUND(I115*H115,2)</f>
        <v>0</v>
      </c>
      <c r="K115" s="133" t="s">
        <v>19</v>
      </c>
      <c r="L115" s="32"/>
      <c r="M115" s="138" t="s">
        <v>19</v>
      </c>
      <c r="N115" s="139" t="s">
        <v>46</v>
      </c>
      <c r="P115" s="140">
        <f>O115*H115</f>
        <v>0</v>
      </c>
      <c r="Q115" s="140">
        <v>0</v>
      </c>
      <c r="R115" s="140">
        <f>Q115*H115</f>
        <v>0</v>
      </c>
      <c r="S115" s="140">
        <v>0</v>
      </c>
      <c r="T115" s="141">
        <f>S115*H115</f>
        <v>0</v>
      </c>
      <c r="AR115" s="142" t="s">
        <v>90</v>
      </c>
      <c r="AT115" s="142" t="s">
        <v>159</v>
      </c>
      <c r="AU115" s="142" t="s">
        <v>84</v>
      </c>
      <c r="AY115" s="17" t="s">
        <v>157</v>
      </c>
      <c r="BE115" s="143">
        <f>IF(N115="základní",J115,0)</f>
        <v>0</v>
      </c>
      <c r="BF115" s="143">
        <f>IF(N115="snížená",J115,0)</f>
        <v>0</v>
      </c>
      <c r="BG115" s="143">
        <f>IF(N115="zákl. přenesená",J115,0)</f>
        <v>0</v>
      </c>
      <c r="BH115" s="143">
        <f>IF(N115="sníž. přenesená",J115,0)</f>
        <v>0</v>
      </c>
      <c r="BI115" s="143">
        <f>IF(N115="nulová",J115,0)</f>
        <v>0</v>
      </c>
      <c r="BJ115" s="17" t="s">
        <v>80</v>
      </c>
      <c r="BK115" s="143">
        <f>ROUND(I115*H115,2)</f>
        <v>0</v>
      </c>
      <c r="BL115" s="17" t="s">
        <v>90</v>
      </c>
      <c r="BM115" s="142" t="s">
        <v>192</v>
      </c>
    </row>
    <row r="116" spans="2:65" s="1" customFormat="1" ht="18">
      <c r="B116" s="32"/>
      <c r="D116" s="144" t="s">
        <v>163</v>
      </c>
      <c r="F116" s="145" t="s">
        <v>1532</v>
      </c>
      <c r="I116" s="146"/>
      <c r="L116" s="32"/>
      <c r="M116" s="147"/>
      <c r="T116" s="53"/>
      <c r="AT116" s="17" t="s">
        <v>163</v>
      </c>
      <c r="AU116" s="17" t="s">
        <v>84</v>
      </c>
    </row>
    <row r="117" spans="2:65" s="12" customFormat="1" ht="10">
      <c r="B117" s="148"/>
      <c r="D117" s="144" t="s">
        <v>164</v>
      </c>
      <c r="E117" s="149" t="s">
        <v>19</v>
      </c>
      <c r="F117" s="150" t="s">
        <v>1533</v>
      </c>
      <c r="H117" s="151">
        <v>72.52</v>
      </c>
      <c r="I117" s="152"/>
      <c r="L117" s="148"/>
      <c r="M117" s="153"/>
      <c r="T117" s="154"/>
      <c r="AT117" s="149" t="s">
        <v>164</v>
      </c>
      <c r="AU117" s="149" t="s">
        <v>84</v>
      </c>
      <c r="AV117" s="12" t="s">
        <v>84</v>
      </c>
      <c r="AW117" s="12" t="s">
        <v>36</v>
      </c>
      <c r="AX117" s="12" t="s">
        <v>75</v>
      </c>
      <c r="AY117" s="149" t="s">
        <v>157</v>
      </c>
    </row>
    <row r="118" spans="2:65" s="12" customFormat="1" ht="10">
      <c r="B118" s="148"/>
      <c r="D118" s="144" t="s">
        <v>164</v>
      </c>
      <c r="E118" s="149" t="s">
        <v>19</v>
      </c>
      <c r="F118" s="150" t="s">
        <v>1534</v>
      </c>
      <c r="H118" s="151">
        <v>12.5</v>
      </c>
      <c r="I118" s="152"/>
      <c r="L118" s="148"/>
      <c r="M118" s="153"/>
      <c r="T118" s="154"/>
      <c r="AT118" s="149" t="s">
        <v>164</v>
      </c>
      <c r="AU118" s="149" t="s">
        <v>84</v>
      </c>
      <c r="AV118" s="12" t="s">
        <v>84</v>
      </c>
      <c r="AW118" s="12" t="s">
        <v>36</v>
      </c>
      <c r="AX118" s="12" t="s">
        <v>75</v>
      </c>
      <c r="AY118" s="149" t="s">
        <v>157</v>
      </c>
    </row>
    <row r="119" spans="2:65" s="12" customFormat="1" ht="10">
      <c r="B119" s="148"/>
      <c r="D119" s="144" t="s">
        <v>164</v>
      </c>
      <c r="E119" s="149" t="s">
        <v>19</v>
      </c>
      <c r="F119" s="150" t="s">
        <v>1284</v>
      </c>
      <c r="H119" s="151">
        <v>1.5</v>
      </c>
      <c r="I119" s="152"/>
      <c r="L119" s="148"/>
      <c r="M119" s="153"/>
      <c r="T119" s="154"/>
      <c r="AT119" s="149" t="s">
        <v>164</v>
      </c>
      <c r="AU119" s="149" t="s">
        <v>84</v>
      </c>
      <c r="AV119" s="12" t="s">
        <v>84</v>
      </c>
      <c r="AW119" s="12" t="s">
        <v>36</v>
      </c>
      <c r="AX119" s="12" t="s">
        <v>75</v>
      </c>
      <c r="AY119" s="149" t="s">
        <v>157</v>
      </c>
    </row>
    <row r="120" spans="2:65" s="13" customFormat="1" ht="10">
      <c r="B120" s="155"/>
      <c r="D120" s="144" t="s">
        <v>164</v>
      </c>
      <c r="E120" s="156" t="s">
        <v>19</v>
      </c>
      <c r="F120" s="157" t="s">
        <v>166</v>
      </c>
      <c r="H120" s="158">
        <v>86.52</v>
      </c>
      <c r="I120" s="159"/>
      <c r="L120" s="155"/>
      <c r="M120" s="160"/>
      <c r="T120" s="161"/>
      <c r="AT120" s="156" t="s">
        <v>164</v>
      </c>
      <c r="AU120" s="156" t="s">
        <v>84</v>
      </c>
      <c r="AV120" s="13" t="s">
        <v>90</v>
      </c>
      <c r="AW120" s="13" t="s">
        <v>36</v>
      </c>
      <c r="AX120" s="13" t="s">
        <v>80</v>
      </c>
      <c r="AY120" s="156" t="s">
        <v>157</v>
      </c>
    </row>
    <row r="121" spans="2:65" s="1" customFormat="1" ht="21.75" customHeight="1">
      <c r="B121" s="32"/>
      <c r="C121" s="131" t="s">
        <v>108</v>
      </c>
      <c r="D121" s="131" t="s">
        <v>159</v>
      </c>
      <c r="E121" s="132" t="s">
        <v>1535</v>
      </c>
      <c r="F121" s="133" t="s">
        <v>1536</v>
      </c>
      <c r="G121" s="134" t="s">
        <v>162</v>
      </c>
      <c r="H121" s="135">
        <v>124.56</v>
      </c>
      <c r="I121" s="136"/>
      <c r="J121" s="137">
        <f>ROUND(I121*H121,2)</f>
        <v>0</v>
      </c>
      <c r="K121" s="133" t="s">
        <v>19</v>
      </c>
      <c r="L121" s="32"/>
      <c r="M121" s="138" t="s">
        <v>19</v>
      </c>
      <c r="N121" s="139" t="s">
        <v>46</v>
      </c>
      <c r="P121" s="140">
        <f>O121*H121</f>
        <v>0</v>
      </c>
      <c r="Q121" s="140">
        <v>0</v>
      </c>
      <c r="R121" s="140">
        <f>Q121*H121</f>
        <v>0</v>
      </c>
      <c r="S121" s="140">
        <v>0</v>
      </c>
      <c r="T121" s="141">
        <f>S121*H121</f>
        <v>0</v>
      </c>
      <c r="AR121" s="142" t="s">
        <v>90</v>
      </c>
      <c r="AT121" s="142" t="s">
        <v>159</v>
      </c>
      <c r="AU121" s="142" t="s">
        <v>84</v>
      </c>
      <c r="AY121" s="17" t="s">
        <v>157</v>
      </c>
      <c r="BE121" s="143">
        <f>IF(N121="základní",J121,0)</f>
        <v>0</v>
      </c>
      <c r="BF121" s="143">
        <f>IF(N121="snížená",J121,0)</f>
        <v>0</v>
      </c>
      <c r="BG121" s="143">
        <f>IF(N121="zákl. přenesená",J121,0)</f>
        <v>0</v>
      </c>
      <c r="BH121" s="143">
        <f>IF(N121="sníž. přenesená",J121,0)</f>
        <v>0</v>
      </c>
      <c r="BI121" s="143">
        <f>IF(N121="nulová",J121,0)</f>
        <v>0</v>
      </c>
      <c r="BJ121" s="17" t="s">
        <v>80</v>
      </c>
      <c r="BK121" s="143">
        <f>ROUND(I121*H121,2)</f>
        <v>0</v>
      </c>
      <c r="BL121" s="17" t="s">
        <v>90</v>
      </c>
      <c r="BM121" s="142" t="s">
        <v>200</v>
      </c>
    </row>
    <row r="122" spans="2:65" s="1" customFormat="1" ht="10">
      <c r="B122" s="32"/>
      <c r="D122" s="144" t="s">
        <v>163</v>
      </c>
      <c r="F122" s="145" t="s">
        <v>1536</v>
      </c>
      <c r="I122" s="146"/>
      <c r="L122" s="32"/>
      <c r="M122" s="147"/>
      <c r="T122" s="53"/>
      <c r="AT122" s="17" t="s">
        <v>163</v>
      </c>
      <c r="AU122" s="17" t="s">
        <v>84</v>
      </c>
    </row>
    <row r="123" spans="2:65" s="12" customFormat="1" ht="10">
      <c r="B123" s="148"/>
      <c r="D123" s="144" t="s">
        <v>164</v>
      </c>
      <c r="E123" s="149" t="s">
        <v>19</v>
      </c>
      <c r="F123" s="150" t="s">
        <v>1537</v>
      </c>
      <c r="H123" s="151">
        <v>116.16</v>
      </c>
      <c r="I123" s="152"/>
      <c r="L123" s="148"/>
      <c r="M123" s="153"/>
      <c r="T123" s="154"/>
      <c r="AT123" s="149" t="s">
        <v>164</v>
      </c>
      <c r="AU123" s="149" t="s">
        <v>84</v>
      </c>
      <c r="AV123" s="12" t="s">
        <v>84</v>
      </c>
      <c r="AW123" s="12" t="s">
        <v>36</v>
      </c>
      <c r="AX123" s="12" t="s">
        <v>75</v>
      </c>
      <c r="AY123" s="149" t="s">
        <v>157</v>
      </c>
    </row>
    <row r="124" spans="2:65" s="12" customFormat="1" ht="10">
      <c r="B124" s="148"/>
      <c r="D124" s="144" t="s">
        <v>164</v>
      </c>
      <c r="E124" s="149" t="s">
        <v>19</v>
      </c>
      <c r="F124" s="150" t="s">
        <v>1538</v>
      </c>
      <c r="H124" s="151">
        <v>8.4</v>
      </c>
      <c r="I124" s="152"/>
      <c r="L124" s="148"/>
      <c r="M124" s="153"/>
      <c r="T124" s="154"/>
      <c r="AT124" s="149" t="s">
        <v>164</v>
      </c>
      <c r="AU124" s="149" t="s">
        <v>84</v>
      </c>
      <c r="AV124" s="12" t="s">
        <v>84</v>
      </c>
      <c r="AW124" s="12" t="s">
        <v>36</v>
      </c>
      <c r="AX124" s="12" t="s">
        <v>75</v>
      </c>
      <c r="AY124" s="149" t="s">
        <v>157</v>
      </c>
    </row>
    <row r="125" spans="2:65" s="13" customFormat="1" ht="10">
      <c r="B125" s="155"/>
      <c r="D125" s="144" t="s">
        <v>164</v>
      </c>
      <c r="E125" s="156" t="s">
        <v>19</v>
      </c>
      <c r="F125" s="157" t="s">
        <v>166</v>
      </c>
      <c r="H125" s="158">
        <v>124.56</v>
      </c>
      <c r="I125" s="159"/>
      <c r="L125" s="155"/>
      <c r="M125" s="160"/>
      <c r="T125" s="161"/>
      <c r="AT125" s="156" t="s">
        <v>164</v>
      </c>
      <c r="AU125" s="156" t="s">
        <v>84</v>
      </c>
      <c r="AV125" s="13" t="s">
        <v>90</v>
      </c>
      <c r="AW125" s="13" t="s">
        <v>36</v>
      </c>
      <c r="AX125" s="13" t="s">
        <v>80</v>
      </c>
      <c r="AY125" s="156" t="s">
        <v>157</v>
      </c>
    </row>
    <row r="126" spans="2:65" s="1" customFormat="1" ht="37.75" customHeight="1">
      <c r="B126" s="32"/>
      <c r="C126" s="131" t="s">
        <v>175</v>
      </c>
      <c r="D126" s="131" t="s">
        <v>159</v>
      </c>
      <c r="E126" s="132" t="s">
        <v>1539</v>
      </c>
      <c r="F126" s="133" t="s">
        <v>1540</v>
      </c>
      <c r="G126" s="134" t="s">
        <v>162</v>
      </c>
      <c r="H126" s="135">
        <v>183.13</v>
      </c>
      <c r="I126" s="136"/>
      <c r="J126" s="137">
        <f>ROUND(I126*H126,2)</f>
        <v>0</v>
      </c>
      <c r="K126" s="133" t="s">
        <v>19</v>
      </c>
      <c r="L126" s="32"/>
      <c r="M126" s="138" t="s">
        <v>19</v>
      </c>
      <c r="N126" s="139" t="s">
        <v>46</v>
      </c>
      <c r="P126" s="140">
        <f>O126*H126</f>
        <v>0</v>
      </c>
      <c r="Q126" s="140">
        <v>0</v>
      </c>
      <c r="R126" s="140">
        <f>Q126*H126</f>
        <v>0</v>
      </c>
      <c r="S126" s="140">
        <v>0</v>
      </c>
      <c r="T126" s="141">
        <f>S126*H126</f>
        <v>0</v>
      </c>
      <c r="AR126" s="142" t="s">
        <v>90</v>
      </c>
      <c r="AT126" s="142" t="s">
        <v>159</v>
      </c>
      <c r="AU126" s="142" t="s">
        <v>84</v>
      </c>
      <c r="AY126" s="17" t="s">
        <v>157</v>
      </c>
      <c r="BE126" s="143">
        <f>IF(N126="základní",J126,0)</f>
        <v>0</v>
      </c>
      <c r="BF126" s="143">
        <f>IF(N126="snížená",J126,0)</f>
        <v>0</v>
      </c>
      <c r="BG126" s="143">
        <f>IF(N126="zákl. přenesená",J126,0)</f>
        <v>0</v>
      </c>
      <c r="BH126" s="143">
        <f>IF(N126="sníž. přenesená",J126,0)</f>
        <v>0</v>
      </c>
      <c r="BI126" s="143">
        <f>IF(N126="nulová",J126,0)</f>
        <v>0</v>
      </c>
      <c r="BJ126" s="17" t="s">
        <v>80</v>
      </c>
      <c r="BK126" s="143">
        <f>ROUND(I126*H126,2)</f>
        <v>0</v>
      </c>
      <c r="BL126" s="17" t="s">
        <v>90</v>
      </c>
      <c r="BM126" s="142" t="s">
        <v>204</v>
      </c>
    </row>
    <row r="127" spans="2:65" s="1" customFormat="1" ht="18">
      <c r="B127" s="32"/>
      <c r="D127" s="144" t="s">
        <v>163</v>
      </c>
      <c r="F127" s="145" t="s">
        <v>1540</v>
      </c>
      <c r="I127" s="146"/>
      <c r="L127" s="32"/>
      <c r="M127" s="147"/>
      <c r="T127" s="53"/>
      <c r="AT127" s="17" t="s">
        <v>163</v>
      </c>
      <c r="AU127" s="17" t="s">
        <v>84</v>
      </c>
    </row>
    <row r="128" spans="2:65" s="1" customFormat="1" ht="37.75" customHeight="1">
      <c r="B128" s="32"/>
      <c r="C128" s="131" t="s">
        <v>196</v>
      </c>
      <c r="D128" s="131" t="s">
        <v>159</v>
      </c>
      <c r="E128" s="132" t="s">
        <v>179</v>
      </c>
      <c r="F128" s="133" t="s">
        <v>1541</v>
      </c>
      <c r="G128" s="134" t="s">
        <v>162</v>
      </c>
      <c r="H128" s="135">
        <v>114.47499999999999</v>
      </c>
      <c r="I128" s="136"/>
      <c r="J128" s="137">
        <f>ROUND(I128*H128,2)</f>
        <v>0</v>
      </c>
      <c r="K128" s="133" t="s">
        <v>19</v>
      </c>
      <c r="L128" s="32"/>
      <c r="M128" s="138" t="s">
        <v>19</v>
      </c>
      <c r="N128" s="139" t="s">
        <v>46</v>
      </c>
      <c r="P128" s="140">
        <f>O128*H128</f>
        <v>0</v>
      </c>
      <c r="Q128" s="140">
        <v>0</v>
      </c>
      <c r="R128" s="140">
        <f>Q128*H128</f>
        <v>0</v>
      </c>
      <c r="S128" s="140">
        <v>0</v>
      </c>
      <c r="T128" s="141">
        <f>S128*H128</f>
        <v>0</v>
      </c>
      <c r="AR128" s="142" t="s">
        <v>90</v>
      </c>
      <c r="AT128" s="142" t="s">
        <v>159</v>
      </c>
      <c r="AU128" s="142" t="s">
        <v>84</v>
      </c>
      <c r="AY128" s="17" t="s">
        <v>157</v>
      </c>
      <c r="BE128" s="143">
        <f>IF(N128="základní",J128,0)</f>
        <v>0</v>
      </c>
      <c r="BF128" s="143">
        <f>IF(N128="snížená",J128,0)</f>
        <v>0</v>
      </c>
      <c r="BG128" s="143">
        <f>IF(N128="zákl. přenesená",J128,0)</f>
        <v>0</v>
      </c>
      <c r="BH128" s="143">
        <f>IF(N128="sníž. přenesená",J128,0)</f>
        <v>0</v>
      </c>
      <c r="BI128" s="143">
        <f>IF(N128="nulová",J128,0)</f>
        <v>0</v>
      </c>
      <c r="BJ128" s="17" t="s">
        <v>80</v>
      </c>
      <c r="BK128" s="143">
        <f>ROUND(I128*H128,2)</f>
        <v>0</v>
      </c>
      <c r="BL128" s="17" t="s">
        <v>90</v>
      </c>
      <c r="BM128" s="142" t="s">
        <v>210</v>
      </c>
    </row>
    <row r="129" spans="2:65" s="1" customFormat="1" ht="18">
      <c r="B129" s="32"/>
      <c r="D129" s="144" t="s">
        <v>163</v>
      </c>
      <c r="F129" s="145" t="s">
        <v>1541</v>
      </c>
      <c r="I129" s="146"/>
      <c r="L129" s="32"/>
      <c r="M129" s="147"/>
      <c r="T129" s="53"/>
      <c r="AT129" s="17" t="s">
        <v>163</v>
      </c>
      <c r="AU129" s="17" t="s">
        <v>84</v>
      </c>
    </row>
    <row r="130" spans="2:65" s="14" customFormat="1" ht="10">
      <c r="B130" s="172"/>
      <c r="D130" s="144" t="s">
        <v>164</v>
      </c>
      <c r="E130" s="173" t="s">
        <v>19</v>
      </c>
      <c r="F130" s="174" t="s">
        <v>1542</v>
      </c>
      <c r="H130" s="173" t="s">
        <v>19</v>
      </c>
      <c r="I130" s="175"/>
      <c r="L130" s="172"/>
      <c r="M130" s="176"/>
      <c r="T130" s="177"/>
      <c r="AT130" s="173" t="s">
        <v>164</v>
      </c>
      <c r="AU130" s="173" t="s">
        <v>84</v>
      </c>
      <c r="AV130" s="14" t="s">
        <v>80</v>
      </c>
      <c r="AW130" s="14" t="s">
        <v>36</v>
      </c>
      <c r="AX130" s="14" t="s">
        <v>75</v>
      </c>
      <c r="AY130" s="173" t="s">
        <v>157</v>
      </c>
    </row>
    <row r="131" spans="2:65" s="14" customFormat="1" ht="10">
      <c r="B131" s="172"/>
      <c r="D131" s="144" t="s">
        <v>164</v>
      </c>
      <c r="E131" s="173" t="s">
        <v>19</v>
      </c>
      <c r="F131" s="174" t="s">
        <v>1543</v>
      </c>
      <c r="H131" s="173" t="s">
        <v>19</v>
      </c>
      <c r="I131" s="175"/>
      <c r="L131" s="172"/>
      <c r="M131" s="176"/>
      <c r="T131" s="177"/>
      <c r="AT131" s="173" t="s">
        <v>164</v>
      </c>
      <c r="AU131" s="173" t="s">
        <v>84</v>
      </c>
      <c r="AV131" s="14" t="s">
        <v>80</v>
      </c>
      <c r="AW131" s="14" t="s">
        <v>36</v>
      </c>
      <c r="AX131" s="14" t="s">
        <v>75</v>
      </c>
      <c r="AY131" s="173" t="s">
        <v>157</v>
      </c>
    </row>
    <row r="132" spans="2:65" s="12" customFormat="1" ht="10">
      <c r="B132" s="148"/>
      <c r="D132" s="144" t="s">
        <v>164</v>
      </c>
      <c r="E132" s="149" t="s">
        <v>19</v>
      </c>
      <c r="F132" s="150" t="s">
        <v>1544</v>
      </c>
      <c r="H132" s="151">
        <v>114.47499999999999</v>
      </c>
      <c r="I132" s="152"/>
      <c r="L132" s="148"/>
      <c r="M132" s="153"/>
      <c r="T132" s="154"/>
      <c r="AT132" s="149" t="s">
        <v>164</v>
      </c>
      <c r="AU132" s="149" t="s">
        <v>84</v>
      </c>
      <c r="AV132" s="12" t="s">
        <v>84</v>
      </c>
      <c r="AW132" s="12" t="s">
        <v>36</v>
      </c>
      <c r="AX132" s="12" t="s">
        <v>75</v>
      </c>
      <c r="AY132" s="149" t="s">
        <v>157</v>
      </c>
    </row>
    <row r="133" spans="2:65" s="13" customFormat="1" ht="10">
      <c r="B133" s="155"/>
      <c r="D133" s="144" t="s">
        <v>164</v>
      </c>
      <c r="E133" s="156" t="s">
        <v>19</v>
      </c>
      <c r="F133" s="157" t="s">
        <v>166</v>
      </c>
      <c r="H133" s="158">
        <v>114.47499999999999</v>
      </c>
      <c r="I133" s="159"/>
      <c r="L133" s="155"/>
      <c r="M133" s="160"/>
      <c r="T133" s="161"/>
      <c r="AT133" s="156" t="s">
        <v>164</v>
      </c>
      <c r="AU133" s="156" t="s">
        <v>84</v>
      </c>
      <c r="AV133" s="13" t="s">
        <v>90</v>
      </c>
      <c r="AW133" s="13" t="s">
        <v>36</v>
      </c>
      <c r="AX133" s="13" t="s">
        <v>80</v>
      </c>
      <c r="AY133" s="156" t="s">
        <v>157</v>
      </c>
    </row>
    <row r="134" spans="2:65" s="1" customFormat="1" ht="24.15" customHeight="1">
      <c r="B134" s="32"/>
      <c r="C134" s="131" t="s">
        <v>181</v>
      </c>
      <c r="D134" s="131" t="s">
        <v>159</v>
      </c>
      <c r="E134" s="132" t="s">
        <v>1545</v>
      </c>
      <c r="F134" s="133" t="s">
        <v>1546</v>
      </c>
      <c r="G134" s="134" t="s">
        <v>162</v>
      </c>
      <c r="H134" s="135">
        <v>188.68</v>
      </c>
      <c r="I134" s="136"/>
      <c r="J134" s="137">
        <f>ROUND(I134*H134,2)</f>
        <v>0</v>
      </c>
      <c r="K134" s="133" t="s">
        <v>19</v>
      </c>
      <c r="L134" s="32"/>
      <c r="M134" s="138" t="s">
        <v>19</v>
      </c>
      <c r="N134" s="139" t="s">
        <v>46</v>
      </c>
      <c r="P134" s="140">
        <f>O134*H134</f>
        <v>0</v>
      </c>
      <c r="Q134" s="140">
        <v>0</v>
      </c>
      <c r="R134" s="140">
        <f>Q134*H134</f>
        <v>0</v>
      </c>
      <c r="S134" s="140">
        <v>0</v>
      </c>
      <c r="T134" s="141">
        <f>S134*H134</f>
        <v>0</v>
      </c>
      <c r="AR134" s="142" t="s">
        <v>90</v>
      </c>
      <c r="AT134" s="142" t="s">
        <v>159</v>
      </c>
      <c r="AU134" s="142" t="s">
        <v>84</v>
      </c>
      <c r="AY134" s="17" t="s">
        <v>157</v>
      </c>
      <c r="BE134" s="143">
        <f>IF(N134="základní",J134,0)</f>
        <v>0</v>
      </c>
      <c r="BF134" s="143">
        <f>IF(N134="snížená",J134,0)</f>
        <v>0</v>
      </c>
      <c r="BG134" s="143">
        <f>IF(N134="zákl. přenesená",J134,0)</f>
        <v>0</v>
      </c>
      <c r="BH134" s="143">
        <f>IF(N134="sníž. přenesená",J134,0)</f>
        <v>0</v>
      </c>
      <c r="BI134" s="143">
        <f>IF(N134="nulová",J134,0)</f>
        <v>0</v>
      </c>
      <c r="BJ134" s="17" t="s">
        <v>80</v>
      </c>
      <c r="BK134" s="143">
        <f>ROUND(I134*H134,2)</f>
        <v>0</v>
      </c>
      <c r="BL134" s="17" t="s">
        <v>90</v>
      </c>
      <c r="BM134" s="142" t="s">
        <v>213</v>
      </c>
    </row>
    <row r="135" spans="2:65" s="1" customFormat="1" ht="18">
      <c r="B135" s="32"/>
      <c r="D135" s="144" t="s">
        <v>163</v>
      </c>
      <c r="F135" s="145" t="s">
        <v>1546</v>
      </c>
      <c r="I135" s="146"/>
      <c r="L135" s="32"/>
      <c r="M135" s="147"/>
      <c r="T135" s="53"/>
      <c r="AT135" s="17" t="s">
        <v>163</v>
      </c>
      <c r="AU135" s="17" t="s">
        <v>84</v>
      </c>
    </row>
    <row r="136" spans="2:65" s="1" customFormat="1" ht="16.5" customHeight="1">
      <c r="B136" s="32"/>
      <c r="C136" s="131" t="s">
        <v>205</v>
      </c>
      <c r="D136" s="131" t="s">
        <v>159</v>
      </c>
      <c r="E136" s="132" t="s">
        <v>183</v>
      </c>
      <c r="F136" s="133" t="s">
        <v>184</v>
      </c>
      <c r="G136" s="134" t="s">
        <v>185</v>
      </c>
      <c r="H136" s="135">
        <v>10.67</v>
      </c>
      <c r="I136" s="136"/>
      <c r="J136" s="137">
        <f>ROUND(I136*H136,2)</f>
        <v>0</v>
      </c>
      <c r="K136" s="133" t="s">
        <v>19</v>
      </c>
      <c r="L136" s="32"/>
      <c r="M136" s="138" t="s">
        <v>19</v>
      </c>
      <c r="N136" s="139" t="s">
        <v>46</v>
      </c>
      <c r="P136" s="140">
        <f>O136*H136</f>
        <v>0</v>
      </c>
      <c r="Q136" s="140">
        <v>0</v>
      </c>
      <c r="R136" s="140">
        <f>Q136*H136</f>
        <v>0</v>
      </c>
      <c r="S136" s="140">
        <v>0</v>
      </c>
      <c r="T136" s="141">
        <f>S136*H136</f>
        <v>0</v>
      </c>
      <c r="AR136" s="142" t="s">
        <v>90</v>
      </c>
      <c r="AT136" s="142" t="s">
        <v>159</v>
      </c>
      <c r="AU136" s="142" t="s">
        <v>84</v>
      </c>
      <c r="AY136" s="17" t="s">
        <v>157</v>
      </c>
      <c r="BE136" s="143">
        <f>IF(N136="základní",J136,0)</f>
        <v>0</v>
      </c>
      <c r="BF136" s="143">
        <f>IF(N136="snížená",J136,0)</f>
        <v>0</v>
      </c>
      <c r="BG136" s="143">
        <f>IF(N136="zákl. přenesená",J136,0)</f>
        <v>0</v>
      </c>
      <c r="BH136" s="143">
        <f>IF(N136="sníž. přenesená",J136,0)</f>
        <v>0</v>
      </c>
      <c r="BI136" s="143">
        <f>IF(N136="nulová",J136,0)</f>
        <v>0</v>
      </c>
      <c r="BJ136" s="17" t="s">
        <v>80</v>
      </c>
      <c r="BK136" s="143">
        <f>ROUND(I136*H136,2)</f>
        <v>0</v>
      </c>
      <c r="BL136" s="17" t="s">
        <v>90</v>
      </c>
      <c r="BM136" s="142" t="s">
        <v>218</v>
      </c>
    </row>
    <row r="137" spans="2:65" s="1" customFormat="1" ht="10">
      <c r="B137" s="32"/>
      <c r="D137" s="144" t="s">
        <v>163</v>
      </c>
      <c r="F137" s="145" t="s">
        <v>184</v>
      </c>
      <c r="I137" s="146"/>
      <c r="L137" s="32"/>
      <c r="M137" s="147"/>
      <c r="T137" s="53"/>
      <c r="AT137" s="17" t="s">
        <v>163</v>
      </c>
      <c r="AU137" s="17" t="s">
        <v>84</v>
      </c>
    </row>
    <row r="138" spans="2:65" s="1" customFormat="1" ht="24.15" customHeight="1">
      <c r="B138" s="32"/>
      <c r="C138" s="131" t="s">
        <v>8</v>
      </c>
      <c r="D138" s="131" t="s">
        <v>159</v>
      </c>
      <c r="E138" s="132" t="s">
        <v>1547</v>
      </c>
      <c r="F138" s="133" t="s">
        <v>1548</v>
      </c>
      <c r="G138" s="134" t="s">
        <v>185</v>
      </c>
      <c r="H138" s="135">
        <v>228.95</v>
      </c>
      <c r="I138" s="136"/>
      <c r="J138" s="137">
        <f>ROUND(I138*H138,2)</f>
        <v>0</v>
      </c>
      <c r="K138" s="133" t="s">
        <v>19</v>
      </c>
      <c r="L138" s="32"/>
      <c r="M138" s="138" t="s">
        <v>19</v>
      </c>
      <c r="N138" s="139" t="s">
        <v>46</v>
      </c>
      <c r="P138" s="140">
        <f>O138*H138</f>
        <v>0</v>
      </c>
      <c r="Q138" s="140">
        <v>0</v>
      </c>
      <c r="R138" s="140">
        <f>Q138*H138</f>
        <v>0</v>
      </c>
      <c r="S138" s="140">
        <v>0</v>
      </c>
      <c r="T138" s="141">
        <f>S138*H138</f>
        <v>0</v>
      </c>
      <c r="AR138" s="142" t="s">
        <v>90</v>
      </c>
      <c r="AT138" s="142" t="s">
        <v>159</v>
      </c>
      <c r="AU138" s="142" t="s">
        <v>84</v>
      </c>
      <c r="AY138" s="17" t="s">
        <v>157</v>
      </c>
      <c r="BE138" s="143">
        <f>IF(N138="základní",J138,0)</f>
        <v>0</v>
      </c>
      <c r="BF138" s="143">
        <f>IF(N138="snížená",J138,0)</f>
        <v>0</v>
      </c>
      <c r="BG138" s="143">
        <f>IF(N138="zákl. přenesená",J138,0)</f>
        <v>0</v>
      </c>
      <c r="BH138" s="143">
        <f>IF(N138="sníž. přenesená",J138,0)</f>
        <v>0</v>
      </c>
      <c r="BI138" s="143">
        <f>IF(N138="nulová",J138,0)</f>
        <v>0</v>
      </c>
      <c r="BJ138" s="17" t="s">
        <v>80</v>
      </c>
      <c r="BK138" s="143">
        <f>ROUND(I138*H138,2)</f>
        <v>0</v>
      </c>
      <c r="BL138" s="17" t="s">
        <v>90</v>
      </c>
      <c r="BM138" s="142" t="s">
        <v>221</v>
      </c>
    </row>
    <row r="139" spans="2:65" s="1" customFormat="1" ht="10">
      <c r="B139" s="32"/>
      <c r="D139" s="144" t="s">
        <v>163</v>
      </c>
      <c r="F139" s="145" t="s">
        <v>1548</v>
      </c>
      <c r="I139" s="146"/>
      <c r="L139" s="32"/>
      <c r="M139" s="147"/>
      <c r="T139" s="53"/>
      <c r="AT139" s="17" t="s">
        <v>163</v>
      </c>
      <c r="AU139" s="17" t="s">
        <v>84</v>
      </c>
    </row>
    <row r="140" spans="2:65" s="14" customFormat="1" ht="10">
      <c r="B140" s="172"/>
      <c r="D140" s="144" t="s">
        <v>164</v>
      </c>
      <c r="E140" s="173" t="s">
        <v>19</v>
      </c>
      <c r="F140" s="174" t="s">
        <v>1549</v>
      </c>
      <c r="H140" s="173" t="s">
        <v>19</v>
      </c>
      <c r="I140" s="175"/>
      <c r="L140" s="172"/>
      <c r="M140" s="176"/>
      <c r="T140" s="177"/>
      <c r="AT140" s="173" t="s">
        <v>164</v>
      </c>
      <c r="AU140" s="173" t="s">
        <v>84</v>
      </c>
      <c r="AV140" s="14" t="s">
        <v>80</v>
      </c>
      <c r="AW140" s="14" t="s">
        <v>36</v>
      </c>
      <c r="AX140" s="14" t="s">
        <v>75</v>
      </c>
      <c r="AY140" s="173" t="s">
        <v>157</v>
      </c>
    </row>
    <row r="141" spans="2:65" s="12" customFormat="1" ht="10">
      <c r="B141" s="148"/>
      <c r="D141" s="144" t="s">
        <v>164</v>
      </c>
      <c r="E141" s="149" t="s">
        <v>19</v>
      </c>
      <c r="F141" s="150" t="s">
        <v>1550</v>
      </c>
      <c r="H141" s="151">
        <v>228.95</v>
      </c>
      <c r="I141" s="152"/>
      <c r="L141" s="148"/>
      <c r="M141" s="153"/>
      <c r="T141" s="154"/>
      <c r="AT141" s="149" t="s">
        <v>164</v>
      </c>
      <c r="AU141" s="149" t="s">
        <v>84</v>
      </c>
      <c r="AV141" s="12" t="s">
        <v>84</v>
      </c>
      <c r="AW141" s="12" t="s">
        <v>36</v>
      </c>
      <c r="AX141" s="12" t="s">
        <v>75</v>
      </c>
      <c r="AY141" s="149" t="s">
        <v>157</v>
      </c>
    </row>
    <row r="142" spans="2:65" s="13" customFormat="1" ht="10">
      <c r="B142" s="155"/>
      <c r="D142" s="144" t="s">
        <v>164</v>
      </c>
      <c r="E142" s="156" t="s">
        <v>19</v>
      </c>
      <c r="F142" s="157" t="s">
        <v>166</v>
      </c>
      <c r="H142" s="158">
        <v>228.95</v>
      </c>
      <c r="I142" s="159"/>
      <c r="L142" s="155"/>
      <c r="M142" s="160"/>
      <c r="T142" s="161"/>
      <c r="AT142" s="156" t="s">
        <v>164</v>
      </c>
      <c r="AU142" s="156" t="s">
        <v>84</v>
      </c>
      <c r="AV142" s="13" t="s">
        <v>90</v>
      </c>
      <c r="AW142" s="13" t="s">
        <v>36</v>
      </c>
      <c r="AX142" s="13" t="s">
        <v>80</v>
      </c>
      <c r="AY142" s="156" t="s">
        <v>157</v>
      </c>
    </row>
    <row r="143" spans="2:65" s="1" customFormat="1" ht="24.15" customHeight="1">
      <c r="B143" s="32"/>
      <c r="C143" s="131" t="s">
        <v>215</v>
      </c>
      <c r="D143" s="131" t="s">
        <v>159</v>
      </c>
      <c r="E143" s="132" t="s">
        <v>187</v>
      </c>
      <c r="F143" s="133" t="s">
        <v>1551</v>
      </c>
      <c r="G143" s="134" t="s">
        <v>162</v>
      </c>
      <c r="H143" s="135">
        <v>114.47499999999999</v>
      </c>
      <c r="I143" s="136"/>
      <c r="J143" s="137">
        <f>ROUND(I143*H143,2)</f>
        <v>0</v>
      </c>
      <c r="K143" s="133" t="s">
        <v>19</v>
      </c>
      <c r="L143" s="32"/>
      <c r="M143" s="138" t="s">
        <v>19</v>
      </c>
      <c r="N143" s="139" t="s">
        <v>46</v>
      </c>
      <c r="P143" s="140">
        <f>O143*H143</f>
        <v>0</v>
      </c>
      <c r="Q143" s="140">
        <v>0</v>
      </c>
      <c r="R143" s="140">
        <f>Q143*H143</f>
        <v>0</v>
      </c>
      <c r="S143" s="140">
        <v>0</v>
      </c>
      <c r="T143" s="141">
        <f>S143*H143</f>
        <v>0</v>
      </c>
      <c r="AR143" s="142" t="s">
        <v>90</v>
      </c>
      <c r="AT143" s="142" t="s">
        <v>159</v>
      </c>
      <c r="AU143" s="142" t="s">
        <v>84</v>
      </c>
      <c r="AY143" s="17" t="s">
        <v>157</v>
      </c>
      <c r="BE143" s="143">
        <f>IF(N143="základní",J143,0)</f>
        <v>0</v>
      </c>
      <c r="BF143" s="143">
        <f>IF(N143="snížená",J143,0)</f>
        <v>0</v>
      </c>
      <c r="BG143" s="143">
        <f>IF(N143="zákl. přenesená",J143,0)</f>
        <v>0</v>
      </c>
      <c r="BH143" s="143">
        <f>IF(N143="sníž. přenesená",J143,0)</f>
        <v>0</v>
      </c>
      <c r="BI143" s="143">
        <f>IF(N143="nulová",J143,0)</f>
        <v>0</v>
      </c>
      <c r="BJ143" s="17" t="s">
        <v>80</v>
      </c>
      <c r="BK143" s="143">
        <f>ROUND(I143*H143,2)</f>
        <v>0</v>
      </c>
      <c r="BL143" s="17" t="s">
        <v>90</v>
      </c>
      <c r="BM143" s="142" t="s">
        <v>226</v>
      </c>
    </row>
    <row r="144" spans="2:65" s="1" customFormat="1" ht="10">
      <c r="B144" s="32"/>
      <c r="D144" s="144" t="s">
        <v>163</v>
      </c>
      <c r="F144" s="145" t="s">
        <v>1551</v>
      </c>
      <c r="I144" s="146"/>
      <c r="L144" s="32"/>
      <c r="M144" s="147"/>
      <c r="T144" s="53"/>
      <c r="AT144" s="17" t="s">
        <v>163</v>
      </c>
      <c r="AU144" s="17" t="s">
        <v>84</v>
      </c>
    </row>
    <row r="145" spans="2:65" s="1" customFormat="1" ht="24.15" customHeight="1">
      <c r="B145" s="32"/>
      <c r="C145" s="131" t="s">
        <v>189</v>
      </c>
      <c r="D145" s="131" t="s">
        <v>159</v>
      </c>
      <c r="E145" s="132" t="s">
        <v>1552</v>
      </c>
      <c r="F145" s="133" t="s">
        <v>1553</v>
      </c>
      <c r="G145" s="134" t="s">
        <v>162</v>
      </c>
      <c r="H145" s="135">
        <v>96.605000000000004</v>
      </c>
      <c r="I145" s="136"/>
      <c r="J145" s="137">
        <f>ROUND(I145*H145,2)</f>
        <v>0</v>
      </c>
      <c r="K145" s="133" t="s">
        <v>19</v>
      </c>
      <c r="L145" s="32"/>
      <c r="M145" s="138" t="s">
        <v>19</v>
      </c>
      <c r="N145" s="139" t="s">
        <v>46</v>
      </c>
      <c r="P145" s="140">
        <f>O145*H145</f>
        <v>0</v>
      </c>
      <c r="Q145" s="140">
        <v>0</v>
      </c>
      <c r="R145" s="140">
        <f>Q145*H145</f>
        <v>0</v>
      </c>
      <c r="S145" s="140">
        <v>0</v>
      </c>
      <c r="T145" s="141">
        <f>S145*H145</f>
        <v>0</v>
      </c>
      <c r="AR145" s="142" t="s">
        <v>90</v>
      </c>
      <c r="AT145" s="142" t="s">
        <v>159</v>
      </c>
      <c r="AU145" s="142" t="s">
        <v>84</v>
      </c>
      <c r="AY145" s="17" t="s">
        <v>157</v>
      </c>
      <c r="BE145" s="143">
        <f>IF(N145="základní",J145,0)</f>
        <v>0</v>
      </c>
      <c r="BF145" s="143">
        <f>IF(N145="snížená",J145,0)</f>
        <v>0</v>
      </c>
      <c r="BG145" s="143">
        <f>IF(N145="zákl. přenesená",J145,0)</f>
        <v>0</v>
      </c>
      <c r="BH145" s="143">
        <f>IF(N145="sníž. přenesená",J145,0)</f>
        <v>0</v>
      </c>
      <c r="BI145" s="143">
        <f>IF(N145="nulová",J145,0)</f>
        <v>0</v>
      </c>
      <c r="BJ145" s="17" t="s">
        <v>80</v>
      </c>
      <c r="BK145" s="143">
        <f>ROUND(I145*H145,2)</f>
        <v>0</v>
      </c>
      <c r="BL145" s="17" t="s">
        <v>90</v>
      </c>
      <c r="BM145" s="142" t="s">
        <v>230</v>
      </c>
    </row>
    <row r="146" spans="2:65" s="1" customFormat="1" ht="18">
      <c r="B146" s="32"/>
      <c r="D146" s="144" t="s">
        <v>163</v>
      </c>
      <c r="F146" s="145" t="s">
        <v>1553</v>
      </c>
      <c r="I146" s="146"/>
      <c r="L146" s="32"/>
      <c r="M146" s="147"/>
      <c r="T146" s="53"/>
      <c r="AT146" s="17" t="s">
        <v>163</v>
      </c>
      <c r="AU146" s="17" t="s">
        <v>84</v>
      </c>
    </row>
    <row r="147" spans="2:65" s="14" customFormat="1" ht="10">
      <c r="B147" s="172"/>
      <c r="D147" s="144" t="s">
        <v>164</v>
      </c>
      <c r="E147" s="173" t="s">
        <v>19</v>
      </c>
      <c r="F147" s="174" t="s">
        <v>1554</v>
      </c>
      <c r="H147" s="173" t="s">
        <v>19</v>
      </c>
      <c r="I147" s="175"/>
      <c r="L147" s="172"/>
      <c r="M147" s="176"/>
      <c r="T147" s="177"/>
      <c r="AT147" s="173" t="s">
        <v>164</v>
      </c>
      <c r="AU147" s="173" t="s">
        <v>84</v>
      </c>
      <c r="AV147" s="14" t="s">
        <v>80</v>
      </c>
      <c r="AW147" s="14" t="s">
        <v>36</v>
      </c>
      <c r="AX147" s="14" t="s">
        <v>75</v>
      </c>
      <c r="AY147" s="173" t="s">
        <v>157</v>
      </c>
    </row>
    <row r="148" spans="2:65" s="12" customFormat="1" ht="10">
      <c r="B148" s="148"/>
      <c r="D148" s="144" t="s">
        <v>164</v>
      </c>
      <c r="E148" s="149" t="s">
        <v>19</v>
      </c>
      <c r="F148" s="150" t="s">
        <v>1555</v>
      </c>
      <c r="H148" s="151">
        <v>96.605000000000004</v>
      </c>
      <c r="I148" s="152"/>
      <c r="L148" s="148"/>
      <c r="M148" s="153"/>
      <c r="T148" s="154"/>
      <c r="AT148" s="149" t="s">
        <v>164</v>
      </c>
      <c r="AU148" s="149" t="s">
        <v>84</v>
      </c>
      <c r="AV148" s="12" t="s">
        <v>84</v>
      </c>
      <c r="AW148" s="12" t="s">
        <v>36</v>
      </c>
      <c r="AX148" s="12" t="s">
        <v>75</v>
      </c>
      <c r="AY148" s="149" t="s">
        <v>157</v>
      </c>
    </row>
    <row r="149" spans="2:65" s="13" customFormat="1" ht="10">
      <c r="B149" s="155"/>
      <c r="D149" s="144" t="s">
        <v>164</v>
      </c>
      <c r="E149" s="156" t="s">
        <v>19</v>
      </c>
      <c r="F149" s="157" t="s">
        <v>166</v>
      </c>
      <c r="H149" s="158">
        <v>96.605000000000004</v>
      </c>
      <c r="I149" s="159"/>
      <c r="L149" s="155"/>
      <c r="M149" s="160"/>
      <c r="T149" s="161"/>
      <c r="AT149" s="156" t="s">
        <v>164</v>
      </c>
      <c r="AU149" s="156" t="s">
        <v>84</v>
      </c>
      <c r="AV149" s="13" t="s">
        <v>90</v>
      </c>
      <c r="AW149" s="13" t="s">
        <v>36</v>
      </c>
      <c r="AX149" s="13" t="s">
        <v>80</v>
      </c>
      <c r="AY149" s="156" t="s">
        <v>157</v>
      </c>
    </row>
    <row r="150" spans="2:65" s="1" customFormat="1" ht="37.75" customHeight="1">
      <c r="B150" s="32"/>
      <c r="C150" s="131" t="s">
        <v>223</v>
      </c>
      <c r="D150" s="131" t="s">
        <v>159</v>
      </c>
      <c r="E150" s="132" t="s">
        <v>1556</v>
      </c>
      <c r="F150" s="133" t="s">
        <v>1557</v>
      </c>
      <c r="G150" s="134" t="s">
        <v>162</v>
      </c>
      <c r="H150" s="135">
        <v>88.08</v>
      </c>
      <c r="I150" s="136"/>
      <c r="J150" s="137">
        <f>ROUND(I150*H150,2)</f>
        <v>0</v>
      </c>
      <c r="K150" s="133" t="s">
        <v>19</v>
      </c>
      <c r="L150" s="32"/>
      <c r="M150" s="138" t="s">
        <v>19</v>
      </c>
      <c r="N150" s="139" t="s">
        <v>46</v>
      </c>
      <c r="P150" s="140">
        <f>O150*H150</f>
        <v>0</v>
      </c>
      <c r="Q150" s="140">
        <v>0</v>
      </c>
      <c r="R150" s="140">
        <f>Q150*H150</f>
        <v>0</v>
      </c>
      <c r="S150" s="140">
        <v>0</v>
      </c>
      <c r="T150" s="141">
        <f>S150*H150</f>
        <v>0</v>
      </c>
      <c r="AR150" s="142" t="s">
        <v>90</v>
      </c>
      <c r="AT150" s="142" t="s">
        <v>159</v>
      </c>
      <c r="AU150" s="142" t="s">
        <v>84</v>
      </c>
      <c r="AY150" s="17" t="s">
        <v>157</v>
      </c>
      <c r="BE150" s="143">
        <f>IF(N150="základní",J150,0)</f>
        <v>0</v>
      </c>
      <c r="BF150" s="143">
        <f>IF(N150="snížená",J150,0)</f>
        <v>0</v>
      </c>
      <c r="BG150" s="143">
        <f>IF(N150="zákl. přenesená",J150,0)</f>
        <v>0</v>
      </c>
      <c r="BH150" s="143">
        <f>IF(N150="sníž. přenesená",J150,0)</f>
        <v>0</v>
      </c>
      <c r="BI150" s="143">
        <f>IF(N150="nulová",J150,0)</f>
        <v>0</v>
      </c>
      <c r="BJ150" s="17" t="s">
        <v>80</v>
      </c>
      <c r="BK150" s="143">
        <f>ROUND(I150*H150,2)</f>
        <v>0</v>
      </c>
      <c r="BL150" s="17" t="s">
        <v>90</v>
      </c>
      <c r="BM150" s="142" t="s">
        <v>236</v>
      </c>
    </row>
    <row r="151" spans="2:65" s="1" customFormat="1" ht="18">
      <c r="B151" s="32"/>
      <c r="D151" s="144" t="s">
        <v>163</v>
      </c>
      <c r="F151" s="145" t="s">
        <v>1557</v>
      </c>
      <c r="I151" s="146"/>
      <c r="L151" s="32"/>
      <c r="M151" s="147"/>
      <c r="T151" s="53"/>
      <c r="AT151" s="17" t="s">
        <v>163</v>
      </c>
      <c r="AU151" s="17" t="s">
        <v>84</v>
      </c>
    </row>
    <row r="152" spans="2:65" s="12" customFormat="1" ht="10">
      <c r="B152" s="148"/>
      <c r="D152" s="144" t="s">
        <v>164</v>
      </c>
      <c r="E152" s="149" t="s">
        <v>19</v>
      </c>
      <c r="F152" s="150" t="s">
        <v>1558</v>
      </c>
      <c r="H152" s="151">
        <v>43.56</v>
      </c>
      <c r="I152" s="152"/>
      <c r="L152" s="148"/>
      <c r="M152" s="153"/>
      <c r="T152" s="154"/>
      <c r="AT152" s="149" t="s">
        <v>164</v>
      </c>
      <c r="AU152" s="149" t="s">
        <v>84</v>
      </c>
      <c r="AV152" s="12" t="s">
        <v>84</v>
      </c>
      <c r="AW152" s="12" t="s">
        <v>36</v>
      </c>
      <c r="AX152" s="12" t="s">
        <v>75</v>
      </c>
      <c r="AY152" s="149" t="s">
        <v>157</v>
      </c>
    </row>
    <row r="153" spans="2:65" s="12" customFormat="1" ht="10">
      <c r="B153" s="148"/>
      <c r="D153" s="144" t="s">
        <v>164</v>
      </c>
      <c r="E153" s="149" t="s">
        <v>19</v>
      </c>
      <c r="F153" s="150" t="s">
        <v>1559</v>
      </c>
      <c r="H153" s="151">
        <v>42</v>
      </c>
      <c r="I153" s="152"/>
      <c r="L153" s="148"/>
      <c r="M153" s="153"/>
      <c r="T153" s="154"/>
      <c r="AT153" s="149" t="s">
        <v>164</v>
      </c>
      <c r="AU153" s="149" t="s">
        <v>84</v>
      </c>
      <c r="AV153" s="12" t="s">
        <v>84</v>
      </c>
      <c r="AW153" s="12" t="s">
        <v>36</v>
      </c>
      <c r="AX153" s="12" t="s">
        <v>75</v>
      </c>
      <c r="AY153" s="149" t="s">
        <v>157</v>
      </c>
    </row>
    <row r="154" spans="2:65" s="12" customFormat="1" ht="10">
      <c r="B154" s="148"/>
      <c r="D154" s="144" t="s">
        <v>164</v>
      </c>
      <c r="E154" s="149" t="s">
        <v>19</v>
      </c>
      <c r="F154" s="150" t="s">
        <v>1560</v>
      </c>
      <c r="H154" s="151">
        <v>2.52</v>
      </c>
      <c r="I154" s="152"/>
      <c r="L154" s="148"/>
      <c r="M154" s="153"/>
      <c r="T154" s="154"/>
      <c r="AT154" s="149" t="s">
        <v>164</v>
      </c>
      <c r="AU154" s="149" t="s">
        <v>84</v>
      </c>
      <c r="AV154" s="12" t="s">
        <v>84</v>
      </c>
      <c r="AW154" s="12" t="s">
        <v>36</v>
      </c>
      <c r="AX154" s="12" t="s">
        <v>75</v>
      </c>
      <c r="AY154" s="149" t="s">
        <v>157</v>
      </c>
    </row>
    <row r="155" spans="2:65" s="13" customFormat="1" ht="10">
      <c r="B155" s="155"/>
      <c r="D155" s="144" t="s">
        <v>164</v>
      </c>
      <c r="E155" s="156" t="s">
        <v>19</v>
      </c>
      <c r="F155" s="157" t="s">
        <v>166</v>
      </c>
      <c r="H155" s="158">
        <v>88.08</v>
      </c>
      <c r="I155" s="159"/>
      <c r="L155" s="155"/>
      <c r="M155" s="160"/>
      <c r="T155" s="161"/>
      <c r="AT155" s="156" t="s">
        <v>164</v>
      </c>
      <c r="AU155" s="156" t="s">
        <v>84</v>
      </c>
      <c r="AV155" s="13" t="s">
        <v>90</v>
      </c>
      <c r="AW155" s="13" t="s">
        <v>36</v>
      </c>
      <c r="AX155" s="13" t="s">
        <v>80</v>
      </c>
      <c r="AY155" s="156" t="s">
        <v>157</v>
      </c>
    </row>
    <row r="156" spans="2:65" s="1" customFormat="1" ht="16.5" customHeight="1">
      <c r="B156" s="32"/>
      <c r="C156" s="162" t="s">
        <v>192</v>
      </c>
      <c r="D156" s="162" t="s">
        <v>206</v>
      </c>
      <c r="E156" s="163" t="s">
        <v>1561</v>
      </c>
      <c r="F156" s="164" t="s">
        <v>1562</v>
      </c>
      <c r="G156" s="165" t="s">
        <v>185</v>
      </c>
      <c r="H156" s="166">
        <v>92.16</v>
      </c>
      <c r="I156" s="167"/>
      <c r="J156" s="168">
        <f>ROUND(I156*H156,2)</f>
        <v>0</v>
      </c>
      <c r="K156" s="164" t="s">
        <v>19</v>
      </c>
      <c r="L156" s="169"/>
      <c r="M156" s="170" t="s">
        <v>19</v>
      </c>
      <c r="N156" s="171" t="s">
        <v>46</v>
      </c>
      <c r="P156" s="140">
        <f>O156*H156</f>
        <v>0</v>
      </c>
      <c r="Q156" s="140">
        <v>0</v>
      </c>
      <c r="R156" s="140">
        <f>Q156*H156</f>
        <v>0</v>
      </c>
      <c r="S156" s="140">
        <v>0</v>
      </c>
      <c r="T156" s="141">
        <f>S156*H156</f>
        <v>0</v>
      </c>
      <c r="AR156" s="142" t="s">
        <v>175</v>
      </c>
      <c r="AT156" s="142" t="s">
        <v>206</v>
      </c>
      <c r="AU156" s="142" t="s">
        <v>84</v>
      </c>
      <c r="AY156" s="17" t="s">
        <v>157</v>
      </c>
      <c r="BE156" s="143">
        <f>IF(N156="základní",J156,0)</f>
        <v>0</v>
      </c>
      <c r="BF156" s="143">
        <f>IF(N156="snížená",J156,0)</f>
        <v>0</v>
      </c>
      <c r="BG156" s="143">
        <f>IF(N156="zákl. přenesená",J156,0)</f>
        <v>0</v>
      </c>
      <c r="BH156" s="143">
        <f>IF(N156="sníž. přenesená",J156,0)</f>
        <v>0</v>
      </c>
      <c r="BI156" s="143">
        <f>IF(N156="nulová",J156,0)</f>
        <v>0</v>
      </c>
      <c r="BJ156" s="17" t="s">
        <v>80</v>
      </c>
      <c r="BK156" s="143">
        <f>ROUND(I156*H156,2)</f>
        <v>0</v>
      </c>
      <c r="BL156" s="17" t="s">
        <v>90</v>
      </c>
      <c r="BM156" s="142" t="s">
        <v>240</v>
      </c>
    </row>
    <row r="157" spans="2:65" s="1" customFormat="1" ht="10">
      <c r="B157" s="32"/>
      <c r="D157" s="144" t="s">
        <v>163</v>
      </c>
      <c r="F157" s="145" t="s">
        <v>1562</v>
      </c>
      <c r="I157" s="146"/>
      <c r="L157" s="32"/>
      <c r="M157" s="147"/>
      <c r="T157" s="53"/>
      <c r="AT157" s="17" t="s">
        <v>163</v>
      </c>
      <c r="AU157" s="17" t="s">
        <v>84</v>
      </c>
    </row>
    <row r="158" spans="2:65" s="14" customFormat="1" ht="10">
      <c r="B158" s="172"/>
      <c r="D158" s="144" t="s">
        <v>164</v>
      </c>
      <c r="E158" s="173" t="s">
        <v>19</v>
      </c>
      <c r="F158" s="174" t="s">
        <v>1563</v>
      </c>
      <c r="H158" s="173" t="s">
        <v>19</v>
      </c>
      <c r="I158" s="175"/>
      <c r="L158" s="172"/>
      <c r="M158" s="176"/>
      <c r="T158" s="177"/>
      <c r="AT158" s="173" t="s">
        <v>164</v>
      </c>
      <c r="AU158" s="173" t="s">
        <v>84</v>
      </c>
      <c r="AV158" s="14" t="s">
        <v>80</v>
      </c>
      <c r="AW158" s="14" t="s">
        <v>36</v>
      </c>
      <c r="AX158" s="14" t="s">
        <v>75</v>
      </c>
      <c r="AY158" s="173" t="s">
        <v>157</v>
      </c>
    </row>
    <row r="159" spans="2:65" s="12" customFormat="1" ht="10">
      <c r="B159" s="148"/>
      <c r="D159" s="144" t="s">
        <v>164</v>
      </c>
      <c r="E159" s="149" t="s">
        <v>19</v>
      </c>
      <c r="F159" s="150" t="s">
        <v>1564</v>
      </c>
      <c r="H159" s="151">
        <v>87.12</v>
      </c>
      <c r="I159" s="152"/>
      <c r="L159" s="148"/>
      <c r="M159" s="153"/>
      <c r="T159" s="154"/>
      <c r="AT159" s="149" t="s">
        <v>164</v>
      </c>
      <c r="AU159" s="149" t="s">
        <v>84</v>
      </c>
      <c r="AV159" s="12" t="s">
        <v>84</v>
      </c>
      <c r="AW159" s="12" t="s">
        <v>36</v>
      </c>
      <c r="AX159" s="12" t="s">
        <v>75</v>
      </c>
      <c r="AY159" s="149" t="s">
        <v>157</v>
      </c>
    </row>
    <row r="160" spans="2:65" s="12" customFormat="1" ht="10">
      <c r="B160" s="148"/>
      <c r="D160" s="144" t="s">
        <v>164</v>
      </c>
      <c r="E160" s="149" t="s">
        <v>19</v>
      </c>
      <c r="F160" s="150" t="s">
        <v>1565</v>
      </c>
      <c r="H160" s="151">
        <v>5.04</v>
      </c>
      <c r="I160" s="152"/>
      <c r="L160" s="148"/>
      <c r="M160" s="153"/>
      <c r="T160" s="154"/>
      <c r="AT160" s="149" t="s">
        <v>164</v>
      </c>
      <c r="AU160" s="149" t="s">
        <v>84</v>
      </c>
      <c r="AV160" s="12" t="s">
        <v>84</v>
      </c>
      <c r="AW160" s="12" t="s">
        <v>36</v>
      </c>
      <c r="AX160" s="12" t="s">
        <v>75</v>
      </c>
      <c r="AY160" s="149" t="s">
        <v>157</v>
      </c>
    </row>
    <row r="161" spans="2:65" s="13" customFormat="1" ht="10">
      <c r="B161" s="155"/>
      <c r="D161" s="144" t="s">
        <v>164</v>
      </c>
      <c r="E161" s="156" t="s">
        <v>19</v>
      </c>
      <c r="F161" s="157" t="s">
        <v>166</v>
      </c>
      <c r="H161" s="158">
        <v>92.160000000000011</v>
      </c>
      <c r="I161" s="159"/>
      <c r="L161" s="155"/>
      <c r="M161" s="160"/>
      <c r="T161" s="161"/>
      <c r="AT161" s="156" t="s">
        <v>164</v>
      </c>
      <c r="AU161" s="156" t="s">
        <v>84</v>
      </c>
      <c r="AV161" s="13" t="s">
        <v>90</v>
      </c>
      <c r="AW161" s="13" t="s">
        <v>36</v>
      </c>
      <c r="AX161" s="13" t="s">
        <v>80</v>
      </c>
      <c r="AY161" s="156" t="s">
        <v>157</v>
      </c>
    </row>
    <row r="162" spans="2:65" s="1" customFormat="1" ht="16.5" customHeight="1">
      <c r="B162" s="32"/>
      <c r="C162" s="162" t="s">
        <v>232</v>
      </c>
      <c r="D162" s="162" t="s">
        <v>206</v>
      </c>
      <c r="E162" s="163" t="s">
        <v>1566</v>
      </c>
      <c r="F162" s="164" t="s">
        <v>1567</v>
      </c>
      <c r="G162" s="165" t="s">
        <v>185</v>
      </c>
      <c r="H162" s="166">
        <v>84</v>
      </c>
      <c r="I162" s="167"/>
      <c r="J162" s="168">
        <f>ROUND(I162*H162,2)</f>
        <v>0</v>
      </c>
      <c r="K162" s="164" t="s">
        <v>19</v>
      </c>
      <c r="L162" s="169"/>
      <c r="M162" s="170" t="s">
        <v>19</v>
      </c>
      <c r="N162" s="171" t="s">
        <v>46</v>
      </c>
      <c r="P162" s="140">
        <f>O162*H162</f>
        <v>0</v>
      </c>
      <c r="Q162" s="140">
        <v>0</v>
      </c>
      <c r="R162" s="140">
        <f>Q162*H162</f>
        <v>0</v>
      </c>
      <c r="S162" s="140">
        <v>0</v>
      </c>
      <c r="T162" s="141">
        <f>S162*H162</f>
        <v>0</v>
      </c>
      <c r="AR162" s="142" t="s">
        <v>175</v>
      </c>
      <c r="AT162" s="142" t="s">
        <v>206</v>
      </c>
      <c r="AU162" s="142" t="s">
        <v>84</v>
      </c>
      <c r="AY162" s="17" t="s">
        <v>157</v>
      </c>
      <c r="BE162" s="143">
        <f>IF(N162="základní",J162,0)</f>
        <v>0</v>
      </c>
      <c r="BF162" s="143">
        <f>IF(N162="snížená",J162,0)</f>
        <v>0</v>
      </c>
      <c r="BG162" s="143">
        <f>IF(N162="zákl. přenesená",J162,0)</f>
        <v>0</v>
      </c>
      <c r="BH162" s="143">
        <f>IF(N162="sníž. přenesená",J162,0)</f>
        <v>0</v>
      </c>
      <c r="BI162" s="143">
        <f>IF(N162="nulová",J162,0)</f>
        <v>0</v>
      </c>
      <c r="BJ162" s="17" t="s">
        <v>80</v>
      </c>
      <c r="BK162" s="143">
        <f>ROUND(I162*H162,2)</f>
        <v>0</v>
      </c>
      <c r="BL162" s="17" t="s">
        <v>90</v>
      </c>
      <c r="BM162" s="142" t="s">
        <v>244</v>
      </c>
    </row>
    <row r="163" spans="2:65" s="1" customFormat="1" ht="10">
      <c r="B163" s="32"/>
      <c r="D163" s="144" t="s">
        <v>163</v>
      </c>
      <c r="F163" s="145" t="s">
        <v>1567</v>
      </c>
      <c r="I163" s="146"/>
      <c r="L163" s="32"/>
      <c r="M163" s="147"/>
      <c r="T163" s="53"/>
      <c r="AT163" s="17" t="s">
        <v>163</v>
      </c>
      <c r="AU163" s="17" t="s">
        <v>84</v>
      </c>
    </row>
    <row r="164" spans="2:65" s="14" customFormat="1" ht="10">
      <c r="B164" s="172"/>
      <c r="D164" s="144" t="s">
        <v>164</v>
      </c>
      <c r="E164" s="173" t="s">
        <v>19</v>
      </c>
      <c r="F164" s="174" t="s">
        <v>1568</v>
      </c>
      <c r="H164" s="173" t="s">
        <v>19</v>
      </c>
      <c r="I164" s="175"/>
      <c r="L164" s="172"/>
      <c r="M164" s="176"/>
      <c r="T164" s="177"/>
      <c r="AT164" s="173" t="s">
        <v>164</v>
      </c>
      <c r="AU164" s="173" t="s">
        <v>84</v>
      </c>
      <c r="AV164" s="14" t="s">
        <v>80</v>
      </c>
      <c r="AW164" s="14" t="s">
        <v>36</v>
      </c>
      <c r="AX164" s="14" t="s">
        <v>75</v>
      </c>
      <c r="AY164" s="173" t="s">
        <v>157</v>
      </c>
    </row>
    <row r="165" spans="2:65" s="12" customFormat="1" ht="10">
      <c r="B165" s="148"/>
      <c r="D165" s="144" t="s">
        <v>164</v>
      </c>
      <c r="E165" s="149" t="s">
        <v>19</v>
      </c>
      <c r="F165" s="150" t="s">
        <v>1569</v>
      </c>
      <c r="H165" s="151">
        <v>84</v>
      </c>
      <c r="I165" s="152"/>
      <c r="L165" s="148"/>
      <c r="M165" s="153"/>
      <c r="T165" s="154"/>
      <c r="AT165" s="149" t="s">
        <v>164</v>
      </c>
      <c r="AU165" s="149" t="s">
        <v>84</v>
      </c>
      <c r="AV165" s="12" t="s">
        <v>84</v>
      </c>
      <c r="AW165" s="12" t="s">
        <v>36</v>
      </c>
      <c r="AX165" s="12" t="s">
        <v>75</v>
      </c>
      <c r="AY165" s="149" t="s">
        <v>157</v>
      </c>
    </row>
    <row r="166" spans="2:65" s="13" customFormat="1" ht="10">
      <c r="B166" s="155"/>
      <c r="D166" s="144" t="s">
        <v>164</v>
      </c>
      <c r="E166" s="156" t="s">
        <v>19</v>
      </c>
      <c r="F166" s="157" t="s">
        <v>166</v>
      </c>
      <c r="H166" s="158">
        <v>84</v>
      </c>
      <c r="I166" s="159"/>
      <c r="L166" s="155"/>
      <c r="M166" s="160"/>
      <c r="T166" s="161"/>
      <c r="AT166" s="156" t="s">
        <v>164</v>
      </c>
      <c r="AU166" s="156" t="s">
        <v>84</v>
      </c>
      <c r="AV166" s="13" t="s">
        <v>90</v>
      </c>
      <c r="AW166" s="13" t="s">
        <v>36</v>
      </c>
      <c r="AX166" s="13" t="s">
        <v>80</v>
      </c>
      <c r="AY166" s="156" t="s">
        <v>157</v>
      </c>
    </row>
    <row r="167" spans="2:65" s="11" customFormat="1" ht="22.75" customHeight="1">
      <c r="B167" s="119"/>
      <c r="D167" s="120" t="s">
        <v>74</v>
      </c>
      <c r="E167" s="129" t="s">
        <v>84</v>
      </c>
      <c r="F167" s="129" t="s">
        <v>222</v>
      </c>
      <c r="I167" s="122"/>
      <c r="J167" s="130">
        <f>BK167</f>
        <v>0</v>
      </c>
      <c r="L167" s="119"/>
      <c r="M167" s="124"/>
      <c r="P167" s="125">
        <f>SUM(P168:P169)</f>
        <v>0</v>
      </c>
      <c r="R167" s="125">
        <f>SUM(R168:R169)</f>
        <v>0</v>
      </c>
      <c r="T167" s="126">
        <f>SUM(T168:T169)</f>
        <v>0</v>
      </c>
      <c r="AR167" s="120" t="s">
        <v>80</v>
      </c>
      <c r="AT167" s="127" t="s">
        <v>74</v>
      </c>
      <c r="AU167" s="127" t="s">
        <v>80</v>
      </c>
      <c r="AY167" s="120" t="s">
        <v>157</v>
      </c>
      <c r="BK167" s="128">
        <f>SUM(BK168:BK169)</f>
        <v>0</v>
      </c>
    </row>
    <row r="168" spans="2:65" s="1" customFormat="1" ht="37.75" customHeight="1">
      <c r="B168" s="32"/>
      <c r="C168" s="131" t="s">
        <v>200</v>
      </c>
      <c r="D168" s="131" t="s">
        <v>159</v>
      </c>
      <c r="E168" s="132" t="s">
        <v>1570</v>
      </c>
      <c r="F168" s="133" t="s">
        <v>1571</v>
      </c>
      <c r="G168" s="134" t="s">
        <v>235</v>
      </c>
      <c r="H168" s="135">
        <v>35</v>
      </c>
      <c r="I168" s="136"/>
      <c r="J168" s="137">
        <f>ROUND(I168*H168,2)</f>
        <v>0</v>
      </c>
      <c r="K168" s="133" t="s">
        <v>19</v>
      </c>
      <c r="L168" s="32"/>
      <c r="M168" s="138" t="s">
        <v>19</v>
      </c>
      <c r="N168" s="139" t="s">
        <v>46</v>
      </c>
      <c r="P168" s="140">
        <f>O168*H168</f>
        <v>0</v>
      </c>
      <c r="Q168" s="140">
        <v>0</v>
      </c>
      <c r="R168" s="140">
        <f>Q168*H168</f>
        <v>0</v>
      </c>
      <c r="S168" s="140">
        <v>0</v>
      </c>
      <c r="T168" s="141">
        <f>S168*H168</f>
        <v>0</v>
      </c>
      <c r="AR168" s="142" t="s">
        <v>90</v>
      </c>
      <c r="AT168" s="142" t="s">
        <v>159</v>
      </c>
      <c r="AU168" s="142" t="s">
        <v>84</v>
      </c>
      <c r="AY168" s="17" t="s">
        <v>157</v>
      </c>
      <c r="BE168" s="143">
        <f>IF(N168="základní",J168,0)</f>
        <v>0</v>
      </c>
      <c r="BF168" s="143">
        <f>IF(N168="snížená",J168,0)</f>
        <v>0</v>
      </c>
      <c r="BG168" s="143">
        <f>IF(N168="zákl. přenesená",J168,0)</f>
        <v>0</v>
      </c>
      <c r="BH168" s="143">
        <f>IF(N168="sníž. přenesená",J168,0)</f>
        <v>0</v>
      </c>
      <c r="BI168" s="143">
        <f>IF(N168="nulová",J168,0)</f>
        <v>0</v>
      </c>
      <c r="BJ168" s="17" t="s">
        <v>80</v>
      </c>
      <c r="BK168" s="143">
        <f>ROUND(I168*H168,2)</f>
        <v>0</v>
      </c>
      <c r="BL168" s="17" t="s">
        <v>90</v>
      </c>
      <c r="BM168" s="142" t="s">
        <v>248</v>
      </c>
    </row>
    <row r="169" spans="2:65" s="1" customFormat="1" ht="18">
      <c r="B169" s="32"/>
      <c r="D169" s="144" t="s">
        <v>163</v>
      </c>
      <c r="F169" s="145" t="s">
        <v>1571</v>
      </c>
      <c r="I169" s="146"/>
      <c r="L169" s="32"/>
      <c r="M169" s="147"/>
      <c r="T169" s="53"/>
      <c r="AT169" s="17" t="s">
        <v>163</v>
      </c>
      <c r="AU169" s="17" t="s">
        <v>84</v>
      </c>
    </row>
    <row r="170" spans="2:65" s="11" customFormat="1" ht="22.75" customHeight="1">
      <c r="B170" s="119"/>
      <c r="D170" s="120" t="s">
        <v>74</v>
      </c>
      <c r="E170" s="129" t="s">
        <v>87</v>
      </c>
      <c r="F170" s="129" t="s">
        <v>309</v>
      </c>
      <c r="I170" s="122"/>
      <c r="J170" s="130">
        <f>BK170</f>
        <v>0</v>
      </c>
      <c r="L170" s="119"/>
      <c r="M170" s="124"/>
      <c r="P170" s="125">
        <f>SUM(P171:P188)</f>
        <v>0</v>
      </c>
      <c r="R170" s="125">
        <f>SUM(R171:R188)</f>
        <v>0</v>
      </c>
      <c r="T170" s="126">
        <f>SUM(T171:T188)</f>
        <v>0</v>
      </c>
      <c r="AR170" s="120" t="s">
        <v>80</v>
      </c>
      <c r="AT170" s="127" t="s">
        <v>74</v>
      </c>
      <c r="AU170" s="127" t="s">
        <v>80</v>
      </c>
      <c r="AY170" s="120" t="s">
        <v>157</v>
      </c>
      <c r="BK170" s="128">
        <f>SUM(BK171:BK188)</f>
        <v>0</v>
      </c>
    </row>
    <row r="171" spans="2:65" s="1" customFormat="1" ht="24.15" customHeight="1">
      <c r="B171" s="32"/>
      <c r="C171" s="131" t="s">
        <v>241</v>
      </c>
      <c r="D171" s="131" t="s">
        <v>159</v>
      </c>
      <c r="E171" s="132" t="s">
        <v>1572</v>
      </c>
      <c r="F171" s="133" t="s">
        <v>1573</v>
      </c>
      <c r="G171" s="134" t="s">
        <v>340</v>
      </c>
      <c r="H171" s="135">
        <v>2</v>
      </c>
      <c r="I171" s="136"/>
      <c r="J171" s="137">
        <f>ROUND(I171*H171,2)</f>
        <v>0</v>
      </c>
      <c r="K171" s="133" t="s">
        <v>19</v>
      </c>
      <c r="L171" s="32"/>
      <c r="M171" s="138" t="s">
        <v>19</v>
      </c>
      <c r="N171" s="139" t="s">
        <v>46</v>
      </c>
      <c r="P171" s="140">
        <f>O171*H171</f>
        <v>0</v>
      </c>
      <c r="Q171" s="140">
        <v>0</v>
      </c>
      <c r="R171" s="140">
        <f>Q171*H171</f>
        <v>0</v>
      </c>
      <c r="S171" s="140">
        <v>0</v>
      </c>
      <c r="T171" s="141">
        <f>S171*H171</f>
        <v>0</v>
      </c>
      <c r="AR171" s="142" t="s">
        <v>90</v>
      </c>
      <c r="AT171" s="142" t="s">
        <v>159</v>
      </c>
      <c r="AU171" s="142" t="s">
        <v>84</v>
      </c>
      <c r="AY171" s="17" t="s">
        <v>157</v>
      </c>
      <c r="BE171" s="143">
        <f>IF(N171="základní",J171,0)</f>
        <v>0</v>
      </c>
      <c r="BF171" s="143">
        <f>IF(N171="snížená",J171,0)</f>
        <v>0</v>
      </c>
      <c r="BG171" s="143">
        <f>IF(N171="zákl. přenesená",J171,0)</f>
        <v>0</v>
      </c>
      <c r="BH171" s="143">
        <f>IF(N171="sníž. přenesená",J171,0)</f>
        <v>0</v>
      </c>
      <c r="BI171" s="143">
        <f>IF(N171="nulová",J171,0)</f>
        <v>0</v>
      </c>
      <c r="BJ171" s="17" t="s">
        <v>80</v>
      </c>
      <c r="BK171" s="143">
        <f>ROUND(I171*H171,2)</f>
        <v>0</v>
      </c>
      <c r="BL171" s="17" t="s">
        <v>90</v>
      </c>
      <c r="BM171" s="142" t="s">
        <v>252</v>
      </c>
    </row>
    <row r="172" spans="2:65" s="1" customFormat="1" ht="18">
      <c r="B172" s="32"/>
      <c r="D172" s="144" t="s">
        <v>163</v>
      </c>
      <c r="F172" s="145" t="s">
        <v>1573</v>
      </c>
      <c r="I172" s="146"/>
      <c r="L172" s="32"/>
      <c r="M172" s="147"/>
      <c r="T172" s="53"/>
      <c r="AT172" s="17" t="s">
        <v>163</v>
      </c>
      <c r="AU172" s="17" t="s">
        <v>84</v>
      </c>
    </row>
    <row r="173" spans="2:65" s="1" customFormat="1" ht="16.5" customHeight="1">
      <c r="B173" s="32"/>
      <c r="C173" s="131" t="s">
        <v>204</v>
      </c>
      <c r="D173" s="131" t="s">
        <v>159</v>
      </c>
      <c r="E173" s="132" t="s">
        <v>1574</v>
      </c>
      <c r="F173" s="133" t="s">
        <v>1575</v>
      </c>
      <c r="G173" s="134" t="s">
        <v>340</v>
      </c>
      <c r="H173" s="135">
        <v>2</v>
      </c>
      <c r="I173" s="136"/>
      <c r="J173" s="137">
        <f>ROUND(I173*H173,2)</f>
        <v>0</v>
      </c>
      <c r="K173" s="133" t="s">
        <v>19</v>
      </c>
      <c r="L173" s="32"/>
      <c r="M173" s="138" t="s">
        <v>19</v>
      </c>
      <c r="N173" s="139" t="s">
        <v>46</v>
      </c>
      <c r="P173" s="140">
        <f>O173*H173</f>
        <v>0</v>
      </c>
      <c r="Q173" s="140">
        <v>0</v>
      </c>
      <c r="R173" s="140">
        <f>Q173*H173</f>
        <v>0</v>
      </c>
      <c r="S173" s="140">
        <v>0</v>
      </c>
      <c r="T173" s="141">
        <f>S173*H173</f>
        <v>0</v>
      </c>
      <c r="AR173" s="142" t="s">
        <v>90</v>
      </c>
      <c r="AT173" s="142" t="s">
        <v>159</v>
      </c>
      <c r="AU173" s="142" t="s">
        <v>84</v>
      </c>
      <c r="AY173" s="17" t="s">
        <v>157</v>
      </c>
      <c r="BE173" s="143">
        <f>IF(N173="základní",J173,0)</f>
        <v>0</v>
      </c>
      <c r="BF173" s="143">
        <f>IF(N173="snížená",J173,0)</f>
        <v>0</v>
      </c>
      <c r="BG173" s="143">
        <f>IF(N173="zákl. přenesená",J173,0)</f>
        <v>0</v>
      </c>
      <c r="BH173" s="143">
        <f>IF(N173="sníž. přenesená",J173,0)</f>
        <v>0</v>
      </c>
      <c r="BI173" s="143">
        <f>IF(N173="nulová",J173,0)</f>
        <v>0</v>
      </c>
      <c r="BJ173" s="17" t="s">
        <v>80</v>
      </c>
      <c r="BK173" s="143">
        <f>ROUND(I173*H173,2)</f>
        <v>0</v>
      </c>
      <c r="BL173" s="17" t="s">
        <v>90</v>
      </c>
      <c r="BM173" s="142" t="s">
        <v>256</v>
      </c>
    </row>
    <row r="174" spans="2:65" s="1" customFormat="1" ht="10">
      <c r="B174" s="32"/>
      <c r="D174" s="144" t="s">
        <v>163</v>
      </c>
      <c r="F174" s="145" t="s">
        <v>1575</v>
      </c>
      <c r="I174" s="146"/>
      <c r="L174" s="32"/>
      <c r="M174" s="147"/>
      <c r="T174" s="53"/>
      <c r="AT174" s="17" t="s">
        <v>163</v>
      </c>
      <c r="AU174" s="17" t="s">
        <v>84</v>
      </c>
    </row>
    <row r="175" spans="2:65" s="1" customFormat="1" ht="16.5" customHeight="1">
      <c r="B175" s="32"/>
      <c r="C175" s="131" t="s">
        <v>7</v>
      </c>
      <c r="D175" s="131" t="s">
        <v>159</v>
      </c>
      <c r="E175" s="132" t="s">
        <v>1576</v>
      </c>
      <c r="F175" s="133" t="s">
        <v>1577</v>
      </c>
      <c r="G175" s="134" t="s">
        <v>340</v>
      </c>
      <c r="H175" s="135">
        <v>2</v>
      </c>
      <c r="I175" s="136"/>
      <c r="J175" s="137">
        <f>ROUND(I175*H175,2)</f>
        <v>0</v>
      </c>
      <c r="K175" s="133" t="s">
        <v>19</v>
      </c>
      <c r="L175" s="32"/>
      <c r="M175" s="138" t="s">
        <v>19</v>
      </c>
      <c r="N175" s="139" t="s">
        <v>46</v>
      </c>
      <c r="P175" s="140">
        <f>O175*H175</f>
        <v>0</v>
      </c>
      <c r="Q175" s="140">
        <v>0</v>
      </c>
      <c r="R175" s="140">
        <f>Q175*H175</f>
        <v>0</v>
      </c>
      <c r="S175" s="140">
        <v>0</v>
      </c>
      <c r="T175" s="141">
        <f>S175*H175</f>
        <v>0</v>
      </c>
      <c r="AR175" s="142" t="s">
        <v>90</v>
      </c>
      <c r="AT175" s="142" t="s">
        <v>159</v>
      </c>
      <c r="AU175" s="142" t="s">
        <v>84</v>
      </c>
      <c r="AY175" s="17" t="s">
        <v>157</v>
      </c>
      <c r="BE175" s="143">
        <f>IF(N175="základní",J175,0)</f>
        <v>0</v>
      </c>
      <c r="BF175" s="143">
        <f>IF(N175="snížená",J175,0)</f>
        <v>0</v>
      </c>
      <c r="BG175" s="143">
        <f>IF(N175="zákl. přenesená",J175,0)</f>
        <v>0</v>
      </c>
      <c r="BH175" s="143">
        <f>IF(N175="sníž. přenesená",J175,0)</f>
        <v>0</v>
      </c>
      <c r="BI175" s="143">
        <f>IF(N175="nulová",J175,0)</f>
        <v>0</v>
      </c>
      <c r="BJ175" s="17" t="s">
        <v>80</v>
      </c>
      <c r="BK175" s="143">
        <f>ROUND(I175*H175,2)</f>
        <v>0</v>
      </c>
      <c r="BL175" s="17" t="s">
        <v>90</v>
      </c>
      <c r="BM175" s="142" t="s">
        <v>261</v>
      </c>
    </row>
    <row r="176" spans="2:65" s="1" customFormat="1" ht="10">
      <c r="B176" s="32"/>
      <c r="D176" s="144" t="s">
        <v>163</v>
      </c>
      <c r="F176" s="145" t="s">
        <v>1577</v>
      </c>
      <c r="I176" s="146"/>
      <c r="L176" s="32"/>
      <c r="M176" s="147"/>
      <c r="T176" s="53"/>
      <c r="AT176" s="17" t="s">
        <v>163</v>
      </c>
      <c r="AU176" s="17" t="s">
        <v>84</v>
      </c>
    </row>
    <row r="177" spans="2:65" s="1" customFormat="1" ht="16.5" customHeight="1">
      <c r="B177" s="32"/>
      <c r="C177" s="131" t="s">
        <v>210</v>
      </c>
      <c r="D177" s="131" t="s">
        <v>159</v>
      </c>
      <c r="E177" s="132" t="s">
        <v>1578</v>
      </c>
      <c r="F177" s="133" t="s">
        <v>1579</v>
      </c>
      <c r="G177" s="134" t="s">
        <v>340</v>
      </c>
      <c r="H177" s="135">
        <v>2</v>
      </c>
      <c r="I177" s="136"/>
      <c r="J177" s="137">
        <f>ROUND(I177*H177,2)</f>
        <v>0</v>
      </c>
      <c r="K177" s="133" t="s">
        <v>19</v>
      </c>
      <c r="L177" s="32"/>
      <c r="M177" s="138" t="s">
        <v>19</v>
      </c>
      <c r="N177" s="139" t="s">
        <v>46</v>
      </c>
      <c r="P177" s="140">
        <f>O177*H177</f>
        <v>0</v>
      </c>
      <c r="Q177" s="140">
        <v>0</v>
      </c>
      <c r="R177" s="140">
        <f>Q177*H177</f>
        <v>0</v>
      </c>
      <c r="S177" s="140">
        <v>0</v>
      </c>
      <c r="T177" s="141">
        <f>S177*H177</f>
        <v>0</v>
      </c>
      <c r="AR177" s="142" t="s">
        <v>90</v>
      </c>
      <c r="AT177" s="142" t="s">
        <v>159</v>
      </c>
      <c r="AU177" s="142" t="s">
        <v>84</v>
      </c>
      <c r="AY177" s="17" t="s">
        <v>157</v>
      </c>
      <c r="BE177" s="143">
        <f>IF(N177="základní",J177,0)</f>
        <v>0</v>
      </c>
      <c r="BF177" s="143">
        <f>IF(N177="snížená",J177,0)</f>
        <v>0</v>
      </c>
      <c r="BG177" s="143">
        <f>IF(N177="zákl. přenesená",J177,0)</f>
        <v>0</v>
      </c>
      <c r="BH177" s="143">
        <f>IF(N177="sníž. přenesená",J177,0)</f>
        <v>0</v>
      </c>
      <c r="BI177" s="143">
        <f>IF(N177="nulová",J177,0)</f>
        <v>0</v>
      </c>
      <c r="BJ177" s="17" t="s">
        <v>80</v>
      </c>
      <c r="BK177" s="143">
        <f>ROUND(I177*H177,2)</f>
        <v>0</v>
      </c>
      <c r="BL177" s="17" t="s">
        <v>90</v>
      </c>
      <c r="BM177" s="142" t="s">
        <v>264</v>
      </c>
    </row>
    <row r="178" spans="2:65" s="1" customFormat="1" ht="10">
      <c r="B178" s="32"/>
      <c r="D178" s="144" t="s">
        <v>163</v>
      </c>
      <c r="F178" s="145" t="s">
        <v>1579</v>
      </c>
      <c r="I178" s="146"/>
      <c r="L178" s="32"/>
      <c r="M178" s="147"/>
      <c r="T178" s="53"/>
      <c r="AT178" s="17" t="s">
        <v>163</v>
      </c>
      <c r="AU178" s="17" t="s">
        <v>84</v>
      </c>
    </row>
    <row r="179" spans="2:65" s="1" customFormat="1" ht="21.75" customHeight="1">
      <c r="B179" s="32"/>
      <c r="C179" s="131" t="s">
        <v>258</v>
      </c>
      <c r="D179" s="131" t="s">
        <v>159</v>
      </c>
      <c r="E179" s="132" t="s">
        <v>1580</v>
      </c>
      <c r="F179" s="133" t="s">
        <v>1581</v>
      </c>
      <c r="G179" s="134" t="s">
        <v>162</v>
      </c>
      <c r="H179" s="135">
        <v>4.9930000000000003</v>
      </c>
      <c r="I179" s="136"/>
      <c r="J179" s="137">
        <f>ROUND(I179*H179,2)</f>
        <v>0</v>
      </c>
      <c r="K179" s="133" t="s">
        <v>19</v>
      </c>
      <c r="L179" s="32"/>
      <c r="M179" s="138" t="s">
        <v>19</v>
      </c>
      <c r="N179" s="139" t="s">
        <v>46</v>
      </c>
      <c r="P179" s="140">
        <f>O179*H179</f>
        <v>0</v>
      </c>
      <c r="Q179" s="140">
        <v>0</v>
      </c>
      <c r="R179" s="140">
        <f>Q179*H179</f>
        <v>0</v>
      </c>
      <c r="S179" s="140">
        <v>0</v>
      </c>
      <c r="T179" s="141">
        <f>S179*H179</f>
        <v>0</v>
      </c>
      <c r="AR179" s="142" t="s">
        <v>90</v>
      </c>
      <c r="AT179" s="142" t="s">
        <v>159</v>
      </c>
      <c r="AU179" s="142" t="s">
        <v>84</v>
      </c>
      <c r="AY179" s="17" t="s">
        <v>157</v>
      </c>
      <c r="BE179" s="143">
        <f>IF(N179="základní",J179,0)</f>
        <v>0</v>
      </c>
      <c r="BF179" s="143">
        <f>IF(N179="snížená",J179,0)</f>
        <v>0</v>
      </c>
      <c r="BG179" s="143">
        <f>IF(N179="zákl. přenesená",J179,0)</f>
        <v>0</v>
      </c>
      <c r="BH179" s="143">
        <f>IF(N179="sníž. přenesená",J179,0)</f>
        <v>0</v>
      </c>
      <c r="BI179" s="143">
        <f>IF(N179="nulová",J179,0)</f>
        <v>0</v>
      </c>
      <c r="BJ179" s="17" t="s">
        <v>80</v>
      </c>
      <c r="BK179" s="143">
        <f>ROUND(I179*H179,2)</f>
        <v>0</v>
      </c>
      <c r="BL179" s="17" t="s">
        <v>90</v>
      </c>
      <c r="BM179" s="142" t="s">
        <v>269</v>
      </c>
    </row>
    <row r="180" spans="2:65" s="1" customFormat="1" ht="10">
      <c r="B180" s="32"/>
      <c r="D180" s="144" t="s">
        <v>163</v>
      </c>
      <c r="F180" s="145" t="s">
        <v>1581</v>
      </c>
      <c r="I180" s="146"/>
      <c r="L180" s="32"/>
      <c r="M180" s="147"/>
      <c r="T180" s="53"/>
      <c r="AT180" s="17" t="s">
        <v>163</v>
      </c>
      <c r="AU180" s="17" t="s">
        <v>84</v>
      </c>
    </row>
    <row r="181" spans="2:65" s="12" customFormat="1" ht="10">
      <c r="B181" s="148"/>
      <c r="D181" s="144" t="s">
        <v>164</v>
      </c>
      <c r="E181" s="149" t="s">
        <v>19</v>
      </c>
      <c r="F181" s="150" t="s">
        <v>1582</v>
      </c>
      <c r="H181" s="151">
        <v>4.9930000000000003</v>
      </c>
      <c r="I181" s="152"/>
      <c r="L181" s="148"/>
      <c r="M181" s="153"/>
      <c r="T181" s="154"/>
      <c r="AT181" s="149" t="s">
        <v>164</v>
      </c>
      <c r="AU181" s="149" t="s">
        <v>84</v>
      </c>
      <c r="AV181" s="12" t="s">
        <v>84</v>
      </c>
      <c r="AW181" s="12" t="s">
        <v>36</v>
      </c>
      <c r="AX181" s="12" t="s">
        <v>75</v>
      </c>
      <c r="AY181" s="149" t="s">
        <v>157</v>
      </c>
    </row>
    <row r="182" spans="2:65" s="13" customFormat="1" ht="10">
      <c r="B182" s="155"/>
      <c r="D182" s="144" t="s">
        <v>164</v>
      </c>
      <c r="E182" s="156" t="s">
        <v>19</v>
      </c>
      <c r="F182" s="157" t="s">
        <v>166</v>
      </c>
      <c r="H182" s="158">
        <v>4.9930000000000003</v>
      </c>
      <c r="I182" s="159"/>
      <c r="L182" s="155"/>
      <c r="M182" s="160"/>
      <c r="T182" s="161"/>
      <c r="AT182" s="156" t="s">
        <v>164</v>
      </c>
      <c r="AU182" s="156" t="s">
        <v>84</v>
      </c>
      <c r="AV182" s="13" t="s">
        <v>90</v>
      </c>
      <c r="AW182" s="13" t="s">
        <v>36</v>
      </c>
      <c r="AX182" s="13" t="s">
        <v>80</v>
      </c>
      <c r="AY182" s="156" t="s">
        <v>157</v>
      </c>
    </row>
    <row r="183" spans="2:65" s="1" customFormat="1" ht="16.5" customHeight="1">
      <c r="B183" s="32"/>
      <c r="C183" s="131" t="s">
        <v>213</v>
      </c>
      <c r="D183" s="131" t="s">
        <v>159</v>
      </c>
      <c r="E183" s="132" t="s">
        <v>1583</v>
      </c>
      <c r="F183" s="133" t="s">
        <v>1584</v>
      </c>
      <c r="G183" s="134" t="s">
        <v>199</v>
      </c>
      <c r="H183" s="135">
        <v>24.963000000000001</v>
      </c>
      <c r="I183" s="136"/>
      <c r="J183" s="137">
        <f>ROUND(I183*H183,2)</f>
        <v>0</v>
      </c>
      <c r="K183" s="133" t="s">
        <v>19</v>
      </c>
      <c r="L183" s="32"/>
      <c r="M183" s="138" t="s">
        <v>19</v>
      </c>
      <c r="N183" s="139" t="s">
        <v>46</v>
      </c>
      <c r="P183" s="140">
        <f>O183*H183</f>
        <v>0</v>
      </c>
      <c r="Q183" s="140">
        <v>0</v>
      </c>
      <c r="R183" s="140">
        <f>Q183*H183</f>
        <v>0</v>
      </c>
      <c r="S183" s="140">
        <v>0</v>
      </c>
      <c r="T183" s="141">
        <f>S183*H183</f>
        <v>0</v>
      </c>
      <c r="AR183" s="142" t="s">
        <v>90</v>
      </c>
      <c r="AT183" s="142" t="s">
        <v>159</v>
      </c>
      <c r="AU183" s="142" t="s">
        <v>84</v>
      </c>
      <c r="AY183" s="17" t="s">
        <v>157</v>
      </c>
      <c r="BE183" s="143">
        <f>IF(N183="základní",J183,0)</f>
        <v>0</v>
      </c>
      <c r="BF183" s="143">
        <f>IF(N183="snížená",J183,0)</f>
        <v>0</v>
      </c>
      <c r="BG183" s="143">
        <f>IF(N183="zákl. přenesená",J183,0)</f>
        <v>0</v>
      </c>
      <c r="BH183" s="143">
        <f>IF(N183="sníž. přenesená",J183,0)</f>
        <v>0</v>
      </c>
      <c r="BI183" s="143">
        <f>IF(N183="nulová",J183,0)</f>
        <v>0</v>
      </c>
      <c r="BJ183" s="17" t="s">
        <v>80</v>
      </c>
      <c r="BK183" s="143">
        <f>ROUND(I183*H183,2)</f>
        <v>0</v>
      </c>
      <c r="BL183" s="17" t="s">
        <v>90</v>
      </c>
      <c r="BM183" s="142" t="s">
        <v>275</v>
      </c>
    </row>
    <row r="184" spans="2:65" s="1" customFormat="1" ht="10">
      <c r="B184" s="32"/>
      <c r="D184" s="144" t="s">
        <v>163</v>
      </c>
      <c r="F184" s="145" t="s">
        <v>1584</v>
      </c>
      <c r="I184" s="146"/>
      <c r="L184" s="32"/>
      <c r="M184" s="147"/>
      <c r="T184" s="53"/>
      <c r="AT184" s="17" t="s">
        <v>163</v>
      </c>
      <c r="AU184" s="17" t="s">
        <v>84</v>
      </c>
    </row>
    <row r="185" spans="2:65" s="12" customFormat="1" ht="10">
      <c r="B185" s="148"/>
      <c r="D185" s="144" t="s">
        <v>164</v>
      </c>
      <c r="E185" s="149" t="s">
        <v>19</v>
      </c>
      <c r="F185" s="150" t="s">
        <v>1585</v>
      </c>
      <c r="H185" s="151">
        <v>24.963000000000001</v>
      </c>
      <c r="I185" s="152"/>
      <c r="L185" s="148"/>
      <c r="M185" s="153"/>
      <c r="T185" s="154"/>
      <c r="AT185" s="149" t="s">
        <v>164</v>
      </c>
      <c r="AU185" s="149" t="s">
        <v>84</v>
      </c>
      <c r="AV185" s="12" t="s">
        <v>84</v>
      </c>
      <c r="AW185" s="12" t="s">
        <v>36</v>
      </c>
      <c r="AX185" s="12" t="s">
        <v>75</v>
      </c>
      <c r="AY185" s="149" t="s">
        <v>157</v>
      </c>
    </row>
    <row r="186" spans="2:65" s="13" customFormat="1" ht="10">
      <c r="B186" s="155"/>
      <c r="D186" s="144" t="s">
        <v>164</v>
      </c>
      <c r="E186" s="156" t="s">
        <v>19</v>
      </c>
      <c r="F186" s="157" t="s">
        <v>166</v>
      </c>
      <c r="H186" s="158">
        <v>24.963000000000001</v>
      </c>
      <c r="I186" s="159"/>
      <c r="L186" s="155"/>
      <c r="M186" s="160"/>
      <c r="T186" s="161"/>
      <c r="AT186" s="156" t="s">
        <v>164</v>
      </c>
      <c r="AU186" s="156" t="s">
        <v>84</v>
      </c>
      <c r="AV186" s="13" t="s">
        <v>90</v>
      </c>
      <c r="AW186" s="13" t="s">
        <v>36</v>
      </c>
      <c r="AX186" s="13" t="s">
        <v>80</v>
      </c>
      <c r="AY186" s="156" t="s">
        <v>157</v>
      </c>
    </row>
    <row r="187" spans="2:65" s="1" customFormat="1" ht="16.5" customHeight="1">
      <c r="B187" s="32"/>
      <c r="C187" s="131" t="s">
        <v>266</v>
      </c>
      <c r="D187" s="131" t="s">
        <v>159</v>
      </c>
      <c r="E187" s="132" t="s">
        <v>1586</v>
      </c>
      <c r="F187" s="133" t="s">
        <v>1587</v>
      </c>
      <c r="G187" s="134" t="s">
        <v>199</v>
      </c>
      <c r="H187" s="135">
        <v>24.963000000000001</v>
      </c>
      <c r="I187" s="136"/>
      <c r="J187" s="137">
        <f>ROUND(I187*H187,2)</f>
        <v>0</v>
      </c>
      <c r="K187" s="133" t="s">
        <v>19</v>
      </c>
      <c r="L187" s="32"/>
      <c r="M187" s="138" t="s">
        <v>19</v>
      </c>
      <c r="N187" s="139" t="s">
        <v>46</v>
      </c>
      <c r="P187" s="140">
        <f>O187*H187</f>
        <v>0</v>
      </c>
      <c r="Q187" s="140">
        <v>0</v>
      </c>
      <c r="R187" s="140">
        <f>Q187*H187</f>
        <v>0</v>
      </c>
      <c r="S187" s="140">
        <v>0</v>
      </c>
      <c r="T187" s="141">
        <f>S187*H187</f>
        <v>0</v>
      </c>
      <c r="AR187" s="142" t="s">
        <v>90</v>
      </c>
      <c r="AT187" s="142" t="s">
        <v>159</v>
      </c>
      <c r="AU187" s="142" t="s">
        <v>84</v>
      </c>
      <c r="AY187" s="17" t="s">
        <v>157</v>
      </c>
      <c r="BE187" s="143">
        <f>IF(N187="základní",J187,0)</f>
        <v>0</v>
      </c>
      <c r="BF187" s="143">
        <f>IF(N187="snížená",J187,0)</f>
        <v>0</v>
      </c>
      <c r="BG187" s="143">
        <f>IF(N187="zákl. přenesená",J187,0)</f>
        <v>0</v>
      </c>
      <c r="BH187" s="143">
        <f>IF(N187="sníž. přenesená",J187,0)</f>
        <v>0</v>
      </c>
      <c r="BI187" s="143">
        <f>IF(N187="nulová",J187,0)</f>
        <v>0</v>
      </c>
      <c r="BJ187" s="17" t="s">
        <v>80</v>
      </c>
      <c r="BK187" s="143">
        <f>ROUND(I187*H187,2)</f>
        <v>0</v>
      </c>
      <c r="BL187" s="17" t="s">
        <v>90</v>
      </c>
      <c r="BM187" s="142" t="s">
        <v>281</v>
      </c>
    </row>
    <row r="188" spans="2:65" s="1" customFormat="1" ht="10">
      <c r="B188" s="32"/>
      <c r="D188" s="144" t="s">
        <v>163</v>
      </c>
      <c r="F188" s="145" t="s">
        <v>1587</v>
      </c>
      <c r="I188" s="146"/>
      <c r="L188" s="32"/>
      <c r="M188" s="147"/>
      <c r="T188" s="53"/>
      <c r="AT188" s="17" t="s">
        <v>163</v>
      </c>
      <c r="AU188" s="17" t="s">
        <v>84</v>
      </c>
    </row>
    <row r="189" spans="2:65" s="11" customFormat="1" ht="22.75" customHeight="1">
      <c r="B189" s="119"/>
      <c r="D189" s="120" t="s">
        <v>74</v>
      </c>
      <c r="E189" s="129" t="s">
        <v>90</v>
      </c>
      <c r="F189" s="129" t="s">
        <v>447</v>
      </c>
      <c r="I189" s="122"/>
      <c r="J189" s="130">
        <f>BK189</f>
        <v>0</v>
      </c>
      <c r="L189" s="119"/>
      <c r="M189" s="124"/>
      <c r="P189" s="125">
        <f>SUM(P190:P200)</f>
        <v>0</v>
      </c>
      <c r="R189" s="125">
        <f>SUM(R190:R200)</f>
        <v>0</v>
      </c>
      <c r="T189" s="126">
        <f>SUM(T190:T200)</f>
        <v>0</v>
      </c>
      <c r="AR189" s="120" t="s">
        <v>80</v>
      </c>
      <c r="AT189" s="127" t="s">
        <v>74</v>
      </c>
      <c r="AU189" s="127" t="s">
        <v>80</v>
      </c>
      <c r="AY189" s="120" t="s">
        <v>157</v>
      </c>
      <c r="BK189" s="128">
        <f>SUM(BK190:BK200)</f>
        <v>0</v>
      </c>
    </row>
    <row r="190" spans="2:65" s="1" customFormat="1" ht="16.5" customHeight="1">
      <c r="B190" s="32"/>
      <c r="C190" s="131" t="s">
        <v>218</v>
      </c>
      <c r="D190" s="131" t="s">
        <v>159</v>
      </c>
      <c r="E190" s="132" t="s">
        <v>1588</v>
      </c>
      <c r="F190" s="133" t="s">
        <v>1589</v>
      </c>
      <c r="G190" s="134" t="s">
        <v>162</v>
      </c>
      <c r="H190" s="135">
        <v>10.52</v>
      </c>
      <c r="I190" s="136"/>
      <c r="J190" s="137">
        <f>ROUND(I190*H190,2)</f>
        <v>0</v>
      </c>
      <c r="K190" s="133" t="s">
        <v>19</v>
      </c>
      <c r="L190" s="32"/>
      <c r="M190" s="138" t="s">
        <v>19</v>
      </c>
      <c r="N190" s="139" t="s">
        <v>46</v>
      </c>
      <c r="P190" s="140">
        <f>O190*H190</f>
        <v>0</v>
      </c>
      <c r="Q190" s="140">
        <v>0</v>
      </c>
      <c r="R190" s="140">
        <f>Q190*H190</f>
        <v>0</v>
      </c>
      <c r="S190" s="140">
        <v>0</v>
      </c>
      <c r="T190" s="141">
        <f>S190*H190</f>
        <v>0</v>
      </c>
      <c r="AR190" s="142" t="s">
        <v>90</v>
      </c>
      <c r="AT190" s="142" t="s">
        <v>159</v>
      </c>
      <c r="AU190" s="142" t="s">
        <v>84</v>
      </c>
      <c r="AY190" s="17" t="s">
        <v>157</v>
      </c>
      <c r="BE190" s="143">
        <f>IF(N190="základní",J190,0)</f>
        <v>0</v>
      </c>
      <c r="BF190" s="143">
        <f>IF(N190="snížená",J190,0)</f>
        <v>0</v>
      </c>
      <c r="BG190" s="143">
        <f>IF(N190="zákl. přenesená",J190,0)</f>
        <v>0</v>
      </c>
      <c r="BH190" s="143">
        <f>IF(N190="sníž. přenesená",J190,0)</f>
        <v>0</v>
      </c>
      <c r="BI190" s="143">
        <f>IF(N190="nulová",J190,0)</f>
        <v>0</v>
      </c>
      <c r="BJ190" s="17" t="s">
        <v>80</v>
      </c>
      <c r="BK190" s="143">
        <f>ROUND(I190*H190,2)</f>
        <v>0</v>
      </c>
      <c r="BL190" s="17" t="s">
        <v>90</v>
      </c>
      <c r="BM190" s="142" t="s">
        <v>285</v>
      </c>
    </row>
    <row r="191" spans="2:65" s="1" customFormat="1" ht="10">
      <c r="B191" s="32"/>
      <c r="D191" s="144" t="s">
        <v>163</v>
      </c>
      <c r="F191" s="145" t="s">
        <v>1589</v>
      </c>
      <c r="I191" s="146"/>
      <c r="L191" s="32"/>
      <c r="M191" s="147"/>
      <c r="T191" s="53"/>
      <c r="AT191" s="17" t="s">
        <v>163</v>
      </c>
      <c r="AU191" s="17" t="s">
        <v>84</v>
      </c>
    </row>
    <row r="192" spans="2:65" s="12" customFormat="1" ht="10">
      <c r="B192" s="148"/>
      <c r="D192" s="144" t="s">
        <v>164</v>
      </c>
      <c r="E192" s="149" t="s">
        <v>19</v>
      </c>
      <c r="F192" s="150" t="s">
        <v>1590</v>
      </c>
      <c r="H192" s="151">
        <v>9.68</v>
      </c>
      <c r="I192" s="152"/>
      <c r="L192" s="148"/>
      <c r="M192" s="153"/>
      <c r="T192" s="154"/>
      <c r="AT192" s="149" t="s">
        <v>164</v>
      </c>
      <c r="AU192" s="149" t="s">
        <v>84</v>
      </c>
      <c r="AV192" s="12" t="s">
        <v>84</v>
      </c>
      <c r="AW192" s="12" t="s">
        <v>36</v>
      </c>
      <c r="AX192" s="12" t="s">
        <v>75</v>
      </c>
      <c r="AY192" s="149" t="s">
        <v>157</v>
      </c>
    </row>
    <row r="193" spans="2:65" s="12" customFormat="1" ht="10">
      <c r="B193" s="148"/>
      <c r="D193" s="144" t="s">
        <v>164</v>
      </c>
      <c r="E193" s="149" t="s">
        <v>19</v>
      </c>
      <c r="F193" s="150" t="s">
        <v>1591</v>
      </c>
      <c r="H193" s="151">
        <v>0.84</v>
      </c>
      <c r="I193" s="152"/>
      <c r="L193" s="148"/>
      <c r="M193" s="153"/>
      <c r="T193" s="154"/>
      <c r="AT193" s="149" t="s">
        <v>164</v>
      </c>
      <c r="AU193" s="149" t="s">
        <v>84</v>
      </c>
      <c r="AV193" s="12" t="s">
        <v>84</v>
      </c>
      <c r="AW193" s="12" t="s">
        <v>36</v>
      </c>
      <c r="AX193" s="12" t="s">
        <v>75</v>
      </c>
      <c r="AY193" s="149" t="s">
        <v>157</v>
      </c>
    </row>
    <row r="194" spans="2:65" s="13" customFormat="1" ht="10">
      <c r="B194" s="155"/>
      <c r="D194" s="144" t="s">
        <v>164</v>
      </c>
      <c r="E194" s="156" t="s">
        <v>19</v>
      </c>
      <c r="F194" s="157" t="s">
        <v>166</v>
      </c>
      <c r="H194" s="158">
        <v>10.52</v>
      </c>
      <c r="I194" s="159"/>
      <c r="L194" s="155"/>
      <c r="M194" s="160"/>
      <c r="T194" s="161"/>
      <c r="AT194" s="156" t="s">
        <v>164</v>
      </c>
      <c r="AU194" s="156" t="s">
        <v>84</v>
      </c>
      <c r="AV194" s="13" t="s">
        <v>90</v>
      </c>
      <c r="AW194" s="13" t="s">
        <v>36</v>
      </c>
      <c r="AX194" s="13" t="s">
        <v>80</v>
      </c>
      <c r="AY194" s="156" t="s">
        <v>157</v>
      </c>
    </row>
    <row r="195" spans="2:65" s="1" customFormat="1" ht="24.15" customHeight="1">
      <c r="B195" s="32"/>
      <c r="C195" s="131" t="s">
        <v>278</v>
      </c>
      <c r="D195" s="131" t="s">
        <v>159</v>
      </c>
      <c r="E195" s="132" t="s">
        <v>1592</v>
      </c>
      <c r="F195" s="133" t="s">
        <v>1593</v>
      </c>
      <c r="G195" s="134" t="s">
        <v>162</v>
      </c>
      <c r="H195" s="135">
        <v>2.9630000000000001</v>
      </c>
      <c r="I195" s="136"/>
      <c r="J195" s="137">
        <f>ROUND(I195*H195,2)</f>
        <v>0</v>
      </c>
      <c r="K195" s="133" t="s">
        <v>19</v>
      </c>
      <c r="L195" s="32"/>
      <c r="M195" s="138" t="s">
        <v>19</v>
      </c>
      <c r="N195" s="139" t="s">
        <v>46</v>
      </c>
      <c r="P195" s="140">
        <f>O195*H195</f>
        <v>0</v>
      </c>
      <c r="Q195" s="140">
        <v>0</v>
      </c>
      <c r="R195" s="140">
        <f>Q195*H195</f>
        <v>0</v>
      </c>
      <c r="S195" s="140">
        <v>0</v>
      </c>
      <c r="T195" s="141">
        <f>S195*H195</f>
        <v>0</v>
      </c>
      <c r="AR195" s="142" t="s">
        <v>90</v>
      </c>
      <c r="AT195" s="142" t="s">
        <v>159</v>
      </c>
      <c r="AU195" s="142" t="s">
        <v>84</v>
      </c>
      <c r="AY195" s="17" t="s">
        <v>157</v>
      </c>
      <c r="BE195" s="143">
        <f>IF(N195="základní",J195,0)</f>
        <v>0</v>
      </c>
      <c r="BF195" s="143">
        <f>IF(N195="snížená",J195,0)</f>
        <v>0</v>
      </c>
      <c r="BG195" s="143">
        <f>IF(N195="zákl. přenesená",J195,0)</f>
        <v>0</v>
      </c>
      <c r="BH195" s="143">
        <f>IF(N195="sníž. přenesená",J195,0)</f>
        <v>0</v>
      </c>
      <c r="BI195" s="143">
        <f>IF(N195="nulová",J195,0)</f>
        <v>0</v>
      </c>
      <c r="BJ195" s="17" t="s">
        <v>80</v>
      </c>
      <c r="BK195" s="143">
        <f>ROUND(I195*H195,2)</f>
        <v>0</v>
      </c>
      <c r="BL195" s="17" t="s">
        <v>90</v>
      </c>
      <c r="BM195" s="142" t="s">
        <v>289</v>
      </c>
    </row>
    <row r="196" spans="2:65" s="1" customFormat="1" ht="18">
      <c r="B196" s="32"/>
      <c r="D196" s="144" t="s">
        <v>163</v>
      </c>
      <c r="F196" s="145" t="s">
        <v>1593</v>
      </c>
      <c r="I196" s="146"/>
      <c r="L196" s="32"/>
      <c r="M196" s="147"/>
      <c r="T196" s="53"/>
      <c r="AT196" s="17" t="s">
        <v>163</v>
      </c>
      <c r="AU196" s="17" t="s">
        <v>84</v>
      </c>
    </row>
    <row r="197" spans="2:65" s="14" customFormat="1" ht="10">
      <c r="B197" s="172"/>
      <c r="D197" s="144" t="s">
        <v>164</v>
      </c>
      <c r="E197" s="173" t="s">
        <v>19</v>
      </c>
      <c r="F197" s="174" t="s">
        <v>1594</v>
      </c>
      <c r="H197" s="173" t="s">
        <v>19</v>
      </c>
      <c r="I197" s="175"/>
      <c r="L197" s="172"/>
      <c r="M197" s="176"/>
      <c r="T197" s="177"/>
      <c r="AT197" s="173" t="s">
        <v>164</v>
      </c>
      <c r="AU197" s="173" t="s">
        <v>84</v>
      </c>
      <c r="AV197" s="14" t="s">
        <v>80</v>
      </c>
      <c r="AW197" s="14" t="s">
        <v>36</v>
      </c>
      <c r="AX197" s="14" t="s">
        <v>75</v>
      </c>
      <c r="AY197" s="173" t="s">
        <v>157</v>
      </c>
    </row>
    <row r="198" spans="2:65" s="12" customFormat="1" ht="10">
      <c r="B198" s="148"/>
      <c r="D198" s="144" t="s">
        <v>164</v>
      </c>
      <c r="E198" s="149" t="s">
        <v>19</v>
      </c>
      <c r="F198" s="150" t="s">
        <v>1595</v>
      </c>
      <c r="H198" s="151">
        <v>2.8130000000000002</v>
      </c>
      <c r="I198" s="152"/>
      <c r="L198" s="148"/>
      <c r="M198" s="153"/>
      <c r="T198" s="154"/>
      <c r="AT198" s="149" t="s">
        <v>164</v>
      </c>
      <c r="AU198" s="149" t="s">
        <v>84</v>
      </c>
      <c r="AV198" s="12" t="s">
        <v>84</v>
      </c>
      <c r="AW198" s="12" t="s">
        <v>36</v>
      </c>
      <c r="AX198" s="12" t="s">
        <v>75</v>
      </c>
      <c r="AY198" s="149" t="s">
        <v>157</v>
      </c>
    </row>
    <row r="199" spans="2:65" s="12" customFormat="1" ht="10">
      <c r="B199" s="148"/>
      <c r="D199" s="144" t="s">
        <v>164</v>
      </c>
      <c r="E199" s="149" t="s">
        <v>19</v>
      </c>
      <c r="F199" s="150" t="s">
        <v>1596</v>
      </c>
      <c r="H199" s="151">
        <v>0.15</v>
      </c>
      <c r="I199" s="152"/>
      <c r="L199" s="148"/>
      <c r="M199" s="153"/>
      <c r="T199" s="154"/>
      <c r="AT199" s="149" t="s">
        <v>164</v>
      </c>
      <c r="AU199" s="149" t="s">
        <v>84</v>
      </c>
      <c r="AV199" s="12" t="s">
        <v>84</v>
      </c>
      <c r="AW199" s="12" t="s">
        <v>36</v>
      </c>
      <c r="AX199" s="12" t="s">
        <v>75</v>
      </c>
      <c r="AY199" s="149" t="s">
        <v>157</v>
      </c>
    </row>
    <row r="200" spans="2:65" s="13" customFormat="1" ht="10">
      <c r="B200" s="155"/>
      <c r="D200" s="144" t="s">
        <v>164</v>
      </c>
      <c r="E200" s="156" t="s">
        <v>19</v>
      </c>
      <c r="F200" s="157" t="s">
        <v>166</v>
      </c>
      <c r="H200" s="158">
        <v>2.9630000000000001</v>
      </c>
      <c r="I200" s="159"/>
      <c r="L200" s="155"/>
      <c r="M200" s="160"/>
      <c r="T200" s="161"/>
      <c r="AT200" s="156" t="s">
        <v>164</v>
      </c>
      <c r="AU200" s="156" t="s">
        <v>84</v>
      </c>
      <c r="AV200" s="13" t="s">
        <v>90</v>
      </c>
      <c r="AW200" s="13" t="s">
        <v>36</v>
      </c>
      <c r="AX200" s="13" t="s">
        <v>80</v>
      </c>
      <c r="AY200" s="156" t="s">
        <v>157</v>
      </c>
    </row>
    <row r="201" spans="2:65" s="11" customFormat="1" ht="22.75" customHeight="1">
      <c r="B201" s="119"/>
      <c r="D201" s="120" t="s">
        <v>74</v>
      </c>
      <c r="E201" s="129" t="s">
        <v>93</v>
      </c>
      <c r="F201" s="129" t="s">
        <v>1597</v>
      </c>
      <c r="I201" s="122"/>
      <c r="J201" s="130">
        <f>BK201</f>
        <v>0</v>
      </c>
      <c r="L201" s="119"/>
      <c r="M201" s="124"/>
      <c r="P201" s="125">
        <f>SUM(P202:P211)</f>
        <v>0</v>
      </c>
      <c r="R201" s="125">
        <f>SUM(R202:R211)</f>
        <v>0</v>
      </c>
      <c r="T201" s="126">
        <f>SUM(T202:T211)</f>
        <v>0</v>
      </c>
      <c r="AR201" s="120" t="s">
        <v>80</v>
      </c>
      <c r="AT201" s="127" t="s">
        <v>74</v>
      </c>
      <c r="AU201" s="127" t="s">
        <v>80</v>
      </c>
      <c r="AY201" s="120" t="s">
        <v>157</v>
      </c>
      <c r="BK201" s="128">
        <f>SUM(BK202:BK211)</f>
        <v>0</v>
      </c>
    </row>
    <row r="202" spans="2:65" s="1" customFormat="1" ht="16.5" customHeight="1">
      <c r="B202" s="32"/>
      <c r="C202" s="131" t="s">
        <v>221</v>
      </c>
      <c r="D202" s="131" t="s">
        <v>159</v>
      </c>
      <c r="E202" s="132" t="s">
        <v>1598</v>
      </c>
      <c r="F202" s="133" t="s">
        <v>1599</v>
      </c>
      <c r="G202" s="134" t="s">
        <v>199</v>
      </c>
      <c r="H202" s="135">
        <v>12</v>
      </c>
      <c r="I202" s="136"/>
      <c r="J202" s="137">
        <f>ROUND(I202*H202,2)</f>
        <v>0</v>
      </c>
      <c r="K202" s="133" t="s">
        <v>19</v>
      </c>
      <c r="L202" s="32"/>
      <c r="M202" s="138" t="s">
        <v>19</v>
      </c>
      <c r="N202" s="139" t="s">
        <v>46</v>
      </c>
      <c r="P202" s="140">
        <f>O202*H202</f>
        <v>0</v>
      </c>
      <c r="Q202" s="140">
        <v>0</v>
      </c>
      <c r="R202" s="140">
        <f>Q202*H202</f>
        <v>0</v>
      </c>
      <c r="S202" s="140">
        <v>0</v>
      </c>
      <c r="T202" s="141">
        <f>S202*H202</f>
        <v>0</v>
      </c>
      <c r="AR202" s="142" t="s">
        <v>90</v>
      </c>
      <c r="AT202" s="142" t="s">
        <v>159</v>
      </c>
      <c r="AU202" s="142" t="s">
        <v>84</v>
      </c>
      <c r="AY202" s="17" t="s">
        <v>157</v>
      </c>
      <c r="BE202" s="143">
        <f>IF(N202="základní",J202,0)</f>
        <v>0</v>
      </c>
      <c r="BF202" s="143">
        <f>IF(N202="snížená",J202,0)</f>
        <v>0</v>
      </c>
      <c r="BG202" s="143">
        <f>IF(N202="zákl. přenesená",J202,0)</f>
        <v>0</v>
      </c>
      <c r="BH202" s="143">
        <f>IF(N202="sníž. přenesená",J202,0)</f>
        <v>0</v>
      </c>
      <c r="BI202" s="143">
        <f>IF(N202="nulová",J202,0)</f>
        <v>0</v>
      </c>
      <c r="BJ202" s="17" t="s">
        <v>80</v>
      </c>
      <c r="BK202" s="143">
        <f>ROUND(I202*H202,2)</f>
        <v>0</v>
      </c>
      <c r="BL202" s="17" t="s">
        <v>90</v>
      </c>
      <c r="BM202" s="142" t="s">
        <v>292</v>
      </c>
    </row>
    <row r="203" spans="2:65" s="1" customFormat="1" ht="10">
      <c r="B203" s="32"/>
      <c r="D203" s="144" t="s">
        <v>163</v>
      </c>
      <c r="F203" s="145" t="s">
        <v>1599</v>
      </c>
      <c r="I203" s="146"/>
      <c r="L203" s="32"/>
      <c r="M203" s="147"/>
      <c r="T203" s="53"/>
      <c r="AT203" s="17" t="s">
        <v>163</v>
      </c>
      <c r="AU203" s="17" t="s">
        <v>84</v>
      </c>
    </row>
    <row r="204" spans="2:65" s="1" customFormat="1" ht="24.15" customHeight="1">
      <c r="B204" s="32"/>
      <c r="C204" s="131" t="s">
        <v>286</v>
      </c>
      <c r="D204" s="131" t="s">
        <v>159</v>
      </c>
      <c r="E204" s="132" t="s">
        <v>1600</v>
      </c>
      <c r="F204" s="133" t="s">
        <v>1601</v>
      </c>
      <c r="G204" s="134" t="s">
        <v>199</v>
      </c>
      <c r="H204" s="135">
        <v>12</v>
      </c>
      <c r="I204" s="136"/>
      <c r="J204" s="137">
        <f>ROUND(I204*H204,2)</f>
        <v>0</v>
      </c>
      <c r="K204" s="133" t="s">
        <v>19</v>
      </c>
      <c r="L204" s="32"/>
      <c r="M204" s="138" t="s">
        <v>19</v>
      </c>
      <c r="N204" s="139" t="s">
        <v>46</v>
      </c>
      <c r="P204" s="140">
        <f>O204*H204</f>
        <v>0</v>
      </c>
      <c r="Q204" s="140">
        <v>0</v>
      </c>
      <c r="R204" s="140">
        <f>Q204*H204</f>
        <v>0</v>
      </c>
      <c r="S204" s="140">
        <v>0</v>
      </c>
      <c r="T204" s="141">
        <f>S204*H204</f>
        <v>0</v>
      </c>
      <c r="AR204" s="142" t="s">
        <v>90</v>
      </c>
      <c r="AT204" s="142" t="s">
        <v>159</v>
      </c>
      <c r="AU204" s="142" t="s">
        <v>84</v>
      </c>
      <c r="AY204" s="17" t="s">
        <v>157</v>
      </c>
      <c r="BE204" s="143">
        <f>IF(N204="základní",J204,0)</f>
        <v>0</v>
      </c>
      <c r="BF204" s="143">
        <f>IF(N204="snížená",J204,0)</f>
        <v>0</v>
      </c>
      <c r="BG204" s="143">
        <f>IF(N204="zákl. přenesená",J204,0)</f>
        <v>0</v>
      </c>
      <c r="BH204" s="143">
        <f>IF(N204="sníž. přenesená",J204,0)</f>
        <v>0</v>
      </c>
      <c r="BI204" s="143">
        <f>IF(N204="nulová",J204,0)</f>
        <v>0</v>
      </c>
      <c r="BJ204" s="17" t="s">
        <v>80</v>
      </c>
      <c r="BK204" s="143">
        <f>ROUND(I204*H204,2)</f>
        <v>0</v>
      </c>
      <c r="BL204" s="17" t="s">
        <v>90</v>
      </c>
      <c r="BM204" s="142" t="s">
        <v>297</v>
      </c>
    </row>
    <row r="205" spans="2:65" s="1" customFormat="1" ht="10">
      <c r="B205" s="32"/>
      <c r="D205" s="144" t="s">
        <v>163</v>
      </c>
      <c r="F205" s="145" t="s">
        <v>1601</v>
      </c>
      <c r="I205" s="146"/>
      <c r="L205" s="32"/>
      <c r="M205" s="147"/>
      <c r="T205" s="53"/>
      <c r="AT205" s="17" t="s">
        <v>163</v>
      </c>
      <c r="AU205" s="17" t="s">
        <v>84</v>
      </c>
    </row>
    <row r="206" spans="2:65" s="1" customFormat="1" ht="21.75" customHeight="1">
      <c r="B206" s="32"/>
      <c r="C206" s="131" t="s">
        <v>226</v>
      </c>
      <c r="D206" s="131" t="s">
        <v>159</v>
      </c>
      <c r="E206" s="132" t="s">
        <v>1602</v>
      </c>
      <c r="F206" s="133" t="s">
        <v>1603</v>
      </c>
      <c r="G206" s="134" t="s">
        <v>199</v>
      </c>
      <c r="H206" s="135">
        <v>6</v>
      </c>
      <c r="I206" s="136"/>
      <c r="J206" s="137">
        <f>ROUND(I206*H206,2)</f>
        <v>0</v>
      </c>
      <c r="K206" s="133" t="s">
        <v>19</v>
      </c>
      <c r="L206" s="32"/>
      <c r="M206" s="138" t="s">
        <v>19</v>
      </c>
      <c r="N206" s="139" t="s">
        <v>46</v>
      </c>
      <c r="P206" s="140">
        <f>O206*H206</f>
        <v>0</v>
      </c>
      <c r="Q206" s="140">
        <v>0</v>
      </c>
      <c r="R206" s="140">
        <f>Q206*H206</f>
        <v>0</v>
      </c>
      <c r="S206" s="140">
        <v>0</v>
      </c>
      <c r="T206" s="141">
        <f>S206*H206</f>
        <v>0</v>
      </c>
      <c r="AR206" s="142" t="s">
        <v>90</v>
      </c>
      <c r="AT206" s="142" t="s">
        <v>159</v>
      </c>
      <c r="AU206" s="142" t="s">
        <v>84</v>
      </c>
      <c r="AY206" s="17" t="s">
        <v>157</v>
      </c>
      <c r="BE206" s="143">
        <f>IF(N206="základní",J206,0)</f>
        <v>0</v>
      </c>
      <c r="BF206" s="143">
        <f>IF(N206="snížená",J206,0)</f>
        <v>0</v>
      </c>
      <c r="BG206" s="143">
        <f>IF(N206="zákl. přenesená",J206,0)</f>
        <v>0</v>
      </c>
      <c r="BH206" s="143">
        <f>IF(N206="sníž. přenesená",J206,0)</f>
        <v>0</v>
      </c>
      <c r="BI206" s="143">
        <f>IF(N206="nulová",J206,0)</f>
        <v>0</v>
      </c>
      <c r="BJ206" s="17" t="s">
        <v>80</v>
      </c>
      <c r="BK206" s="143">
        <f>ROUND(I206*H206,2)</f>
        <v>0</v>
      </c>
      <c r="BL206" s="17" t="s">
        <v>90</v>
      </c>
      <c r="BM206" s="142" t="s">
        <v>303</v>
      </c>
    </row>
    <row r="207" spans="2:65" s="1" customFormat="1" ht="10">
      <c r="B207" s="32"/>
      <c r="D207" s="144" t="s">
        <v>163</v>
      </c>
      <c r="F207" s="145" t="s">
        <v>1603</v>
      </c>
      <c r="I207" s="146"/>
      <c r="L207" s="32"/>
      <c r="M207" s="147"/>
      <c r="T207" s="53"/>
      <c r="AT207" s="17" t="s">
        <v>163</v>
      </c>
      <c r="AU207" s="17" t="s">
        <v>84</v>
      </c>
    </row>
    <row r="208" spans="2:65" s="1" customFormat="1" ht="21.75" customHeight="1">
      <c r="B208" s="32"/>
      <c r="C208" s="131" t="s">
        <v>294</v>
      </c>
      <c r="D208" s="131" t="s">
        <v>159</v>
      </c>
      <c r="E208" s="132" t="s">
        <v>1604</v>
      </c>
      <c r="F208" s="133" t="s">
        <v>1605</v>
      </c>
      <c r="G208" s="134" t="s">
        <v>199</v>
      </c>
      <c r="H208" s="135">
        <v>6</v>
      </c>
      <c r="I208" s="136"/>
      <c r="J208" s="137">
        <f>ROUND(I208*H208,2)</f>
        <v>0</v>
      </c>
      <c r="K208" s="133" t="s">
        <v>19</v>
      </c>
      <c r="L208" s="32"/>
      <c r="M208" s="138" t="s">
        <v>19</v>
      </c>
      <c r="N208" s="139" t="s">
        <v>46</v>
      </c>
      <c r="P208" s="140">
        <f>O208*H208</f>
        <v>0</v>
      </c>
      <c r="Q208" s="140">
        <v>0</v>
      </c>
      <c r="R208" s="140">
        <f>Q208*H208</f>
        <v>0</v>
      </c>
      <c r="S208" s="140">
        <v>0</v>
      </c>
      <c r="T208" s="141">
        <f>S208*H208</f>
        <v>0</v>
      </c>
      <c r="AR208" s="142" t="s">
        <v>90</v>
      </c>
      <c r="AT208" s="142" t="s">
        <v>159</v>
      </c>
      <c r="AU208" s="142" t="s">
        <v>84</v>
      </c>
      <c r="AY208" s="17" t="s">
        <v>157</v>
      </c>
      <c r="BE208" s="143">
        <f>IF(N208="základní",J208,0)</f>
        <v>0</v>
      </c>
      <c r="BF208" s="143">
        <f>IF(N208="snížená",J208,0)</f>
        <v>0</v>
      </c>
      <c r="BG208" s="143">
        <f>IF(N208="zákl. přenesená",J208,0)</f>
        <v>0</v>
      </c>
      <c r="BH208" s="143">
        <f>IF(N208="sníž. přenesená",J208,0)</f>
        <v>0</v>
      </c>
      <c r="BI208" s="143">
        <f>IF(N208="nulová",J208,0)</f>
        <v>0</v>
      </c>
      <c r="BJ208" s="17" t="s">
        <v>80</v>
      </c>
      <c r="BK208" s="143">
        <f>ROUND(I208*H208,2)</f>
        <v>0</v>
      </c>
      <c r="BL208" s="17" t="s">
        <v>90</v>
      </c>
      <c r="BM208" s="142" t="s">
        <v>307</v>
      </c>
    </row>
    <row r="209" spans="2:65" s="1" customFormat="1" ht="10">
      <c r="B209" s="32"/>
      <c r="D209" s="144" t="s">
        <v>163</v>
      </c>
      <c r="F209" s="145" t="s">
        <v>1605</v>
      </c>
      <c r="I209" s="146"/>
      <c r="L209" s="32"/>
      <c r="M209" s="147"/>
      <c r="T209" s="53"/>
      <c r="AT209" s="17" t="s">
        <v>163</v>
      </c>
      <c r="AU209" s="17" t="s">
        <v>84</v>
      </c>
    </row>
    <row r="210" spans="2:65" s="1" customFormat="1" ht="16.5" customHeight="1">
      <c r="B210" s="32"/>
      <c r="C210" s="131" t="s">
        <v>230</v>
      </c>
      <c r="D210" s="131" t="s">
        <v>159</v>
      </c>
      <c r="E210" s="132" t="s">
        <v>1606</v>
      </c>
      <c r="F210" s="133" t="s">
        <v>1607</v>
      </c>
      <c r="G210" s="134" t="s">
        <v>199</v>
      </c>
      <c r="H210" s="135">
        <v>6</v>
      </c>
      <c r="I210" s="136"/>
      <c r="J210" s="137">
        <f>ROUND(I210*H210,2)</f>
        <v>0</v>
      </c>
      <c r="K210" s="133" t="s">
        <v>19</v>
      </c>
      <c r="L210" s="32"/>
      <c r="M210" s="138" t="s">
        <v>19</v>
      </c>
      <c r="N210" s="139" t="s">
        <v>46</v>
      </c>
      <c r="P210" s="140">
        <f>O210*H210</f>
        <v>0</v>
      </c>
      <c r="Q210" s="140">
        <v>0</v>
      </c>
      <c r="R210" s="140">
        <f>Q210*H210</f>
        <v>0</v>
      </c>
      <c r="S210" s="140">
        <v>0</v>
      </c>
      <c r="T210" s="141">
        <f>S210*H210</f>
        <v>0</v>
      </c>
      <c r="AR210" s="142" t="s">
        <v>90</v>
      </c>
      <c r="AT210" s="142" t="s">
        <v>159</v>
      </c>
      <c r="AU210" s="142" t="s">
        <v>84</v>
      </c>
      <c r="AY210" s="17" t="s">
        <v>157</v>
      </c>
      <c r="BE210" s="143">
        <f>IF(N210="základní",J210,0)</f>
        <v>0</v>
      </c>
      <c r="BF210" s="143">
        <f>IF(N210="snížená",J210,0)</f>
        <v>0</v>
      </c>
      <c r="BG210" s="143">
        <f>IF(N210="zákl. přenesená",J210,0)</f>
        <v>0</v>
      </c>
      <c r="BH210" s="143">
        <f>IF(N210="sníž. přenesená",J210,0)</f>
        <v>0</v>
      </c>
      <c r="BI210" s="143">
        <f>IF(N210="nulová",J210,0)</f>
        <v>0</v>
      </c>
      <c r="BJ210" s="17" t="s">
        <v>80</v>
      </c>
      <c r="BK210" s="143">
        <f>ROUND(I210*H210,2)</f>
        <v>0</v>
      </c>
      <c r="BL210" s="17" t="s">
        <v>90</v>
      </c>
      <c r="BM210" s="142" t="s">
        <v>312</v>
      </c>
    </row>
    <row r="211" spans="2:65" s="1" customFormat="1" ht="10">
      <c r="B211" s="32"/>
      <c r="D211" s="144" t="s">
        <v>163</v>
      </c>
      <c r="F211" s="145" t="s">
        <v>1607</v>
      </c>
      <c r="I211" s="146"/>
      <c r="L211" s="32"/>
      <c r="M211" s="147"/>
      <c r="T211" s="53"/>
      <c r="AT211" s="17" t="s">
        <v>163</v>
      </c>
      <c r="AU211" s="17" t="s">
        <v>84</v>
      </c>
    </row>
    <row r="212" spans="2:65" s="11" customFormat="1" ht="22.75" customHeight="1">
      <c r="B212" s="119"/>
      <c r="D212" s="120" t="s">
        <v>74</v>
      </c>
      <c r="E212" s="129" t="s">
        <v>175</v>
      </c>
      <c r="F212" s="129" t="s">
        <v>1608</v>
      </c>
      <c r="I212" s="122"/>
      <c r="J212" s="130">
        <f>BK212</f>
        <v>0</v>
      </c>
      <c r="L212" s="119"/>
      <c r="M212" s="124"/>
      <c r="P212" s="125">
        <f>SUM(P213:P248)</f>
        <v>0</v>
      </c>
      <c r="R212" s="125">
        <f>SUM(R213:R248)</f>
        <v>0</v>
      </c>
      <c r="T212" s="126">
        <f>SUM(T213:T248)</f>
        <v>0</v>
      </c>
      <c r="AR212" s="120" t="s">
        <v>80</v>
      </c>
      <c r="AT212" s="127" t="s">
        <v>74</v>
      </c>
      <c r="AU212" s="127" t="s">
        <v>80</v>
      </c>
      <c r="AY212" s="120" t="s">
        <v>157</v>
      </c>
      <c r="BK212" s="128">
        <f>SUM(BK213:BK248)</f>
        <v>0</v>
      </c>
    </row>
    <row r="213" spans="2:65" s="1" customFormat="1" ht="24.15" customHeight="1">
      <c r="B213" s="32"/>
      <c r="C213" s="131" t="s">
        <v>304</v>
      </c>
      <c r="D213" s="131" t="s">
        <v>159</v>
      </c>
      <c r="E213" s="132" t="s">
        <v>1609</v>
      </c>
      <c r="F213" s="133" t="s">
        <v>1610</v>
      </c>
      <c r="G213" s="134" t="s">
        <v>235</v>
      </c>
      <c r="H213" s="135">
        <v>15</v>
      </c>
      <c r="I213" s="136"/>
      <c r="J213" s="137">
        <f>ROUND(I213*H213,2)</f>
        <v>0</v>
      </c>
      <c r="K213" s="133" t="s">
        <v>19</v>
      </c>
      <c r="L213" s="32"/>
      <c r="M213" s="138" t="s">
        <v>19</v>
      </c>
      <c r="N213" s="139" t="s">
        <v>46</v>
      </c>
      <c r="P213" s="140">
        <f>O213*H213</f>
        <v>0</v>
      </c>
      <c r="Q213" s="140">
        <v>0</v>
      </c>
      <c r="R213" s="140">
        <f>Q213*H213</f>
        <v>0</v>
      </c>
      <c r="S213" s="140">
        <v>0</v>
      </c>
      <c r="T213" s="141">
        <f>S213*H213</f>
        <v>0</v>
      </c>
      <c r="AR213" s="142" t="s">
        <v>90</v>
      </c>
      <c r="AT213" s="142" t="s">
        <v>159</v>
      </c>
      <c r="AU213" s="142" t="s">
        <v>84</v>
      </c>
      <c r="AY213" s="17" t="s">
        <v>157</v>
      </c>
      <c r="BE213" s="143">
        <f>IF(N213="základní",J213,0)</f>
        <v>0</v>
      </c>
      <c r="BF213" s="143">
        <f>IF(N213="snížená",J213,0)</f>
        <v>0</v>
      </c>
      <c r="BG213" s="143">
        <f>IF(N213="zákl. přenesená",J213,0)</f>
        <v>0</v>
      </c>
      <c r="BH213" s="143">
        <f>IF(N213="sníž. přenesená",J213,0)</f>
        <v>0</v>
      </c>
      <c r="BI213" s="143">
        <f>IF(N213="nulová",J213,0)</f>
        <v>0</v>
      </c>
      <c r="BJ213" s="17" t="s">
        <v>80</v>
      </c>
      <c r="BK213" s="143">
        <f>ROUND(I213*H213,2)</f>
        <v>0</v>
      </c>
      <c r="BL213" s="17" t="s">
        <v>90</v>
      </c>
      <c r="BM213" s="142" t="s">
        <v>317</v>
      </c>
    </row>
    <row r="214" spans="2:65" s="1" customFormat="1" ht="10">
      <c r="B214" s="32"/>
      <c r="D214" s="144" t="s">
        <v>163</v>
      </c>
      <c r="F214" s="145" t="s">
        <v>1610</v>
      </c>
      <c r="I214" s="146"/>
      <c r="L214" s="32"/>
      <c r="M214" s="147"/>
      <c r="T214" s="53"/>
      <c r="AT214" s="17" t="s">
        <v>163</v>
      </c>
      <c r="AU214" s="17" t="s">
        <v>84</v>
      </c>
    </row>
    <row r="215" spans="2:65" s="1" customFormat="1" ht="16.5" customHeight="1">
      <c r="B215" s="32"/>
      <c r="C215" s="162" t="s">
        <v>236</v>
      </c>
      <c r="D215" s="162" t="s">
        <v>206</v>
      </c>
      <c r="E215" s="163" t="s">
        <v>1611</v>
      </c>
      <c r="F215" s="164" t="s">
        <v>1612</v>
      </c>
      <c r="G215" s="165" t="s">
        <v>235</v>
      </c>
      <c r="H215" s="166">
        <v>15</v>
      </c>
      <c r="I215" s="167"/>
      <c r="J215" s="168">
        <f>ROUND(I215*H215,2)</f>
        <v>0</v>
      </c>
      <c r="K215" s="164" t="s">
        <v>19</v>
      </c>
      <c r="L215" s="169"/>
      <c r="M215" s="170" t="s">
        <v>19</v>
      </c>
      <c r="N215" s="171" t="s">
        <v>46</v>
      </c>
      <c r="P215" s="140">
        <f>O215*H215</f>
        <v>0</v>
      </c>
      <c r="Q215" s="140">
        <v>0</v>
      </c>
      <c r="R215" s="140">
        <f>Q215*H215</f>
        <v>0</v>
      </c>
      <c r="S215" s="140">
        <v>0</v>
      </c>
      <c r="T215" s="141">
        <f>S215*H215</f>
        <v>0</v>
      </c>
      <c r="AR215" s="142" t="s">
        <v>175</v>
      </c>
      <c r="AT215" s="142" t="s">
        <v>206</v>
      </c>
      <c r="AU215" s="142" t="s">
        <v>84</v>
      </c>
      <c r="AY215" s="17" t="s">
        <v>157</v>
      </c>
      <c r="BE215" s="143">
        <f>IF(N215="základní",J215,0)</f>
        <v>0</v>
      </c>
      <c r="BF215" s="143">
        <f>IF(N215="snížená",J215,0)</f>
        <v>0</v>
      </c>
      <c r="BG215" s="143">
        <f>IF(N215="zákl. přenesená",J215,0)</f>
        <v>0</v>
      </c>
      <c r="BH215" s="143">
        <f>IF(N215="sníž. přenesená",J215,0)</f>
        <v>0</v>
      </c>
      <c r="BI215" s="143">
        <f>IF(N215="nulová",J215,0)</f>
        <v>0</v>
      </c>
      <c r="BJ215" s="17" t="s">
        <v>80</v>
      </c>
      <c r="BK215" s="143">
        <f>ROUND(I215*H215,2)</f>
        <v>0</v>
      </c>
      <c r="BL215" s="17" t="s">
        <v>90</v>
      </c>
      <c r="BM215" s="142" t="s">
        <v>333</v>
      </c>
    </row>
    <row r="216" spans="2:65" s="1" customFormat="1" ht="10">
      <c r="B216" s="32"/>
      <c r="D216" s="144" t="s">
        <v>163</v>
      </c>
      <c r="F216" s="145" t="s">
        <v>1612</v>
      </c>
      <c r="I216" s="146"/>
      <c r="L216" s="32"/>
      <c r="M216" s="147"/>
      <c r="T216" s="53"/>
      <c r="AT216" s="17" t="s">
        <v>163</v>
      </c>
      <c r="AU216" s="17" t="s">
        <v>84</v>
      </c>
    </row>
    <row r="217" spans="2:65" s="1" customFormat="1" ht="21.75" customHeight="1">
      <c r="B217" s="32"/>
      <c r="C217" s="131" t="s">
        <v>876</v>
      </c>
      <c r="D217" s="131" t="s">
        <v>159</v>
      </c>
      <c r="E217" s="132" t="s">
        <v>1613</v>
      </c>
      <c r="F217" s="133" t="s">
        <v>1614</v>
      </c>
      <c r="G217" s="134" t="s">
        <v>235</v>
      </c>
      <c r="H217" s="135">
        <v>14</v>
      </c>
      <c r="I217" s="136"/>
      <c r="J217" s="137">
        <f>ROUND(I217*H217,2)</f>
        <v>0</v>
      </c>
      <c r="K217" s="133" t="s">
        <v>19</v>
      </c>
      <c r="L217" s="32"/>
      <c r="M217" s="138" t="s">
        <v>19</v>
      </c>
      <c r="N217" s="139" t="s">
        <v>46</v>
      </c>
      <c r="P217" s="140">
        <f>O217*H217</f>
        <v>0</v>
      </c>
      <c r="Q217" s="140">
        <v>0</v>
      </c>
      <c r="R217" s="140">
        <f>Q217*H217</f>
        <v>0</v>
      </c>
      <c r="S217" s="140">
        <v>0</v>
      </c>
      <c r="T217" s="141">
        <f>S217*H217</f>
        <v>0</v>
      </c>
      <c r="AR217" s="142" t="s">
        <v>90</v>
      </c>
      <c r="AT217" s="142" t="s">
        <v>159</v>
      </c>
      <c r="AU217" s="142" t="s">
        <v>84</v>
      </c>
      <c r="AY217" s="17" t="s">
        <v>157</v>
      </c>
      <c r="BE217" s="143">
        <f>IF(N217="základní",J217,0)</f>
        <v>0</v>
      </c>
      <c r="BF217" s="143">
        <f>IF(N217="snížená",J217,0)</f>
        <v>0</v>
      </c>
      <c r="BG217" s="143">
        <f>IF(N217="zákl. přenesená",J217,0)</f>
        <v>0</v>
      </c>
      <c r="BH217" s="143">
        <f>IF(N217="sníž. přenesená",J217,0)</f>
        <v>0</v>
      </c>
      <c r="BI217" s="143">
        <f>IF(N217="nulová",J217,0)</f>
        <v>0</v>
      </c>
      <c r="BJ217" s="17" t="s">
        <v>80</v>
      </c>
      <c r="BK217" s="143">
        <f>ROUND(I217*H217,2)</f>
        <v>0</v>
      </c>
      <c r="BL217" s="17" t="s">
        <v>90</v>
      </c>
      <c r="BM217" s="142" t="s">
        <v>341</v>
      </c>
    </row>
    <row r="218" spans="2:65" s="1" customFormat="1" ht="10">
      <c r="B218" s="32"/>
      <c r="D218" s="144" t="s">
        <v>163</v>
      </c>
      <c r="F218" s="145" t="s">
        <v>1614</v>
      </c>
      <c r="I218" s="146"/>
      <c r="L218" s="32"/>
      <c r="M218" s="147"/>
      <c r="T218" s="53"/>
      <c r="AT218" s="17" t="s">
        <v>163</v>
      </c>
      <c r="AU218" s="17" t="s">
        <v>84</v>
      </c>
    </row>
    <row r="219" spans="2:65" s="1" customFormat="1" ht="16.5" customHeight="1">
      <c r="B219" s="32"/>
      <c r="C219" s="162" t="s">
        <v>499</v>
      </c>
      <c r="D219" s="162" t="s">
        <v>206</v>
      </c>
      <c r="E219" s="163" t="s">
        <v>1615</v>
      </c>
      <c r="F219" s="164" t="s">
        <v>1616</v>
      </c>
      <c r="G219" s="165" t="s">
        <v>235</v>
      </c>
      <c r="H219" s="166">
        <v>14</v>
      </c>
      <c r="I219" s="167"/>
      <c r="J219" s="168">
        <f>ROUND(I219*H219,2)</f>
        <v>0</v>
      </c>
      <c r="K219" s="164" t="s">
        <v>19</v>
      </c>
      <c r="L219" s="169"/>
      <c r="M219" s="170" t="s">
        <v>19</v>
      </c>
      <c r="N219" s="171" t="s">
        <v>46</v>
      </c>
      <c r="P219" s="140">
        <f>O219*H219</f>
        <v>0</v>
      </c>
      <c r="Q219" s="140">
        <v>0</v>
      </c>
      <c r="R219" s="140">
        <f>Q219*H219</f>
        <v>0</v>
      </c>
      <c r="S219" s="140">
        <v>0</v>
      </c>
      <c r="T219" s="141">
        <f>S219*H219</f>
        <v>0</v>
      </c>
      <c r="AR219" s="142" t="s">
        <v>175</v>
      </c>
      <c r="AT219" s="142" t="s">
        <v>206</v>
      </c>
      <c r="AU219" s="142" t="s">
        <v>84</v>
      </c>
      <c r="AY219" s="17" t="s">
        <v>157</v>
      </c>
      <c r="BE219" s="143">
        <f>IF(N219="základní",J219,0)</f>
        <v>0</v>
      </c>
      <c r="BF219" s="143">
        <f>IF(N219="snížená",J219,0)</f>
        <v>0</v>
      </c>
      <c r="BG219" s="143">
        <f>IF(N219="zákl. přenesená",J219,0)</f>
        <v>0</v>
      </c>
      <c r="BH219" s="143">
        <f>IF(N219="sníž. přenesená",J219,0)</f>
        <v>0</v>
      </c>
      <c r="BI219" s="143">
        <f>IF(N219="nulová",J219,0)</f>
        <v>0</v>
      </c>
      <c r="BJ219" s="17" t="s">
        <v>80</v>
      </c>
      <c r="BK219" s="143">
        <f>ROUND(I219*H219,2)</f>
        <v>0</v>
      </c>
      <c r="BL219" s="17" t="s">
        <v>90</v>
      </c>
      <c r="BM219" s="142" t="s">
        <v>345</v>
      </c>
    </row>
    <row r="220" spans="2:65" s="1" customFormat="1" ht="10">
      <c r="B220" s="32"/>
      <c r="D220" s="144" t="s">
        <v>163</v>
      </c>
      <c r="F220" s="145" t="s">
        <v>1616</v>
      </c>
      <c r="I220" s="146"/>
      <c r="L220" s="32"/>
      <c r="M220" s="147"/>
      <c r="T220" s="53"/>
      <c r="AT220" s="17" t="s">
        <v>163</v>
      </c>
      <c r="AU220" s="17" t="s">
        <v>84</v>
      </c>
    </row>
    <row r="221" spans="2:65" s="1" customFormat="1" ht="16.5" customHeight="1">
      <c r="B221" s="32"/>
      <c r="C221" s="131" t="s">
        <v>314</v>
      </c>
      <c r="D221" s="131" t="s">
        <v>159</v>
      </c>
      <c r="E221" s="132" t="s">
        <v>1617</v>
      </c>
      <c r="F221" s="133" t="s">
        <v>1618</v>
      </c>
      <c r="G221" s="134" t="s">
        <v>340</v>
      </c>
      <c r="H221" s="135">
        <v>1</v>
      </c>
      <c r="I221" s="136"/>
      <c r="J221" s="137">
        <f>ROUND(I221*H221,2)</f>
        <v>0</v>
      </c>
      <c r="K221" s="133" t="s">
        <v>19</v>
      </c>
      <c r="L221" s="32"/>
      <c r="M221" s="138" t="s">
        <v>19</v>
      </c>
      <c r="N221" s="139" t="s">
        <v>46</v>
      </c>
      <c r="P221" s="140">
        <f>O221*H221</f>
        <v>0</v>
      </c>
      <c r="Q221" s="140">
        <v>0</v>
      </c>
      <c r="R221" s="140">
        <f>Q221*H221</f>
        <v>0</v>
      </c>
      <c r="S221" s="140">
        <v>0</v>
      </c>
      <c r="T221" s="141">
        <f>S221*H221</f>
        <v>0</v>
      </c>
      <c r="AR221" s="142" t="s">
        <v>90</v>
      </c>
      <c r="AT221" s="142" t="s">
        <v>159</v>
      </c>
      <c r="AU221" s="142" t="s">
        <v>84</v>
      </c>
      <c r="AY221" s="17" t="s">
        <v>157</v>
      </c>
      <c r="BE221" s="143">
        <f>IF(N221="základní",J221,0)</f>
        <v>0</v>
      </c>
      <c r="BF221" s="143">
        <f>IF(N221="snížená",J221,0)</f>
        <v>0</v>
      </c>
      <c r="BG221" s="143">
        <f>IF(N221="zákl. přenesená",J221,0)</f>
        <v>0</v>
      </c>
      <c r="BH221" s="143">
        <f>IF(N221="sníž. přenesená",J221,0)</f>
        <v>0</v>
      </c>
      <c r="BI221" s="143">
        <f>IF(N221="nulová",J221,0)</f>
        <v>0</v>
      </c>
      <c r="BJ221" s="17" t="s">
        <v>80</v>
      </c>
      <c r="BK221" s="143">
        <f>ROUND(I221*H221,2)</f>
        <v>0</v>
      </c>
      <c r="BL221" s="17" t="s">
        <v>90</v>
      </c>
      <c r="BM221" s="142" t="s">
        <v>349</v>
      </c>
    </row>
    <row r="222" spans="2:65" s="1" customFormat="1" ht="10">
      <c r="B222" s="32"/>
      <c r="D222" s="144" t="s">
        <v>163</v>
      </c>
      <c r="F222" s="145" t="s">
        <v>1618</v>
      </c>
      <c r="I222" s="146"/>
      <c r="L222" s="32"/>
      <c r="M222" s="147"/>
      <c r="T222" s="53"/>
      <c r="AT222" s="17" t="s">
        <v>163</v>
      </c>
      <c r="AU222" s="17" t="s">
        <v>84</v>
      </c>
    </row>
    <row r="223" spans="2:65" s="1" customFormat="1" ht="16.5" customHeight="1">
      <c r="B223" s="32"/>
      <c r="C223" s="162" t="s">
        <v>240</v>
      </c>
      <c r="D223" s="162" t="s">
        <v>206</v>
      </c>
      <c r="E223" s="163" t="s">
        <v>1619</v>
      </c>
      <c r="F223" s="164" t="s">
        <v>1620</v>
      </c>
      <c r="G223" s="165" t="s">
        <v>340</v>
      </c>
      <c r="H223" s="166">
        <v>1</v>
      </c>
      <c r="I223" s="167"/>
      <c r="J223" s="168">
        <f>ROUND(I223*H223,2)</f>
        <v>0</v>
      </c>
      <c r="K223" s="164" t="s">
        <v>19</v>
      </c>
      <c r="L223" s="169"/>
      <c r="M223" s="170" t="s">
        <v>19</v>
      </c>
      <c r="N223" s="171" t="s">
        <v>46</v>
      </c>
      <c r="P223" s="140">
        <f>O223*H223</f>
        <v>0</v>
      </c>
      <c r="Q223" s="140">
        <v>0</v>
      </c>
      <c r="R223" s="140">
        <f>Q223*H223</f>
        <v>0</v>
      </c>
      <c r="S223" s="140">
        <v>0</v>
      </c>
      <c r="T223" s="141">
        <f>S223*H223</f>
        <v>0</v>
      </c>
      <c r="AR223" s="142" t="s">
        <v>175</v>
      </c>
      <c r="AT223" s="142" t="s">
        <v>206</v>
      </c>
      <c r="AU223" s="142" t="s">
        <v>84</v>
      </c>
      <c r="AY223" s="17" t="s">
        <v>157</v>
      </c>
      <c r="BE223" s="143">
        <f>IF(N223="základní",J223,0)</f>
        <v>0</v>
      </c>
      <c r="BF223" s="143">
        <f>IF(N223="snížená",J223,0)</f>
        <v>0</v>
      </c>
      <c r="BG223" s="143">
        <f>IF(N223="zákl. přenesená",J223,0)</f>
        <v>0</v>
      </c>
      <c r="BH223" s="143">
        <f>IF(N223="sníž. přenesená",J223,0)</f>
        <v>0</v>
      </c>
      <c r="BI223" s="143">
        <f>IF(N223="nulová",J223,0)</f>
        <v>0</v>
      </c>
      <c r="BJ223" s="17" t="s">
        <v>80</v>
      </c>
      <c r="BK223" s="143">
        <f>ROUND(I223*H223,2)</f>
        <v>0</v>
      </c>
      <c r="BL223" s="17" t="s">
        <v>90</v>
      </c>
      <c r="BM223" s="142" t="s">
        <v>352</v>
      </c>
    </row>
    <row r="224" spans="2:65" s="1" customFormat="1" ht="10">
      <c r="B224" s="32"/>
      <c r="D224" s="144" t="s">
        <v>163</v>
      </c>
      <c r="F224" s="145" t="s">
        <v>1620</v>
      </c>
      <c r="I224" s="146"/>
      <c r="L224" s="32"/>
      <c r="M224" s="147"/>
      <c r="T224" s="53"/>
      <c r="AT224" s="17" t="s">
        <v>163</v>
      </c>
      <c r="AU224" s="17" t="s">
        <v>84</v>
      </c>
    </row>
    <row r="225" spans="2:65" s="1" customFormat="1" ht="16.5" customHeight="1">
      <c r="B225" s="32"/>
      <c r="C225" s="162" t="s">
        <v>337</v>
      </c>
      <c r="D225" s="162" t="s">
        <v>206</v>
      </c>
      <c r="E225" s="163" t="s">
        <v>1621</v>
      </c>
      <c r="F225" s="164" t="s">
        <v>1622</v>
      </c>
      <c r="G225" s="165" t="s">
        <v>340</v>
      </c>
      <c r="H225" s="166">
        <v>1</v>
      </c>
      <c r="I225" s="167"/>
      <c r="J225" s="168">
        <f>ROUND(I225*H225,2)</f>
        <v>0</v>
      </c>
      <c r="K225" s="164" t="s">
        <v>19</v>
      </c>
      <c r="L225" s="169"/>
      <c r="M225" s="170" t="s">
        <v>19</v>
      </c>
      <c r="N225" s="171" t="s">
        <v>46</v>
      </c>
      <c r="P225" s="140">
        <f>O225*H225</f>
        <v>0</v>
      </c>
      <c r="Q225" s="140">
        <v>0</v>
      </c>
      <c r="R225" s="140">
        <f>Q225*H225</f>
        <v>0</v>
      </c>
      <c r="S225" s="140">
        <v>0</v>
      </c>
      <c r="T225" s="141">
        <f>S225*H225</f>
        <v>0</v>
      </c>
      <c r="AR225" s="142" t="s">
        <v>175</v>
      </c>
      <c r="AT225" s="142" t="s">
        <v>206</v>
      </c>
      <c r="AU225" s="142" t="s">
        <v>84</v>
      </c>
      <c r="AY225" s="17" t="s">
        <v>157</v>
      </c>
      <c r="BE225" s="143">
        <f>IF(N225="základní",J225,0)</f>
        <v>0</v>
      </c>
      <c r="BF225" s="143">
        <f>IF(N225="snížená",J225,0)</f>
        <v>0</v>
      </c>
      <c r="BG225" s="143">
        <f>IF(N225="zákl. přenesená",J225,0)</f>
        <v>0</v>
      </c>
      <c r="BH225" s="143">
        <f>IF(N225="sníž. přenesená",J225,0)</f>
        <v>0</v>
      </c>
      <c r="BI225" s="143">
        <f>IF(N225="nulová",J225,0)</f>
        <v>0</v>
      </c>
      <c r="BJ225" s="17" t="s">
        <v>80</v>
      </c>
      <c r="BK225" s="143">
        <f>ROUND(I225*H225,2)</f>
        <v>0</v>
      </c>
      <c r="BL225" s="17" t="s">
        <v>90</v>
      </c>
      <c r="BM225" s="142" t="s">
        <v>356</v>
      </c>
    </row>
    <row r="226" spans="2:65" s="1" customFormat="1" ht="10">
      <c r="B226" s="32"/>
      <c r="D226" s="144" t="s">
        <v>163</v>
      </c>
      <c r="F226" s="145" t="s">
        <v>1622</v>
      </c>
      <c r="I226" s="146"/>
      <c r="L226" s="32"/>
      <c r="M226" s="147"/>
      <c r="T226" s="53"/>
      <c r="AT226" s="17" t="s">
        <v>163</v>
      </c>
      <c r="AU226" s="17" t="s">
        <v>84</v>
      </c>
    </row>
    <row r="227" spans="2:65" s="1" customFormat="1" ht="16.5" customHeight="1">
      <c r="B227" s="32"/>
      <c r="C227" s="131" t="s">
        <v>849</v>
      </c>
      <c r="D227" s="131" t="s">
        <v>159</v>
      </c>
      <c r="E227" s="132" t="s">
        <v>1623</v>
      </c>
      <c r="F227" s="133" t="s">
        <v>1624</v>
      </c>
      <c r="G227" s="134" t="s">
        <v>340</v>
      </c>
      <c r="H227" s="135">
        <v>1</v>
      </c>
      <c r="I227" s="136"/>
      <c r="J227" s="137">
        <f>ROUND(I227*H227,2)</f>
        <v>0</v>
      </c>
      <c r="K227" s="133" t="s">
        <v>19</v>
      </c>
      <c r="L227" s="32"/>
      <c r="M227" s="138" t="s">
        <v>19</v>
      </c>
      <c r="N227" s="139" t="s">
        <v>46</v>
      </c>
      <c r="P227" s="140">
        <f>O227*H227</f>
        <v>0</v>
      </c>
      <c r="Q227" s="140">
        <v>0</v>
      </c>
      <c r="R227" s="140">
        <f>Q227*H227</f>
        <v>0</v>
      </c>
      <c r="S227" s="140">
        <v>0</v>
      </c>
      <c r="T227" s="141">
        <f>S227*H227</f>
        <v>0</v>
      </c>
      <c r="AR227" s="142" t="s">
        <v>90</v>
      </c>
      <c r="AT227" s="142" t="s">
        <v>159</v>
      </c>
      <c r="AU227" s="142" t="s">
        <v>84</v>
      </c>
      <c r="AY227" s="17" t="s">
        <v>157</v>
      </c>
      <c r="BE227" s="143">
        <f>IF(N227="základní",J227,0)</f>
        <v>0</v>
      </c>
      <c r="BF227" s="143">
        <f>IF(N227="snížená",J227,0)</f>
        <v>0</v>
      </c>
      <c r="BG227" s="143">
        <f>IF(N227="zákl. přenesená",J227,0)</f>
        <v>0</v>
      </c>
      <c r="BH227" s="143">
        <f>IF(N227="sníž. přenesená",J227,0)</f>
        <v>0</v>
      </c>
      <c r="BI227" s="143">
        <f>IF(N227="nulová",J227,0)</f>
        <v>0</v>
      </c>
      <c r="BJ227" s="17" t="s">
        <v>80</v>
      </c>
      <c r="BK227" s="143">
        <f>ROUND(I227*H227,2)</f>
        <v>0</v>
      </c>
      <c r="BL227" s="17" t="s">
        <v>90</v>
      </c>
      <c r="BM227" s="142" t="s">
        <v>359</v>
      </c>
    </row>
    <row r="228" spans="2:65" s="1" customFormat="1" ht="10">
      <c r="B228" s="32"/>
      <c r="D228" s="144" t="s">
        <v>163</v>
      </c>
      <c r="F228" s="145" t="s">
        <v>1624</v>
      </c>
      <c r="I228" s="146"/>
      <c r="L228" s="32"/>
      <c r="M228" s="147"/>
      <c r="T228" s="53"/>
      <c r="AT228" s="17" t="s">
        <v>163</v>
      </c>
      <c r="AU228" s="17" t="s">
        <v>84</v>
      </c>
    </row>
    <row r="229" spans="2:65" s="1" customFormat="1" ht="16.5" customHeight="1">
      <c r="B229" s="32"/>
      <c r="C229" s="162" t="s">
        <v>488</v>
      </c>
      <c r="D229" s="162" t="s">
        <v>206</v>
      </c>
      <c r="E229" s="163" t="s">
        <v>1625</v>
      </c>
      <c r="F229" s="164" t="s">
        <v>1626</v>
      </c>
      <c r="G229" s="165" t="s">
        <v>340</v>
      </c>
      <c r="H229" s="166">
        <v>1</v>
      </c>
      <c r="I229" s="167"/>
      <c r="J229" s="168">
        <f>ROUND(I229*H229,2)</f>
        <v>0</v>
      </c>
      <c r="K229" s="164" t="s">
        <v>19</v>
      </c>
      <c r="L229" s="169"/>
      <c r="M229" s="170" t="s">
        <v>19</v>
      </c>
      <c r="N229" s="171" t="s">
        <v>46</v>
      </c>
      <c r="P229" s="140">
        <f>O229*H229</f>
        <v>0</v>
      </c>
      <c r="Q229" s="140">
        <v>0</v>
      </c>
      <c r="R229" s="140">
        <f>Q229*H229</f>
        <v>0</v>
      </c>
      <c r="S229" s="140">
        <v>0</v>
      </c>
      <c r="T229" s="141">
        <f>S229*H229</f>
        <v>0</v>
      </c>
      <c r="AR229" s="142" t="s">
        <v>175</v>
      </c>
      <c r="AT229" s="142" t="s">
        <v>206</v>
      </c>
      <c r="AU229" s="142" t="s">
        <v>84</v>
      </c>
      <c r="AY229" s="17" t="s">
        <v>157</v>
      </c>
      <c r="BE229" s="143">
        <f>IF(N229="základní",J229,0)</f>
        <v>0</v>
      </c>
      <c r="BF229" s="143">
        <f>IF(N229="snížená",J229,0)</f>
        <v>0</v>
      </c>
      <c r="BG229" s="143">
        <f>IF(N229="zákl. přenesená",J229,0)</f>
        <v>0</v>
      </c>
      <c r="BH229" s="143">
        <f>IF(N229="sníž. přenesená",J229,0)</f>
        <v>0</v>
      </c>
      <c r="BI229" s="143">
        <f>IF(N229="nulová",J229,0)</f>
        <v>0</v>
      </c>
      <c r="BJ229" s="17" t="s">
        <v>80</v>
      </c>
      <c r="BK229" s="143">
        <f>ROUND(I229*H229,2)</f>
        <v>0</v>
      </c>
      <c r="BL229" s="17" t="s">
        <v>90</v>
      </c>
      <c r="BM229" s="142" t="s">
        <v>363</v>
      </c>
    </row>
    <row r="230" spans="2:65" s="1" customFormat="1" ht="10">
      <c r="B230" s="32"/>
      <c r="D230" s="144" t="s">
        <v>163</v>
      </c>
      <c r="F230" s="145" t="s">
        <v>1626</v>
      </c>
      <c r="I230" s="146"/>
      <c r="L230" s="32"/>
      <c r="M230" s="147"/>
      <c r="T230" s="53"/>
      <c r="AT230" s="17" t="s">
        <v>163</v>
      </c>
      <c r="AU230" s="17" t="s">
        <v>84</v>
      </c>
    </row>
    <row r="231" spans="2:65" s="1" customFormat="1" ht="16.5" customHeight="1">
      <c r="B231" s="32"/>
      <c r="C231" s="131" t="s">
        <v>496</v>
      </c>
      <c r="D231" s="131" t="s">
        <v>159</v>
      </c>
      <c r="E231" s="132" t="s">
        <v>1627</v>
      </c>
      <c r="F231" s="133" t="s">
        <v>1628</v>
      </c>
      <c r="G231" s="134" t="s">
        <v>821</v>
      </c>
      <c r="H231" s="135">
        <v>1</v>
      </c>
      <c r="I231" s="136"/>
      <c r="J231" s="137">
        <f>ROUND(I231*H231,2)</f>
        <v>0</v>
      </c>
      <c r="K231" s="133" t="s">
        <v>19</v>
      </c>
      <c r="L231" s="32"/>
      <c r="M231" s="138" t="s">
        <v>19</v>
      </c>
      <c r="N231" s="139" t="s">
        <v>46</v>
      </c>
      <c r="P231" s="140">
        <f>O231*H231</f>
        <v>0</v>
      </c>
      <c r="Q231" s="140">
        <v>0</v>
      </c>
      <c r="R231" s="140">
        <f>Q231*H231</f>
        <v>0</v>
      </c>
      <c r="S231" s="140">
        <v>0</v>
      </c>
      <c r="T231" s="141">
        <f>S231*H231</f>
        <v>0</v>
      </c>
      <c r="AR231" s="142" t="s">
        <v>90</v>
      </c>
      <c r="AT231" s="142" t="s">
        <v>159</v>
      </c>
      <c r="AU231" s="142" t="s">
        <v>84</v>
      </c>
      <c r="AY231" s="17" t="s">
        <v>157</v>
      </c>
      <c r="BE231" s="143">
        <f>IF(N231="základní",J231,0)</f>
        <v>0</v>
      </c>
      <c r="BF231" s="143">
        <f>IF(N231="snížená",J231,0)</f>
        <v>0</v>
      </c>
      <c r="BG231" s="143">
        <f>IF(N231="zákl. přenesená",J231,0)</f>
        <v>0</v>
      </c>
      <c r="BH231" s="143">
        <f>IF(N231="sníž. přenesená",J231,0)</f>
        <v>0</v>
      </c>
      <c r="BI231" s="143">
        <f>IF(N231="nulová",J231,0)</f>
        <v>0</v>
      </c>
      <c r="BJ231" s="17" t="s">
        <v>80</v>
      </c>
      <c r="BK231" s="143">
        <f>ROUND(I231*H231,2)</f>
        <v>0</v>
      </c>
      <c r="BL231" s="17" t="s">
        <v>90</v>
      </c>
      <c r="BM231" s="142" t="s">
        <v>368</v>
      </c>
    </row>
    <row r="232" spans="2:65" s="1" customFormat="1" ht="10">
      <c r="B232" s="32"/>
      <c r="D232" s="144" t="s">
        <v>163</v>
      </c>
      <c r="F232" s="145" t="s">
        <v>1628</v>
      </c>
      <c r="I232" s="146"/>
      <c r="L232" s="32"/>
      <c r="M232" s="147"/>
      <c r="T232" s="53"/>
      <c r="AT232" s="17" t="s">
        <v>163</v>
      </c>
      <c r="AU232" s="17" t="s">
        <v>84</v>
      </c>
    </row>
    <row r="233" spans="2:65" s="1" customFormat="1" ht="24.15" customHeight="1">
      <c r="B233" s="32"/>
      <c r="C233" s="131" t="s">
        <v>248</v>
      </c>
      <c r="D233" s="131" t="s">
        <v>159</v>
      </c>
      <c r="E233" s="132" t="s">
        <v>1629</v>
      </c>
      <c r="F233" s="133" t="s">
        <v>1630</v>
      </c>
      <c r="G233" s="134" t="s">
        <v>340</v>
      </c>
      <c r="H233" s="135">
        <v>2</v>
      </c>
      <c r="I233" s="136"/>
      <c r="J233" s="137">
        <f>ROUND(I233*H233,2)</f>
        <v>0</v>
      </c>
      <c r="K233" s="133" t="s">
        <v>19</v>
      </c>
      <c r="L233" s="32"/>
      <c r="M233" s="138" t="s">
        <v>19</v>
      </c>
      <c r="N233" s="139" t="s">
        <v>46</v>
      </c>
      <c r="P233" s="140">
        <f>O233*H233</f>
        <v>0</v>
      </c>
      <c r="Q233" s="140">
        <v>0</v>
      </c>
      <c r="R233" s="140">
        <f>Q233*H233</f>
        <v>0</v>
      </c>
      <c r="S233" s="140">
        <v>0</v>
      </c>
      <c r="T233" s="141">
        <f>S233*H233</f>
        <v>0</v>
      </c>
      <c r="AR233" s="142" t="s">
        <v>90</v>
      </c>
      <c r="AT233" s="142" t="s">
        <v>159</v>
      </c>
      <c r="AU233" s="142" t="s">
        <v>84</v>
      </c>
      <c r="AY233" s="17" t="s">
        <v>157</v>
      </c>
      <c r="BE233" s="143">
        <f>IF(N233="základní",J233,0)</f>
        <v>0</v>
      </c>
      <c r="BF233" s="143">
        <f>IF(N233="snížená",J233,0)</f>
        <v>0</v>
      </c>
      <c r="BG233" s="143">
        <f>IF(N233="zákl. přenesená",J233,0)</f>
        <v>0</v>
      </c>
      <c r="BH233" s="143">
        <f>IF(N233="sníž. přenesená",J233,0)</f>
        <v>0</v>
      </c>
      <c r="BI233" s="143">
        <f>IF(N233="nulová",J233,0)</f>
        <v>0</v>
      </c>
      <c r="BJ233" s="17" t="s">
        <v>80</v>
      </c>
      <c r="BK233" s="143">
        <f>ROUND(I233*H233,2)</f>
        <v>0</v>
      </c>
      <c r="BL233" s="17" t="s">
        <v>90</v>
      </c>
      <c r="BM233" s="142" t="s">
        <v>374</v>
      </c>
    </row>
    <row r="234" spans="2:65" s="1" customFormat="1" ht="10">
      <c r="B234" s="32"/>
      <c r="D234" s="144" t="s">
        <v>163</v>
      </c>
      <c r="F234" s="145" t="s">
        <v>1630</v>
      </c>
      <c r="I234" s="146"/>
      <c r="L234" s="32"/>
      <c r="M234" s="147"/>
      <c r="T234" s="53"/>
      <c r="AT234" s="17" t="s">
        <v>163</v>
      </c>
      <c r="AU234" s="17" t="s">
        <v>84</v>
      </c>
    </row>
    <row r="235" spans="2:65" s="1" customFormat="1" ht="24.15" customHeight="1">
      <c r="B235" s="32"/>
      <c r="C235" s="131" t="s">
        <v>353</v>
      </c>
      <c r="D235" s="131" t="s">
        <v>159</v>
      </c>
      <c r="E235" s="132" t="s">
        <v>1631</v>
      </c>
      <c r="F235" s="133" t="s">
        <v>1632</v>
      </c>
      <c r="G235" s="134" t="s">
        <v>340</v>
      </c>
      <c r="H235" s="135">
        <v>2</v>
      </c>
      <c r="I235" s="136"/>
      <c r="J235" s="137">
        <f>ROUND(I235*H235,2)</f>
        <v>0</v>
      </c>
      <c r="K235" s="133" t="s">
        <v>19</v>
      </c>
      <c r="L235" s="32"/>
      <c r="M235" s="138" t="s">
        <v>19</v>
      </c>
      <c r="N235" s="139" t="s">
        <v>46</v>
      </c>
      <c r="P235" s="140">
        <f>O235*H235</f>
        <v>0</v>
      </c>
      <c r="Q235" s="140">
        <v>0</v>
      </c>
      <c r="R235" s="140">
        <f>Q235*H235</f>
        <v>0</v>
      </c>
      <c r="S235" s="140">
        <v>0</v>
      </c>
      <c r="T235" s="141">
        <f>S235*H235</f>
        <v>0</v>
      </c>
      <c r="AR235" s="142" t="s">
        <v>90</v>
      </c>
      <c r="AT235" s="142" t="s">
        <v>159</v>
      </c>
      <c r="AU235" s="142" t="s">
        <v>84</v>
      </c>
      <c r="AY235" s="17" t="s">
        <v>157</v>
      </c>
      <c r="BE235" s="143">
        <f>IF(N235="základní",J235,0)</f>
        <v>0</v>
      </c>
      <c r="BF235" s="143">
        <f>IF(N235="snížená",J235,0)</f>
        <v>0</v>
      </c>
      <c r="BG235" s="143">
        <f>IF(N235="zákl. přenesená",J235,0)</f>
        <v>0</v>
      </c>
      <c r="BH235" s="143">
        <f>IF(N235="sníž. přenesená",J235,0)</f>
        <v>0</v>
      </c>
      <c r="BI235" s="143">
        <f>IF(N235="nulová",J235,0)</f>
        <v>0</v>
      </c>
      <c r="BJ235" s="17" t="s">
        <v>80</v>
      </c>
      <c r="BK235" s="143">
        <f>ROUND(I235*H235,2)</f>
        <v>0</v>
      </c>
      <c r="BL235" s="17" t="s">
        <v>90</v>
      </c>
      <c r="BM235" s="142" t="s">
        <v>377</v>
      </c>
    </row>
    <row r="236" spans="2:65" s="1" customFormat="1" ht="10">
      <c r="B236" s="32"/>
      <c r="D236" s="144" t="s">
        <v>163</v>
      </c>
      <c r="F236" s="145" t="s">
        <v>1632</v>
      </c>
      <c r="I236" s="146"/>
      <c r="L236" s="32"/>
      <c r="M236" s="147"/>
      <c r="T236" s="53"/>
      <c r="AT236" s="17" t="s">
        <v>163</v>
      </c>
      <c r="AU236" s="17" t="s">
        <v>84</v>
      </c>
    </row>
    <row r="237" spans="2:65" s="1" customFormat="1" ht="24.15" customHeight="1">
      <c r="B237" s="32"/>
      <c r="C237" s="131" t="s">
        <v>252</v>
      </c>
      <c r="D237" s="131" t="s">
        <v>159</v>
      </c>
      <c r="E237" s="132" t="s">
        <v>1633</v>
      </c>
      <c r="F237" s="133" t="s">
        <v>1634</v>
      </c>
      <c r="G237" s="134" t="s">
        <v>340</v>
      </c>
      <c r="H237" s="135">
        <v>2</v>
      </c>
      <c r="I237" s="136"/>
      <c r="J237" s="137">
        <f>ROUND(I237*H237,2)</f>
        <v>0</v>
      </c>
      <c r="K237" s="133" t="s">
        <v>19</v>
      </c>
      <c r="L237" s="32"/>
      <c r="M237" s="138" t="s">
        <v>19</v>
      </c>
      <c r="N237" s="139" t="s">
        <v>46</v>
      </c>
      <c r="P237" s="140">
        <f>O237*H237</f>
        <v>0</v>
      </c>
      <c r="Q237" s="140">
        <v>0</v>
      </c>
      <c r="R237" s="140">
        <f>Q237*H237</f>
        <v>0</v>
      </c>
      <c r="S237" s="140">
        <v>0</v>
      </c>
      <c r="T237" s="141">
        <f>S237*H237</f>
        <v>0</v>
      </c>
      <c r="AR237" s="142" t="s">
        <v>90</v>
      </c>
      <c r="AT237" s="142" t="s">
        <v>159</v>
      </c>
      <c r="AU237" s="142" t="s">
        <v>84</v>
      </c>
      <c r="AY237" s="17" t="s">
        <v>157</v>
      </c>
      <c r="BE237" s="143">
        <f>IF(N237="základní",J237,0)</f>
        <v>0</v>
      </c>
      <c r="BF237" s="143">
        <f>IF(N237="snížená",J237,0)</f>
        <v>0</v>
      </c>
      <c r="BG237" s="143">
        <f>IF(N237="zákl. přenesená",J237,0)</f>
        <v>0</v>
      </c>
      <c r="BH237" s="143">
        <f>IF(N237="sníž. přenesená",J237,0)</f>
        <v>0</v>
      </c>
      <c r="BI237" s="143">
        <f>IF(N237="nulová",J237,0)</f>
        <v>0</v>
      </c>
      <c r="BJ237" s="17" t="s">
        <v>80</v>
      </c>
      <c r="BK237" s="143">
        <f>ROUND(I237*H237,2)</f>
        <v>0</v>
      </c>
      <c r="BL237" s="17" t="s">
        <v>90</v>
      </c>
      <c r="BM237" s="142" t="s">
        <v>383</v>
      </c>
    </row>
    <row r="238" spans="2:65" s="1" customFormat="1" ht="10">
      <c r="B238" s="32"/>
      <c r="D238" s="144" t="s">
        <v>163</v>
      </c>
      <c r="F238" s="145" t="s">
        <v>1634</v>
      </c>
      <c r="I238" s="146"/>
      <c r="L238" s="32"/>
      <c r="M238" s="147"/>
      <c r="T238" s="53"/>
      <c r="AT238" s="17" t="s">
        <v>163</v>
      </c>
      <c r="AU238" s="17" t="s">
        <v>84</v>
      </c>
    </row>
    <row r="239" spans="2:65" s="1" customFormat="1" ht="24.15" customHeight="1">
      <c r="B239" s="32"/>
      <c r="C239" s="131" t="s">
        <v>360</v>
      </c>
      <c r="D239" s="131" t="s">
        <v>159</v>
      </c>
      <c r="E239" s="132" t="s">
        <v>1635</v>
      </c>
      <c r="F239" s="133" t="s">
        <v>1636</v>
      </c>
      <c r="G239" s="134" t="s">
        <v>340</v>
      </c>
      <c r="H239" s="135">
        <v>2</v>
      </c>
      <c r="I239" s="136"/>
      <c r="J239" s="137">
        <f>ROUND(I239*H239,2)</f>
        <v>0</v>
      </c>
      <c r="K239" s="133" t="s">
        <v>19</v>
      </c>
      <c r="L239" s="32"/>
      <c r="M239" s="138" t="s">
        <v>19</v>
      </c>
      <c r="N239" s="139" t="s">
        <v>46</v>
      </c>
      <c r="P239" s="140">
        <f>O239*H239</f>
        <v>0</v>
      </c>
      <c r="Q239" s="140">
        <v>0</v>
      </c>
      <c r="R239" s="140">
        <f>Q239*H239</f>
        <v>0</v>
      </c>
      <c r="S239" s="140">
        <v>0</v>
      </c>
      <c r="T239" s="141">
        <f>S239*H239</f>
        <v>0</v>
      </c>
      <c r="AR239" s="142" t="s">
        <v>90</v>
      </c>
      <c r="AT239" s="142" t="s">
        <v>159</v>
      </c>
      <c r="AU239" s="142" t="s">
        <v>84</v>
      </c>
      <c r="AY239" s="17" t="s">
        <v>157</v>
      </c>
      <c r="BE239" s="143">
        <f>IF(N239="základní",J239,0)</f>
        <v>0</v>
      </c>
      <c r="BF239" s="143">
        <f>IF(N239="snížená",J239,0)</f>
        <v>0</v>
      </c>
      <c r="BG239" s="143">
        <f>IF(N239="zákl. přenesená",J239,0)</f>
        <v>0</v>
      </c>
      <c r="BH239" s="143">
        <f>IF(N239="sníž. přenesená",J239,0)</f>
        <v>0</v>
      </c>
      <c r="BI239" s="143">
        <f>IF(N239="nulová",J239,0)</f>
        <v>0</v>
      </c>
      <c r="BJ239" s="17" t="s">
        <v>80</v>
      </c>
      <c r="BK239" s="143">
        <f>ROUND(I239*H239,2)</f>
        <v>0</v>
      </c>
      <c r="BL239" s="17" t="s">
        <v>90</v>
      </c>
      <c r="BM239" s="142" t="s">
        <v>386</v>
      </c>
    </row>
    <row r="240" spans="2:65" s="1" customFormat="1" ht="18">
      <c r="B240" s="32"/>
      <c r="D240" s="144" t="s">
        <v>163</v>
      </c>
      <c r="F240" s="145" t="s">
        <v>1636</v>
      </c>
      <c r="I240" s="146"/>
      <c r="L240" s="32"/>
      <c r="M240" s="147"/>
      <c r="T240" s="53"/>
      <c r="AT240" s="17" t="s">
        <v>163</v>
      </c>
      <c r="AU240" s="17" t="s">
        <v>84</v>
      </c>
    </row>
    <row r="241" spans="2:65" s="1" customFormat="1" ht="24.15" customHeight="1">
      <c r="B241" s="32"/>
      <c r="C241" s="131" t="s">
        <v>256</v>
      </c>
      <c r="D241" s="131" t="s">
        <v>159</v>
      </c>
      <c r="E241" s="132" t="s">
        <v>1637</v>
      </c>
      <c r="F241" s="133" t="s">
        <v>1638</v>
      </c>
      <c r="G241" s="134" t="s">
        <v>340</v>
      </c>
      <c r="H241" s="135">
        <v>2</v>
      </c>
      <c r="I241" s="136"/>
      <c r="J241" s="137">
        <f>ROUND(I241*H241,2)</f>
        <v>0</v>
      </c>
      <c r="K241" s="133" t="s">
        <v>19</v>
      </c>
      <c r="L241" s="32"/>
      <c r="M241" s="138" t="s">
        <v>19</v>
      </c>
      <c r="N241" s="139" t="s">
        <v>46</v>
      </c>
      <c r="P241" s="140">
        <f>O241*H241</f>
        <v>0</v>
      </c>
      <c r="Q241" s="140">
        <v>0</v>
      </c>
      <c r="R241" s="140">
        <f>Q241*H241</f>
        <v>0</v>
      </c>
      <c r="S241" s="140">
        <v>0</v>
      </c>
      <c r="T241" s="141">
        <f>S241*H241</f>
        <v>0</v>
      </c>
      <c r="AR241" s="142" t="s">
        <v>90</v>
      </c>
      <c r="AT241" s="142" t="s">
        <v>159</v>
      </c>
      <c r="AU241" s="142" t="s">
        <v>84</v>
      </c>
      <c r="AY241" s="17" t="s">
        <v>157</v>
      </c>
      <c r="BE241" s="143">
        <f>IF(N241="základní",J241,0)</f>
        <v>0</v>
      </c>
      <c r="BF241" s="143">
        <f>IF(N241="snížená",J241,0)</f>
        <v>0</v>
      </c>
      <c r="BG241" s="143">
        <f>IF(N241="zákl. přenesená",J241,0)</f>
        <v>0</v>
      </c>
      <c r="BH241" s="143">
        <f>IF(N241="sníž. přenesená",J241,0)</f>
        <v>0</v>
      </c>
      <c r="BI241" s="143">
        <f>IF(N241="nulová",J241,0)</f>
        <v>0</v>
      </c>
      <c r="BJ241" s="17" t="s">
        <v>80</v>
      </c>
      <c r="BK241" s="143">
        <f>ROUND(I241*H241,2)</f>
        <v>0</v>
      </c>
      <c r="BL241" s="17" t="s">
        <v>90</v>
      </c>
      <c r="BM241" s="142" t="s">
        <v>391</v>
      </c>
    </row>
    <row r="242" spans="2:65" s="1" customFormat="1" ht="10">
      <c r="B242" s="32"/>
      <c r="D242" s="144" t="s">
        <v>163</v>
      </c>
      <c r="F242" s="145" t="s">
        <v>1638</v>
      </c>
      <c r="I242" s="146"/>
      <c r="L242" s="32"/>
      <c r="M242" s="147"/>
      <c r="T242" s="53"/>
      <c r="AT242" s="17" t="s">
        <v>163</v>
      </c>
      <c r="AU242" s="17" t="s">
        <v>84</v>
      </c>
    </row>
    <row r="243" spans="2:65" s="1" customFormat="1" ht="16.5" customHeight="1">
      <c r="B243" s="32"/>
      <c r="C243" s="131" t="s">
        <v>371</v>
      </c>
      <c r="D243" s="131" t="s">
        <v>159</v>
      </c>
      <c r="E243" s="132" t="s">
        <v>1639</v>
      </c>
      <c r="F243" s="133" t="s">
        <v>1640</v>
      </c>
      <c r="G243" s="134" t="s">
        <v>340</v>
      </c>
      <c r="H243" s="135">
        <v>1</v>
      </c>
      <c r="I243" s="136"/>
      <c r="J243" s="137">
        <f>ROUND(I243*H243,2)</f>
        <v>0</v>
      </c>
      <c r="K243" s="133" t="s">
        <v>19</v>
      </c>
      <c r="L243" s="32"/>
      <c r="M243" s="138" t="s">
        <v>19</v>
      </c>
      <c r="N243" s="139" t="s">
        <v>46</v>
      </c>
      <c r="P243" s="140">
        <f>O243*H243</f>
        <v>0</v>
      </c>
      <c r="Q243" s="140">
        <v>0</v>
      </c>
      <c r="R243" s="140">
        <f>Q243*H243</f>
        <v>0</v>
      </c>
      <c r="S243" s="140">
        <v>0</v>
      </c>
      <c r="T243" s="141">
        <f>S243*H243</f>
        <v>0</v>
      </c>
      <c r="AR243" s="142" t="s">
        <v>90</v>
      </c>
      <c r="AT243" s="142" t="s">
        <v>159</v>
      </c>
      <c r="AU243" s="142" t="s">
        <v>84</v>
      </c>
      <c r="AY243" s="17" t="s">
        <v>157</v>
      </c>
      <c r="BE243" s="143">
        <f>IF(N243="základní",J243,0)</f>
        <v>0</v>
      </c>
      <c r="BF243" s="143">
        <f>IF(N243="snížená",J243,0)</f>
        <v>0</v>
      </c>
      <c r="BG243" s="143">
        <f>IF(N243="zákl. přenesená",J243,0)</f>
        <v>0</v>
      </c>
      <c r="BH243" s="143">
        <f>IF(N243="sníž. přenesená",J243,0)</f>
        <v>0</v>
      </c>
      <c r="BI243" s="143">
        <f>IF(N243="nulová",J243,0)</f>
        <v>0</v>
      </c>
      <c r="BJ243" s="17" t="s">
        <v>80</v>
      </c>
      <c r="BK243" s="143">
        <f>ROUND(I243*H243,2)</f>
        <v>0</v>
      </c>
      <c r="BL243" s="17" t="s">
        <v>90</v>
      </c>
      <c r="BM243" s="142" t="s">
        <v>395</v>
      </c>
    </row>
    <row r="244" spans="2:65" s="1" customFormat="1" ht="10">
      <c r="B244" s="32"/>
      <c r="D244" s="144" t="s">
        <v>163</v>
      </c>
      <c r="F244" s="145" t="s">
        <v>1640</v>
      </c>
      <c r="I244" s="146"/>
      <c r="L244" s="32"/>
      <c r="M244" s="147"/>
      <c r="T244" s="53"/>
      <c r="AT244" s="17" t="s">
        <v>163</v>
      </c>
      <c r="AU244" s="17" t="s">
        <v>84</v>
      </c>
    </row>
    <row r="245" spans="2:65" s="1" customFormat="1" ht="16.5" customHeight="1">
      <c r="B245" s="32"/>
      <c r="C245" s="162" t="s">
        <v>261</v>
      </c>
      <c r="D245" s="162" t="s">
        <v>206</v>
      </c>
      <c r="E245" s="163" t="s">
        <v>1641</v>
      </c>
      <c r="F245" s="164" t="s">
        <v>1642</v>
      </c>
      <c r="G245" s="165" t="s">
        <v>340</v>
      </c>
      <c r="H245" s="166">
        <v>1</v>
      </c>
      <c r="I245" s="167"/>
      <c r="J245" s="168">
        <f>ROUND(I245*H245,2)</f>
        <v>0</v>
      </c>
      <c r="K245" s="164" t="s">
        <v>19</v>
      </c>
      <c r="L245" s="169"/>
      <c r="M245" s="170" t="s">
        <v>19</v>
      </c>
      <c r="N245" s="171" t="s">
        <v>46</v>
      </c>
      <c r="P245" s="140">
        <f>O245*H245</f>
        <v>0</v>
      </c>
      <c r="Q245" s="140">
        <v>0</v>
      </c>
      <c r="R245" s="140">
        <f>Q245*H245</f>
        <v>0</v>
      </c>
      <c r="S245" s="140">
        <v>0</v>
      </c>
      <c r="T245" s="141">
        <f>S245*H245</f>
        <v>0</v>
      </c>
      <c r="AR245" s="142" t="s">
        <v>175</v>
      </c>
      <c r="AT245" s="142" t="s">
        <v>206</v>
      </c>
      <c r="AU245" s="142" t="s">
        <v>84</v>
      </c>
      <c r="AY245" s="17" t="s">
        <v>157</v>
      </c>
      <c r="BE245" s="143">
        <f>IF(N245="základní",J245,0)</f>
        <v>0</v>
      </c>
      <c r="BF245" s="143">
        <f>IF(N245="snížená",J245,0)</f>
        <v>0</v>
      </c>
      <c r="BG245" s="143">
        <f>IF(N245="zákl. přenesená",J245,0)</f>
        <v>0</v>
      </c>
      <c r="BH245" s="143">
        <f>IF(N245="sníž. přenesená",J245,0)</f>
        <v>0</v>
      </c>
      <c r="BI245" s="143">
        <f>IF(N245="nulová",J245,0)</f>
        <v>0</v>
      </c>
      <c r="BJ245" s="17" t="s">
        <v>80</v>
      </c>
      <c r="BK245" s="143">
        <f>ROUND(I245*H245,2)</f>
        <v>0</v>
      </c>
      <c r="BL245" s="17" t="s">
        <v>90</v>
      </c>
      <c r="BM245" s="142" t="s">
        <v>400</v>
      </c>
    </row>
    <row r="246" spans="2:65" s="1" customFormat="1" ht="10">
      <c r="B246" s="32"/>
      <c r="D246" s="144" t="s">
        <v>163</v>
      </c>
      <c r="F246" s="145" t="s">
        <v>1642</v>
      </c>
      <c r="I246" s="146"/>
      <c r="L246" s="32"/>
      <c r="M246" s="147"/>
      <c r="T246" s="53"/>
      <c r="AT246" s="17" t="s">
        <v>163</v>
      </c>
      <c r="AU246" s="17" t="s">
        <v>84</v>
      </c>
    </row>
    <row r="247" spans="2:65" s="1" customFormat="1" ht="16.5" customHeight="1">
      <c r="B247" s="32"/>
      <c r="C247" s="131" t="s">
        <v>380</v>
      </c>
      <c r="D247" s="131" t="s">
        <v>159</v>
      </c>
      <c r="E247" s="132" t="s">
        <v>1643</v>
      </c>
      <c r="F247" s="133" t="s">
        <v>1644</v>
      </c>
      <c r="G247" s="134" t="s">
        <v>235</v>
      </c>
      <c r="H247" s="135">
        <v>29</v>
      </c>
      <c r="I247" s="136"/>
      <c r="J247" s="137">
        <f>ROUND(I247*H247,2)</f>
        <v>0</v>
      </c>
      <c r="K247" s="133" t="s">
        <v>19</v>
      </c>
      <c r="L247" s="32"/>
      <c r="M247" s="138" t="s">
        <v>19</v>
      </c>
      <c r="N247" s="139" t="s">
        <v>46</v>
      </c>
      <c r="P247" s="140">
        <f>O247*H247</f>
        <v>0</v>
      </c>
      <c r="Q247" s="140">
        <v>0</v>
      </c>
      <c r="R247" s="140">
        <f>Q247*H247</f>
        <v>0</v>
      </c>
      <c r="S247" s="140">
        <v>0</v>
      </c>
      <c r="T247" s="141">
        <f>S247*H247</f>
        <v>0</v>
      </c>
      <c r="AR247" s="142" t="s">
        <v>90</v>
      </c>
      <c r="AT247" s="142" t="s">
        <v>159</v>
      </c>
      <c r="AU247" s="142" t="s">
        <v>84</v>
      </c>
      <c r="AY247" s="17" t="s">
        <v>157</v>
      </c>
      <c r="BE247" s="143">
        <f>IF(N247="základní",J247,0)</f>
        <v>0</v>
      </c>
      <c r="BF247" s="143">
        <f>IF(N247="snížená",J247,0)</f>
        <v>0</v>
      </c>
      <c r="BG247" s="143">
        <f>IF(N247="zákl. přenesená",J247,0)</f>
        <v>0</v>
      </c>
      <c r="BH247" s="143">
        <f>IF(N247="sníž. přenesená",J247,0)</f>
        <v>0</v>
      </c>
      <c r="BI247" s="143">
        <f>IF(N247="nulová",J247,0)</f>
        <v>0</v>
      </c>
      <c r="BJ247" s="17" t="s">
        <v>80</v>
      </c>
      <c r="BK247" s="143">
        <f>ROUND(I247*H247,2)</f>
        <v>0</v>
      </c>
      <c r="BL247" s="17" t="s">
        <v>90</v>
      </c>
      <c r="BM247" s="142" t="s">
        <v>403</v>
      </c>
    </row>
    <row r="248" spans="2:65" s="1" customFormat="1" ht="10">
      <c r="B248" s="32"/>
      <c r="D248" s="144" t="s">
        <v>163</v>
      </c>
      <c r="F248" s="145" t="s">
        <v>1644</v>
      </c>
      <c r="I248" s="146"/>
      <c r="L248" s="32"/>
      <c r="M248" s="147"/>
      <c r="T248" s="53"/>
      <c r="AT248" s="17" t="s">
        <v>163</v>
      </c>
      <c r="AU248" s="17" t="s">
        <v>84</v>
      </c>
    </row>
    <row r="249" spans="2:65" s="11" customFormat="1" ht="22.75" customHeight="1">
      <c r="B249" s="119"/>
      <c r="D249" s="120" t="s">
        <v>74</v>
      </c>
      <c r="E249" s="129" t="s">
        <v>196</v>
      </c>
      <c r="F249" s="129" t="s">
        <v>773</v>
      </c>
      <c r="I249" s="122"/>
      <c r="J249" s="130">
        <f>BK249</f>
        <v>0</v>
      </c>
      <c r="L249" s="119"/>
      <c r="M249" s="124"/>
      <c r="P249" s="125">
        <f>SUM(P250:P267)</f>
        <v>0</v>
      </c>
      <c r="R249" s="125">
        <f>SUM(R250:R267)</f>
        <v>0</v>
      </c>
      <c r="T249" s="126">
        <f>SUM(T250:T267)</f>
        <v>0</v>
      </c>
      <c r="AR249" s="120" t="s">
        <v>80</v>
      </c>
      <c r="AT249" s="127" t="s">
        <v>74</v>
      </c>
      <c r="AU249" s="127" t="s">
        <v>80</v>
      </c>
      <c r="AY249" s="120" t="s">
        <v>157</v>
      </c>
      <c r="BK249" s="128">
        <f>SUM(BK250:BK267)</f>
        <v>0</v>
      </c>
    </row>
    <row r="250" spans="2:65" s="1" customFormat="1" ht="16.5" customHeight="1">
      <c r="B250" s="32"/>
      <c r="C250" s="131" t="s">
        <v>264</v>
      </c>
      <c r="D250" s="131" t="s">
        <v>159</v>
      </c>
      <c r="E250" s="132" t="s">
        <v>1645</v>
      </c>
      <c r="F250" s="133" t="s">
        <v>1646</v>
      </c>
      <c r="G250" s="134" t="s">
        <v>235</v>
      </c>
      <c r="H250" s="135">
        <v>2</v>
      </c>
      <c r="I250" s="136"/>
      <c r="J250" s="137">
        <f>ROUND(I250*H250,2)</f>
        <v>0</v>
      </c>
      <c r="K250" s="133" t="s">
        <v>19</v>
      </c>
      <c r="L250" s="32"/>
      <c r="M250" s="138" t="s">
        <v>19</v>
      </c>
      <c r="N250" s="139" t="s">
        <v>46</v>
      </c>
      <c r="P250" s="140">
        <f>O250*H250</f>
        <v>0</v>
      </c>
      <c r="Q250" s="140">
        <v>0</v>
      </c>
      <c r="R250" s="140">
        <f>Q250*H250</f>
        <v>0</v>
      </c>
      <c r="S250" s="140">
        <v>0</v>
      </c>
      <c r="T250" s="141">
        <f>S250*H250</f>
        <v>0</v>
      </c>
      <c r="AR250" s="142" t="s">
        <v>90</v>
      </c>
      <c r="AT250" s="142" t="s">
        <v>159</v>
      </c>
      <c r="AU250" s="142" t="s">
        <v>84</v>
      </c>
      <c r="AY250" s="17" t="s">
        <v>157</v>
      </c>
      <c r="BE250" s="143">
        <f>IF(N250="základní",J250,0)</f>
        <v>0</v>
      </c>
      <c r="BF250" s="143">
        <f>IF(N250="snížená",J250,0)</f>
        <v>0</v>
      </c>
      <c r="BG250" s="143">
        <f>IF(N250="zákl. přenesená",J250,0)</f>
        <v>0</v>
      </c>
      <c r="BH250" s="143">
        <f>IF(N250="sníž. přenesená",J250,0)</f>
        <v>0</v>
      </c>
      <c r="BI250" s="143">
        <f>IF(N250="nulová",J250,0)</f>
        <v>0</v>
      </c>
      <c r="BJ250" s="17" t="s">
        <v>80</v>
      </c>
      <c r="BK250" s="143">
        <f>ROUND(I250*H250,2)</f>
        <v>0</v>
      </c>
      <c r="BL250" s="17" t="s">
        <v>90</v>
      </c>
      <c r="BM250" s="142" t="s">
        <v>407</v>
      </c>
    </row>
    <row r="251" spans="2:65" s="1" customFormat="1" ht="10">
      <c r="B251" s="32"/>
      <c r="D251" s="144" t="s">
        <v>163</v>
      </c>
      <c r="F251" s="145" t="s">
        <v>1646</v>
      </c>
      <c r="I251" s="146"/>
      <c r="L251" s="32"/>
      <c r="M251" s="147"/>
      <c r="T251" s="53"/>
      <c r="AT251" s="17" t="s">
        <v>163</v>
      </c>
      <c r="AU251" s="17" t="s">
        <v>84</v>
      </c>
    </row>
    <row r="252" spans="2:65" s="1" customFormat="1" ht="16.5" customHeight="1">
      <c r="B252" s="32"/>
      <c r="C252" s="131" t="s">
        <v>388</v>
      </c>
      <c r="D252" s="131" t="s">
        <v>159</v>
      </c>
      <c r="E252" s="132" t="s">
        <v>1647</v>
      </c>
      <c r="F252" s="133" t="s">
        <v>1648</v>
      </c>
      <c r="G252" s="134" t="s">
        <v>162</v>
      </c>
      <c r="H252" s="135">
        <v>0.12</v>
      </c>
      <c r="I252" s="136"/>
      <c r="J252" s="137">
        <f>ROUND(I252*H252,2)</f>
        <v>0</v>
      </c>
      <c r="K252" s="133" t="s">
        <v>19</v>
      </c>
      <c r="L252" s="32"/>
      <c r="M252" s="138" t="s">
        <v>19</v>
      </c>
      <c r="N252" s="139" t="s">
        <v>46</v>
      </c>
      <c r="P252" s="140">
        <f>O252*H252</f>
        <v>0</v>
      </c>
      <c r="Q252" s="140">
        <v>0</v>
      </c>
      <c r="R252" s="140">
        <f>Q252*H252</f>
        <v>0</v>
      </c>
      <c r="S252" s="140">
        <v>0</v>
      </c>
      <c r="T252" s="141">
        <f>S252*H252</f>
        <v>0</v>
      </c>
      <c r="AR252" s="142" t="s">
        <v>90</v>
      </c>
      <c r="AT252" s="142" t="s">
        <v>159</v>
      </c>
      <c r="AU252" s="142" t="s">
        <v>84</v>
      </c>
      <c r="AY252" s="17" t="s">
        <v>157</v>
      </c>
      <c r="BE252" s="143">
        <f>IF(N252="základní",J252,0)</f>
        <v>0</v>
      </c>
      <c r="BF252" s="143">
        <f>IF(N252="snížená",J252,0)</f>
        <v>0</v>
      </c>
      <c r="BG252" s="143">
        <f>IF(N252="zákl. přenesená",J252,0)</f>
        <v>0</v>
      </c>
      <c r="BH252" s="143">
        <f>IF(N252="sníž. přenesená",J252,0)</f>
        <v>0</v>
      </c>
      <c r="BI252" s="143">
        <f>IF(N252="nulová",J252,0)</f>
        <v>0</v>
      </c>
      <c r="BJ252" s="17" t="s">
        <v>80</v>
      </c>
      <c r="BK252" s="143">
        <f>ROUND(I252*H252,2)</f>
        <v>0</v>
      </c>
      <c r="BL252" s="17" t="s">
        <v>90</v>
      </c>
      <c r="BM252" s="142" t="s">
        <v>411</v>
      </c>
    </row>
    <row r="253" spans="2:65" s="1" customFormat="1" ht="10">
      <c r="B253" s="32"/>
      <c r="D253" s="144" t="s">
        <v>163</v>
      </c>
      <c r="F253" s="145" t="s">
        <v>1648</v>
      </c>
      <c r="I253" s="146"/>
      <c r="L253" s="32"/>
      <c r="M253" s="147"/>
      <c r="T253" s="53"/>
      <c r="AT253" s="17" t="s">
        <v>163</v>
      </c>
      <c r="AU253" s="17" t="s">
        <v>84</v>
      </c>
    </row>
    <row r="254" spans="2:65" s="12" customFormat="1" ht="10">
      <c r="B254" s="148"/>
      <c r="D254" s="144" t="s">
        <v>164</v>
      </c>
      <c r="E254" s="149" t="s">
        <v>19</v>
      </c>
      <c r="F254" s="150" t="s">
        <v>1649</v>
      </c>
      <c r="H254" s="151">
        <v>0.12</v>
      </c>
      <c r="I254" s="152"/>
      <c r="L254" s="148"/>
      <c r="M254" s="153"/>
      <c r="T254" s="154"/>
      <c r="AT254" s="149" t="s">
        <v>164</v>
      </c>
      <c r="AU254" s="149" t="s">
        <v>84</v>
      </c>
      <c r="AV254" s="12" t="s">
        <v>84</v>
      </c>
      <c r="AW254" s="12" t="s">
        <v>36</v>
      </c>
      <c r="AX254" s="12" t="s">
        <v>75</v>
      </c>
      <c r="AY254" s="149" t="s">
        <v>157</v>
      </c>
    </row>
    <row r="255" spans="2:65" s="13" customFormat="1" ht="10">
      <c r="B255" s="155"/>
      <c r="D255" s="144" t="s">
        <v>164</v>
      </c>
      <c r="E255" s="156" t="s">
        <v>19</v>
      </c>
      <c r="F255" s="157" t="s">
        <v>166</v>
      </c>
      <c r="H255" s="158">
        <v>0.12</v>
      </c>
      <c r="I255" s="159"/>
      <c r="L255" s="155"/>
      <c r="M255" s="160"/>
      <c r="T255" s="161"/>
      <c r="AT255" s="156" t="s">
        <v>164</v>
      </c>
      <c r="AU255" s="156" t="s">
        <v>84</v>
      </c>
      <c r="AV255" s="13" t="s">
        <v>90</v>
      </c>
      <c r="AW255" s="13" t="s">
        <v>36</v>
      </c>
      <c r="AX255" s="13" t="s">
        <v>80</v>
      </c>
      <c r="AY255" s="156" t="s">
        <v>157</v>
      </c>
    </row>
    <row r="256" spans="2:65" s="1" customFormat="1" ht="16.5" customHeight="1">
      <c r="B256" s="32"/>
      <c r="C256" s="131" t="s">
        <v>269</v>
      </c>
      <c r="D256" s="131" t="s">
        <v>159</v>
      </c>
      <c r="E256" s="132" t="s">
        <v>1650</v>
      </c>
      <c r="F256" s="133" t="s">
        <v>1651</v>
      </c>
      <c r="G256" s="134" t="s">
        <v>235</v>
      </c>
      <c r="H256" s="135">
        <v>12</v>
      </c>
      <c r="I256" s="136"/>
      <c r="J256" s="137">
        <f>ROUND(I256*H256,2)</f>
        <v>0</v>
      </c>
      <c r="K256" s="133" t="s">
        <v>19</v>
      </c>
      <c r="L256" s="32"/>
      <c r="M256" s="138" t="s">
        <v>19</v>
      </c>
      <c r="N256" s="139" t="s">
        <v>46</v>
      </c>
      <c r="P256" s="140">
        <f>O256*H256</f>
        <v>0</v>
      </c>
      <c r="Q256" s="140">
        <v>0</v>
      </c>
      <c r="R256" s="140">
        <f>Q256*H256</f>
        <v>0</v>
      </c>
      <c r="S256" s="140">
        <v>0</v>
      </c>
      <c r="T256" s="141">
        <f>S256*H256</f>
        <v>0</v>
      </c>
      <c r="AR256" s="142" t="s">
        <v>90</v>
      </c>
      <c r="AT256" s="142" t="s">
        <v>159</v>
      </c>
      <c r="AU256" s="142" t="s">
        <v>84</v>
      </c>
      <c r="AY256" s="17" t="s">
        <v>157</v>
      </c>
      <c r="BE256" s="143">
        <f>IF(N256="základní",J256,0)</f>
        <v>0</v>
      </c>
      <c r="BF256" s="143">
        <f>IF(N256="snížená",J256,0)</f>
        <v>0</v>
      </c>
      <c r="BG256" s="143">
        <f>IF(N256="zákl. přenesená",J256,0)</f>
        <v>0</v>
      </c>
      <c r="BH256" s="143">
        <f>IF(N256="sníž. přenesená",J256,0)</f>
        <v>0</v>
      </c>
      <c r="BI256" s="143">
        <f>IF(N256="nulová",J256,0)</f>
        <v>0</v>
      </c>
      <c r="BJ256" s="17" t="s">
        <v>80</v>
      </c>
      <c r="BK256" s="143">
        <f>ROUND(I256*H256,2)</f>
        <v>0</v>
      </c>
      <c r="BL256" s="17" t="s">
        <v>90</v>
      </c>
      <c r="BM256" s="142" t="s">
        <v>427</v>
      </c>
    </row>
    <row r="257" spans="2:65" s="1" customFormat="1" ht="10">
      <c r="B257" s="32"/>
      <c r="D257" s="144" t="s">
        <v>163</v>
      </c>
      <c r="F257" s="145" t="s">
        <v>1651</v>
      </c>
      <c r="I257" s="146"/>
      <c r="L257" s="32"/>
      <c r="M257" s="147"/>
      <c r="T257" s="53"/>
      <c r="AT257" s="17" t="s">
        <v>163</v>
      </c>
      <c r="AU257" s="17" t="s">
        <v>84</v>
      </c>
    </row>
    <row r="258" spans="2:65" s="1" customFormat="1" ht="16.5" customHeight="1">
      <c r="B258" s="32"/>
      <c r="C258" s="131" t="s">
        <v>397</v>
      </c>
      <c r="D258" s="131" t="s">
        <v>159</v>
      </c>
      <c r="E258" s="132" t="s">
        <v>1652</v>
      </c>
      <c r="F258" s="133" t="s">
        <v>1653</v>
      </c>
      <c r="G258" s="134" t="s">
        <v>199</v>
      </c>
      <c r="H258" s="135">
        <v>175</v>
      </c>
      <c r="I258" s="136"/>
      <c r="J258" s="137">
        <f>ROUND(I258*H258,2)</f>
        <v>0</v>
      </c>
      <c r="K258" s="133" t="s">
        <v>19</v>
      </c>
      <c r="L258" s="32"/>
      <c r="M258" s="138" t="s">
        <v>19</v>
      </c>
      <c r="N258" s="139" t="s">
        <v>46</v>
      </c>
      <c r="P258" s="140">
        <f>O258*H258</f>
        <v>0</v>
      </c>
      <c r="Q258" s="140">
        <v>0</v>
      </c>
      <c r="R258" s="140">
        <f>Q258*H258</f>
        <v>0</v>
      </c>
      <c r="S258" s="140">
        <v>0</v>
      </c>
      <c r="T258" s="141">
        <f>S258*H258</f>
        <v>0</v>
      </c>
      <c r="AR258" s="142" t="s">
        <v>90</v>
      </c>
      <c r="AT258" s="142" t="s">
        <v>159</v>
      </c>
      <c r="AU258" s="142" t="s">
        <v>84</v>
      </c>
      <c r="AY258" s="17" t="s">
        <v>157</v>
      </c>
      <c r="BE258" s="143">
        <f>IF(N258="základní",J258,0)</f>
        <v>0</v>
      </c>
      <c r="BF258" s="143">
        <f>IF(N258="snížená",J258,0)</f>
        <v>0</v>
      </c>
      <c r="BG258" s="143">
        <f>IF(N258="zákl. přenesená",J258,0)</f>
        <v>0</v>
      </c>
      <c r="BH258" s="143">
        <f>IF(N258="sníž. přenesená",J258,0)</f>
        <v>0</v>
      </c>
      <c r="BI258" s="143">
        <f>IF(N258="nulová",J258,0)</f>
        <v>0</v>
      </c>
      <c r="BJ258" s="17" t="s">
        <v>80</v>
      </c>
      <c r="BK258" s="143">
        <f>ROUND(I258*H258,2)</f>
        <v>0</v>
      </c>
      <c r="BL258" s="17" t="s">
        <v>90</v>
      </c>
      <c r="BM258" s="142" t="s">
        <v>432</v>
      </c>
    </row>
    <row r="259" spans="2:65" s="1" customFormat="1" ht="10">
      <c r="B259" s="32"/>
      <c r="D259" s="144" t="s">
        <v>163</v>
      </c>
      <c r="F259" s="145" t="s">
        <v>1653</v>
      </c>
      <c r="I259" s="146"/>
      <c r="L259" s="32"/>
      <c r="M259" s="147"/>
      <c r="T259" s="53"/>
      <c r="AT259" s="17" t="s">
        <v>163</v>
      </c>
      <c r="AU259" s="17" t="s">
        <v>84</v>
      </c>
    </row>
    <row r="260" spans="2:65" s="1" customFormat="1" ht="16.5" customHeight="1">
      <c r="B260" s="32"/>
      <c r="C260" s="131" t="s">
        <v>275</v>
      </c>
      <c r="D260" s="131" t="s">
        <v>159</v>
      </c>
      <c r="E260" s="132" t="s">
        <v>1654</v>
      </c>
      <c r="F260" s="133" t="s">
        <v>1655</v>
      </c>
      <c r="G260" s="134" t="s">
        <v>235</v>
      </c>
      <c r="H260" s="135">
        <v>12</v>
      </c>
      <c r="I260" s="136"/>
      <c r="J260" s="137">
        <f>ROUND(I260*H260,2)</f>
        <v>0</v>
      </c>
      <c r="K260" s="133" t="s">
        <v>19</v>
      </c>
      <c r="L260" s="32"/>
      <c r="M260" s="138" t="s">
        <v>19</v>
      </c>
      <c r="N260" s="139" t="s">
        <v>46</v>
      </c>
      <c r="P260" s="140">
        <f>O260*H260</f>
        <v>0</v>
      </c>
      <c r="Q260" s="140">
        <v>0</v>
      </c>
      <c r="R260" s="140">
        <f>Q260*H260</f>
        <v>0</v>
      </c>
      <c r="S260" s="140">
        <v>0</v>
      </c>
      <c r="T260" s="141">
        <f>S260*H260</f>
        <v>0</v>
      </c>
      <c r="AR260" s="142" t="s">
        <v>90</v>
      </c>
      <c r="AT260" s="142" t="s">
        <v>159</v>
      </c>
      <c r="AU260" s="142" t="s">
        <v>84</v>
      </c>
      <c r="AY260" s="17" t="s">
        <v>157</v>
      </c>
      <c r="BE260" s="143">
        <f>IF(N260="základní",J260,0)</f>
        <v>0</v>
      </c>
      <c r="BF260" s="143">
        <f>IF(N260="snížená",J260,0)</f>
        <v>0</v>
      </c>
      <c r="BG260" s="143">
        <f>IF(N260="zákl. přenesená",J260,0)</f>
        <v>0</v>
      </c>
      <c r="BH260" s="143">
        <f>IF(N260="sníž. přenesená",J260,0)</f>
        <v>0</v>
      </c>
      <c r="BI260" s="143">
        <f>IF(N260="nulová",J260,0)</f>
        <v>0</v>
      </c>
      <c r="BJ260" s="17" t="s">
        <v>80</v>
      </c>
      <c r="BK260" s="143">
        <f>ROUND(I260*H260,2)</f>
        <v>0</v>
      </c>
      <c r="BL260" s="17" t="s">
        <v>90</v>
      </c>
      <c r="BM260" s="142" t="s">
        <v>438</v>
      </c>
    </row>
    <row r="261" spans="2:65" s="1" customFormat="1" ht="10">
      <c r="B261" s="32"/>
      <c r="D261" s="144" t="s">
        <v>163</v>
      </c>
      <c r="F261" s="145" t="s">
        <v>1655</v>
      </c>
      <c r="I261" s="146"/>
      <c r="L261" s="32"/>
      <c r="M261" s="147"/>
      <c r="T261" s="53"/>
      <c r="AT261" s="17" t="s">
        <v>163</v>
      </c>
      <c r="AU261" s="17" t="s">
        <v>84</v>
      </c>
    </row>
    <row r="262" spans="2:65" s="1" customFormat="1" ht="16.5" customHeight="1">
      <c r="B262" s="32"/>
      <c r="C262" s="131" t="s">
        <v>869</v>
      </c>
      <c r="D262" s="131" t="s">
        <v>159</v>
      </c>
      <c r="E262" s="132" t="s">
        <v>1656</v>
      </c>
      <c r="F262" s="133" t="s">
        <v>1657</v>
      </c>
      <c r="G262" s="134" t="s">
        <v>821</v>
      </c>
      <c r="H262" s="135">
        <v>1</v>
      </c>
      <c r="I262" s="136"/>
      <c r="J262" s="137">
        <f>ROUND(I262*H262,2)</f>
        <v>0</v>
      </c>
      <c r="K262" s="133" t="s">
        <v>19</v>
      </c>
      <c r="L262" s="32"/>
      <c r="M262" s="138" t="s">
        <v>19</v>
      </c>
      <c r="N262" s="139" t="s">
        <v>46</v>
      </c>
      <c r="P262" s="140">
        <f>O262*H262</f>
        <v>0</v>
      </c>
      <c r="Q262" s="140">
        <v>0</v>
      </c>
      <c r="R262" s="140">
        <f>Q262*H262</f>
        <v>0</v>
      </c>
      <c r="S262" s="140">
        <v>0</v>
      </c>
      <c r="T262" s="141">
        <f>S262*H262</f>
        <v>0</v>
      </c>
      <c r="AR262" s="142" t="s">
        <v>90</v>
      </c>
      <c r="AT262" s="142" t="s">
        <v>159</v>
      </c>
      <c r="AU262" s="142" t="s">
        <v>84</v>
      </c>
      <c r="AY262" s="17" t="s">
        <v>157</v>
      </c>
      <c r="BE262" s="143">
        <f>IF(N262="základní",J262,0)</f>
        <v>0</v>
      </c>
      <c r="BF262" s="143">
        <f>IF(N262="snížená",J262,0)</f>
        <v>0</v>
      </c>
      <c r="BG262" s="143">
        <f>IF(N262="zákl. přenesená",J262,0)</f>
        <v>0</v>
      </c>
      <c r="BH262" s="143">
        <f>IF(N262="sníž. přenesená",J262,0)</f>
        <v>0</v>
      </c>
      <c r="BI262" s="143">
        <f>IF(N262="nulová",J262,0)</f>
        <v>0</v>
      </c>
      <c r="BJ262" s="17" t="s">
        <v>80</v>
      </c>
      <c r="BK262" s="143">
        <f>ROUND(I262*H262,2)</f>
        <v>0</v>
      </c>
      <c r="BL262" s="17" t="s">
        <v>90</v>
      </c>
      <c r="BM262" s="142" t="s">
        <v>442</v>
      </c>
    </row>
    <row r="263" spans="2:65" s="1" customFormat="1" ht="10">
      <c r="B263" s="32"/>
      <c r="D263" s="144" t="s">
        <v>163</v>
      </c>
      <c r="F263" s="145" t="s">
        <v>1657</v>
      </c>
      <c r="I263" s="146"/>
      <c r="L263" s="32"/>
      <c r="M263" s="147"/>
      <c r="T263" s="53"/>
      <c r="AT263" s="17" t="s">
        <v>163</v>
      </c>
      <c r="AU263" s="17" t="s">
        <v>84</v>
      </c>
    </row>
    <row r="264" spans="2:65" s="1" customFormat="1" ht="16.5" customHeight="1">
      <c r="B264" s="32"/>
      <c r="C264" s="131" t="s">
        <v>886</v>
      </c>
      <c r="D264" s="131" t="s">
        <v>159</v>
      </c>
      <c r="E264" s="132" t="s">
        <v>1658</v>
      </c>
      <c r="F264" s="133" t="s">
        <v>1659</v>
      </c>
      <c r="G264" s="134" t="s">
        <v>235</v>
      </c>
      <c r="H264" s="135">
        <v>0.3</v>
      </c>
      <c r="I264" s="136"/>
      <c r="J264" s="137">
        <f>ROUND(I264*H264,2)</f>
        <v>0</v>
      </c>
      <c r="K264" s="133" t="s">
        <v>19</v>
      </c>
      <c r="L264" s="32"/>
      <c r="M264" s="138" t="s">
        <v>19</v>
      </c>
      <c r="N264" s="139" t="s">
        <v>46</v>
      </c>
      <c r="P264" s="140">
        <f>O264*H264</f>
        <v>0</v>
      </c>
      <c r="Q264" s="140">
        <v>0</v>
      </c>
      <c r="R264" s="140">
        <f>Q264*H264</f>
        <v>0</v>
      </c>
      <c r="S264" s="140">
        <v>0</v>
      </c>
      <c r="T264" s="141">
        <f>S264*H264</f>
        <v>0</v>
      </c>
      <c r="AR264" s="142" t="s">
        <v>90</v>
      </c>
      <c r="AT264" s="142" t="s">
        <v>159</v>
      </c>
      <c r="AU264" s="142" t="s">
        <v>84</v>
      </c>
      <c r="AY264" s="17" t="s">
        <v>157</v>
      </c>
      <c r="BE264" s="143">
        <f>IF(N264="základní",J264,0)</f>
        <v>0</v>
      </c>
      <c r="BF264" s="143">
        <f>IF(N264="snížená",J264,0)</f>
        <v>0</v>
      </c>
      <c r="BG264" s="143">
        <f>IF(N264="zákl. přenesená",J264,0)</f>
        <v>0</v>
      </c>
      <c r="BH264" s="143">
        <f>IF(N264="sníž. přenesená",J264,0)</f>
        <v>0</v>
      </c>
      <c r="BI264" s="143">
        <f>IF(N264="nulová",J264,0)</f>
        <v>0</v>
      </c>
      <c r="BJ264" s="17" t="s">
        <v>80</v>
      </c>
      <c r="BK264" s="143">
        <f>ROUND(I264*H264,2)</f>
        <v>0</v>
      </c>
      <c r="BL264" s="17" t="s">
        <v>90</v>
      </c>
      <c r="BM264" s="142" t="s">
        <v>446</v>
      </c>
    </row>
    <row r="265" spans="2:65" s="1" customFormat="1" ht="10">
      <c r="B265" s="32"/>
      <c r="D265" s="144" t="s">
        <v>163</v>
      </c>
      <c r="F265" s="145" t="s">
        <v>1659</v>
      </c>
      <c r="I265" s="146"/>
      <c r="L265" s="32"/>
      <c r="M265" s="147"/>
      <c r="T265" s="53"/>
      <c r="AT265" s="17" t="s">
        <v>163</v>
      </c>
      <c r="AU265" s="17" t="s">
        <v>84</v>
      </c>
    </row>
    <row r="266" spans="2:65" s="1" customFormat="1" ht="16.5" customHeight="1">
      <c r="B266" s="32"/>
      <c r="C266" s="131" t="s">
        <v>404</v>
      </c>
      <c r="D266" s="131" t="s">
        <v>159</v>
      </c>
      <c r="E266" s="132" t="s">
        <v>1660</v>
      </c>
      <c r="F266" s="133" t="s">
        <v>1661</v>
      </c>
      <c r="G266" s="134" t="s">
        <v>199</v>
      </c>
      <c r="H266" s="135">
        <v>6</v>
      </c>
      <c r="I266" s="136"/>
      <c r="J266" s="137">
        <f>ROUND(I266*H266,2)</f>
        <v>0</v>
      </c>
      <c r="K266" s="133" t="s">
        <v>19</v>
      </c>
      <c r="L266" s="32"/>
      <c r="M266" s="138" t="s">
        <v>19</v>
      </c>
      <c r="N266" s="139" t="s">
        <v>46</v>
      </c>
      <c r="P266" s="140">
        <f>O266*H266</f>
        <v>0</v>
      </c>
      <c r="Q266" s="140">
        <v>0</v>
      </c>
      <c r="R266" s="140">
        <f>Q266*H266</f>
        <v>0</v>
      </c>
      <c r="S266" s="140">
        <v>0</v>
      </c>
      <c r="T266" s="141">
        <f>S266*H266</f>
        <v>0</v>
      </c>
      <c r="AR266" s="142" t="s">
        <v>90</v>
      </c>
      <c r="AT266" s="142" t="s">
        <v>159</v>
      </c>
      <c r="AU266" s="142" t="s">
        <v>84</v>
      </c>
      <c r="AY266" s="17" t="s">
        <v>157</v>
      </c>
      <c r="BE266" s="143">
        <f>IF(N266="základní",J266,0)</f>
        <v>0</v>
      </c>
      <c r="BF266" s="143">
        <f>IF(N266="snížená",J266,0)</f>
        <v>0</v>
      </c>
      <c r="BG266" s="143">
        <f>IF(N266="zákl. přenesená",J266,0)</f>
        <v>0</v>
      </c>
      <c r="BH266" s="143">
        <f>IF(N266="sníž. přenesená",J266,0)</f>
        <v>0</v>
      </c>
      <c r="BI266" s="143">
        <f>IF(N266="nulová",J266,0)</f>
        <v>0</v>
      </c>
      <c r="BJ266" s="17" t="s">
        <v>80</v>
      </c>
      <c r="BK266" s="143">
        <f>ROUND(I266*H266,2)</f>
        <v>0</v>
      </c>
      <c r="BL266" s="17" t="s">
        <v>90</v>
      </c>
      <c r="BM266" s="142" t="s">
        <v>450</v>
      </c>
    </row>
    <row r="267" spans="2:65" s="1" customFormat="1" ht="10">
      <c r="B267" s="32"/>
      <c r="D267" s="144" t="s">
        <v>163</v>
      </c>
      <c r="F267" s="145" t="s">
        <v>1661</v>
      </c>
      <c r="I267" s="146"/>
      <c r="L267" s="32"/>
      <c r="M267" s="147"/>
      <c r="T267" s="53"/>
      <c r="AT267" s="17" t="s">
        <v>163</v>
      </c>
      <c r="AU267" s="17" t="s">
        <v>84</v>
      </c>
    </row>
    <row r="268" spans="2:65" s="11" customFormat="1" ht="22.75" customHeight="1">
      <c r="B268" s="119"/>
      <c r="D268" s="120" t="s">
        <v>74</v>
      </c>
      <c r="E268" s="129" t="s">
        <v>1662</v>
      </c>
      <c r="F268" s="129" t="s">
        <v>1663</v>
      </c>
      <c r="I268" s="122"/>
      <c r="J268" s="130">
        <f>BK268</f>
        <v>0</v>
      </c>
      <c r="L268" s="119"/>
      <c r="M268" s="124"/>
      <c r="P268" s="125">
        <f>SUM(P269:P284)</f>
        <v>0</v>
      </c>
      <c r="R268" s="125">
        <f>SUM(R269:R284)</f>
        <v>0</v>
      </c>
      <c r="T268" s="126">
        <f>SUM(T269:T284)</f>
        <v>0</v>
      </c>
      <c r="AR268" s="120" t="s">
        <v>80</v>
      </c>
      <c r="AT268" s="127" t="s">
        <v>74</v>
      </c>
      <c r="AU268" s="127" t="s">
        <v>80</v>
      </c>
      <c r="AY268" s="120" t="s">
        <v>157</v>
      </c>
      <c r="BK268" s="128">
        <f>SUM(BK269:BK284)</f>
        <v>0</v>
      </c>
    </row>
    <row r="269" spans="2:65" s="1" customFormat="1" ht="16.5" customHeight="1">
      <c r="B269" s="32"/>
      <c r="C269" s="131" t="s">
        <v>281</v>
      </c>
      <c r="D269" s="131" t="s">
        <v>159</v>
      </c>
      <c r="E269" s="132" t="s">
        <v>1664</v>
      </c>
      <c r="F269" s="133" t="s">
        <v>1665</v>
      </c>
      <c r="G269" s="134" t="s">
        <v>185</v>
      </c>
      <c r="H269" s="135">
        <v>10.672000000000001</v>
      </c>
      <c r="I269" s="136"/>
      <c r="J269" s="137">
        <f>ROUND(I269*H269,2)</f>
        <v>0</v>
      </c>
      <c r="K269" s="133" t="s">
        <v>19</v>
      </c>
      <c r="L269" s="32"/>
      <c r="M269" s="138" t="s">
        <v>19</v>
      </c>
      <c r="N269" s="139" t="s">
        <v>46</v>
      </c>
      <c r="P269" s="140">
        <f>O269*H269</f>
        <v>0</v>
      </c>
      <c r="Q269" s="140">
        <v>0</v>
      </c>
      <c r="R269" s="140">
        <f>Q269*H269</f>
        <v>0</v>
      </c>
      <c r="S269" s="140">
        <v>0</v>
      </c>
      <c r="T269" s="141">
        <f>S269*H269</f>
        <v>0</v>
      </c>
      <c r="AR269" s="142" t="s">
        <v>90</v>
      </c>
      <c r="AT269" s="142" t="s">
        <v>159</v>
      </c>
      <c r="AU269" s="142" t="s">
        <v>84</v>
      </c>
      <c r="AY269" s="17" t="s">
        <v>157</v>
      </c>
      <c r="BE269" s="143">
        <f>IF(N269="základní",J269,0)</f>
        <v>0</v>
      </c>
      <c r="BF269" s="143">
        <f>IF(N269="snížená",J269,0)</f>
        <v>0</v>
      </c>
      <c r="BG269" s="143">
        <f>IF(N269="zákl. přenesená",J269,0)</f>
        <v>0</v>
      </c>
      <c r="BH269" s="143">
        <f>IF(N269="sníž. přenesená",J269,0)</f>
        <v>0</v>
      </c>
      <c r="BI269" s="143">
        <f>IF(N269="nulová",J269,0)</f>
        <v>0</v>
      </c>
      <c r="BJ269" s="17" t="s">
        <v>80</v>
      </c>
      <c r="BK269" s="143">
        <f>ROUND(I269*H269,2)</f>
        <v>0</v>
      </c>
      <c r="BL269" s="17" t="s">
        <v>90</v>
      </c>
      <c r="BM269" s="142" t="s">
        <v>455</v>
      </c>
    </row>
    <row r="270" spans="2:65" s="1" customFormat="1" ht="10">
      <c r="B270" s="32"/>
      <c r="D270" s="144" t="s">
        <v>163</v>
      </c>
      <c r="F270" s="145" t="s">
        <v>1665</v>
      </c>
      <c r="I270" s="146"/>
      <c r="L270" s="32"/>
      <c r="M270" s="147"/>
      <c r="T270" s="53"/>
      <c r="AT270" s="17" t="s">
        <v>163</v>
      </c>
      <c r="AU270" s="17" t="s">
        <v>84</v>
      </c>
    </row>
    <row r="271" spans="2:65" s="1" customFormat="1" ht="16.5" customHeight="1">
      <c r="B271" s="32"/>
      <c r="C271" s="131" t="s">
        <v>424</v>
      </c>
      <c r="D271" s="131" t="s">
        <v>159</v>
      </c>
      <c r="E271" s="132" t="s">
        <v>1666</v>
      </c>
      <c r="F271" s="133" t="s">
        <v>1667</v>
      </c>
      <c r="G271" s="134" t="s">
        <v>185</v>
      </c>
      <c r="H271" s="135">
        <v>96.03</v>
      </c>
      <c r="I271" s="136"/>
      <c r="J271" s="137">
        <f>ROUND(I271*H271,2)</f>
        <v>0</v>
      </c>
      <c r="K271" s="133" t="s">
        <v>19</v>
      </c>
      <c r="L271" s="32"/>
      <c r="M271" s="138" t="s">
        <v>19</v>
      </c>
      <c r="N271" s="139" t="s">
        <v>46</v>
      </c>
      <c r="P271" s="140">
        <f>O271*H271</f>
        <v>0</v>
      </c>
      <c r="Q271" s="140">
        <v>0</v>
      </c>
      <c r="R271" s="140">
        <f>Q271*H271</f>
        <v>0</v>
      </c>
      <c r="S271" s="140">
        <v>0</v>
      </c>
      <c r="T271" s="141">
        <f>S271*H271</f>
        <v>0</v>
      </c>
      <c r="AR271" s="142" t="s">
        <v>90</v>
      </c>
      <c r="AT271" s="142" t="s">
        <v>159</v>
      </c>
      <c r="AU271" s="142" t="s">
        <v>84</v>
      </c>
      <c r="AY271" s="17" t="s">
        <v>157</v>
      </c>
      <c r="BE271" s="143">
        <f>IF(N271="základní",J271,0)</f>
        <v>0</v>
      </c>
      <c r="BF271" s="143">
        <f>IF(N271="snížená",J271,0)</f>
        <v>0</v>
      </c>
      <c r="BG271" s="143">
        <f>IF(N271="zákl. přenesená",J271,0)</f>
        <v>0</v>
      </c>
      <c r="BH271" s="143">
        <f>IF(N271="sníž. přenesená",J271,0)</f>
        <v>0</v>
      </c>
      <c r="BI271" s="143">
        <f>IF(N271="nulová",J271,0)</f>
        <v>0</v>
      </c>
      <c r="BJ271" s="17" t="s">
        <v>80</v>
      </c>
      <c r="BK271" s="143">
        <f>ROUND(I271*H271,2)</f>
        <v>0</v>
      </c>
      <c r="BL271" s="17" t="s">
        <v>90</v>
      </c>
      <c r="BM271" s="142" t="s">
        <v>462</v>
      </c>
    </row>
    <row r="272" spans="2:65" s="1" customFormat="1" ht="10">
      <c r="B272" s="32"/>
      <c r="D272" s="144" t="s">
        <v>163</v>
      </c>
      <c r="F272" s="145" t="s">
        <v>1667</v>
      </c>
      <c r="I272" s="146"/>
      <c r="L272" s="32"/>
      <c r="M272" s="147"/>
      <c r="T272" s="53"/>
      <c r="AT272" s="17" t="s">
        <v>163</v>
      </c>
      <c r="AU272" s="17" t="s">
        <v>84</v>
      </c>
    </row>
    <row r="273" spans="2:65" s="12" customFormat="1" ht="10">
      <c r="B273" s="148"/>
      <c r="D273" s="144" t="s">
        <v>164</v>
      </c>
      <c r="E273" s="149" t="s">
        <v>19</v>
      </c>
      <c r="F273" s="150" t="s">
        <v>1668</v>
      </c>
      <c r="H273" s="151">
        <v>96.03</v>
      </c>
      <c r="I273" s="152"/>
      <c r="L273" s="148"/>
      <c r="M273" s="153"/>
      <c r="T273" s="154"/>
      <c r="AT273" s="149" t="s">
        <v>164</v>
      </c>
      <c r="AU273" s="149" t="s">
        <v>84</v>
      </c>
      <c r="AV273" s="12" t="s">
        <v>84</v>
      </c>
      <c r="AW273" s="12" t="s">
        <v>36</v>
      </c>
      <c r="AX273" s="12" t="s">
        <v>75</v>
      </c>
      <c r="AY273" s="149" t="s">
        <v>157</v>
      </c>
    </row>
    <row r="274" spans="2:65" s="13" customFormat="1" ht="10">
      <c r="B274" s="155"/>
      <c r="D274" s="144" t="s">
        <v>164</v>
      </c>
      <c r="E274" s="156" t="s">
        <v>19</v>
      </c>
      <c r="F274" s="157" t="s">
        <v>166</v>
      </c>
      <c r="H274" s="158">
        <v>96.03</v>
      </c>
      <c r="I274" s="159"/>
      <c r="L274" s="155"/>
      <c r="M274" s="160"/>
      <c r="T274" s="161"/>
      <c r="AT274" s="156" t="s">
        <v>164</v>
      </c>
      <c r="AU274" s="156" t="s">
        <v>84</v>
      </c>
      <c r="AV274" s="13" t="s">
        <v>90</v>
      </c>
      <c r="AW274" s="13" t="s">
        <v>36</v>
      </c>
      <c r="AX274" s="13" t="s">
        <v>80</v>
      </c>
      <c r="AY274" s="156" t="s">
        <v>157</v>
      </c>
    </row>
    <row r="275" spans="2:65" s="1" customFormat="1" ht="21.75" customHeight="1">
      <c r="B275" s="32"/>
      <c r="C275" s="131" t="s">
        <v>285</v>
      </c>
      <c r="D275" s="131" t="s">
        <v>159</v>
      </c>
      <c r="E275" s="132" t="s">
        <v>1669</v>
      </c>
      <c r="F275" s="133" t="s">
        <v>1670</v>
      </c>
      <c r="G275" s="134" t="s">
        <v>185</v>
      </c>
      <c r="H275" s="135">
        <v>5.87</v>
      </c>
      <c r="I275" s="136"/>
      <c r="J275" s="137">
        <f>ROUND(I275*H275,2)</f>
        <v>0</v>
      </c>
      <c r="K275" s="133" t="s">
        <v>19</v>
      </c>
      <c r="L275" s="32"/>
      <c r="M275" s="138" t="s">
        <v>19</v>
      </c>
      <c r="N275" s="139" t="s">
        <v>46</v>
      </c>
      <c r="P275" s="140">
        <f>O275*H275</f>
        <v>0</v>
      </c>
      <c r="Q275" s="140">
        <v>0</v>
      </c>
      <c r="R275" s="140">
        <f>Q275*H275</f>
        <v>0</v>
      </c>
      <c r="S275" s="140">
        <v>0</v>
      </c>
      <c r="T275" s="141">
        <f>S275*H275</f>
        <v>0</v>
      </c>
      <c r="AR275" s="142" t="s">
        <v>90</v>
      </c>
      <c r="AT275" s="142" t="s">
        <v>159</v>
      </c>
      <c r="AU275" s="142" t="s">
        <v>84</v>
      </c>
      <c r="AY275" s="17" t="s">
        <v>157</v>
      </c>
      <c r="BE275" s="143">
        <f>IF(N275="základní",J275,0)</f>
        <v>0</v>
      </c>
      <c r="BF275" s="143">
        <f>IF(N275="snížená",J275,0)</f>
        <v>0</v>
      </c>
      <c r="BG275" s="143">
        <f>IF(N275="zákl. přenesená",J275,0)</f>
        <v>0</v>
      </c>
      <c r="BH275" s="143">
        <f>IF(N275="sníž. přenesená",J275,0)</f>
        <v>0</v>
      </c>
      <c r="BI275" s="143">
        <f>IF(N275="nulová",J275,0)</f>
        <v>0</v>
      </c>
      <c r="BJ275" s="17" t="s">
        <v>80</v>
      </c>
      <c r="BK275" s="143">
        <f>ROUND(I275*H275,2)</f>
        <v>0</v>
      </c>
      <c r="BL275" s="17" t="s">
        <v>90</v>
      </c>
      <c r="BM275" s="142" t="s">
        <v>466</v>
      </c>
    </row>
    <row r="276" spans="2:65" s="1" customFormat="1" ht="10">
      <c r="B276" s="32"/>
      <c r="D276" s="144" t="s">
        <v>163</v>
      </c>
      <c r="F276" s="145" t="s">
        <v>1670</v>
      </c>
      <c r="I276" s="146"/>
      <c r="L276" s="32"/>
      <c r="M276" s="147"/>
      <c r="T276" s="53"/>
      <c r="AT276" s="17" t="s">
        <v>163</v>
      </c>
      <c r="AU276" s="17" t="s">
        <v>84</v>
      </c>
    </row>
    <row r="277" spans="2:65" s="12" customFormat="1" ht="10">
      <c r="B277" s="148"/>
      <c r="D277" s="144" t="s">
        <v>164</v>
      </c>
      <c r="E277" s="149" t="s">
        <v>19</v>
      </c>
      <c r="F277" s="150" t="s">
        <v>1671</v>
      </c>
      <c r="H277" s="151">
        <v>5.87</v>
      </c>
      <c r="I277" s="152"/>
      <c r="L277" s="148"/>
      <c r="M277" s="153"/>
      <c r="T277" s="154"/>
      <c r="AT277" s="149" t="s">
        <v>164</v>
      </c>
      <c r="AU277" s="149" t="s">
        <v>84</v>
      </c>
      <c r="AV277" s="12" t="s">
        <v>84</v>
      </c>
      <c r="AW277" s="12" t="s">
        <v>36</v>
      </c>
      <c r="AX277" s="12" t="s">
        <v>75</v>
      </c>
      <c r="AY277" s="149" t="s">
        <v>157</v>
      </c>
    </row>
    <row r="278" spans="2:65" s="13" customFormat="1" ht="10">
      <c r="B278" s="155"/>
      <c r="D278" s="144" t="s">
        <v>164</v>
      </c>
      <c r="E278" s="156" t="s">
        <v>19</v>
      </c>
      <c r="F278" s="157" t="s">
        <v>166</v>
      </c>
      <c r="H278" s="158">
        <v>5.87</v>
      </c>
      <c r="I278" s="159"/>
      <c r="L278" s="155"/>
      <c r="M278" s="160"/>
      <c r="T278" s="161"/>
      <c r="AT278" s="156" t="s">
        <v>164</v>
      </c>
      <c r="AU278" s="156" t="s">
        <v>84</v>
      </c>
      <c r="AV278" s="13" t="s">
        <v>90</v>
      </c>
      <c r="AW278" s="13" t="s">
        <v>36</v>
      </c>
      <c r="AX278" s="13" t="s">
        <v>80</v>
      </c>
      <c r="AY278" s="156" t="s">
        <v>157</v>
      </c>
    </row>
    <row r="279" spans="2:65" s="1" customFormat="1" ht="21.75" customHeight="1">
      <c r="B279" s="32"/>
      <c r="C279" s="131" t="s">
        <v>435</v>
      </c>
      <c r="D279" s="131" t="s">
        <v>159</v>
      </c>
      <c r="E279" s="132" t="s">
        <v>1672</v>
      </c>
      <c r="F279" s="133" t="s">
        <v>1673</v>
      </c>
      <c r="G279" s="134" t="s">
        <v>185</v>
      </c>
      <c r="H279" s="135">
        <v>1.32</v>
      </c>
      <c r="I279" s="136"/>
      <c r="J279" s="137">
        <f>ROUND(I279*H279,2)</f>
        <v>0</v>
      </c>
      <c r="K279" s="133" t="s">
        <v>19</v>
      </c>
      <c r="L279" s="32"/>
      <c r="M279" s="138" t="s">
        <v>19</v>
      </c>
      <c r="N279" s="139" t="s">
        <v>46</v>
      </c>
      <c r="P279" s="140">
        <f>O279*H279</f>
        <v>0</v>
      </c>
      <c r="Q279" s="140">
        <v>0</v>
      </c>
      <c r="R279" s="140">
        <f>Q279*H279</f>
        <v>0</v>
      </c>
      <c r="S279" s="140">
        <v>0</v>
      </c>
      <c r="T279" s="141">
        <f>S279*H279</f>
        <v>0</v>
      </c>
      <c r="AR279" s="142" t="s">
        <v>90</v>
      </c>
      <c r="AT279" s="142" t="s">
        <v>159</v>
      </c>
      <c r="AU279" s="142" t="s">
        <v>84</v>
      </c>
      <c r="AY279" s="17" t="s">
        <v>157</v>
      </c>
      <c r="BE279" s="143">
        <f>IF(N279="základní",J279,0)</f>
        <v>0</v>
      </c>
      <c r="BF279" s="143">
        <f>IF(N279="snížená",J279,0)</f>
        <v>0</v>
      </c>
      <c r="BG279" s="143">
        <f>IF(N279="zákl. přenesená",J279,0)</f>
        <v>0</v>
      </c>
      <c r="BH279" s="143">
        <f>IF(N279="sníž. přenesená",J279,0)</f>
        <v>0</v>
      </c>
      <c r="BI279" s="143">
        <f>IF(N279="nulová",J279,0)</f>
        <v>0</v>
      </c>
      <c r="BJ279" s="17" t="s">
        <v>80</v>
      </c>
      <c r="BK279" s="143">
        <f>ROUND(I279*H279,2)</f>
        <v>0</v>
      </c>
      <c r="BL279" s="17" t="s">
        <v>90</v>
      </c>
      <c r="BM279" s="142" t="s">
        <v>469</v>
      </c>
    </row>
    <row r="280" spans="2:65" s="1" customFormat="1" ht="10">
      <c r="B280" s="32"/>
      <c r="D280" s="144" t="s">
        <v>163</v>
      </c>
      <c r="F280" s="145" t="s">
        <v>1673</v>
      </c>
      <c r="I280" s="146"/>
      <c r="L280" s="32"/>
      <c r="M280" s="147"/>
      <c r="T280" s="53"/>
      <c r="AT280" s="17" t="s">
        <v>163</v>
      </c>
      <c r="AU280" s="17" t="s">
        <v>84</v>
      </c>
    </row>
    <row r="281" spans="2:65" s="1" customFormat="1" ht="16.5" customHeight="1">
      <c r="B281" s="32"/>
      <c r="C281" s="131" t="s">
        <v>289</v>
      </c>
      <c r="D281" s="131" t="s">
        <v>159</v>
      </c>
      <c r="E281" s="132" t="s">
        <v>1674</v>
      </c>
      <c r="F281" s="133" t="s">
        <v>184</v>
      </c>
      <c r="G281" s="134" t="s">
        <v>185</v>
      </c>
      <c r="H281" s="135">
        <v>3.48</v>
      </c>
      <c r="I281" s="136"/>
      <c r="J281" s="137">
        <f>ROUND(I281*H281,2)</f>
        <v>0</v>
      </c>
      <c r="K281" s="133" t="s">
        <v>19</v>
      </c>
      <c r="L281" s="32"/>
      <c r="M281" s="138" t="s">
        <v>19</v>
      </c>
      <c r="N281" s="139" t="s">
        <v>46</v>
      </c>
      <c r="P281" s="140">
        <f>O281*H281</f>
        <v>0</v>
      </c>
      <c r="Q281" s="140">
        <v>0</v>
      </c>
      <c r="R281" s="140">
        <f>Q281*H281</f>
        <v>0</v>
      </c>
      <c r="S281" s="140">
        <v>0</v>
      </c>
      <c r="T281" s="141">
        <f>S281*H281</f>
        <v>0</v>
      </c>
      <c r="AR281" s="142" t="s">
        <v>90</v>
      </c>
      <c r="AT281" s="142" t="s">
        <v>159</v>
      </c>
      <c r="AU281" s="142" t="s">
        <v>84</v>
      </c>
      <c r="AY281" s="17" t="s">
        <v>157</v>
      </c>
      <c r="BE281" s="143">
        <f>IF(N281="základní",J281,0)</f>
        <v>0</v>
      </c>
      <c r="BF281" s="143">
        <f>IF(N281="snížená",J281,0)</f>
        <v>0</v>
      </c>
      <c r="BG281" s="143">
        <f>IF(N281="zákl. přenesená",J281,0)</f>
        <v>0</v>
      </c>
      <c r="BH281" s="143">
        <f>IF(N281="sníž. přenesená",J281,0)</f>
        <v>0</v>
      </c>
      <c r="BI281" s="143">
        <f>IF(N281="nulová",J281,0)</f>
        <v>0</v>
      </c>
      <c r="BJ281" s="17" t="s">
        <v>80</v>
      </c>
      <c r="BK281" s="143">
        <f>ROUND(I281*H281,2)</f>
        <v>0</v>
      </c>
      <c r="BL281" s="17" t="s">
        <v>90</v>
      </c>
      <c r="BM281" s="142" t="s">
        <v>473</v>
      </c>
    </row>
    <row r="282" spans="2:65" s="1" customFormat="1" ht="10">
      <c r="B282" s="32"/>
      <c r="D282" s="144" t="s">
        <v>163</v>
      </c>
      <c r="F282" s="145" t="s">
        <v>184</v>
      </c>
      <c r="I282" s="146"/>
      <c r="L282" s="32"/>
      <c r="M282" s="147"/>
      <c r="T282" s="53"/>
      <c r="AT282" s="17" t="s">
        <v>163</v>
      </c>
      <c r="AU282" s="17" t="s">
        <v>84</v>
      </c>
    </row>
    <row r="283" spans="2:65" s="1" customFormat="1" ht="16.5" customHeight="1">
      <c r="B283" s="32"/>
      <c r="C283" s="131" t="s">
        <v>443</v>
      </c>
      <c r="D283" s="131" t="s">
        <v>159</v>
      </c>
      <c r="E283" s="132" t="s">
        <v>1675</v>
      </c>
      <c r="F283" s="133" t="s">
        <v>1676</v>
      </c>
      <c r="G283" s="134" t="s">
        <v>185</v>
      </c>
      <c r="H283" s="135">
        <v>10.672000000000001</v>
      </c>
      <c r="I283" s="136"/>
      <c r="J283" s="137">
        <f>ROUND(I283*H283,2)</f>
        <v>0</v>
      </c>
      <c r="K283" s="133" t="s">
        <v>19</v>
      </c>
      <c r="L283" s="32"/>
      <c r="M283" s="138" t="s">
        <v>19</v>
      </c>
      <c r="N283" s="139" t="s">
        <v>46</v>
      </c>
      <c r="P283" s="140">
        <f>O283*H283</f>
        <v>0</v>
      </c>
      <c r="Q283" s="140">
        <v>0</v>
      </c>
      <c r="R283" s="140">
        <f>Q283*H283</f>
        <v>0</v>
      </c>
      <c r="S283" s="140">
        <v>0</v>
      </c>
      <c r="T283" s="141">
        <f>S283*H283</f>
        <v>0</v>
      </c>
      <c r="AR283" s="142" t="s">
        <v>90</v>
      </c>
      <c r="AT283" s="142" t="s">
        <v>159</v>
      </c>
      <c r="AU283" s="142" t="s">
        <v>84</v>
      </c>
      <c r="AY283" s="17" t="s">
        <v>157</v>
      </c>
      <c r="BE283" s="143">
        <f>IF(N283="základní",J283,0)</f>
        <v>0</v>
      </c>
      <c r="BF283" s="143">
        <f>IF(N283="snížená",J283,0)</f>
        <v>0</v>
      </c>
      <c r="BG283" s="143">
        <f>IF(N283="zákl. přenesená",J283,0)</f>
        <v>0</v>
      </c>
      <c r="BH283" s="143">
        <f>IF(N283="sníž. přenesená",J283,0)</f>
        <v>0</v>
      </c>
      <c r="BI283" s="143">
        <f>IF(N283="nulová",J283,0)</f>
        <v>0</v>
      </c>
      <c r="BJ283" s="17" t="s">
        <v>80</v>
      </c>
      <c r="BK283" s="143">
        <f>ROUND(I283*H283,2)</f>
        <v>0</v>
      </c>
      <c r="BL283" s="17" t="s">
        <v>90</v>
      </c>
      <c r="BM283" s="142" t="s">
        <v>476</v>
      </c>
    </row>
    <row r="284" spans="2:65" s="1" customFormat="1" ht="10">
      <c r="B284" s="32"/>
      <c r="D284" s="144" t="s">
        <v>163</v>
      </c>
      <c r="F284" s="145" t="s">
        <v>1676</v>
      </c>
      <c r="I284" s="146"/>
      <c r="L284" s="32"/>
      <c r="M284" s="147"/>
      <c r="T284" s="53"/>
      <c r="AT284" s="17" t="s">
        <v>163</v>
      </c>
      <c r="AU284" s="17" t="s">
        <v>84</v>
      </c>
    </row>
    <row r="285" spans="2:65" s="11" customFormat="1" ht="22.75" customHeight="1">
      <c r="B285" s="119"/>
      <c r="D285" s="120" t="s">
        <v>74</v>
      </c>
      <c r="E285" s="129" t="s">
        <v>830</v>
      </c>
      <c r="F285" s="129" t="s">
        <v>831</v>
      </c>
      <c r="I285" s="122"/>
      <c r="J285" s="130">
        <f>BK285</f>
        <v>0</v>
      </c>
      <c r="L285" s="119"/>
      <c r="M285" s="124"/>
      <c r="P285" s="125">
        <f>SUM(P286:P287)</f>
        <v>0</v>
      </c>
      <c r="R285" s="125">
        <f>SUM(R286:R287)</f>
        <v>0</v>
      </c>
      <c r="T285" s="126">
        <f>SUM(T286:T287)</f>
        <v>0</v>
      </c>
      <c r="AR285" s="120" t="s">
        <v>80</v>
      </c>
      <c r="AT285" s="127" t="s">
        <v>74</v>
      </c>
      <c r="AU285" s="127" t="s">
        <v>80</v>
      </c>
      <c r="AY285" s="120" t="s">
        <v>157</v>
      </c>
      <c r="BK285" s="128">
        <f>SUM(BK286:BK287)</f>
        <v>0</v>
      </c>
    </row>
    <row r="286" spans="2:65" s="1" customFormat="1" ht="24.15" customHeight="1">
      <c r="B286" s="32"/>
      <c r="C286" s="131" t="s">
        <v>292</v>
      </c>
      <c r="D286" s="131" t="s">
        <v>159</v>
      </c>
      <c r="E286" s="132" t="s">
        <v>1677</v>
      </c>
      <c r="F286" s="133" t="s">
        <v>1678</v>
      </c>
      <c r="G286" s="134" t="s">
        <v>185</v>
      </c>
      <c r="H286" s="135">
        <v>16.568999999999999</v>
      </c>
      <c r="I286" s="136"/>
      <c r="J286" s="137">
        <f>ROUND(I286*H286,2)</f>
        <v>0</v>
      </c>
      <c r="K286" s="133" t="s">
        <v>19</v>
      </c>
      <c r="L286" s="32"/>
      <c r="M286" s="138" t="s">
        <v>19</v>
      </c>
      <c r="N286" s="139" t="s">
        <v>46</v>
      </c>
      <c r="P286" s="140">
        <f>O286*H286</f>
        <v>0</v>
      </c>
      <c r="Q286" s="140">
        <v>0</v>
      </c>
      <c r="R286" s="140">
        <f>Q286*H286</f>
        <v>0</v>
      </c>
      <c r="S286" s="140">
        <v>0</v>
      </c>
      <c r="T286" s="141">
        <f>S286*H286</f>
        <v>0</v>
      </c>
      <c r="AR286" s="142" t="s">
        <v>90</v>
      </c>
      <c r="AT286" s="142" t="s">
        <v>159</v>
      </c>
      <c r="AU286" s="142" t="s">
        <v>84</v>
      </c>
      <c r="AY286" s="17" t="s">
        <v>157</v>
      </c>
      <c r="BE286" s="143">
        <f>IF(N286="základní",J286,0)</f>
        <v>0</v>
      </c>
      <c r="BF286" s="143">
        <f>IF(N286="snížená",J286,0)</f>
        <v>0</v>
      </c>
      <c r="BG286" s="143">
        <f>IF(N286="zákl. přenesená",J286,0)</f>
        <v>0</v>
      </c>
      <c r="BH286" s="143">
        <f>IF(N286="sníž. přenesená",J286,0)</f>
        <v>0</v>
      </c>
      <c r="BI286" s="143">
        <f>IF(N286="nulová",J286,0)</f>
        <v>0</v>
      </c>
      <c r="BJ286" s="17" t="s">
        <v>80</v>
      </c>
      <c r="BK286" s="143">
        <f>ROUND(I286*H286,2)</f>
        <v>0</v>
      </c>
      <c r="BL286" s="17" t="s">
        <v>90</v>
      </c>
      <c r="BM286" s="142" t="s">
        <v>481</v>
      </c>
    </row>
    <row r="287" spans="2:65" s="1" customFormat="1" ht="18">
      <c r="B287" s="32"/>
      <c r="D287" s="144" t="s">
        <v>163</v>
      </c>
      <c r="F287" s="145" t="s">
        <v>1678</v>
      </c>
      <c r="I287" s="146"/>
      <c r="L287" s="32"/>
      <c r="M287" s="147"/>
      <c r="T287" s="53"/>
      <c r="AT287" s="17" t="s">
        <v>163</v>
      </c>
      <c r="AU287" s="17" t="s">
        <v>84</v>
      </c>
    </row>
    <row r="288" spans="2:65" s="11" customFormat="1" ht="25.9" customHeight="1">
      <c r="B288" s="119"/>
      <c r="D288" s="120" t="s">
        <v>74</v>
      </c>
      <c r="E288" s="121" t="s">
        <v>835</v>
      </c>
      <c r="F288" s="121" t="s">
        <v>836</v>
      </c>
      <c r="I288" s="122"/>
      <c r="J288" s="123">
        <f>BK288</f>
        <v>0</v>
      </c>
      <c r="L288" s="119"/>
      <c r="M288" s="124"/>
      <c r="P288" s="125">
        <f>P289+P308+P341+P390+P397+P434+P439</f>
        <v>0</v>
      </c>
      <c r="R288" s="125">
        <f>R289+R308+R341+R390+R397+R434+R439</f>
        <v>0</v>
      </c>
      <c r="T288" s="126">
        <f>T289+T308+T341+T390+T397+T434+T439</f>
        <v>0</v>
      </c>
      <c r="AR288" s="120" t="s">
        <v>84</v>
      </c>
      <c r="AT288" s="127" t="s">
        <v>74</v>
      </c>
      <c r="AU288" s="127" t="s">
        <v>75</v>
      </c>
      <c r="AY288" s="120" t="s">
        <v>157</v>
      </c>
      <c r="BK288" s="128">
        <f>BK289+BK308+BK341+BK390+BK397+BK434+BK439</f>
        <v>0</v>
      </c>
    </row>
    <row r="289" spans="2:65" s="11" customFormat="1" ht="22.75" customHeight="1">
      <c r="B289" s="119"/>
      <c r="D289" s="120" t="s">
        <v>74</v>
      </c>
      <c r="E289" s="129" t="s">
        <v>918</v>
      </c>
      <c r="F289" s="129" t="s">
        <v>919</v>
      </c>
      <c r="I289" s="122"/>
      <c r="J289" s="130">
        <f>BK289</f>
        <v>0</v>
      </c>
      <c r="L289" s="119"/>
      <c r="M289" s="124"/>
      <c r="P289" s="125">
        <f>SUM(P290:P307)</f>
        <v>0</v>
      </c>
      <c r="R289" s="125">
        <f>SUM(R290:R307)</f>
        <v>0</v>
      </c>
      <c r="T289" s="126">
        <f>SUM(T290:T307)</f>
        <v>0</v>
      </c>
      <c r="AR289" s="120" t="s">
        <v>84</v>
      </c>
      <c r="AT289" s="127" t="s">
        <v>74</v>
      </c>
      <c r="AU289" s="127" t="s">
        <v>80</v>
      </c>
      <c r="AY289" s="120" t="s">
        <v>157</v>
      </c>
      <c r="BK289" s="128">
        <f>SUM(BK290:BK307)</f>
        <v>0</v>
      </c>
    </row>
    <row r="290" spans="2:65" s="1" customFormat="1" ht="37.75" customHeight="1">
      <c r="B290" s="32"/>
      <c r="C290" s="131" t="s">
        <v>452</v>
      </c>
      <c r="D290" s="131" t="s">
        <v>159</v>
      </c>
      <c r="E290" s="132" t="s">
        <v>1679</v>
      </c>
      <c r="F290" s="133" t="s">
        <v>1680</v>
      </c>
      <c r="G290" s="134" t="s">
        <v>235</v>
      </c>
      <c r="H290" s="135">
        <v>166</v>
      </c>
      <c r="I290" s="136"/>
      <c r="J290" s="137">
        <f>ROUND(I290*H290,2)</f>
        <v>0</v>
      </c>
      <c r="K290" s="133" t="s">
        <v>19</v>
      </c>
      <c r="L290" s="32"/>
      <c r="M290" s="138" t="s">
        <v>19</v>
      </c>
      <c r="N290" s="139" t="s">
        <v>46</v>
      </c>
      <c r="P290" s="140">
        <f>O290*H290</f>
        <v>0</v>
      </c>
      <c r="Q290" s="140">
        <v>0</v>
      </c>
      <c r="R290" s="140">
        <f>Q290*H290</f>
        <v>0</v>
      </c>
      <c r="S290" s="140">
        <v>0</v>
      </c>
      <c r="T290" s="141">
        <f>S290*H290</f>
        <v>0</v>
      </c>
      <c r="AR290" s="142" t="s">
        <v>192</v>
      </c>
      <c r="AT290" s="142" t="s">
        <v>159</v>
      </c>
      <c r="AU290" s="142" t="s">
        <v>84</v>
      </c>
      <c r="AY290" s="17" t="s">
        <v>157</v>
      </c>
      <c r="BE290" s="143">
        <f>IF(N290="základní",J290,0)</f>
        <v>0</v>
      </c>
      <c r="BF290" s="143">
        <f>IF(N290="snížená",J290,0)</f>
        <v>0</v>
      </c>
      <c r="BG290" s="143">
        <f>IF(N290="zákl. přenesená",J290,0)</f>
        <v>0</v>
      </c>
      <c r="BH290" s="143">
        <f>IF(N290="sníž. přenesená",J290,0)</f>
        <v>0</v>
      </c>
      <c r="BI290" s="143">
        <f>IF(N290="nulová",J290,0)</f>
        <v>0</v>
      </c>
      <c r="BJ290" s="17" t="s">
        <v>80</v>
      </c>
      <c r="BK290" s="143">
        <f>ROUND(I290*H290,2)</f>
        <v>0</v>
      </c>
      <c r="BL290" s="17" t="s">
        <v>192</v>
      </c>
      <c r="BM290" s="142" t="s">
        <v>484</v>
      </c>
    </row>
    <row r="291" spans="2:65" s="1" customFormat="1" ht="18">
      <c r="B291" s="32"/>
      <c r="D291" s="144" t="s">
        <v>163</v>
      </c>
      <c r="F291" s="145" t="s">
        <v>1680</v>
      </c>
      <c r="I291" s="146"/>
      <c r="L291" s="32"/>
      <c r="M291" s="147"/>
      <c r="T291" s="53"/>
      <c r="AT291" s="17" t="s">
        <v>163</v>
      </c>
      <c r="AU291" s="17" t="s">
        <v>84</v>
      </c>
    </row>
    <row r="292" spans="2:65" s="1" customFormat="1" ht="16.5" customHeight="1">
      <c r="B292" s="32"/>
      <c r="C292" s="162" t="s">
        <v>297</v>
      </c>
      <c r="D292" s="162" t="s">
        <v>206</v>
      </c>
      <c r="E292" s="163" t="s">
        <v>1681</v>
      </c>
      <c r="F292" s="164" t="s">
        <v>1682</v>
      </c>
      <c r="G292" s="165" t="s">
        <v>235</v>
      </c>
      <c r="H292" s="166">
        <v>50</v>
      </c>
      <c r="I292" s="167"/>
      <c r="J292" s="168">
        <f>ROUND(I292*H292,2)</f>
        <v>0</v>
      </c>
      <c r="K292" s="164" t="s">
        <v>19</v>
      </c>
      <c r="L292" s="169"/>
      <c r="M292" s="170" t="s">
        <v>19</v>
      </c>
      <c r="N292" s="171" t="s">
        <v>46</v>
      </c>
      <c r="P292" s="140">
        <f>O292*H292</f>
        <v>0</v>
      </c>
      <c r="Q292" s="140">
        <v>0</v>
      </c>
      <c r="R292" s="140">
        <f>Q292*H292</f>
        <v>0</v>
      </c>
      <c r="S292" s="140">
        <v>0</v>
      </c>
      <c r="T292" s="141">
        <f>S292*H292</f>
        <v>0</v>
      </c>
      <c r="AR292" s="142" t="s">
        <v>230</v>
      </c>
      <c r="AT292" s="142" t="s">
        <v>206</v>
      </c>
      <c r="AU292" s="142" t="s">
        <v>84</v>
      </c>
      <c r="AY292" s="17" t="s">
        <v>157</v>
      </c>
      <c r="BE292" s="143">
        <f>IF(N292="základní",J292,0)</f>
        <v>0</v>
      </c>
      <c r="BF292" s="143">
        <f>IF(N292="snížená",J292,0)</f>
        <v>0</v>
      </c>
      <c r="BG292" s="143">
        <f>IF(N292="zákl. přenesená",J292,0)</f>
        <v>0</v>
      </c>
      <c r="BH292" s="143">
        <f>IF(N292="sníž. přenesená",J292,0)</f>
        <v>0</v>
      </c>
      <c r="BI292" s="143">
        <f>IF(N292="nulová",J292,0)</f>
        <v>0</v>
      </c>
      <c r="BJ292" s="17" t="s">
        <v>80</v>
      </c>
      <c r="BK292" s="143">
        <f>ROUND(I292*H292,2)</f>
        <v>0</v>
      </c>
      <c r="BL292" s="17" t="s">
        <v>192</v>
      </c>
      <c r="BM292" s="142" t="s">
        <v>488</v>
      </c>
    </row>
    <row r="293" spans="2:65" s="1" customFormat="1" ht="10">
      <c r="B293" s="32"/>
      <c r="D293" s="144" t="s">
        <v>163</v>
      </c>
      <c r="F293" s="145" t="s">
        <v>1682</v>
      </c>
      <c r="I293" s="146"/>
      <c r="L293" s="32"/>
      <c r="M293" s="147"/>
      <c r="T293" s="53"/>
      <c r="AT293" s="17" t="s">
        <v>163</v>
      </c>
      <c r="AU293" s="17" t="s">
        <v>84</v>
      </c>
    </row>
    <row r="294" spans="2:65" s="1" customFormat="1" ht="16.5" customHeight="1">
      <c r="B294" s="32"/>
      <c r="C294" s="162" t="s">
        <v>463</v>
      </c>
      <c r="D294" s="162" t="s">
        <v>206</v>
      </c>
      <c r="E294" s="163" t="s">
        <v>1683</v>
      </c>
      <c r="F294" s="164" t="s">
        <v>1684</v>
      </c>
      <c r="G294" s="165" t="s">
        <v>235</v>
      </c>
      <c r="H294" s="166">
        <v>16</v>
      </c>
      <c r="I294" s="167"/>
      <c r="J294" s="168">
        <f>ROUND(I294*H294,2)</f>
        <v>0</v>
      </c>
      <c r="K294" s="164" t="s">
        <v>19</v>
      </c>
      <c r="L294" s="169"/>
      <c r="M294" s="170" t="s">
        <v>19</v>
      </c>
      <c r="N294" s="171" t="s">
        <v>46</v>
      </c>
      <c r="P294" s="140">
        <f>O294*H294</f>
        <v>0</v>
      </c>
      <c r="Q294" s="140">
        <v>0</v>
      </c>
      <c r="R294" s="140">
        <f>Q294*H294</f>
        <v>0</v>
      </c>
      <c r="S294" s="140">
        <v>0</v>
      </c>
      <c r="T294" s="141">
        <f>S294*H294</f>
        <v>0</v>
      </c>
      <c r="AR294" s="142" t="s">
        <v>230</v>
      </c>
      <c r="AT294" s="142" t="s">
        <v>206</v>
      </c>
      <c r="AU294" s="142" t="s">
        <v>84</v>
      </c>
      <c r="AY294" s="17" t="s">
        <v>157</v>
      </c>
      <c r="BE294" s="143">
        <f>IF(N294="základní",J294,0)</f>
        <v>0</v>
      </c>
      <c r="BF294" s="143">
        <f>IF(N294="snížená",J294,0)</f>
        <v>0</v>
      </c>
      <c r="BG294" s="143">
        <f>IF(N294="zákl. přenesená",J294,0)</f>
        <v>0</v>
      </c>
      <c r="BH294" s="143">
        <f>IF(N294="sníž. přenesená",J294,0)</f>
        <v>0</v>
      </c>
      <c r="BI294" s="143">
        <f>IF(N294="nulová",J294,0)</f>
        <v>0</v>
      </c>
      <c r="BJ294" s="17" t="s">
        <v>80</v>
      </c>
      <c r="BK294" s="143">
        <f>ROUND(I294*H294,2)</f>
        <v>0</v>
      </c>
      <c r="BL294" s="17" t="s">
        <v>192</v>
      </c>
      <c r="BM294" s="142" t="s">
        <v>491</v>
      </c>
    </row>
    <row r="295" spans="2:65" s="1" customFormat="1" ht="10">
      <c r="B295" s="32"/>
      <c r="D295" s="144" t="s">
        <v>163</v>
      </c>
      <c r="F295" s="145" t="s">
        <v>1684</v>
      </c>
      <c r="I295" s="146"/>
      <c r="L295" s="32"/>
      <c r="M295" s="147"/>
      <c r="T295" s="53"/>
      <c r="AT295" s="17" t="s">
        <v>163</v>
      </c>
      <c r="AU295" s="17" t="s">
        <v>84</v>
      </c>
    </row>
    <row r="296" spans="2:65" s="1" customFormat="1" ht="16.5" customHeight="1">
      <c r="B296" s="32"/>
      <c r="C296" s="162" t="s">
        <v>303</v>
      </c>
      <c r="D296" s="162" t="s">
        <v>206</v>
      </c>
      <c r="E296" s="163" t="s">
        <v>1685</v>
      </c>
      <c r="F296" s="164" t="s">
        <v>1686</v>
      </c>
      <c r="G296" s="165" t="s">
        <v>235</v>
      </c>
      <c r="H296" s="166">
        <v>42</v>
      </c>
      <c r="I296" s="167"/>
      <c r="J296" s="168">
        <f>ROUND(I296*H296,2)</f>
        <v>0</v>
      </c>
      <c r="K296" s="164" t="s">
        <v>19</v>
      </c>
      <c r="L296" s="169"/>
      <c r="M296" s="170" t="s">
        <v>19</v>
      </c>
      <c r="N296" s="171" t="s">
        <v>46</v>
      </c>
      <c r="P296" s="140">
        <f>O296*H296</f>
        <v>0</v>
      </c>
      <c r="Q296" s="140">
        <v>0</v>
      </c>
      <c r="R296" s="140">
        <f>Q296*H296</f>
        <v>0</v>
      </c>
      <c r="S296" s="140">
        <v>0</v>
      </c>
      <c r="T296" s="141">
        <f>S296*H296</f>
        <v>0</v>
      </c>
      <c r="AR296" s="142" t="s">
        <v>230</v>
      </c>
      <c r="AT296" s="142" t="s">
        <v>206</v>
      </c>
      <c r="AU296" s="142" t="s">
        <v>84</v>
      </c>
      <c r="AY296" s="17" t="s">
        <v>157</v>
      </c>
      <c r="BE296" s="143">
        <f>IF(N296="základní",J296,0)</f>
        <v>0</v>
      </c>
      <c r="BF296" s="143">
        <f>IF(N296="snížená",J296,0)</f>
        <v>0</v>
      </c>
      <c r="BG296" s="143">
        <f>IF(N296="zákl. přenesená",J296,0)</f>
        <v>0</v>
      </c>
      <c r="BH296" s="143">
        <f>IF(N296="sníž. přenesená",J296,0)</f>
        <v>0</v>
      </c>
      <c r="BI296" s="143">
        <f>IF(N296="nulová",J296,0)</f>
        <v>0</v>
      </c>
      <c r="BJ296" s="17" t="s">
        <v>80</v>
      </c>
      <c r="BK296" s="143">
        <f>ROUND(I296*H296,2)</f>
        <v>0</v>
      </c>
      <c r="BL296" s="17" t="s">
        <v>192</v>
      </c>
      <c r="BM296" s="142" t="s">
        <v>496</v>
      </c>
    </row>
    <row r="297" spans="2:65" s="1" customFormat="1" ht="10">
      <c r="B297" s="32"/>
      <c r="D297" s="144" t="s">
        <v>163</v>
      </c>
      <c r="F297" s="145" t="s">
        <v>1686</v>
      </c>
      <c r="I297" s="146"/>
      <c r="L297" s="32"/>
      <c r="M297" s="147"/>
      <c r="T297" s="53"/>
      <c r="AT297" s="17" t="s">
        <v>163</v>
      </c>
      <c r="AU297" s="17" t="s">
        <v>84</v>
      </c>
    </row>
    <row r="298" spans="2:65" s="1" customFormat="1" ht="16.5" customHeight="1">
      <c r="B298" s="32"/>
      <c r="C298" s="162" t="s">
        <v>470</v>
      </c>
      <c r="D298" s="162" t="s">
        <v>206</v>
      </c>
      <c r="E298" s="163" t="s">
        <v>1687</v>
      </c>
      <c r="F298" s="164" t="s">
        <v>1688</v>
      </c>
      <c r="G298" s="165" t="s">
        <v>235</v>
      </c>
      <c r="H298" s="166">
        <v>21</v>
      </c>
      <c r="I298" s="167"/>
      <c r="J298" s="168">
        <f>ROUND(I298*H298,2)</f>
        <v>0</v>
      </c>
      <c r="K298" s="164" t="s">
        <v>19</v>
      </c>
      <c r="L298" s="169"/>
      <c r="M298" s="170" t="s">
        <v>19</v>
      </c>
      <c r="N298" s="171" t="s">
        <v>46</v>
      </c>
      <c r="P298" s="140">
        <f>O298*H298</f>
        <v>0</v>
      </c>
      <c r="Q298" s="140">
        <v>0</v>
      </c>
      <c r="R298" s="140">
        <f>Q298*H298</f>
        <v>0</v>
      </c>
      <c r="S298" s="140">
        <v>0</v>
      </c>
      <c r="T298" s="141">
        <f>S298*H298</f>
        <v>0</v>
      </c>
      <c r="AR298" s="142" t="s">
        <v>230</v>
      </c>
      <c r="AT298" s="142" t="s">
        <v>206</v>
      </c>
      <c r="AU298" s="142" t="s">
        <v>84</v>
      </c>
      <c r="AY298" s="17" t="s">
        <v>157</v>
      </c>
      <c r="BE298" s="143">
        <f>IF(N298="základní",J298,0)</f>
        <v>0</v>
      </c>
      <c r="BF298" s="143">
        <f>IF(N298="snížená",J298,0)</f>
        <v>0</v>
      </c>
      <c r="BG298" s="143">
        <f>IF(N298="zákl. přenesená",J298,0)</f>
        <v>0</v>
      </c>
      <c r="BH298" s="143">
        <f>IF(N298="sníž. přenesená",J298,0)</f>
        <v>0</v>
      </c>
      <c r="BI298" s="143">
        <f>IF(N298="nulová",J298,0)</f>
        <v>0</v>
      </c>
      <c r="BJ298" s="17" t="s">
        <v>80</v>
      </c>
      <c r="BK298" s="143">
        <f>ROUND(I298*H298,2)</f>
        <v>0</v>
      </c>
      <c r="BL298" s="17" t="s">
        <v>192</v>
      </c>
      <c r="BM298" s="142" t="s">
        <v>499</v>
      </c>
    </row>
    <row r="299" spans="2:65" s="1" customFormat="1" ht="10">
      <c r="B299" s="32"/>
      <c r="D299" s="144" t="s">
        <v>163</v>
      </c>
      <c r="F299" s="145" t="s">
        <v>1688</v>
      </c>
      <c r="I299" s="146"/>
      <c r="L299" s="32"/>
      <c r="M299" s="147"/>
      <c r="T299" s="53"/>
      <c r="AT299" s="17" t="s">
        <v>163</v>
      </c>
      <c r="AU299" s="17" t="s">
        <v>84</v>
      </c>
    </row>
    <row r="300" spans="2:65" s="1" customFormat="1" ht="16.5" customHeight="1">
      <c r="B300" s="32"/>
      <c r="C300" s="162" t="s">
        <v>307</v>
      </c>
      <c r="D300" s="162" t="s">
        <v>206</v>
      </c>
      <c r="E300" s="163" t="s">
        <v>1689</v>
      </c>
      <c r="F300" s="164" t="s">
        <v>1690</v>
      </c>
      <c r="G300" s="165" t="s">
        <v>235</v>
      </c>
      <c r="H300" s="166">
        <v>37</v>
      </c>
      <c r="I300" s="167"/>
      <c r="J300" s="168">
        <f>ROUND(I300*H300,2)</f>
        <v>0</v>
      </c>
      <c r="K300" s="164" t="s">
        <v>19</v>
      </c>
      <c r="L300" s="169"/>
      <c r="M300" s="170" t="s">
        <v>19</v>
      </c>
      <c r="N300" s="171" t="s">
        <v>46</v>
      </c>
      <c r="P300" s="140">
        <f>O300*H300</f>
        <v>0</v>
      </c>
      <c r="Q300" s="140">
        <v>0</v>
      </c>
      <c r="R300" s="140">
        <f>Q300*H300</f>
        <v>0</v>
      </c>
      <c r="S300" s="140">
        <v>0</v>
      </c>
      <c r="T300" s="141">
        <f>S300*H300</f>
        <v>0</v>
      </c>
      <c r="AR300" s="142" t="s">
        <v>230</v>
      </c>
      <c r="AT300" s="142" t="s">
        <v>206</v>
      </c>
      <c r="AU300" s="142" t="s">
        <v>84</v>
      </c>
      <c r="AY300" s="17" t="s">
        <v>157</v>
      </c>
      <c r="BE300" s="143">
        <f>IF(N300="základní",J300,0)</f>
        <v>0</v>
      </c>
      <c r="BF300" s="143">
        <f>IF(N300="snížená",J300,0)</f>
        <v>0</v>
      </c>
      <c r="BG300" s="143">
        <f>IF(N300="zákl. přenesená",J300,0)</f>
        <v>0</v>
      </c>
      <c r="BH300" s="143">
        <f>IF(N300="sníž. přenesená",J300,0)</f>
        <v>0</v>
      </c>
      <c r="BI300" s="143">
        <f>IF(N300="nulová",J300,0)</f>
        <v>0</v>
      </c>
      <c r="BJ300" s="17" t="s">
        <v>80</v>
      </c>
      <c r="BK300" s="143">
        <f>ROUND(I300*H300,2)</f>
        <v>0</v>
      </c>
      <c r="BL300" s="17" t="s">
        <v>192</v>
      </c>
      <c r="BM300" s="142" t="s">
        <v>504</v>
      </c>
    </row>
    <row r="301" spans="2:65" s="1" customFormat="1" ht="10">
      <c r="B301" s="32"/>
      <c r="D301" s="144" t="s">
        <v>163</v>
      </c>
      <c r="F301" s="145" t="s">
        <v>1690</v>
      </c>
      <c r="I301" s="146"/>
      <c r="L301" s="32"/>
      <c r="M301" s="147"/>
      <c r="T301" s="53"/>
      <c r="AT301" s="17" t="s">
        <v>163</v>
      </c>
      <c r="AU301" s="17" t="s">
        <v>84</v>
      </c>
    </row>
    <row r="302" spans="2:65" s="1" customFormat="1" ht="37.75" customHeight="1">
      <c r="B302" s="32"/>
      <c r="C302" s="131" t="s">
        <v>478</v>
      </c>
      <c r="D302" s="131" t="s">
        <v>159</v>
      </c>
      <c r="E302" s="132" t="s">
        <v>1691</v>
      </c>
      <c r="F302" s="133" t="s">
        <v>1692</v>
      </c>
      <c r="G302" s="134" t="s">
        <v>235</v>
      </c>
      <c r="H302" s="135">
        <v>12</v>
      </c>
      <c r="I302" s="136"/>
      <c r="J302" s="137">
        <f>ROUND(I302*H302,2)</f>
        <v>0</v>
      </c>
      <c r="K302" s="133" t="s">
        <v>19</v>
      </c>
      <c r="L302" s="32"/>
      <c r="M302" s="138" t="s">
        <v>19</v>
      </c>
      <c r="N302" s="139" t="s">
        <v>46</v>
      </c>
      <c r="P302" s="140">
        <f>O302*H302</f>
        <v>0</v>
      </c>
      <c r="Q302" s="140">
        <v>0</v>
      </c>
      <c r="R302" s="140">
        <f>Q302*H302</f>
        <v>0</v>
      </c>
      <c r="S302" s="140">
        <v>0</v>
      </c>
      <c r="T302" s="141">
        <f>S302*H302</f>
        <v>0</v>
      </c>
      <c r="AR302" s="142" t="s">
        <v>192</v>
      </c>
      <c r="AT302" s="142" t="s">
        <v>159</v>
      </c>
      <c r="AU302" s="142" t="s">
        <v>84</v>
      </c>
      <c r="AY302" s="17" t="s">
        <v>157</v>
      </c>
      <c r="BE302" s="143">
        <f>IF(N302="základní",J302,0)</f>
        <v>0</v>
      </c>
      <c r="BF302" s="143">
        <f>IF(N302="snížená",J302,0)</f>
        <v>0</v>
      </c>
      <c r="BG302" s="143">
        <f>IF(N302="zákl. přenesená",J302,0)</f>
        <v>0</v>
      </c>
      <c r="BH302" s="143">
        <f>IF(N302="sníž. přenesená",J302,0)</f>
        <v>0</v>
      </c>
      <c r="BI302" s="143">
        <f>IF(N302="nulová",J302,0)</f>
        <v>0</v>
      </c>
      <c r="BJ302" s="17" t="s">
        <v>80</v>
      </c>
      <c r="BK302" s="143">
        <f>ROUND(I302*H302,2)</f>
        <v>0</v>
      </c>
      <c r="BL302" s="17" t="s">
        <v>192</v>
      </c>
      <c r="BM302" s="142" t="s">
        <v>507</v>
      </c>
    </row>
    <row r="303" spans="2:65" s="1" customFormat="1" ht="18">
      <c r="B303" s="32"/>
      <c r="D303" s="144" t="s">
        <v>163</v>
      </c>
      <c r="F303" s="145" t="s">
        <v>1692</v>
      </c>
      <c r="I303" s="146"/>
      <c r="L303" s="32"/>
      <c r="M303" s="147"/>
      <c r="T303" s="53"/>
      <c r="AT303" s="17" t="s">
        <v>163</v>
      </c>
      <c r="AU303" s="17" t="s">
        <v>84</v>
      </c>
    </row>
    <row r="304" spans="2:65" s="1" customFormat="1" ht="16.5" customHeight="1">
      <c r="B304" s="32"/>
      <c r="C304" s="162" t="s">
        <v>312</v>
      </c>
      <c r="D304" s="162" t="s">
        <v>206</v>
      </c>
      <c r="E304" s="163" t="s">
        <v>1693</v>
      </c>
      <c r="F304" s="164" t="s">
        <v>1694</v>
      </c>
      <c r="G304" s="165" t="s">
        <v>235</v>
      </c>
      <c r="H304" s="166">
        <v>12</v>
      </c>
      <c r="I304" s="167"/>
      <c r="J304" s="168">
        <f>ROUND(I304*H304,2)</f>
        <v>0</v>
      </c>
      <c r="K304" s="164" t="s">
        <v>19</v>
      </c>
      <c r="L304" s="169"/>
      <c r="M304" s="170" t="s">
        <v>19</v>
      </c>
      <c r="N304" s="171" t="s">
        <v>46</v>
      </c>
      <c r="P304" s="140">
        <f>O304*H304</f>
        <v>0</v>
      </c>
      <c r="Q304" s="140">
        <v>0</v>
      </c>
      <c r="R304" s="140">
        <f>Q304*H304</f>
        <v>0</v>
      </c>
      <c r="S304" s="140">
        <v>0</v>
      </c>
      <c r="T304" s="141">
        <f>S304*H304</f>
        <v>0</v>
      </c>
      <c r="AR304" s="142" t="s">
        <v>230</v>
      </c>
      <c r="AT304" s="142" t="s">
        <v>206</v>
      </c>
      <c r="AU304" s="142" t="s">
        <v>84</v>
      </c>
      <c r="AY304" s="17" t="s">
        <v>157</v>
      </c>
      <c r="BE304" s="143">
        <f>IF(N304="základní",J304,0)</f>
        <v>0</v>
      </c>
      <c r="BF304" s="143">
        <f>IF(N304="snížená",J304,0)</f>
        <v>0</v>
      </c>
      <c r="BG304" s="143">
        <f>IF(N304="zákl. přenesená",J304,0)</f>
        <v>0</v>
      </c>
      <c r="BH304" s="143">
        <f>IF(N304="sníž. přenesená",J304,0)</f>
        <v>0</v>
      </c>
      <c r="BI304" s="143">
        <f>IF(N304="nulová",J304,0)</f>
        <v>0</v>
      </c>
      <c r="BJ304" s="17" t="s">
        <v>80</v>
      </c>
      <c r="BK304" s="143">
        <f>ROUND(I304*H304,2)</f>
        <v>0</v>
      </c>
      <c r="BL304" s="17" t="s">
        <v>192</v>
      </c>
      <c r="BM304" s="142" t="s">
        <v>516</v>
      </c>
    </row>
    <row r="305" spans="2:65" s="1" customFormat="1" ht="10">
      <c r="B305" s="32"/>
      <c r="D305" s="144" t="s">
        <v>163</v>
      </c>
      <c r="F305" s="145" t="s">
        <v>1694</v>
      </c>
      <c r="I305" s="146"/>
      <c r="L305" s="32"/>
      <c r="M305" s="147"/>
      <c r="T305" s="53"/>
      <c r="AT305" s="17" t="s">
        <v>163</v>
      </c>
      <c r="AU305" s="17" t="s">
        <v>84</v>
      </c>
    </row>
    <row r="306" spans="2:65" s="1" customFormat="1" ht="24.15" customHeight="1">
      <c r="B306" s="32"/>
      <c r="C306" s="131" t="s">
        <v>485</v>
      </c>
      <c r="D306" s="131" t="s">
        <v>159</v>
      </c>
      <c r="E306" s="132" t="s">
        <v>1695</v>
      </c>
      <c r="F306" s="133" t="s">
        <v>1696</v>
      </c>
      <c r="G306" s="134" t="s">
        <v>185</v>
      </c>
      <c r="H306" s="135">
        <v>2.5999999999999999E-2</v>
      </c>
      <c r="I306" s="136"/>
      <c r="J306" s="137">
        <f>ROUND(I306*H306,2)</f>
        <v>0</v>
      </c>
      <c r="K306" s="133" t="s">
        <v>19</v>
      </c>
      <c r="L306" s="32"/>
      <c r="M306" s="138" t="s">
        <v>19</v>
      </c>
      <c r="N306" s="139" t="s">
        <v>46</v>
      </c>
      <c r="P306" s="140">
        <f>O306*H306</f>
        <v>0</v>
      </c>
      <c r="Q306" s="140">
        <v>0</v>
      </c>
      <c r="R306" s="140">
        <f>Q306*H306</f>
        <v>0</v>
      </c>
      <c r="S306" s="140">
        <v>0</v>
      </c>
      <c r="T306" s="141">
        <f>S306*H306</f>
        <v>0</v>
      </c>
      <c r="AR306" s="142" t="s">
        <v>192</v>
      </c>
      <c r="AT306" s="142" t="s">
        <v>159</v>
      </c>
      <c r="AU306" s="142" t="s">
        <v>84</v>
      </c>
      <c r="AY306" s="17" t="s">
        <v>157</v>
      </c>
      <c r="BE306" s="143">
        <f>IF(N306="základní",J306,0)</f>
        <v>0</v>
      </c>
      <c r="BF306" s="143">
        <f>IF(N306="snížená",J306,0)</f>
        <v>0</v>
      </c>
      <c r="BG306" s="143">
        <f>IF(N306="zákl. přenesená",J306,0)</f>
        <v>0</v>
      </c>
      <c r="BH306" s="143">
        <f>IF(N306="sníž. přenesená",J306,0)</f>
        <v>0</v>
      </c>
      <c r="BI306" s="143">
        <f>IF(N306="nulová",J306,0)</f>
        <v>0</v>
      </c>
      <c r="BJ306" s="17" t="s">
        <v>80</v>
      </c>
      <c r="BK306" s="143">
        <f>ROUND(I306*H306,2)</f>
        <v>0</v>
      </c>
      <c r="BL306" s="17" t="s">
        <v>192</v>
      </c>
      <c r="BM306" s="142" t="s">
        <v>523</v>
      </c>
    </row>
    <row r="307" spans="2:65" s="1" customFormat="1" ht="18">
      <c r="B307" s="32"/>
      <c r="D307" s="144" t="s">
        <v>163</v>
      </c>
      <c r="F307" s="145" t="s">
        <v>1696</v>
      </c>
      <c r="I307" s="146"/>
      <c r="L307" s="32"/>
      <c r="M307" s="147"/>
      <c r="T307" s="53"/>
      <c r="AT307" s="17" t="s">
        <v>163</v>
      </c>
      <c r="AU307" s="17" t="s">
        <v>84</v>
      </c>
    </row>
    <row r="308" spans="2:65" s="11" customFormat="1" ht="22.75" customHeight="1">
      <c r="B308" s="119"/>
      <c r="D308" s="120" t="s">
        <v>74</v>
      </c>
      <c r="E308" s="129" t="s">
        <v>1697</v>
      </c>
      <c r="F308" s="129" t="s">
        <v>1698</v>
      </c>
      <c r="I308" s="122"/>
      <c r="J308" s="130">
        <f>BK308</f>
        <v>0</v>
      </c>
      <c r="L308" s="119"/>
      <c r="M308" s="124"/>
      <c r="P308" s="125">
        <f>SUM(P309:P340)</f>
        <v>0</v>
      </c>
      <c r="R308" s="125">
        <f>SUM(R309:R340)</f>
        <v>0</v>
      </c>
      <c r="T308" s="126">
        <f>SUM(T309:T340)</f>
        <v>0</v>
      </c>
      <c r="AR308" s="120" t="s">
        <v>84</v>
      </c>
      <c r="AT308" s="127" t="s">
        <v>74</v>
      </c>
      <c r="AU308" s="127" t="s">
        <v>80</v>
      </c>
      <c r="AY308" s="120" t="s">
        <v>157</v>
      </c>
      <c r="BK308" s="128">
        <f>SUM(BK309:BK340)</f>
        <v>0</v>
      </c>
    </row>
    <row r="309" spans="2:65" s="1" customFormat="1" ht="16.5" customHeight="1">
      <c r="B309" s="32"/>
      <c r="C309" s="131" t="s">
        <v>317</v>
      </c>
      <c r="D309" s="131" t="s">
        <v>159</v>
      </c>
      <c r="E309" s="132" t="s">
        <v>1699</v>
      </c>
      <c r="F309" s="133" t="s">
        <v>1700</v>
      </c>
      <c r="G309" s="134" t="s">
        <v>235</v>
      </c>
      <c r="H309" s="135">
        <v>19</v>
      </c>
      <c r="I309" s="136"/>
      <c r="J309" s="137">
        <f>ROUND(I309*H309,2)</f>
        <v>0</v>
      </c>
      <c r="K309" s="133" t="s">
        <v>19</v>
      </c>
      <c r="L309" s="32"/>
      <c r="M309" s="138" t="s">
        <v>19</v>
      </c>
      <c r="N309" s="139" t="s">
        <v>46</v>
      </c>
      <c r="P309" s="140">
        <f>O309*H309</f>
        <v>0</v>
      </c>
      <c r="Q309" s="140">
        <v>0</v>
      </c>
      <c r="R309" s="140">
        <f>Q309*H309</f>
        <v>0</v>
      </c>
      <c r="S309" s="140">
        <v>0</v>
      </c>
      <c r="T309" s="141">
        <f>S309*H309</f>
        <v>0</v>
      </c>
      <c r="AR309" s="142" t="s">
        <v>192</v>
      </c>
      <c r="AT309" s="142" t="s">
        <v>159</v>
      </c>
      <c r="AU309" s="142" t="s">
        <v>84</v>
      </c>
      <c r="AY309" s="17" t="s">
        <v>157</v>
      </c>
      <c r="BE309" s="143">
        <f>IF(N309="základní",J309,0)</f>
        <v>0</v>
      </c>
      <c r="BF309" s="143">
        <f>IF(N309="snížená",J309,0)</f>
        <v>0</v>
      </c>
      <c r="BG309" s="143">
        <f>IF(N309="zákl. přenesená",J309,0)</f>
        <v>0</v>
      </c>
      <c r="BH309" s="143">
        <f>IF(N309="sníž. přenesená",J309,0)</f>
        <v>0</v>
      </c>
      <c r="BI309" s="143">
        <f>IF(N309="nulová",J309,0)</f>
        <v>0</v>
      </c>
      <c r="BJ309" s="17" t="s">
        <v>80</v>
      </c>
      <c r="BK309" s="143">
        <f>ROUND(I309*H309,2)</f>
        <v>0</v>
      </c>
      <c r="BL309" s="17" t="s">
        <v>192</v>
      </c>
      <c r="BM309" s="142" t="s">
        <v>527</v>
      </c>
    </row>
    <row r="310" spans="2:65" s="1" customFormat="1" ht="10">
      <c r="B310" s="32"/>
      <c r="D310" s="144" t="s">
        <v>163</v>
      </c>
      <c r="F310" s="145" t="s">
        <v>1700</v>
      </c>
      <c r="I310" s="146"/>
      <c r="L310" s="32"/>
      <c r="M310" s="147"/>
      <c r="T310" s="53"/>
      <c r="AT310" s="17" t="s">
        <v>163</v>
      </c>
      <c r="AU310" s="17" t="s">
        <v>84</v>
      </c>
    </row>
    <row r="311" spans="2:65" s="1" customFormat="1" ht="16.5" customHeight="1">
      <c r="B311" s="32"/>
      <c r="C311" s="131" t="s">
        <v>493</v>
      </c>
      <c r="D311" s="131" t="s">
        <v>159</v>
      </c>
      <c r="E311" s="132" t="s">
        <v>1701</v>
      </c>
      <c r="F311" s="133" t="s">
        <v>1702</v>
      </c>
      <c r="G311" s="134" t="s">
        <v>235</v>
      </c>
      <c r="H311" s="135">
        <v>77</v>
      </c>
      <c r="I311" s="136"/>
      <c r="J311" s="137">
        <f>ROUND(I311*H311,2)</f>
        <v>0</v>
      </c>
      <c r="K311" s="133" t="s">
        <v>19</v>
      </c>
      <c r="L311" s="32"/>
      <c r="M311" s="138" t="s">
        <v>19</v>
      </c>
      <c r="N311" s="139" t="s">
        <v>46</v>
      </c>
      <c r="P311" s="140">
        <f>O311*H311</f>
        <v>0</v>
      </c>
      <c r="Q311" s="140">
        <v>0</v>
      </c>
      <c r="R311" s="140">
        <f>Q311*H311</f>
        <v>0</v>
      </c>
      <c r="S311" s="140">
        <v>0</v>
      </c>
      <c r="T311" s="141">
        <f>S311*H311</f>
        <v>0</v>
      </c>
      <c r="AR311" s="142" t="s">
        <v>192</v>
      </c>
      <c r="AT311" s="142" t="s">
        <v>159</v>
      </c>
      <c r="AU311" s="142" t="s">
        <v>84</v>
      </c>
      <c r="AY311" s="17" t="s">
        <v>157</v>
      </c>
      <c r="BE311" s="143">
        <f>IF(N311="základní",J311,0)</f>
        <v>0</v>
      </c>
      <c r="BF311" s="143">
        <f>IF(N311="snížená",J311,0)</f>
        <v>0</v>
      </c>
      <c r="BG311" s="143">
        <f>IF(N311="zákl. přenesená",J311,0)</f>
        <v>0</v>
      </c>
      <c r="BH311" s="143">
        <f>IF(N311="sníž. přenesená",J311,0)</f>
        <v>0</v>
      </c>
      <c r="BI311" s="143">
        <f>IF(N311="nulová",J311,0)</f>
        <v>0</v>
      </c>
      <c r="BJ311" s="17" t="s">
        <v>80</v>
      </c>
      <c r="BK311" s="143">
        <f>ROUND(I311*H311,2)</f>
        <v>0</v>
      </c>
      <c r="BL311" s="17" t="s">
        <v>192</v>
      </c>
      <c r="BM311" s="142" t="s">
        <v>532</v>
      </c>
    </row>
    <row r="312" spans="2:65" s="1" customFormat="1" ht="10">
      <c r="B312" s="32"/>
      <c r="D312" s="144" t="s">
        <v>163</v>
      </c>
      <c r="F312" s="145" t="s">
        <v>1702</v>
      </c>
      <c r="I312" s="146"/>
      <c r="L312" s="32"/>
      <c r="M312" s="147"/>
      <c r="T312" s="53"/>
      <c r="AT312" s="17" t="s">
        <v>163</v>
      </c>
      <c r="AU312" s="17" t="s">
        <v>84</v>
      </c>
    </row>
    <row r="313" spans="2:65" s="1" customFormat="1" ht="16.5" customHeight="1">
      <c r="B313" s="32"/>
      <c r="C313" s="131" t="s">
        <v>333</v>
      </c>
      <c r="D313" s="131" t="s">
        <v>159</v>
      </c>
      <c r="E313" s="132" t="s">
        <v>1703</v>
      </c>
      <c r="F313" s="133" t="s">
        <v>1704</v>
      </c>
      <c r="G313" s="134" t="s">
        <v>235</v>
      </c>
      <c r="H313" s="135">
        <v>25</v>
      </c>
      <c r="I313" s="136"/>
      <c r="J313" s="137">
        <f>ROUND(I313*H313,2)</f>
        <v>0</v>
      </c>
      <c r="K313" s="133" t="s">
        <v>19</v>
      </c>
      <c r="L313" s="32"/>
      <c r="M313" s="138" t="s">
        <v>19</v>
      </c>
      <c r="N313" s="139" t="s">
        <v>46</v>
      </c>
      <c r="P313" s="140">
        <f>O313*H313</f>
        <v>0</v>
      </c>
      <c r="Q313" s="140">
        <v>0</v>
      </c>
      <c r="R313" s="140">
        <f>Q313*H313</f>
        <v>0</v>
      </c>
      <c r="S313" s="140">
        <v>0</v>
      </c>
      <c r="T313" s="141">
        <f>S313*H313</f>
        <v>0</v>
      </c>
      <c r="AR313" s="142" t="s">
        <v>192</v>
      </c>
      <c r="AT313" s="142" t="s">
        <v>159</v>
      </c>
      <c r="AU313" s="142" t="s">
        <v>84</v>
      </c>
      <c r="AY313" s="17" t="s">
        <v>157</v>
      </c>
      <c r="BE313" s="143">
        <f>IF(N313="základní",J313,0)</f>
        <v>0</v>
      </c>
      <c r="BF313" s="143">
        <f>IF(N313="snížená",J313,0)</f>
        <v>0</v>
      </c>
      <c r="BG313" s="143">
        <f>IF(N313="zákl. přenesená",J313,0)</f>
        <v>0</v>
      </c>
      <c r="BH313" s="143">
        <f>IF(N313="sníž. přenesená",J313,0)</f>
        <v>0</v>
      </c>
      <c r="BI313" s="143">
        <f>IF(N313="nulová",J313,0)</f>
        <v>0</v>
      </c>
      <c r="BJ313" s="17" t="s">
        <v>80</v>
      </c>
      <c r="BK313" s="143">
        <f>ROUND(I313*H313,2)</f>
        <v>0</v>
      </c>
      <c r="BL313" s="17" t="s">
        <v>192</v>
      </c>
      <c r="BM313" s="142" t="s">
        <v>536</v>
      </c>
    </row>
    <row r="314" spans="2:65" s="1" customFormat="1" ht="10">
      <c r="B314" s="32"/>
      <c r="D314" s="144" t="s">
        <v>163</v>
      </c>
      <c r="F314" s="145" t="s">
        <v>1704</v>
      </c>
      <c r="I314" s="146"/>
      <c r="L314" s="32"/>
      <c r="M314" s="147"/>
      <c r="T314" s="53"/>
      <c r="AT314" s="17" t="s">
        <v>163</v>
      </c>
      <c r="AU314" s="17" t="s">
        <v>84</v>
      </c>
    </row>
    <row r="315" spans="2:65" s="1" customFormat="1" ht="16.5" customHeight="1">
      <c r="B315" s="32"/>
      <c r="C315" s="131" t="s">
        <v>501</v>
      </c>
      <c r="D315" s="131" t="s">
        <v>159</v>
      </c>
      <c r="E315" s="132" t="s">
        <v>1705</v>
      </c>
      <c r="F315" s="133" t="s">
        <v>1706</v>
      </c>
      <c r="G315" s="134" t="s">
        <v>235</v>
      </c>
      <c r="H315" s="135">
        <v>10</v>
      </c>
      <c r="I315" s="136"/>
      <c r="J315" s="137">
        <f>ROUND(I315*H315,2)</f>
        <v>0</v>
      </c>
      <c r="K315" s="133" t="s">
        <v>19</v>
      </c>
      <c r="L315" s="32"/>
      <c r="M315" s="138" t="s">
        <v>19</v>
      </c>
      <c r="N315" s="139" t="s">
        <v>46</v>
      </c>
      <c r="P315" s="140">
        <f>O315*H315</f>
        <v>0</v>
      </c>
      <c r="Q315" s="140">
        <v>0</v>
      </c>
      <c r="R315" s="140">
        <f>Q315*H315</f>
        <v>0</v>
      </c>
      <c r="S315" s="140">
        <v>0</v>
      </c>
      <c r="T315" s="141">
        <f>S315*H315</f>
        <v>0</v>
      </c>
      <c r="AR315" s="142" t="s">
        <v>192</v>
      </c>
      <c r="AT315" s="142" t="s">
        <v>159</v>
      </c>
      <c r="AU315" s="142" t="s">
        <v>84</v>
      </c>
      <c r="AY315" s="17" t="s">
        <v>157</v>
      </c>
      <c r="BE315" s="143">
        <f>IF(N315="základní",J315,0)</f>
        <v>0</v>
      </c>
      <c r="BF315" s="143">
        <f>IF(N315="snížená",J315,0)</f>
        <v>0</v>
      </c>
      <c r="BG315" s="143">
        <f>IF(N315="zákl. přenesená",J315,0)</f>
        <v>0</v>
      </c>
      <c r="BH315" s="143">
        <f>IF(N315="sníž. přenesená",J315,0)</f>
        <v>0</v>
      </c>
      <c r="BI315" s="143">
        <f>IF(N315="nulová",J315,0)</f>
        <v>0</v>
      </c>
      <c r="BJ315" s="17" t="s">
        <v>80</v>
      </c>
      <c r="BK315" s="143">
        <f>ROUND(I315*H315,2)</f>
        <v>0</v>
      </c>
      <c r="BL315" s="17" t="s">
        <v>192</v>
      </c>
      <c r="BM315" s="142" t="s">
        <v>540</v>
      </c>
    </row>
    <row r="316" spans="2:65" s="1" customFormat="1" ht="10">
      <c r="B316" s="32"/>
      <c r="D316" s="144" t="s">
        <v>163</v>
      </c>
      <c r="F316" s="145" t="s">
        <v>1706</v>
      </c>
      <c r="I316" s="146"/>
      <c r="L316" s="32"/>
      <c r="M316" s="147"/>
      <c r="T316" s="53"/>
      <c r="AT316" s="17" t="s">
        <v>163</v>
      </c>
      <c r="AU316" s="17" t="s">
        <v>84</v>
      </c>
    </row>
    <row r="317" spans="2:65" s="1" customFormat="1" ht="16.5" customHeight="1">
      <c r="B317" s="32"/>
      <c r="C317" s="131" t="s">
        <v>341</v>
      </c>
      <c r="D317" s="131" t="s">
        <v>159</v>
      </c>
      <c r="E317" s="132" t="s">
        <v>1707</v>
      </c>
      <c r="F317" s="133" t="s">
        <v>1708</v>
      </c>
      <c r="G317" s="134" t="s">
        <v>235</v>
      </c>
      <c r="H317" s="135">
        <v>52</v>
      </c>
      <c r="I317" s="136"/>
      <c r="J317" s="137">
        <f>ROUND(I317*H317,2)</f>
        <v>0</v>
      </c>
      <c r="K317" s="133" t="s">
        <v>19</v>
      </c>
      <c r="L317" s="32"/>
      <c r="M317" s="138" t="s">
        <v>19</v>
      </c>
      <c r="N317" s="139" t="s">
        <v>46</v>
      </c>
      <c r="P317" s="140">
        <f>O317*H317</f>
        <v>0</v>
      </c>
      <c r="Q317" s="140">
        <v>0</v>
      </c>
      <c r="R317" s="140">
        <f>Q317*H317</f>
        <v>0</v>
      </c>
      <c r="S317" s="140">
        <v>0</v>
      </c>
      <c r="T317" s="141">
        <f>S317*H317</f>
        <v>0</v>
      </c>
      <c r="AR317" s="142" t="s">
        <v>192</v>
      </c>
      <c r="AT317" s="142" t="s">
        <v>159</v>
      </c>
      <c r="AU317" s="142" t="s">
        <v>84</v>
      </c>
      <c r="AY317" s="17" t="s">
        <v>157</v>
      </c>
      <c r="BE317" s="143">
        <f>IF(N317="základní",J317,0)</f>
        <v>0</v>
      </c>
      <c r="BF317" s="143">
        <f>IF(N317="snížená",J317,0)</f>
        <v>0</v>
      </c>
      <c r="BG317" s="143">
        <f>IF(N317="zákl. přenesená",J317,0)</f>
        <v>0</v>
      </c>
      <c r="BH317" s="143">
        <f>IF(N317="sníž. přenesená",J317,0)</f>
        <v>0</v>
      </c>
      <c r="BI317" s="143">
        <f>IF(N317="nulová",J317,0)</f>
        <v>0</v>
      </c>
      <c r="BJ317" s="17" t="s">
        <v>80</v>
      </c>
      <c r="BK317" s="143">
        <f>ROUND(I317*H317,2)</f>
        <v>0</v>
      </c>
      <c r="BL317" s="17" t="s">
        <v>192</v>
      </c>
      <c r="BM317" s="142" t="s">
        <v>544</v>
      </c>
    </row>
    <row r="318" spans="2:65" s="1" customFormat="1" ht="10">
      <c r="B318" s="32"/>
      <c r="D318" s="144" t="s">
        <v>163</v>
      </c>
      <c r="F318" s="145" t="s">
        <v>1708</v>
      </c>
      <c r="I318" s="146"/>
      <c r="L318" s="32"/>
      <c r="M318" s="147"/>
      <c r="T318" s="53"/>
      <c r="AT318" s="17" t="s">
        <v>163</v>
      </c>
      <c r="AU318" s="17" t="s">
        <v>84</v>
      </c>
    </row>
    <row r="319" spans="2:65" s="1" customFormat="1" ht="16.5" customHeight="1">
      <c r="B319" s="32"/>
      <c r="C319" s="131" t="s">
        <v>513</v>
      </c>
      <c r="D319" s="131" t="s">
        <v>159</v>
      </c>
      <c r="E319" s="132" t="s">
        <v>1709</v>
      </c>
      <c r="F319" s="133" t="s">
        <v>1710</v>
      </c>
      <c r="G319" s="134" t="s">
        <v>235</v>
      </c>
      <c r="H319" s="135">
        <v>5</v>
      </c>
      <c r="I319" s="136"/>
      <c r="J319" s="137">
        <f>ROUND(I319*H319,2)</f>
        <v>0</v>
      </c>
      <c r="K319" s="133" t="s">
        <v>19</v>
      </c>
      <c r="L319" s="32"/>
      <c r="M319" s="138" t="s">
        <v>19</v>
      </c>
      <c r="N319" s="139" t="s">
        <v>46</v>
      </c>
      <c r="P319" s="140">
        <f>O319*H319</f>
        <v>0</v>
      </c>
      <c r="Q319" s="140">
        <v>0</v>
      </c>
      <c r="R319" s="140">
        <f>Q319*H319</f>
        <v>0</v>
      </c>
      <c r="S319" s="140">
        <v>0</v>
      </c>
      <c r="T319" s="141">
        <f>S319*H319</f>
        <v>0</v>
      </c>
      <c r="AR319" s="142" t="s">
        <v>192</v>
      </c>
      <c r="AT319" s="142" t="s">
        <v>159</v>
      </c>
      <c r="AU319" s="142" t="s">
        <v>84</v>
      </c>
      <c r="AY319" s="17" t="s">
        <v>157</v>
      </c>
      <c r="BE319" s="143">
        <f>IF(N319="základní",J319,0)</f>
        <v>0</v>
      </c>
      <c r="BF319" s="143">
        <f>IF(N319="snížená",J319,0)</f>
        <v>0</v>
      </c>
      <c r="BG319" s="143">
        <f>IF(N319="zákl. přenesená",J319,0)</f>
        <v>0</v>
      </c>
      <c r="BH319" s="143">
        <f>IF(N319="sníž. přenesená",J319,0)</f>
        <v>0</v>
      </c>
      <c r="BI319" s="143">
        <f>IF(N319="nulová",J319,0)</f>
        <v>0</v>
      </c>
      <c r="BJ319" s="17" t="s">
        <v>80</v>
      </c>
      <c r="BK319" s="143">
        <f>ROUND(I319*H319,2)</f>
        <v>0</v>
      </c>
      <c r="BL319" s="17" t="s">
        <v>192</v>
      </c>
      <c r="BM319" s="142" t="s">
        <v>550</v>
      </c>
    </row>
    <row r="320" spans="2:65" s="1" customFormat="1" ht="10">
      <c r="B320" s="32"/>
      <c r="D320" s="144" t="s">
        <v>163</v>
      </c>
      <c r="F320" s="145" t="s">
        <v>1710</v>
      </c>
      <c r="I320" s="146"/>
      <c r="L320" s="32"/>
      <c r="M320" s="147"/>
      <c r="T320" s="53"/>
      <c r="AT320" s="17" t="s">
        <v>163</v>
      </c>
      <c r="AU320" s="17" t="s">
        <v>84</v>
      </c>
    </row>
    <row r="321" spans="2:65" s="1" customFormat="1" ht="16.5" customHeight="1">
      <c r="B321" s="32"/>
      <c r="C321" s="131" t="s">
        <v>345</v>
      </c>
      <c r="D321" s="131" t="s">
        <v>159</v>
      </c>
      <c r="E321" s="132" t="s">
        <v>1711</v>
      </c>
      <c r="F321" s="133" t="s">
        <v>1712</v>
      </c>
      <c r="G321" s="134" t="s">
        <v>235</v>
      </c>
      <c r="H321" s="135">
        <v>17</v>
      </c>
      <c r="I321" s="136"/>
      <c r="J321" s="137">
        <f>ROUND(I321*H321,2)</f>
        <v>0</v>
      </c>
      <c r="K321" s="133" t="s">
        <v>19</v>
      </c>
      <c r="L321" s="32"/>
      <c r="M321" s="138" t="s">
        <v>19</v>
      </c>
      <c r="N321" s="139" t="s">
        <v>46</v>
      </c>
      <c r="P321" s="140">
        <f>O321*H321</f>
        <v>0</v>
      </c>
      <c r="Q321" s="140">
        <v>0</v>
      </c>
      <c r="R321" s="140">
        <f>Q321*H321</f>
        <v>0</v>
      </c>
      <c r="S321" s="140">
        <v>0</v>
      </c>
      <c r="T321" s="141">
        <f>S321*H321</f>
        <v>0</v>
      </c>
      <c r="AR321" s="142" t="s">
        <v>192</v>
      </c>
      <c r="AT321" s="142" t="s">
        <v>159</v>
      </c>
      <c r="AU321" s="142" t="s">
        <v>84</v>
      </c>
      <c r="AY321" s="17" t="s">
        <v>157</v>
      </c>
      <c r="BE321" s="143">
        <f>IF(N321="základní",J321,0)</f>
        <v>0</v>
      </c>
      <c r="BF321" s="143">
        <f>IF(N321="snížená",J321,0)</f>
        <v>0</v>
      </c>
      <c r="BG321" s="143">
        <f>IF(N321="zákl. přenesená",J321,0)</f>
        <v>0</v>
      </c>
      <c r="BH321" s="143">
        <f>IF(N321="sníž. přenesená",J321,0)</f>
        <v>0</v>
      </c>
      <c r="BI321" s="143">
        <f>IF(N321="nulová",J321,0)</f>
        <v>0</v>
      </c>
      <c r="BJ321" s="17" t="s">
        <v>80</v>
      </c>
      <c r="BK321" s="143">
        <f>ROUND(I321*H321,2)</f>
        <v>0</v>
      </c>
      <c r="BL321" s="17" t="s">
        <v>192</v>
      </c>
      <c r="BM321" s="142" t="s">
        <v>555</v>
      </c>
    </row>
    <row r="322" spans="2:65" s="1" customFormat="1" ht="10">
      <c r="B322" s="32"/>
      <c r="D322" s="144" t="s">
        <v>163</v>
      </c>
      <c r="F322" s="145" t="s">
        <v>1712</v>
      </c>
      <c r="I322" s="146"/>
      <c r="L322" s="32"/>
      <c r="M322" s="147"/>
      <c r="T322" s="53"/>
      <c r="AT322" s="17" t="s">
        <v>163</v>
      </c>
      <c r="AU322" s="17" t="s">
        <v>84</v>
      </c>
    </row>
    <row r="323" spans="2:65" s="1" customFormat="1" ht="16.5" customHeight="1">
      <c r="B323" s="32"/>
      <c r="C323" s="131" t="s">
        <v>524</v>
      </c>
      <c r="D323" s="131" t="s">
        <v>159</v>
      </c>
      <c r="E323" s="132" t="s">
        <v>1713</v>
      </c>
      <c r="F323" s="133" t="s">
        <v>1714</v>
      </c>
      <c r="G323" s="134" t="s">
        <v>340</v>
      </c>
      <c r="H323" s="135">
        <v>11</v>
      </c>
      <c r="I323" s="136"/>
      <c r="J323" s="137">
        <f>ROUND(I323*H323,2)</f>
        <v>0</v>
      </c>
      <c r="K323" s="133" t="s">
        <v>19</v>
      </c>
      <c r="L323" s="32"/>
      <c r="M323" s="138" t="s">
        <v>19</v>
      </c>
      <c r="N323" s="139" t="s">
        <v>46</v>
      </c>
      <c r="P323" s="140">
        <f>O323*H323</f>
        <v>0</v>
      </c>
      <c r="Q323" s="140">
        <v>0</v>
      </c>
      <c r="R323" s="140">
        <f>Q323*H323</f>
        <v>0</v>
      </c>
      <c r="S323" s="140">
        <v>0</v>
      </c>
      <c r="T323" s="141">
        <f>S323*H323</f>
        <v>0</v>
      </c>
      <c r="AR323" s="142" t="s">
        <v>192</v>
      </c>
      <c r="AT323" s="142" t="s">
        <v>159</v>
      </c>
      <c r="AU323" s="142" t="s">
        <v>84</v>
      </c>
      <c r="AY323" s="17" t="s">
        <v>157</v>
      </c>
      <c r="BE323" s="143">
        <f>IF(N323="základní",J323,0)</f>
        <v>0</v>
      </c>
      <c r="BF323" s="143">
        <f>IF(N323="snížená",J323,0)</f>
        <v>0</v>
      </c>
      <c r="BG323" s="143">
        <f>IF(N323="zákl. přenesená",J323,0)</f>
        <v>0</v>
      </c>
      <c r="BH323" s="143">
        <f>IF(N323="sníž. přenesená",J323,0)</f>
        <v>0</v>
      </c>
      <c r="BI323" s="143">
        <f>IF(N323="nulová",J323,0)</f>
        <v>0</v>
      </c>
      <c r="BJ323" s="17" t="s">
        <v>80</v>
      </c>
      <c r="BK323" s="143">
        <f>ROUND(I323*H323,2)</f>
        <v>0</v>
      </c>
      <c r="BL323" s="17" t="s">
        <v>192</v>
      </c>
      <c r="BM323" s="142" t="s">
        <v>559</v>
      </c>
    </row>
    <row r="324" spans="2:65" s="1" customFormat="1" ht="10">
      <c r="B324" s="32"/>
      <c r="D324" s="144" t="s">
        <v>163</v>
      </c>
      <c r="F324" s="145" t="s">
        <v>1714</v>
      </c>
      <c r="I324" s="146"/>
      <c r="L324" s="32"/>
      <c r="M324" s="147"/>
      <c r="T324" s="53"/>
      <c r="AT324" s="17" t="s">
        <v>163</v>
      </c>
      <c r="AU324" s="17" t="s">
        <v>84</v>
      </c>
    </row>
    <row r="325" spans="2:65" s="1" customFormat="1" ht="16.5" customHeight="1">
      <c r="B325" s="32"/>
      <c r="C325" s="131" t="s">
        <v>349</v>
      </c>
      <c r="D325" s="131" t="s">
        <v>159</v>
      </c>
      <c r="E325" s="132" t="s">
        <v>1715</v>
      </c>
      <c r="F325" s="133" t="s">
        <v>1716</v>
      </c>
      <c r="G325" s="134" t="s">
        <v>340</v>
      </c>
      <c r="H325" s="135">
        <v>2</v>
      </c>
      <c r="I325" s="136"/>
      <c r="J325" s="137">
        <f>ROUND(I325*H325,2)</f>
        <v>0</v>
      </c>
      <c r="K325" s="133" t="s">
        <v>19</v>
      </c>
      <c r="L325" s="32"/>
      <c r="M325" s="138" t="s">
        <v>19</v>
      </c>
      <c r="N325" s="139" t="s">
        <v>46</v>
      </c>
      <c r="P325" s="140">
        <f>O325*H325</f>
        <v>0</v>
      </c>
      <c r="Q325" s="140">
        <v>0</v>
      </c>
      <c r="R325" s="140">
        <f>Q325*H325</f>
        <v>0</v>
      </c>
      <c r="S325" s="140">
        <v>0</v>
      </c>
      <c r="T325" s="141">
        <f>S325*H325</f>
        <v>0</v>
      </c>
      <c r="AR325" s="142" t="s">
        <v>192</v>
      </c>
      <c r="AT325" s="142" t="s">
        <v>159</v>
      </c>
      <c r="AU325" s="142" t="s">
        <v>84</v>
      </c>
      <c r="AY325" s="17" t="s">
        <v>157</v>
      </c>
      <c r="BE325" s="143">
        <f>IF(N325="základní",J325,0)</f>
        <v>0</v>
      </c>
      <c r="BF325" s="143">
        <f>IF(N325="snížená",J325,0)</f>
        <v>0</v>
      </c>
      <c r="BG325" s="143">
        <f>IF(N325="zákl. přenesená",J325,0)</f>
        <v>0</v>
      </c>
      <c r="BH325" s="143">
        <f>IF(N325="sníž. přenesená",J325,0)</f>
        <v>0</v>
      </c>
      <c r="BI325" s="143">
        <f>IF(N325="nulová",J325,0)</f>
        <v>0</v>
      </c>
      <c r="BJ325" s="17" t="s">
        <v>80</v>
      </c>
      <c r="BK325" s="143">
        <f>ROUND(I325*H325,2)</f>
        <v>0</v>
      </c>
      <c r="BL325" s="17" t="s">
        <v>192</v>
      </c>
      <c r="BM325" s="142" t="s">
        <v>564</v>
      </c>
    </row>
    <row r="326" spans="2:65" s="1" customFormat="1" ht="10">
      <c r="B326" s="32"/>
      <c r="D326" s="144" t="s">
        <v>163</v>
      </c>
      <c r="F326" s="145" t="s">
        <v>1716</v>
      </c>
      <c r="I326" s="146"/>
      <c r="L326" s="32"/>
      <c r="M326" s="147"/>
      <c r="T326" s="53"/>
      <c r="AT326" s="17" t="s">
        <v>163</v>
      </c>
      <c r="AU326" s="17" t="s">
        <v>84</v>
      </c>
    </row>
    <row r="327" spans="2:65" s="1" customFormat="1" ht="16.5" customHeight="1">
      <c r="B327" s="32"/>
      <c r="C327" s="131" t="s">
        <v>533</v>
      </c>
      <c r="D327" s="131" t="s">
        <v>159</v>
      </c>
      <c r="E327" s="132" t="s">
        <v>1717</v>
      </c>
      <c r="F327" s="133" t="s">
        <v>1718</v>
      </c>
      <c r="G327" s="134" t="s">
        <v>340</v>
      </c>
      <c r="H327" s="135">
        <v>1</v>
      </c>
      <c r="I327" s="136"/>
      <c r="J327" s="137">
        <f>ROUND(I327*H327,2)</f>
        <v>0</v>
      </c>
      <c r="K327" s="133" t="s">
        <v>19</v>
      </c>
      <c r="L327" s="32"/>
      <c r="M327" s="138" t="s">
        <v>19</v>
      </c>
      <c r="N327" s="139" t="s">
        <v>46</v>
      </c>
      <c r="P327" s="140">
        <f>O327*H327</f>
        <v>0</v>
      </c>
      <c r="Q327" s="140">
        <v>0</v>
      </c>
      <c r="R327" s="140">
        <f>Q327*H327</f>
        <v>0</v>
      </c>
      <c r="S327" s="140">
        <v>0</v>
      </c>
      <c r="T327" s="141">
        <f>S327*H327</f>
        <v>0</v>
      </c>
      <c r="AR327" s="142" t="s">
        <v>192</v>
      </c>
      <c r="AT327" s="142" t="s">
        <v>159</v>
      </c>
      <c r="AU327" s="142" t="s">
        <v>84</v>
      </c>
      <c r="AY327" s="17" t="s">
        <v>157</v>
      </c>
      <c r="BE327" s="143">
        <f>IF(N327="základní",J327,0)</f>
        <v>0</v>
      </c>
      <c r="BF327" s="143">
        <f>IF(N327="snížená",J327,0)</f>
        <v>0</v>
      </c>
      <c r="BG327" s="143">
        <f>IF(N327="zákl. přenesená",J327,0)</f>
        <v>0</v>
      </c>
      <c r="BH327" s="143">
        <f>IF(N327="sníž. přenesená",J327,0)</f>
        <v>0</v>
      </c>
      <c r="BI327" s="143">
        <f>IF(N327="nulová",J327,0)</f>
        <v>0</v>
      </c>
      <c r="BJ327" s="17" t="s">
        <v>80</v>
      </c>
      <c r="BK327" s="143">
        <f>ROUND(I327*H327,2)</f>
        <v>0</v>
      </c>
      <c r="BL327" s="17" t="s">
        <v>192</v>
      </c>
      <c r="BM327" s="142" t="s">
        <v>571</v>
      </c>
    </row>
    <row r="328" spans="2:65" s="1" customFormat="1" ht="10">
      <c r="B328" s="32"/>
      <c r="D328" s="144" t="s">
        <v>163</v>
      </c>
      <c r="F328" s="145" t="s">
        <v>1718</v>
      </c>
      <c r="I328" s="146"/>
      <c r="L328" s="32"/>
      <c r="M328" s="147"/>
      <c r="T328" s="53"/>
      <c r="AT328" s="17" t="s">
        <v>163</v>
      </c>
      <c r="AU328" s="17" t="s">
        <v>84</v>
      </c>
    </row>
    <row r="329" spans="2:65" s="1" customFormat="1" ht="16.5" customHeight="1">
      <c r="B329" s="32"/>
      <c r="C329" s="131" t="s">
        <v>352</v>
      </c>
      <c r="D329" s="131" t="s">
        <v>159</v>
      </c>
      <c r="E329" s="132" t="s">
        <v>1719</v>
      </c>
      <c r="F329" s="133" t="s">
        <v>1720</v>
      </c>
      <c r="G329" s="134" t="s">
        <v>340</v>
      </c>
      <c r="H329" s="135">
        <v>2</v>
      </c>
      <c r="I329" s="136"/>
      <c r="J329" s="137">
        <f>ROUND(I329*H329,2)</f>
        <v>0</v>
      </c>
      <c r="K329" s="133" t="s">
        <v>19</v>
      </c>
      <c r="L329" s="32"/>
      <c r="M329" s="138" t="s">
        <v>19</v>
      </c>
      <c r="N329" s="139" t="s">
        <v>46</v>
      </c>
      <c r="P329" s="140">
        <f>O329*H329</f>
        <v>0</v>
      </c>
      <c r="Q329" s="140">
        <v>0</v>
      </c>
      <c r="R329" s="140">
        <f>Q329*H329</f>
        <v>0</v>
      </c>
      <c r="S329" s="140">
        <v>0</v>
      </c>
      <c r="T329" s="141">
        <f>S329*H329</f>
        <v>0</v>
      </c>
      <c r="AR329" s="142" t="s">
        <v>192</v>
      </c>
      <c r="AT329" s="142" t="s">
        <v>159</v>
      </c>
      <c r="AU329" s="142" t="s">
        <v>84</v>
      </c>
      <c r="AY329" s="17" t="s">
        <v>157</v>
      </c>
      <c r="BE329" s="143">
        <f>IF(N329="základní",J329,0)</f>
        <v>0</v>
      </c>
      <c r="BF329" s="143">
        <f>IF(N329="snížená",J329,0)</f>
        <v>0</v>
      </c>
      <c r="BG329" s="143">
        <f>IF(N329="zákl. přenesená",J329,0)</f>
        <v>0</v>
      </c>
      <c r="BH329" s="143">
        <f>IF(N329="sníž. přenesená",J329,0)</f>
        <v>0</v>
      </c>
      <c r="BI329" s="143">
        <f>IF(N329="nulová",J329,0)</f>
        <v>0</v>
      </c>
      <c r="BJ329" s="17" t="s">
        <v>80</v>
      </c>
      <c r="BK329" s="143">
        <f>ROUND(I329*H329,2)</f>
        <v>0</v>
      </c>
      <c r="BL329" s="17" t="s">
        <v>192</v>
      </c>
      <c r="BM329" s="142" t="s">
        <v>579</v>
      </c>
    </row>
    <row r="330" spans="2:65" s="1" customFormat="1" ht="10">
      <c r="B330" s="32"/>
      <c r="D330" s="144" t="s">
        <v>163</v>
      </c>
      <c r="F330" s="145" t="s">
        <v>1720</v>
      </c>
      <c r="I330" s="146"/>
      <c r="L330" s="32"/>
      <c r="M330" s="147"/>
      <c r="T330" s="53"/>
      <c r="AT330" s="17" t="s">
        <v>163</v>
      </c>
      <c r="AU330" s="17" t="s">
        <v>84</v>
      </c>
    </row>
    <row r="331" spans="2:65" s="1" customFormat="1" ht="16.5" customHeight="1">
      <c r="B331" s="32"/>
      <c r="C331" s="131" t="s">
        <v>541</v>
      </c>
      <c r="D331" s="131" t="s">
        <v>159</v>
      </c>
      <c r="E331" s="132" t="s">
        <v>1721</v>
      </c>
      <c r="F331" s="133" t="s">
        <v>1722</v>
      </c>
      <c r="G331" s="134" t="s">
        <v>340</v>
      </c>
      <c r="H331" s="135">
        <v>4</v>
      </c>
      <c r="I331" s="136"/>
      <c r="J331" s="137">
        <f>ROUND(I331*H331,2)</f>
        <v>0</v>
      </c>
      <c r="K331" s="133" t="s">
        <v>19</v>
      </c>
      <c r="L331" s="32"/>
      <c r="M331" s="138" t="s">
        <v>19</v>
      </c>
      <c r="N331" s="139" t="s">
        <v>46</v>
      </c>
      <c r="P331" s="140">
        <f>O331*H331</f>
        <v>0</v>
      </c>
      <c r="Q331" s="140">
        <v>0</v>
      </c>
      <c r="R331" s="140">
        <f>Q331*H331</f>
        <v>0</v>
      </c>
      <c r="S331" s="140">
        <v>0</v>
      </c>
      <c r="T331" s="141">
        <f>S331*H331</f>
        <v>0</v>
      </c>
      <c r="AR331" s="142" t="s">
        <v>192</v>
      </c>
      <c r="AT331" s="142" t="s">
        <v>159</v>
      </c>
      <c r="AU331" s="142" t="s">
        <v>84</v>
      </c>
      <c r="AY331" s="17" t="s">
        <v>157</v>
      </c>
      <c r="BE331" s="143">
        <f>IF(N331="základní",J331,0)</f>
        <v>0</v>
      </c>
      <c r="BF331" s="143">
        <f>IF(N331="snížená",J331,0)</f>
        <v>0</v>
      </c>
      <c r="BG331" s="143">
        <f>IF(N331="zákl. přenesená",J331,0)</f>
        <v>0</v>
      </c>
      <c r="BH331" s="143">
        <f>IF(N331="sníž. přenesená",J331,0)</f>
        <v>0</v>
      </c>
      <c r="BI331" s="143">
        <f>IF(N331="nulová",J331,0)</f>
        <v>0</v>
      </c>
      <c r="BJ331" s="17" t="s">
        <v>80</v>
      </c>
      <c r="BK331" s="143">
        <f>ROUND(I331*H331,2)</f>
        <v>0</v>
      </c>
      <c r="BL331" s="17" t="s">
        <v>192</v>
      </c>
      <c r="BM331" s="142" t="s">
        <v>582</v>
      </c>
    </row>
    <row r="332" spans="2:65" s="1" customFormat="1" ht="10">
      <c r="B332" s="32"/>
      <c r="D332" s="144" t="s">
        <v>163</v>
      </c>
      <c r="F332" s="145" t="s">
        <v>1722</v>
      </c>
      <c r="I332" s="146"/>
      <c r="L332" s="32"/>
      <c r="M332" s="147"/>
      <c r="T332" s="53"/>
      <c r="AT332" s="17" t="s">
        <v>163</v>
      </c>
      <c r="AU332" s="17" t="s">
        <v>84</v>
      </c>
    </row>
    <row r="333" spans="2:65" s="1" customFormat="1" ht="16.5" customHeight="1">
      <c r="B333" s="32"/>
      <c r="C333" s="131" t="s">
        <v>356</v>
      </c>
      <c r="D333" s="131" t="s">
        <v>159</v>
      </c>
      <c r="E333" s="132" t="s">
        <v>1723</v>
      </c>
      <c r="F333" s="133" t="s">
        <v>1724</v>
      </c>
      <c r="G333" s="134" t="s">
        <v>340</v>
      </c>
      <c r="H333" s="135">
        <v>2</v>
      </c>
      <c r="I333" s="136"/>
      <c r="J333" s="137">
        <f>ROUND(I333*H333,2)</f>
        <v>0</v>
      </c>
      <c r="K333" s="133" t="s">
        <v>19</v>
      </c>
      <c r="L333" s="32"/>
      <c r="M333" s="138" t="s">
        <v>19</v>
      </c>
      <c r="N333" s="139" t="s">
        <v>46</v>
      </c>
      <c r="P333" s="140">
        <f>O333*H333</f>
        <v>0</v>
      </c>
      <c r="Q333" s="140">
        <v>0</v>
      </c>
      <c r="R333" s="140">
        <f>Q333*H333</f>
        <v>0</v>
      </c>
      <c r="S333" s="140">
        <v>0</v>
      </c>
      <c r="T333" s="141">
        <f>S333*H333</f>
        <v>0</v>
      </c>
      <c r="AR333" s="142" t="s">
        <v>192</v>
      </c>
      <c r="AT333" s="142" t="s">
        <v>159</v>
      </c>
      <c r="AU333" s="142" t="s">
        <v>84</v>
      </c>
      <c r="AY333" s="17" t="s">
        <v>157</v>
      </c>
      <c r="BE333" s="143">
        <f>IF(N333="základní",J333,0)</f>
        <v>0</v>
      </c>
      <c r="BF333" s="143">
        <f>IF(N333="snížená",J333,0)</f>
        <v>0</v>
      </c>
      <c r="BG333" s="143">
        <f>IF(N333="zákl. přenesená",J333,0)</f>
        <v>0</v>
      </c>
      <c r="BH333" s="143">
        <f>IF(N333="sníž. přenesená",J333,0)</f>
        <v>0</v>
      </c>
      <c r="BI333" s="143">
        <f>IF(N333="nulová",J333,0)</f>
        <v>0</v>
      </c>
      <c r="BJ333" s="17" t="s">
        <v>80</v>
      </c>
      <c r="BK333" s="143">
        <f>ROUND(I333*H333,2)</f>
        <v>0</v>
      </c>
      <c r="BL333" s="17" t="s">
        <v>192</v>
      </c>
      <c r="BM333" s="142" t="s">
        <v>591</v>
      </c>
    </row>
    <row r="334" spans="2:65" s="1" customFormat="1" ht="10">
      <c r="B334" s="32"/>
      <c r="D334" s="144" t="s">
        <v>163</v>
      </c>
      <c r="F334" s="145" t="s">
        <v>1724</v>
      </c>
      <c r="I334" s="146"/>
      <c r="L334" s="32"/>
      <c r="M334" s="147"/>
      <c r="T334" s="53"/>
      <c r="AT334" s="17" t="s">
        <v>163</v>
      </c>
      <c r="AU334" s="17" t="s">
        <v>84</v>
      </c>
    </row>
    <row r="335" spans="2:65" s="1" customFormat="1" ht="16.5" customHeight="1">
      <c r="B335" s="32"/>
      <c r="C335" s="131" t="s">
        <v>552</v>
      </c>
      <c r="D335" s="131" t="s">
        <v>159</v>
      </c>
      <c r="E335" s="132" t="s">
        <v>1725</v>
      </c>
      <c r="F335" s="133" t="s">
        <v>1726</v>
      </c>
      <c r="G335" s="134" t="s">
        <v>235</v>
      </c>
      <c r="H335" s="135">
        <v>180</v>
      </c>
      <c r="I335" s="136"/>
      <c r="J335" s="137">
        <f>ROUND(I335*H335,2)</f>
        <v>0</v>
      </c>
      <c r="K335" s="133" t="s">
        <v>19</v>
      </c>
      <c r="L335" s="32"/>
      <c r="M335" s="138" t="s">
        <v>19</v>
      </c>
      <c r="N335" s="139" t="s">
        <v>46</v>
      </c>
      <c r="P335" s="140">
        <f>O335*H335</f>
        <v>0</v>
      </c>
      <c r="Q335" s="140">
        <v>0</v>
      </c>
      <c r="R335" s="140">
        <f>Q335*H335</f>
        <v>0</v>
      </c>
      <c r="S335" s="140">
        <v>0</v>
      </c>
      <c r="T335" s="141">
        <f>S335*H335</f>
        <v>0</v>
      </c>
      <c r="AR335" s="142" t="s">
        <v>192</v>
      </c>
      <c r="AT335" s="142" t="s">
        <v>159</v>
      </c>
      <c r="AU335" s="142" t="s">
        <v>84</v>
      </c>
      <c r="AY335" s="17" t="s">
        <v>157</v>
      </c>
      <c r="BE335" s="143">
        <f>IF(N335="základní",J335,0)</f>
        <v>0</v>
      </c>
      <c r="BF335" s="143">
        <f>IF(N335="snížená",J335,0)</f>
        <v>0</v>
      </c>
      <c r="BG335" s="143">
        <f>IF(N335="zákl. přenesená",J335,0)</f>
        <v>0</v>
      </c>
      <c r="BH335" s="143">
        <f>IF(N335="sníž. přenesená",J335,0)</f>
        <v>0</v>
      </c>
      <c r="BI335" s="143">
        <f>IF(N335="nulová",J335,0)</f>
        <v>0</v>
      </c>
      <c r="BJ335" s="17" t="s">
        <v>80</v>
      </c>
      <c r="BK335" s="143">
        <f>ROUND(I335*H335,2)</f>
        <v>0</v>
      </c>
      <c r="BL335" s="17" t="s">
        <v>192</v>
      </c>
      <c r="BM335" s="142" t="s">
        <v>600</v>
      </c>
    </row>
    <row r="336" spans="2:65" s="1" customFormat="1" ht="10">
      <c r="B336" s="32"/>
      <c r="D336" s="144" t="s">
        <v>163</v>
      </c>
      <c r="F336" s="145" t="s">
        <v>1726</v>
      </c>
      <c r="I336" s="146"/>
      <c r="L336" s="32"/>
      <c r="M336" s="147"/>
      <c r="T336" s="53"/>
      <c r="AT336" s="17" t="s">
        <v>163</v>
      </c>
      <c r="AU336" s="17" t="s">
        <v>84</v>
      </c>
    </row>
    <row r="337" spans="2:65" s="1" customFormat="1" ht="16.5" customHeight="1">
      <c r="B337" s="32"/>
      <c r="C337" s="131" t="s">
        <v>359</v>
      </c>
      <c r="D337" s="131" t="s">
        <v>159</v>
      </c>
      <c r="E337" s="132" t="s">
        <v>1727</v>
      </c>
      <c r="F337" s="133" t="s">
        <v>1728</v>
      </c>
      <c r="G337" s="134" t="s">
        <v>235</v>
      </c>
      <c r="H337" s="135">
        <v>25</v>
      </c>
      <c r="I337" s="136"/>
      <c r="J337" s="137">
        <f>ROUND(I337*H337,2)</f>
        <v>0</v>
      </c>
      <c r="K337" s="133" t="s">
        <v>19</v>
      </c>
      <c r="L337" s="32"/>
      <c r="M337" s="138" t="s">
        <v>19</v>
      </c>
      <c r="N337" s="139" t="s">
        <v>46</v>
      </c>
      <c r="P337" s="140">
        <f>O337*H337</f>
        <v>0</v>
      </c>
      <c r="Q337" s="140">
        <v>0</v>
      </c>
      <c r="R337" s="140">
        <f>Q337*H337</f>
        <v>0</v>
      </c>
      <c r="S337" s="140">
        <v>0</v>
      </c>
      <c r="T337" s="141">
        <f>S337*H337</f>
        <v>0</v>
      </c>
      <c r="AR337" s="142" t="s">
        <v>192</v>
      </c>
      <c r="AT337" s="142" t="s">
        <v>159</v>
      </c>
      <c r="AU337" s="142" t="s">
        <v>84</v>
      </c>
      <c r="AY337" s="17" t="s">
        <v>157</v>
      </c>
      <c r="BE337" s="143">
        <f>IF(N337="základní",J337,0)</f>
        <v>0</v>
      </c>
      <c r="BF337" s="143">
        <f>IF(N337="snížená",J337,0)</f>
        <v>0</v>
      </c>
      <c r="BG337" s="143">
        <f>IF(N337="zákl. přenesená",J337,0)</f>
        <v>0</v>
      </c>
      <c r="BH337" s="143">
        <f>IF(N337="sníž. přenesená",J337,0)</f>
        <v>0</v>
      </c>
      <c r="BI337" s="143">
        <f>IF(N337="nulová",J337,0)</f>
        <v>0</v>
      </c>
      <c r="BJ337" s="17" t="s">
        <v>80</v>
      </c>
      <c r="BK337" s="143">
        <f>ROUND(I337*H337,2)</f>
        <v>0</v>
      </c>
      <c r="BL337" s="17" t="s">
        <v>192</v>
      </c>
      <c r="BM337" s="142" t="s">
        <v>612</v>
      </c>
    </row>
    <row r="338" spans="2:65" s="1" customFormat="1" ht="10">
      <c r="B338" s="32"/>
      <c r="D338" s="144" t="s">
        <v>163</v>
      </c>
      <c r="F338" s="145" t="s">
        <v>1728</v>
      </c>
      <c r="I338" s="146"/>
      <c r="L338" s="32"/>
      <c r="M338" s="147"/>
      <c r="T338" s="53"/>
      <c r="AT338" s="17" t="s">
        <v>163</v>
      </c>
      <c r="AU338" s="17" t="s">
        <v>84</v>
      </c>
    </row>
    <row r="339" spans="2:65" s="1" customFormat="1" ht="24.15" customHeight="1">
      <c r="B339" s="32"/>
      <c r="C339" s="131" t="s">
        <v>561</v>
      </c>
      <c r="D339" s="131" t="s">
        <v>159</v>
      </c>
      <c r="E339" s="132" t="s">
        <v>1729</v>
      </c>
      <c r="F339" s="133" t="s">
        <v>1730</v>
      </c>
      <c r="G339" s="134" t="s">
        <v>185</v>
      </c>
      <c r="H339" s="135">
        <v>0.34799999999999998</v>
      </c>
      <c r="I339" s="136"/>
      <c r="J339" s="137">
        <f>ROUND(I339*H339,2)</f>
        <v>0</v>
      </c>
      <c r="K339" s="133" t="s">
        <v>19</v>
      </c>
      <c r="L339" s="32"/>
      <c r="M339" s="138" t="s">
        <v>19</v>
      </c>
      <c r="N339" s="139" t="s">
        <v>46</v>
      </c>
      <c r="P339" s="140">
        <f>O339*H339</f>
        <v>0</v>
      </c>
      <c r="Q339" s="140">
        <v>0</v>
      </c>
      <c r="R339" s="140">
        <f>Q339*H339</f>
        <v>0</v>
      </c>
      <c r="S339" s="140">
        <v>0</v>
      </c>
      <c r="T339" s="141">
        <f>S339*H339</f>
        <v>0</v>
      </c>
      <c r="AR339" s="142" t="s">
        <v>192</v>
      </c>
      <c r="AT339" s="142" t="s">
        <v>159</v>
      </c>
      <c r="AU339" s="142" t="s">
        <v>84</v>
      </c>
      <c r="AY339" s="17" t="s">
        <v>157</v>
      </c>
      <c r="BE339" s="143">
        <f>IF(N339="základní",J339,0)</f>
        <v>0</v>
      </c>
      <c r="BF339" s="143">
        <f>IF(N339="snížená",J339,0)</f>
        <v>0</v>
      </c>
      <c r="BG339" s="143">
        <f>IF(N339="zákl. přenesená",J339,0)</f>
        <v>0</v>
      </c>
      <c r="BH339" s="143">
        <f>IF(N339="sníž. přenesená",J339,0)</f>
        <v>0</v>
      </c>
      <c r="BI339" s="143">
        <f>IF(N339="nulová",J339,0)</f>
        <v>0</v>
      </c>
      <c r="BJ339" s="17" t="s">
        <v>80</v>
      </c>
      <c r="BK339" s="143">
        <f>ROUND(I339*H339,2)</f>
        <v>0</v>
      </c>
      <c r="BL339" s="17" t="s">
        <v>192</v>
      </c>
      <c r="BM339" s="142" t="s">
        <v>620</v>
      </c>
    </row>
    <row r="340" spans="2:65" s="1" customFormat="1" ht="18">
      <c r="B340" s="32"/>
      <c r="D340" s="144" t="s">
        <v>163</v>
      </c>
      <c r="F340" s="145" t="s">
        <v>1730</v>
      </c>
      <c r="I340" s="146"/>
      <c r="L340" s="32"/>
      <c r="M340" s="147"/>
      <c r="T340" s="53"/>
      <c r="AT340" s="17" t="s">
        <v>163</v>
      </c>
      <c r="AU340" s="17" t="s">
        <v>84</v>
      </c>
    </row>
    <row r="341" spans="2:65" s="11" customFormat="1" ht="22.75" customHeight="1">
      <c r="B341" s="119"/>
      <c r="D341" s="120" t="s">
        <v>74</v>
      </c>
      <c r="E341" s="129" t="s">
        <v>1731</v>
      </c>
      <c r="F341" s="129" t="s">
        <v>1732</v>
      </c>
      <c r="I341" s="122"/>
      <c r="J341" s="130">
        <f>BK341</f>
        <v>0</v>
      </c>
      <c r="L341" s="119"/>
      <c r="M341" s="124"/>
      <c r="P341" s="125">
        <f>SUM(P342:P389)</f>
        <v>0</v>
      </c>
      <c r="R341" s="125">
        <f>SUM(R342:R389)</f>
        <v>0</v>
      </c>
      <c r="T341" s="126">
        <f>SUM(T342:T389)</f>
        <v>0</v>
      </c>
      <c r="AR341" s="120" t="s">
        <v>84</v>
      </c>
      <c r="AT341" s="127" t="s">
        <v>74</v>
      </c>
      <c r="AU341" s="127" t="s">
        <v>80</v>
      </c>
      <c r="AY341" s="120" t="s">
        <v>157</v>
      </c>
      <c r="BK341" s="128">
        <f>SUM(BK342:BK389)</f>
        <v>0</v>
      </c>
    </row>
    <row r="342" spans="2:65" s="1" customFormat="1" ht="24.15" customHeight="1">
      <c r="B342" s="32"/>
      <c r="C342" s="131" t="s">
        <v>363</v>
      </c>
      <c r="D342" s="131" t="s">
        <v>159</v>
      </c>
      <c r="E342" s="132" t="s">
        <v>1733</v>
      </c>
      <c r="F342" s="133" t="s">
        <v>1734</v>
      </c>
      <c r="G342" s="134" t="s">
        <v>235</v>
      </c>
      <c r="H342" s="135">
        <v>66</v>
      </c>
      <c r="I342" s="136"/>
      <c r="J342" s="137">
        <f>ROUND(I342*H342,2)</f>
        <v>0</v>
      </c>
      <c r="K342" s="133" t="s">
        <v>19</v>
      </c>
      <c r="L342" s="32"/>
      <c r="M342" s="138" t="s">
        <v>19</v>
      </c>
      <c r="N342" s="139" t="s">
        <v>46</v>
      </c>
      <c r="P342" s="140">
        <f>O342*H342</f>
        <v>0</v>
      </c>
      <c r="Q342" s="140">
        <v>0</v>
      </c>
      <c r="R342" s="140">
        <f>Q342*H342</f>
        <v>0</v>
      </c>
      <c r="S342" s="140">
        <v>0</v>
      </c>
      <c r="T342" s="141">
        <f>S342*H342</f>
        <v>0</v>
      </c>
      <c r="AR342" s="142" t="s">
        <v>192</v>
      </c>
      <c r="AT342" s="142" t="s">
        <v>159</v>
      </c>
      <c r="AU342" s="142" t="s">
        <v>84</v>
      </c>
      <c r="AY342" s="17" t="s">
        <v>157</v>
      </c>
      <c r="BE342" s="143">
        <f>IF(N342="základní",J342,0)</f>
        <v>0</v>
      </c>
      <c r="BF342" s="143">
        <f>IF(N342="snížená",J342,0)</f>
        <v>0</v>
      </c>
      <c r="BG342" s="143">
        <f>IF(N342="zákl. přenesená",J342,0)</f>
        <v>0</v>
      </c>
      <c r="BH342" s="143">
        <f>IF(N342="sníž. přenesená",J342,0)</f>
        <v>0</v>
      </c>
      <c r="BI342" s="143">
        <f>IF(N342="nulová",J342,0)</f>
        <v>0</v>
      </c>
      <c r="BJ342" s="17" t="s">
        <v>80</v>
      </c>
      <c r="BK342" s="143">
        <f>ROUND(I342*H342,2)</f>
        <v>0</v>
      </c>
      <c r="BL342" s="17" t="s">
        <v>192</v>
      </c>
      <c r="BM342" s="142" t="s">
        <v>625</v>
      </c>
    </row>
    <row r="343" spans="2:65" s="1" customFormat="1" ht="10">
      <c r="B343" s="32"/>
      <c r="D343" s="144" t="s">
        <v>163</v>
      </c>
      <c r="F343" s="145" t="s">
        <v>1734</v>
      </c>
      <c r="I343" s="146"/>
      <c r="L343" s="32"/>
      <c r="M343" s="147"/>
      <c r="T343" s="53"/>
      <c r="AT343" s="17" t="s">
        <v>163</v>
      </c>
      <c r="AU343" s="17" t="s">
        <v>84</v>
      </c>
    </row>
    <row r="344" spans="2:65" s="1" customFormat="1" ht="24.15" customHeight="1">
      <c r="B344" s="32"/>
      <c r="C344" s="131" t="s">
        <v>576</v>
      </c>
      <c r="D344" s="131" t="s">
        <v>159</v>
      </c>
      <c r="E344" s="132" t="s">
        <v>1735</v>
      </c>
      <c r="F344" s="133" t="s">
        <v>1736</v>
      </c>
      <c r="G344" s="134" t="s">
        <v>235</v>
      </c>
      <c r="H344" s="135">
        <v>63</v>
      </c>
      <c r="I344" s="136"/>
      <c r="J344" s="137">
        <f>ROUND(I344*H344,2)</f>
        <v>0</v>
      </c>
      <c r="K344" s="133" t="s">
        <v>19</v>
      </c>
      <c r="L344" s="32"/>
      <c r="M344" s="138" t="s">
        <v>19</v>
      </c>
      <c r="N344" s="139" t="s">
        <v>46</v>
      </c>
      <c r="P344" s="140">
        <f>O344*H344</f>
        <v>0</v>
      </c>
      <c r="Q344" s="140">
        <v>0</v>
      </c>
      <c r="R344" s="140">
        <f>Q344*H344</f>
        <v>0</v>
      </c>
      <c r="S344" s="140">
        <v>0</v>
      </c>
      <c r="T344" s="141">
        <f>S344*H344</f>
        <v>0</v>
      </c>
      <c r="AR344" s="142" t="s">
        <v>192</v>
      </c>
      <c r="AT344" s="142" t="s">
        <v>159</v>
      </c>
      <c r="AU344" s="142" t="s">
        <v>84</v>
      </c>
      <c r="AY344" s="17" t="s">
        <v>157</v>
      </c>
      <c r="BE344" s="143">
        <f>IF(N344="základní",J344,0)</f>
        <v>0</v>
      </c>
      <c r="BF344" s="143">
        <f>IF(N344="snížená",J344,0)</f>
        <v>0</v>
      </c>
      <c r="BG344" s="143">
        <f>IF(N344="zákl. přenesená",J344,0)</f>
        <v>0</v>
      </c>
      <c r="BH344" s="143">
        <f>IF(N344="sníž. přenesená",J344,0)</f>
        <v>0</v>
      </c>
      <c r="BI344" s="143">
        <f>IF(N344="nulová",J344,0)</f>
        <v>0</v>
      </c>
      <c r="BJ344" s="17" t="s">
        <v>80</v>
      </c>
      <c r="BK344" s="143">
        <f>ROUND(I344*H344,2)</f>
        <v>0</v>
      </c>
      <c r="BL344" s="17" t="s">
        <v>192</v>
      </c>
      <c r="BM344" s="142" t="s">
        <v>630</v>
      </c>
    </row>
    <row r="345" spans="2:65" s="1" customFormat="1" ht="10">
      <c r="B345" s="32"/>
      <c r="D345" s="144" t="s">
        <v>163</v>
      </c>
      <c r="F345" s="145" t="s">
        <v>1736</v>
      </c>
      <c r="I345" s="146"/>
      <c r="L345" s="32"/>
      <c r="M345" s="147"/>
      <c r="T345" s="53"/>
      <c r="AT345" s="17" t="s">
        <v>163</v>
      </c>
      <c r="AU345" s="17" t="s">
        <v>84</v>
      </c>
    </row>
    <row r="346" spans="2:65" s="1" customFormat="1" ht="24.15" customHeight="1">
      <c r="B346" s="32"/>
      <c r="C346" s="131" t="s">
        <v>368</v>
      </c>
      <c r="D346" s="131" t="s">
        <v>159</v>
      </c>
      <c r="E346" s="132" t="s">
        <v>1737</v>
      </c>
      <c r="F346" s="133" t="s">
        <v>1738</v>
      </c>
      <c r="G346" s="134" t="s">
        <v>235</v>
      </c>
      <c r="H346" s="135">
        <v>49</v>
      </c>
      <c r="I346" s="136"/>
      <c r="J346" s="137">
        <f>ROUND(I346*H346,2)</f>
        <v>0</v>
      </c>
      <c r="K346" s="133" t="s">
        <v>19</v>
      </c>
      <c r="L346" s="32"/>
      <c r="M346" s="138" t="s">
        <v>19</v>
      </c>
      <c r="N346" s="139" t="s">
        <v>46</v>
      </c>
      <c r="P346" s="140">
        <f>O346*H346</f>
        <v>0</v>
      </c>
      <c r="Q346" s="140">
        <v>0</v>
      </c>
      <c r="R346" s="140">
        <f>Q346*H346</f>
        <v>0</v>
      </c>
      <c r="S346" s="140">
        <v>0</v>
      </c>
      <c r="T346" s="141">
        <f>S346*H346</f>
        <v>0</v>
      </c>
      <c r="AR346" s="142" t="s">
        <v>192</v>
      </c>
      <c r="AT346" s="142" t="s">
        <v>159</v>
      </c>
      <c r="AU346" s="142" t="s">
        <v>84</v>
      </c>
      <c r="AY346" s="17" t="s">
        <v>157</v>
      </c>
      <c r="BE346" s="143">
        <f>IF(N346="základní",J346,0)</f>
        <v>0</v>
      </c>
      <c r="BF346" s="143">
        <f>IF(N346="snížená",J346,0)</f>
        <v>0</v>
      </c>
      <c r="BG346" s="143">
        <f>IF(N346="zákl. přenesená",J346,0)</f>
        <v>0</v>
      </c>
      <c r="BH346" s="143">
        <f>IF(N346="sníž. přenesená",J346,0)</f>
        <v>0</v>
      </c>
      <c r="BI346" s="143">
        <f>IF(N346="nulová",J346,0)</f>
        <v>0</v>
      </c>
      <c r="BJ346" s="17" t="s">
        <v>80</v>
      </c>
      <c r="BK346" s="143">
        <f>ROUND(I346*H346,2)</f>
        <v>0</v>
      </c>
      <c r="BL346" s="17" t="s">
        <v>192</v>
      </c>
      <c r="BM346" s="142" t="s">
        <v>635</v>
      </c>
    </row>
    <row r="347" spans="2:65" s="1" customFormat="1" ht="10">
      <c r="B347" s="32"/>
      <c r="D347" s="144" t="s">
        <v>163</v>
      </c>
      <c r="F347" s="145" t="s">
        <v>1738</v>
      </c>
      <c r="I347" s="146"/>
      <c r="L347" s="32"/>
      <c r="M347" s="147"/>
      <c r="T347" s="53"/>
      <c r="AT347" s="17" t="s">
        <v>163</v>
      </c>
      <c r="AU347" s="17" t="s">
        <v>84</v>
      </c>
    </row>
    <row r="348" spans="2:65" s="1" customFormat="1" ht="16.5" customHeight="1">
      <c r="B348" s="32"/>
      <c r="C348" s="131" t="s">
        <v>588</v>
      </c>
      <c r="D348" s="131" t="s">
        <v>159</v>
      </c>
      <c r="E348" s="132" t="s">
        <v>1739</v>
      </c>
      <c r="F348" s="133" t="s">
        <v>1740</v>
      </c>
      <c r="G348" s="134" t="s">
        <v>340</v>
      </c>
      <c r="H348" s="135">
        <v>25</v>
      </c>
      <c r="I348" s="136"/>
      <c r="J348" s="137">
        <f>ROUND(I348*H348,2)</f>
        <v>0</v>
      </c>
      <c r="K348" s="133" t="s">
        <v>19</v>
      </c>
      <c r="L348" s="32"/>
      <c r="M348" s="138" t="s">
        <v>19</v>
      </c>
      <c r="N348" s="139" t="s">
        <v>46</v>
      </c>
      <c r="P348" s="140">
        <f>O348*H348</f>
        <v>0</v>
      </c>
      <c r="Q348" s="140">
        <v>0</v>
      </c>
      <c r="R348" s="140">
        <f>Q348*H348</f>
        <v>0</v>
      </c>
      <c r="S348" s="140">
        <v>0</v>
      </c>
      <c r="T348" s="141">
        <f>S348*H348</f>
        <v>0</v>
      </c>
      <c r="AR348" s="142" t="s">
        <v>192</v>
      </c>
      <c r="AT348" s="142" t="s">
        <v>159</v>
      </c>
      <c r="AU348" s="142" t="s">
        <v>84</v>
      </c>
      <c r="AY348" s="17" t="s">
        <v>157</v>
      </c>
      <c r="BE348" s="143">
        <f>IF(N348="základní",J348,0)</f>
        <v>0</v>
      </c>
      <c r="BF348" s="143">
        <f>IF(N348="snížená",J348,0)</f>
        <v>0</v>
      </c>
      <c r="BG348" s="143">
        <f>IF(N348="zákl. přenesená",J348,0)</f>
        <v>0</v>
      </c>
      <c r="BH348" s="143">
        <f>IF(N348="sníž. přenesená",J348,0)</f>
        <v>0</v>
      </c>
      <c r="BI348" s="143">
        <f>IF(N348="nulová",J348,0)</f>
        <v>0</v>
      </c>
      <c r="BJ348" s="17" t="s">
        <v>80</v>
      </c>
      <c r="BK348" s="143">
        <f>ROUND(I348*H348,2)</f>
        <v>0</v>
      </c>
      <c r="BL348" s="17" t="s">
        <v>192</v>
      </c>
      <c r="BM348" s="142" t="s">
        <v>640</v>
      </c>
    </row>
    <row r="349" spans="2:65" s="1" customFormat="1" ht="10">
      <c r="B349" s="32"/>
      <c r="D349" s="144" t="s">
        <v>163</v>
      </c>
      <c r="F349" s="145" t="s">
        <v>1740</v>
      </c>
      <c r="I349" s="146"/>
      <c r="L349" s="32"/>
      <c r="M349" s="147"/>
      <c r="T349" s="53"/>
      <c r="AT349" s="17" t="s">
        <v>163</v>
      </c>
      <c r="AU349" s="17" t="s">
        <v>84</v>
      </c>
    </row>
    <row r="350" spans="2:65" s="1" customFormat="1" ht="16.5" customHeight="1">
      <c r="B350" s="32"/>
      <c r="C350" s="131" t="s">
        <v>374</v>
      </c>
      <c r="D350" s="131" t="s">
        <v>159</v>
      </c>
      <c r="E350" s="132" t="s">
        <v>1741</v>
      </c>
      <c r="F350" s="133" t="s">
        <v>1742</v>
      </c>
      <c r="G350" s="134" t="s">
        <v>1743</v>
      </c>
      <c r="H350" s="135">
        <v>1</v>
      </c>
      <c r="I350" s="136"/>
      <c r="J350" s="137">
        <f>ROUND(I350*H350,2)</f>
        <v>0</v>
      </c>
      <c r="K350" s="133" t="s">
        <v>19</v>
      </c>
      <c r="L350" s="32"/>
      <c r="M350" s="138" t="s">
        <v>19</v>
      </c>
      <c r="N350" s="139" t="s">
        <v>46</v>
      </c>
      <c r="P350" s="140">
        <f>O350*H350</f>
        <v>0</v>
      </c>
      <c r="Q350" s="140">
        <v>0</v>
      </c>
      <c r="R350" s="140">
        <f>Q350*H350</f>
        <v>0</v>
      </c>
      <c r="S350" s="140">
        <v>0</v>
      </c>
      <c r="T350" s="141">
        <f>S350*H350</f>
        <v>0</v>
      </c>
      <c r="AR350" s="142" t="s">
        <v>192</v>
      </c>
      <c r="AT350" s="142" t="s">
        <v>159</v>
      </c>
      <c r="AU350" s="142" t="s">
        <v>84</v>
      </c>
      <c r="AY350" s="17" t="s">
        <v>157</v>
      </c>
      <c r="BE350" s="143">
        <f>IF(N350="základní",J350,0)</f>
        <v>0</v>
      </c>
      <c r="BF350" s="143">
        <f>IF(N350="snížená",J350,0)</f>
        <v>0</v>
      </c>
      <c r="BG350" s="143">
        <f>IF(N350="zákl. přenesená",J350,0)</f>
        <v>0</v>
      </c>
      <c r="BH350" s="143">
        <f>IF(N350="sníž. přenesená",J350,0)</f>
        <v>0</v>
      </c>
      <c r="BI350" s="143">
        <f>IF(N350="nulová",J350,0)</f>
        <v>0</v>
      </c>
      <c r="BJ350" s="17" t="s">
        <v>80</v>
      </c>
      <c r="BK350" s="143">
        <f>ROUND(I350*H350,2)</f>
        <v>0</v>
      </c>
      <c r="BL350" s="17" t="s">
        <v>192</v>
      </c>
      <c r="BM350" s="142" t="s">
        <v>645</v>
      </c>
    </row>
    <row r="351" spans="2:65" s="1" customFormat="1" ht="10">
      <c r="B351" s="32"/>
      <c r="D351" s="144" t="s">
        <v>163</v>
      </c>
      <c r="F351" s="145" t="s">
        <v>1742</v>
      </c>
      <c r="I351" s="146"/>
      <c r="L351" s="32"/>
      <c r="M351" s="147"/>
      <c r="T351" s="53"/>
      <c r="AT351" s="17" t="s">
        <v>163</v>
      </c>
      <c r="AU351" s="17" t="s">
        <v>84</v>
      </c>
    </row>
    <row r="352" spans="2:65" s="1" customFormat="1" ht="16.5" customHeight="1">
      <c r="B352" s="32"/>
      <c r="C352" s="131" t="s">
        <v>609</v>
      </c>
      <c r="D352" s="131" t="s">
        <v>159</v>
      </c>
      <c r="E352" s="132" t="s">
        <v>1744</v>
      </c>
      <c r="F352" s="133" t="s">
        <v>1745</v>
      </c>
      <c r="G352" s="134" t="s">
        <v>1743</v>
      </c>
      <c r="H352" s="135">
        <v>2</v>
      </c>
      <c r="I352" s="136"/>
      <c r="J352" s="137">
        <f>ROUND(I352*H352,2)</f>
        <v>0</v>
      </c>
      <c r="K352" s="133" t="s">
        <v>19</v>
      </c>
      <c r="L352" s="32"/>
      <c r="M352" s="138" t="s">
        <v>19</v>
      </c>
      <c r="N352" s="139" t="s">
        <v>46</v>
      </c>
      <c r="P352" s="140">
        <f>O352*H352</f>
        <v>0</v>
      </c>
      <c r="Q352" s="140">
        <v>0</v>
      </c>
      <c r="R352" s="140">
        <f>Q352*H352</f>
        <v>0</v>
      </c>
      <c r="S352" s="140">
        <v>0</v>
      </c>
      <c r="T352" s="141">
        <f>S352*H352</f>
        <v>0</v>
      </c>
      <c r="AR352" s="142" t="s">
        <v>192</v>
      </c>
      <c r="AT352" s="142" t="s">
        <v>159</v>
      </c>
      <c r="AU352" s="142" t="s">
        <v>84</v>
      </c>
      <c r="AY352" s="17" t="s">
        <v>157</v>
      </c>
      <c r="BE352" s="143">
        <f>IF(N352="základní",J352,0)</f>
        <v>0</v>
      </c>
      <c r="BF352" s="143">
        <f>IF(N352="snížená",J352,0)</f>
        <v>0</v>
      </c>
      <c r="BG352" s="143">
        <f>IF(N352="zákl. přenesená",J352,0)</f>
        <v>0</v>
      </c>
      <c r="BH352" s="143">
        <f>IF(N352="sníž. přenesená",J352,0)</f>
        <v>0</v>
      </c>
      <c r="BI352" s="143">
        <f>IF(N352="nulová",J352,0)</f>
        <v>0</v>
      </c>
      <c r="BJ352" s="17" t="s">
        <v>80</v>
      </c>
      <c r="BK352" s="143">
        <f>ROUND(I352*H352,2)</f>
        <v>0</v>
      </c>
      <c r="BL352" s="17" t="s">
        <v>192</v>
      </c>
      <c r="BM352" s="142" t="s">
        <v>648</v>
      </c>
    </row>
    <row r="353" spans="2:65" s="1" customFormat="1" ht="10">
      <c r="B353" s="32"/>
      <c r="D353" s="144" t="s">
        <v>163</v>
      </c>
      <c r="F353" s="145" t="s">
        <v>1745</v>
      </c>
      <c r="I353" s="146"/>
      <c r="L353" s="32"/>
      <c r="M353" s="147"/>
      <c r="T353" s="53"/>
      <c r="AT353" s="17" t="s">
        <v>163</v>
      </c>
      <c r="AU353" s="17" t="s">
        <v>84</v>
      </c>
    </row>
    <row r="354" spans="2:65" s="1" customFormat="1" ht="16.5" customHeight="1">
      <c r="B354" s="32"/>
      <c r="C354" s="131" t="s">
        <v>377</v>
      </c>
      <c r="D354" s="131" t="s">
        <v>159</v>
      </c>
      <c r="E354" s="132" t="s">
        <v>1746</v>
      </c>
      <c r="F354" s="133" t="s">
        <v>1747</v>
      </c>
      <c r="G354" s="134" t="s">
        <v>1743</v>
      </c>
      <c r="H354" s="135">
        <v>1</v>
      </c>
      <c r="I354" s="136"/>
      <c r="J354" s="137">
        <f>ROUND(I354*H354,2)</f>
        <v>0</v>
      </c>
      <c r="K354" s="133" t="s">
        <v>19</v>
      </c>
      <c r="L354" s="32"/>
      <c r="M354" s="138" t="s">
        <v>19</v>
      </c>
      <c r="N354" s="139" t="s">
        <v>46</v>
      </c>
      <c r="P354" s="140">
        <f>O354*H354</f>
        <v>0</v>
      </c>
      <c r="Q354" s="140">
        <v>0</v>
      </c>
      <c r="R354" s="140">
        <f>Q354*H354</f>
        <v>0</v>
      </c>
      <c r="S354" s="140">
        <v>0</v>
      </c>
      <c r="T354" s="141">
        <f>S354*H354</f>
        <v>0</v>
      </c>
      <c r="AR354" s="142" t="s">
        <v>192</v>
      </c>
      <c r="AT354" s="142" t="s">
        <v>159</v>
      </c>
      <c r="AU354" s="142" t="s">
        <v>84</v>
      </c>
      <c r="AY354" s="17" t="s">
        <v>157</v>
      </c>
      <c r="BE354" s="143">
        <f>IF(N354="základní",J354,0)</f>
        <v>0</v>
      </c>
      <c r="BF354" s="143">
        <f>IF(N354="snížená",J354,0)</f>
        <v>0</v>
      </c>
      <c r="BG354" s="143">
        <f>IF(N354="zákl. přenesená",J354,0)</f>
        <v>0</v>
      </c>
      <c r="BH354" s="143">
        <f>IF(N354="sníž. přenesená",J354,0)</f>
        <v>0</v>
      </c>
      <c r="BI354" s="143">
        <f>IF(N354="nulová",J354,0)</f>
        <v>0</v>
      </c>
      <c r="BJ354" s="17" t="s">
        <v>80</v>
      </c>
      <c r="BK354" s="143">
        <f>ROUND(I354*H354,2)</f>
        <v>0</v>
      </c>
      <c r="BL354" s="17" t="s">
        <v>192</v>
      </c>
      <c r="BM354" s="142" t="s">
        <v>652</v>
      </c>
    </row>
    <row r="355" spans="2:65" s="1" customFormat="1" ht="10">
      <c r="B355" s="32"/>
      <c r="D355" s="144" t="s">
        <v>163</v>
      </c>
      <c r="F355" s="145" t="s">
        <v>1747</v>
      </c>
      <c r="I355" s="146"/>
      <c r="L355" s="32"/>
      <c r="M355" s="147"/>
      <c r="T355" s="53"/>
      <c r="AT355" s="17" t="s">
        <v>163</v>
      </c>
      <c r="AU355" s="17" t="s">
        <v>84</v>
      </c>
    </row>
    <row r="356" spans="2:65" s="1" customFormat="1" ht="16.5" customHeight="1">
      <c r="B356" s="32"/>
      <c r="C356" s="131" t="s">
        <v>622</v>
      </c>
      <c r="D356" s="131" t="s">
        <v>159</v>
      </c>
      <c r="E356" s="132" t="s">
        <v>1748</v>
      </c>
      <c r="F356" s="133" t="s">
        <v>1749</v>
      </c>
      <c r="G356" s="134" t="s">
        <v>340</v>
      </c>
      <c r="H356" s="135">
        <v>3</v>
      </c>
      <c r="I356" s="136"/>
      <c r="J356" s="137">
        <f>ROUND(I356*H356,2)</f>
        <v>0</v>
      </c>
      <c r="K356" s="133" t="s">
        <v>19</v>
      </c>
      <c r="L356" s="32"/>
      <c r="M356" s="138" t="s">
        <v>19</v>
      </c>
      <c r="N356" s="139" t="s">
        <v>46</v>
      </c>
      <c r="P356" s="140">
        <f>O356*H356</f>
        <v>0</v>
      </c>
      <c r="Q356" s="140">
        <v>0</v>
      </c>
      <c r="R356" s="140">
        <f>Q356*H356</f>
        <v>0</v>
      </c>
      <c r="S356" s="140">
        <v>0</v>
      </c>
      <c r="T356" s="141">
        <f>S356*H356</f>
        <v>0</v>
      </c>
      <c r="AR356" s="142" t="s">
        <v>192</v>
      </c>
      <c r="AT356" s="142" t="s">
        <v>159</v>
      </c>
      <c r="AU356" s="142" t="s">
        <v>84</v>
      </c>
      <c r="AY356" s="17" t="s">
        <v>157</v>
      </c>
      <c r="BE356" s="143">
        <f>IF(N356="základní",J356,0)</f>
        <v>0</v>
      </c>
      <c r="BF356" s="143">
        <f>IF(N356="snížená",J356,0)</f>
        <v>0</v>
      </c>
      <c r="BG356" s="143">
        <f>IF(N356="zákl. přenesená",J356,0)</f>
        <v>0</v>
      </c>
      <c r="BH356" s="143">
        <f>IF(N356="sníž. přenesená",J356,0)</f>
        <v>0</v>
      </c>
      <c r="BI356" s="143">
        <f>IF(N356="nulová",J356,0)</f>
        <v>0</v>
      </c>
      <c r="BJ356" s="17" t="s">
        <v>80</v>
      </c>
      <c r="BK356" s="143">
        <f>ROUND(I356*H356,2)</f>
        <v>0</v>
      </c>
      <c r="BL356" s="17" t="s">
        <v>192</v>
      </c>
      <c r="BM356" s="142" t="s">
        <v>657</v>
      </c>
    </row>
    <row r="357" spans="2:65" s="1" customFormat="1" ht="10">
      <c r="B357" s="32"/>
      <c r="D357" s="144" t="s">
        <v>163</v>
      </c>
      <c r="F357" s="145" t="s">
        <v>1749</v>
      </c>
      <c r="I357" s="146"/>
      <c r="L357" s="32"/>
      <c r="M357" s="147"/>
      <c r="T357" s="53"/>
      <c r="AT357" s="17" t="s">
        <v>163</v>
      </c>
      <c r="AU357" s="17" t="s">
        <v>84</v>
      </c>
    </row>
    <row r="358" spans="2:65" s="1" customFormat="1" ht="16.5" customHeight="1">
      <c r="B358" s="32"/>
      <c r="C358" s="131" t="s">
        <v>383</v>
      </c>
      <c r="D358" s="131" t="s">
        <v>159</v>
      </c>
      <c r="E358" s="132" t="s">
        <v>1750</v>
      </c>
      <c r="F358" s="133" t="s">
        <v>1751</v>
      </c>
      <c r="G358" s="134" t="s">
        <v>340</v>
      </c>
      <c r="H358" s="135">
        <v>2</v>
      </c>
      <c r="I358" s="136"/>
      <c r="J358" s="137">
        <f>ROUND(I358*H358,2)</f>
        <v>0</v>
      </c>
      <c r="K358" s="133" t="s">
        <v>19</v>
      </c>
      <c r="L358" s="32"/>
      <c r="M358" s="138" t="s">
        <v>19</v>
      </c>
      <c r="N358" s="139" t="s">
        <v>46</v>
      </c>
      <c r="P358" s="140">
        <f>O358*H358</f>
        <v>0</v>
      </c>
      <c r="Q358" s="140">
        <v>0</v>
      </c>
      <c r="R358" s="140">
        <f>Q358*H358</f>
        <v>0</v>
      </c>
      <c r="S358" s="140">
        <v>0</v>
      </c>
      <c r="T358" s="141">
        <f>S358*H358</f>
        <v>0</v>
      </c>
      <c r="AR358" s="142" t="s">
        <v>192</v>
      </c>
      <c r="AT358" s="142" t="s">
        <v>159</v>
      </c>
      <c r="AU358" s="142" t="s">
        <v>84</v>
      </c>
      <c r="AY358" s="17" t="s">
        <v>157</v>
      </c>
      <c r="BE358" s="143">
        <f>IF(N358="základní",J358,0)</f>
        <v>0</v>
      </c>
      <c r="BF358" s="143">
        <f>IF(N358="snížená",J358,0)</f>
        <v>0</v>
      </c>
      <c r="BG358" s="143">
        <f>IF(N358="zákl. přenesená",J358,0)</f>
        <v>0</v>
      </c>
      <c r="BH358" s="143">
        <f>IF(N358="sníž. přenesená",J358,0)</f>
        <v>0</v>
      </c>
      <c r="BI358" s="143">
        <f>IF(N358="nulová",J358,0)</f>
        <v>0</v>
      </c>
      <c r="BJ358" s="17" t="s">
        <v>80</v>
      </c>
      <c r="BK358" s="143">
        <f>ROUND(I358*H358,2)</f>
        <v>0</v>
      </c>
      <c r="BL358" s="17" t="s">
        <v>192</v>
      </c>
      <c r="BM358" s="142" t="s">
        <v>662</v>
      </c>
    </row>
    <row r="359" spans="2:65" s="1" customFormat="1" ht="10">
      <c r="B359" s="32"/>
      <c r="D359" s="144" t="s">
        <v>163</v>
      </c>
      <c r="F359" s="145" t="s">
        <v>1751</v>
      </c>
      <c r="I359" s="146"/>
      <c r="L359" s="32"/>
      <c r="M359" s="147"/>
      <c r="T359" s="53"/>
      <c r="AT359" s="17" t="s">
        <v>163</v>
      </c>
      <c r="AU359" s="17" t="s">
        <v>84</v>
      </c>
    </row>
    <row r="360" spans="2:65" s="1" customFormat="1" ht="16.5" customHeight="1">
      <c r="B360" s="32"/>
      <c r="C360" s="131" t="s">
        <v>632</v>
      </c>
      <c r="D360" s="131" t="s">
        <v>159</v>
      </c>
      <c r="E360" s="132" t="s">
        <v>1752</v>
      </c>
      <c r="F360" s="133" t="s">
        <v>1753</v>
      </c>
      <c r="G360" s="134" t="s">
        <v>340</v>
      </c>
      <c r="H360" s="135">
        <v>2</v>
      </c>
      <c r="I360" s="136"/>
      <c r="J360" s="137">
        <f>ROUND(I360*H360,2)</f>
        <v>0</v>
      </c>
      <c r="K360" s="133" t="s">
        <v>19</v>
      </c>
      <c r="L360" s="32"/>
      <c r="M360" s="138" t="s">
        <v>19</v>
      </c>
      <c r="N360" s="139" t="s">
        <v>46</v>
      </c>
      <c r="P360" s="140">
        <f>O360*H360</f>
        <v>0</v>
      </c>
      <c r="Q360" s="140">
        <v>0</v>
      </c>
      <c r="R360" s="140">
        <f>Q360*H360</f>
        <v>0</v>
      </c>
      <c r="S360" s="140">
        <v>0</v>
      </c>
      <c r="T360" s="141">
        <f>S360*H360</f>
        <v>0</v>
      </c>
      <c r="AR360" s="142" t="s">
        <v>192</v>
      </c>
      <c r="AT360" s="142" t="s">
        <v>159</v>
      </c>
      <c r="AU360" s="142" t="s">
        <v>84</v>
      </c>
      <c r="AY360" s="17" t="s">
        <v>157</v>
      </c>
      <c r="BE360" s="143">
        <f>IF(N360="základní",J360,0)</f>
        <v>0</v>
      </c>
      <c r="BF360" s="143">
        <f>IF(N360="snížená",J360,0)</f>
        <v>0</v>
      </c>
      <c r="BG360" s="143">
        <f>IF(N360="zákl. přenesená",J360,0)</f>
        <v>0</v>
      </c>
      <c r="BH360" s="143">
        <f>IF(N360="sníž. přenesená",J360,0)</f>
        <v>0</v>
      </c>
      <c r="BI360" s="143">
        <f>IF(N360="nulová",J360,0)</f>
        <v>0</v>
      </c>
      <c r="BJ360" s="17" t="s">
        <v>80</v>
      </c>
      <c r="BK360" s="143">
        <f>ROUND(I360*H360,2)</f>
        <v>0</v>
      </c>
      <c r="BL360" s="17" t="s">
        <v>192</v>
      </c>
      <c r="BM360" s="142" t="s">
        <v>666</v>
      </c>
    </row>
    <row r="361" spans="2:65" s="1" customFormat="1" ht="10">
      <c r="B361" s="32"/>
      <c r="D361" s="144" t="s">
        <v>163</v>
      </c>
      <c r="F361" s="145" t="s">
        <v>1753</v>
      </c>
      <c r="I361" s="146"/>
      <c r="L361" s="32"/>
      <c r="M361" s="147"/>
      <c r="T361" s="53"/>
      <c r="AT361" s="17" t="s">
        <v>163</v>
      </c>
      <c r="AU361" s="17" t="s">
        <v>84</v>
      </c>
    </row>
    <row r="362" spans="2:65" s="1" customFormat="1" ht="16.5" customHeight="1">
      <c r="B362" s="32"/>
      <c r="C362" s="131" t="s">
        <v>386</v>
      </c>
      <c r="D362" s="131" t="s">
        <v>159</v>
      </c>
      <c r="E362" s="132" t="s">
        <v>1754</v>
      </c>
      <c r="F362" s="133" t="s">
        <v>1755</v>
      </c>
      <c r="G362" s="134" t="s">
        <v>340</v>
      </c>
      <c r="H362" s="135">
        <v>1</v>
      </c>
      <c r="I362" s="136"/>
      <c r="J362" s="137">
        <f>ROUND(I362*H362,2)</f>
        <v>0</v>
      </c>
      <c r="K362" s="133" t="s">
        <v>19</v>
      </c>
      <c r="L362" s="32"/>
      <c r="M362" s="138" t="s">
        <v>19</v>
      </c>
      <c r="N362" s="139" t="s">
        <v>46</v>
      </c>
      <c r="P362" s="140">
        <f>O362*H362</f>
        <v>0</v>
      </c>
      <c r="Q362" s="140">
        <v>0</v>
      </c>
      <c r="R362" s="140">
        <f>Q362*H362</f>
        <v>0</v>
      </c>
      <c r="S362" s="140">
        <v>0</v>
      </c>
      <c r="T362" s="141">
        <f>S362*H362</f>
        <v>0</v>
      </c>
      <c r="AR362" s="142" t="s">
        <v>192</v>
      </c>
      <c r="AT362" s="142" t="s">
        <v>159</v>
      </c>
      <c r="AU362" s="142" t="s">
        <v>84</v>
      </c>
      <c r="AY362" s="17" t="s">
        <v>157</v>
      </c>
      <c r="BE362" s="143">
        <f>IF(N362="základní",J362,0)</f>
        <v>0</v>
      </c>
      <c r="BF362" s="143">
        <f>IF(N362="snížená",J362,0)</f>
        <v>0</v>
      </c>
      <c r="BG362" s="143">
        <f>IF(N362="zákl. přenesená",J362,0)</f>
        <v>0</v>
      </c>
      <c r="BH362" s="143">
        <f>IF(N362="sníž. přenesená",J362,0)</f>
        <v>0</v>
      </c>
      <c r="BI362" s="143">
        <f>IF(N362="nulová",J362,0)</f>
        <v>0</v>
      </c>
      <c r="BJ362" s="17" t="s">
        <v>80</v>
      </c>
      <c r="BK362" s="143">
        <f>ROUND(I362*H362,2)</f>
        <v>0</v>
      </c>
      <c r="BL362" s="17" t="s">
        <v>192</v>
      </c>
      <c r="BM362" s="142" t="s">
        <v>677</v>
      </c>
    </row>
    <row r="363" spans="2:65" s="1" customFormat="1" ht="10">
      <c r="B363" s="32"/>
      <c r="D363" s="144" t="s">
        <v>163</v>
      </c>
      <c r="F363" s="145" t="s">
        <v>1755</v>
      </c>
      <c r="I363" s="146"/>
      <c r="L363" s="32"/>
      <c r="M363" s="147"/>
      <c r="T363" s="53"/>
      <c r="AT363" s="17" t="s">
        <v>163</v>
      </c>
      <c r="AU363" s="17" t="s">
        <v>84</v>
      </c>
    </row>
    <row r="364" spans="2:65" s="1" customFormat="1" ht="16.5" customHeight="1">
      <c r="B364" s="32"/>
      <c r="C364" s="131" t="s">
        <v>642</v>
      </c>
      <c r="D364" s="131" t="s">
        <v>159</v>
      </c>
      <c r="E364" s="132" t="s">
        <v>1756</v>
      </c>
      <c r="F364" s="133" t="s">
        <v>1757</v>
      </c>
      <c r="G364" s="134" t="s">
        <v>340</v>
      </c>
      <c r="H364" s="135">
        <v>1</v>
      </c>
      <c r="I364" s="136"/>
      <c r="J364" s="137">
        <f>ROUND(I364*H364,2)</f>
        <v>0</v>
      </c>
      <c r="K364" s="133" t="s">
        <v>19</v>
      </c>
      <c r="L364" s="32"/>
      <c r="M364" s="138" t="s">
        <v>19</v>
      </c>
      <c r="N364" s="139" t="s">
        <v>46</v>
      </c>
      <c r="P364" s="140">
        <f>O364*H364</f>
        <v>0</v>
      </c>
      <c r="Q364" s="140">
        <v>0</v>
      </c>
      <c r="R364" s="140">
        <f>Q364*H364</f>
        <v>0</v>
      </c>
      <c r="S364" s="140">
        <v>0</v>
      </c>
      <c r="T364" s="141">
        <f>S364*H364</f>
        <v>0</v>
      </c>
      <c r="AR364" s="142" t="s">
        <v>192</v>
      </c>
      <c r="AT364" s="142" t="s">
        <v>159</v>
      </c>
      <c r="AU364" s="142" t="s">
        <v>84</v>
      </c>
      <c r="AY364" s="17" t="s">
        <v>157</v>
      </c>
      <c r="BE364" s="143">
        <f>IF(N364="základní",J364,0)</f>
        <v>0</v>
      </c>
      <c r="BF364" s="143">
        <f>IF(N364="snížená",J364,0)</f>
        <v>0</v>
      </c>
      <c r="BG364" s="143">
        <f>IF(N364="zákl. přenesená",J364,0)</f>
        <v>0</v>
      </c>
      <c r="BH364" s="143">
        <f>IF(N364="sníž. přenesená",J364,0)</f>
        <v>0</v>
      </c>
      <c r="BI364" s="143">
        <f>IF(N364="nulová",J364,0)</f>
        <v>0</v>
      </c>
      <c r="BJ364" s="17" t="s">
        <v>80</v>
      </c>
      <c r="BK364" s="143">
        <f>ROUND(I364*H364,2)</f>
        <v>0</v>
      </c>
      <c r="BL364" s="17" t="s">
        <v>192</v>
      </c>
      <c r="BM364" s="142" t="s">
        <v>682</v>
      </c>
    </row>
    <row r="365" spans="2:65" s="1" customFormat="1" ht="10">
      <c r="B365" s="32"/>
      <c r="D365" s="144" t="s">
        <v>163</v>
      </c>
      <c r="F365" s="145" t="s">
        <v>1757</v>
      </c>
      <c r="I365" s="146"/>
      <c r="L365" s="32"/>
      <c r="M365" s="147"/>
      <c r="T365" s="53"/>
      <c r="AT365" s="17" t="s">
        <v>163</v>
      </c>
      <c r="AU365" s="17" t="s">
        <v>84</v>
      </c>
    </row>
    <row r="366" spans="2:65" s="1" customFormat="1" ht="16.5" customHeight="1">
      <c r="B366" s="32"/>
      <c r="C366" s="131" t="s">
        <v>391</v>
      </c>
      <c r="D366" s="131" t="s">
        <v>159</v>
      </c>
      <c r="E366" s="132" t="s">
        <v>1758</v>
      </c>
      <c r="F366" s="133" t="s">
        <v>1759</v>
      </c>
      <c r="G366" s="134" t="s">
        <v>340</v>
      </c>
      <c r="H366" s="135">
        <v>3</v>
      </c>
      <c r="I366" s="136"/>
      <c r="J366" s="137">
        <f>ROUND(I366*H366,2)</f>
        <v>0</v>
      </c>
      <c r="K366" s="133" t="s">
        <v>19</v>
      </c>
      <c r="L366" s="32"/>
      <c r="M366" s="138" t="s">
        <v>19</v>
      </c>
      <c r="N366" s="139" t="s">
        <v>46</v>
      </c>
      <c r="P366" s="140">
        <f>O366*H366</f>
        <v>0</v>
      </c>
      <c r="Q366" s="140">
        <v>0</v>
      </c>
      <c r="R366" s="140">
        <f>Q366*H366</f>
        <v>0</v>
      </c>
      <c r="S366" s="140">
        <v>0</v>
      </c>
      <c r="T366" s="141">
        <f>S366*H366</f>
        <v>0</v>
      </c>
      <c r="AR366" s="142" t="s">
        <v>192</v>
      </c>
      <c r="AT366" s="142" t="s">
        <v>159</v>
      </c>
      <c r="AU366" s="142" t="s">
        <v>84</v>
      </c>
      <c r="AY366" s="17" t="s">
        <v>157</v>
      </c>
      <c r="BE366" s="143">
        <f>IF(N366="základní",J366,0)</f>
        <v>0</v>
      </c>
      <c r="BF366" s="143">
        <f>IF(N366="snížená",J366,0)</f>
        <v>0</v>
      </c>
      <c r="BG366" s="143">
        <f>IF(N366="zákl. přenesená",J366,0)</f>
        <v>0</v>
      </c>
      <c r="BH366" s="143">
        <f>IF(N366="sníž. přenesená",J366,0)</f>
        <v>0</v>
      </c>
      <c r="BI366" s="143">
        <f>IF(N366="nulová",J366,0)</f>
        <v>0</v>
      </c>
      <c r="BJ366" s="17" t="s">
        <v>80</v>
      </c>
      <c r="BK366" s="143">
        <f>ROUND(I366*H366,2)</f>
        <v>0</v>
      </c>
      <c r="BL366" s="17" t="s">
        <v>192</v>
      </c>
      <c r="BM366" s="142" t="s">
        <v>687</v>
      </c>
    </row>
    <row r="367" spans="2:65" s="1" customFormat="1" ht="10">
      <c r="B367" s="32"/>
      <c r="D367" s="144" t="s">
        <v>163</v>
      </c>
      <c r="F367" s="145" t="s">
        <v>1759</v>
      </c>
      <c r="I367" s="146"/>
      <c r="L367" s="32"/>
      <c r="M367" s="147"/>
      <c r="T367" s="53"/>
      <c r="AT367" s="17" t="s">
        <v>163</v>
      </c>
      <c r="AU367" s="17" t="s">
        <v>84</v>
      </c>
    </row>
    <row r="368" spans="2:65" s="1" customFormat="1" ht="16.5" customHeight="1">
      <c r="B368" s="32"/>
      <c r="C368" s="131" t="s">
        <v>649</v>
      </c>
      <c r="D368" s="131" t="s">
        <v>159</v>
      </c>
      <c r="E368" s="132" t="s">
        <v>1760</v>
      </c>
      <c r="F368" s="133" t="s">
        <v>1761</v>
      </c>
      <c r="G368" s="134" t="s">
        <v>340</v>
      </c>
      <c r="H368" s="135">
        <v>4</v>
      </c>
      <c r="I368" s="136"/>
      <c r="J368" s="137">
        <f>ROUND(I368*H368,2)</f>
        <v>0</v>
      </c>
      <c r="K368" s="133" t="s">
        <v>19</v>
      </c>
      <c r="L368" s="32"/>
      <c r="M368" s="138" t="s">
        <v>19</v>
      </c>
      <c r="N368" s="139" t="s">
        <v>46</v>
      </c>
      <c r="P368" s="140">
        <f>O368*H368</f>
        <v>0</v>
      </c>
      <c r="Q368" s="140">
        <v>0</v>
      </c>
      <c r="R368" s="140">
        <f>Q368*H368</f>
        <v>0</v>
      </c>
      <c r="S368" s="140">
        <v>0</v>
      </c>
      <c r="T368" s="141">
        <f>S368*H368</f>
        <v>0</v>
      </c>
      <c r="AR368" s="142" t="s">
        <v>192</v>
      </c>
      <c r="AT368" s="142" t="s">
        <v>159</v>
      </c>
      <c r="AU368" s="142" t="s">
        <v>84</v>
      </c>
      <c r="AY368" s="17" t="s">
        <v>157</v>
      </c>
      <c r="BE368" s="143">
        <f>IF(N368="základní",J368,0)</f>
        <v>0</v>
      </c>
      <c r="BF368" s="143">
        <f>IF(N368="snížená",J368,0)</f>
        <v>0</v>
      </c>
      <c r="BG368" s="143">
        <f>IF(N368="zákl. přenesená",J368,0)</f>
        <v>0</v>
      </c>
      <c r="BH368" s="143">
        <f>IF(N368="sníž. přenesená",J368,0)</f>
        <v>0</v>
      </c>
      <c r="BI368" s="143">
        <f>IF(N368="nulová",J368,0)</f>
        <v>0</v>
      </c>
      <c r="BJ368" s="17" t="s">
        <v>80</v>
      </c>
      <c r="BK368" s="143">
        <f>ROUND(I368*H368,2)</f>
        <v>0</v>
      </c>
      <c r="BL368" s="17" t="s">
        <v>192</v>
      </c>
      <c r="BM368" s="142" t="s">
        <v>691</v>
      </c>
    </row>
    <row r="369" spans="2:65" s="1" customFormat="1" ht="10">
      <c r="B369" s="32"/>
      <c r="D369" s="144" t="s">
        <v>163</v>
      </c>
      <c r="F369" s="145" t="s">
        <v>1761</v>
      </c>
      <c r="I369" s="146"/>
      <c r="L369" s="32"/>
      <c r="M369" s="147"/>
      <c r="T369" s="53"/>
      <c r="AT369" s="17" t="s">
        <v>163</v>
      </c>
      <c r="AU369" s="17" t="s">
        <v>84</v>
      </c>
    </row>
    <row r="370" spans="2:65" s="1" customFormat="1" ht="21.75" customHeight="1">
      <c r="B370" s="32"/>
      <c r="C370" s="131" t="s">
        <v>395</v>
      </c>
      <c r="D370" s="131" t="s">
        <v>159</v>
      </c>
      <c r="E370" s="132" t="s">
        <v>1762</v>
      </c>
      <c r="F370" s="133" t="s">
        <v>1763</v>
      </c>
      <c r="G370" s="134" t="s">
        <v>340</v>
      </c>
      <c r="H370" s="135">
        <v>1</v>
      </c>
      <c r="I370" s="136"/>
      <c r="J370" s="137">
        <f>ROUND(I370*H370,2)</f>
        <v>0</v>
      </c>
      <c r="K370" s="133" t="s">
        <v>19</v>
      </c>
      <c r="L370" s="32"/>
      <c r="M370" s="138" t="s">
        <v>19</v>
      </c>
      <c r="N370" s="139" t="s">
        <v>46</v>
      </c>
      <c r="P370" s="140">
        <f>O370*H370</f>
        <v>0</v>
      </c>
      <c r="Q370" s="140">
        <v>0</v>
      </c>
      <c r="R370" s="140">
        <f>Q370*H370</f>
        <v>0</v>
      </c>
      <c r="S370" s="140">
        <v>0</v>
      </c>
      <c r="T370" s="141">
        <f>S370*H370</f>
        <v>0</v>
      </c>
      <c r="AR370" s="142" t="s">
        <v>192</v>
      </c>
      <c r="AT370" s="142" t="s">
        <v>159</v>
      </c>
      <c r="AU370" s="142" t="s">
        <v>84</v>
      </c>
      <c r="AY370" s="17" t="s">
        <v>157</v>
      </c>
      <c r="BE370" s="143">
        <f>IF(N370="základní",J370,0)</f>
        <v>0</v>
      </c>
      <c r="BF370" s="143">
        <f>IF(N370="snížená",J370,0)</f>
        <v>0</v>
      </c>
      <c r="BG370" s="143">
        <f>IF(N370="zákl. přenesená",J370,0)</f>
        <v>0</v>
      </c>
      <c r="BH370" s="143">
        <f>IF(N370="sníž. přenesená",J370,0)</f>
        <v>0</v>
      </c>
      <c r="BI370" s="143">
        <f>IF(N370="nulová",J370,0)</f>
        <v>0</v>
      </c>
      <c r="BJ370" s="17" t="s">
        <v>80</v>
      </c>
      <c r="BK370" s="143">
        <f>ROUND(I370*H370,2)</f>
        <v>0</v>
      </c>
      <c r="BL370" s="17" t="s">
        <v>192</v>
      </c>
      <c r="BM370" s="142" t="s">
        <v>704</v>
      </c>
    </row>
    <row r="371" spans="2:65" s="1" customFormat="1" ht="10">
      <c r="B371" s="32"/>
      <c r="D371" s="144" t="s">
        <v>163</v>
      </c>
      <c r="F371" s="145" t="s">
        <v>1763</v>
      </c>
      <c r="I371" s="146"/>
      <c r="L371" s="32"/>
      <c r="M371" s="147"/>
      <c r="T371" s="53"/>
      <c r="AT371" s="17" t="s">
        <v>163</v>
      </c>
      <c r="AU371" s="17" t="s">
        <v>84</v>
      </c>
    </row>
    <row r="372" spans="2:65" s="1" customFormat="1" ht="16.5" customHeight="1">
      <c r="B372" s="32"/>
      <c r="C372" s="131" t="s">
        <v>659</v>
      </c>
      <c r="D372" s="131" t="s">
        <v>159</v>
      </c>
      <c r="E372" s="132" t="s">
        <v>1764</v>
      </c>
      <c r="F372" s="133" t="s">
        <v>1765</v>
      </c>
      <c r="G372" s="134" t="s">
        <v>340</v>
      </c>
      <c r="H372" s="135">
        <v>1</v>
      </c>
      <c r="I372" s="136"/>
      <c r="J372" s="137">
        <f>ROUND(I372*H372,2)</f>
        <v>0</v>
      </c>
      <c r="K372" s="133" t="s">
        <v>19</v>
      </c>
      <c r="L372" s="32"/>
      <c r="M372" s="138" t="s">
        <v>19</v>
      </c>
      <c r="N372" s="139" t="s">
        <v>46</v>
      </c>
      <c r="P372" s="140">
        <f>O372*H372</f>
        <v>0</v>
      </c>
      <c r="Q372" s="140">
        <v>0</v>
      </c>
      <c r="R372" s="140">
        <f>Q372*H372</f>
        <v>0</v>
      </c>
      <c r="S372" s="140">
        <v>0</v>
      </c>
      <c r="T372" s="141">
        <f>S372*H372</f>
        <v>0</v>
      </c>
      <c r="AR372" s="142" t="s">
        <v>192</v>
      </c>
      <c r="AT372" s="142" t="s">
        <v>159</v>
      </c>
      <c r="AU372" s="142" t="s">
        <v>84</v>
      </c>
      <c r="AY372" s="17" t="s">
        <v>157</v>
      </c>
      <c r="BE372" s="143">
        <f>IF(N372="základní",J372,0)</f>
        <v>0</v>
      </c>
      <c r="BF372" s="143">
        <f>IF(N372="snížená",J372,0)</f>
        <v>0</v>
      </c>
      <c r="BG372" s="143">
        <f>IF(N372="zákl. přenesená",J372,0)</f>
        <v>0</v>
      </c>
      <c r="BH372" s="143">
        <f>IF(N372="sníž. přenesená",J372,0)</f>
        <v>0</v>
      </c>
      <c r="BI372" s="143">
        <f>IF(N372="nulová",J372,0)</f>
        <v>0</v>
      </c>
      <c r="BJ372" s="17" t="s">
        <v>80</v>
      </c>
      <c r="BK372" s="143">
        <f>ROUND(I372*H372,2)</f>
        <v>0</v>
      </c>
      <c r="BL372" s="17" t="s">
        <v>192</v>
      </c>
      <c r="BM372" s="142" t="s">
        <v>708</v>
      </c>
    </row>
    <row r="373" spans="2:65" s="1" customFormat="1" ht="10">
      <c r="B373" s="32"/>
      <c r="D373" s="144" t="s">
        <v>163</v>
      </c>
      <c r="F373" s="145" t="s">
        <v>1765</v>
      </c>
      <c r="I373" s="146"/>
      <c r="L373" s="32"/>
      <c r="M373" s="147"/>
      <c r="T373" s="53"/>
      <c r="AT373" s="17" t="s">
        <v>163</v>
      </c>
      <c r="AU373" s="17" t="s">
        <v>84</v>
      </c>
    </row>
    <row r="374" spans="2:65" s="1" customFormat="1" ht="16.5" customHeight="1">
      <c r="B374" s="32"/>
      <c r="C374" s="131" t="s">
        <v>400</v>
      </c>
      <c r="D374" s="131" t="s">
        <v>159</v>
      </c>
      <c r="E374" s="132" t="s">
        <v>1766</v>
      </c>
      <c r="F374" s="133" t="s">
        <v>1767</v>
      </c>
      <c r="G374" s="134" t="s">
        <v>340</v>
      </c>
      <c r="H374" s="135">
        <v>1</v>
      </c>
      <c r="I374" s="136"/>
      <c r="J374" s="137">
        <f>ROUND(I374*H374,2)</f>
        <v>0</v>
      </c>
      <c r="K374" s="133" t="s">
        <v>19</v>
      </c>
      <c r="L374" s="32"/>
      <c r="M374" s="138" t="s">
        <v>19</v>
      </c>
      <c r="N374" s="139" t="s">
        <v>46</v>
      </c>
      <c r="P374" s="140">
        <f>O374*H374</f>
        <v>0</v>
      </c>
      <c r="Q374" s="140">
        <v>0</v>
      </c>
      <c r="R374" s="140">
        <f>Q374*H374</f>
        <v>0</v>
      </c>
      <c r="S374" s="140">
        <v>0</v>
      </c>
      <c r="T374" s="141">
        <f>S374*H374</f>
        <v>0</v>
      </c>
      <c r="AR374" s="142" t="s">
        <v>192</v>
      </c>
      <c r="AT374" s="142" t="s">
        <v>159</v>
      </c>
      <c r="AU374" s="142" t="s">
        <v>84</v>
      </c>
      <c r="AY374" s="17" t="s">
        <v>157</v>
      </c>
      <c r="BE374" s="143">
        <f>IF(N374="základní",J374,0)</f>
        <v>0</v>
      </c>
      <c r="BF374" s="143">
        <f>IF(N374="snížená",J374,0)</f>
        <v>0</v>
      </c>
      <c r="BG374" s="143">
        <f>IF(N374="zákl. přenesená",J374,0)</f>
        <v>0</v>
      </c>
      <c r="BH374" s="143">
        <f>IF(N374="sníž. přenesená",J374,0)</f>
        <v>0</v>
      </c>
      <c r="BI374" s="143">
        <f>IF(N374="nulová",J374,0)</f>
        <v>0</v>
      </c>
      <c r="BJ374" s="17" t="s">
        <v>80</v>
      </c>
      <c r="BK374" s="143">
        <f>ROUND(I374*H374,2)</f>
        <v>0</v>
      </c>
      <c r="BL374" s="17" t="s">
        <v>192</v>
      </c>
      <c r="BM374" s="142" t="s">
        <v>713</v>
      </c>
    </row>
    <row r="375" spans="2:65" s="1" customFormat="1" ht="10">
      <c r="B375" s="32"/>
      <c r="D375" s="144" t="s">
        <v>163</v>
      </c>
      <c r="F375" s="145" t="s">
        <v>1767</v>
      </c>
      <c r="I375" s="146"/>
      <c r="L375" s="32"/>
      <c r="M375" s="147"/>
      <c r="T375" s="53"/>
      <c r="AT375" s="17" t="s">
        <v>163</v>
      </c>
      <c r="AU375" s="17" t="s">
        <v>84</v>
      </c>
    </row>
    <row r="376" spans="2:65" s="1" customFormat="1" ht="21.75" customHeight="1">
      <c r="B376" s="32"/>
      <c r="C376" s="131" t="s">
        <v>674</v>
      </c>
      <c r="D376" s="131" t="s">
        <v>159</v>
      </c>
      <c r="E376" s="132" t="s">
        <v>1768</v>
      </c>
      <c r="F376" s="133" t="s">
        <v>1769</v>
      </c>
      <c r="G376" s="134" t="s">
        <v>340</v>
      </c>
      <c r="H376" s="135">
        <v>1</v>
      </c>
      <c r="I376" s="136"/>
      <c r="J376" s="137">
        <f>ROUND(I376*H376,2)</f>
        <v>0</v>
      </c>
      <c r="K376" s="133" t="s">
        <v>19</v>
      </c>
      <c r="L376" s="32"/>
      <c r="M376" s="138" t="s">
        <v>19</v>
      </c>
      <c r="N376" s="139" t="s">
        <v>46</v>
      </c>
      <c r="P376" s="140">
        <f>O376*H376</f>
        <v>0</v>
      </c>
      <c r="Q376" s="140">
        <v>0</v>
      </c>
      <c r="R376" s="140">
        <f>Q376*H376</f>
        <v>0</v>
      </c>
      <c r="S376" s="140">
        <v>0</v>
      </c>
      <c r="T376" s="141">
        <f>S376*H376</f>
        <v>0</v>
      </c>
      <c r="AR376" s="142" t="s">
        <v>192</v>
      </c>
      <c r="AT376" s="142" t="s">
        <v>159</v>
      </c>
      <c r="AU376" s="142" t="s">
        <v>84</v>
      </c>
      <c r="AY376" s="17" t="s">
        <v>157</v>
      </c>
      <c r="BE376" s="143">
        <f>IF(N376="základní",J376,0)</f>
        <v>0</v>
      </c>
      <c r="BF376" s="143">
        <f>IF(N376="snížená",J376,0)</f>
        <v>0</v>
      </c>
      <c r="BG376" s="143">
        <f>IF(N376="zákl. přenesená",J376,0)</f>
        <v>0</v>
      </c>
      <c r="BH376" s="143">
        <f>IF(N376="sníž. přenesená",J376,0)</f>
        <v>0</v>
      </c>
      <c r="BI376" s="143">
        <f>IF(N376="nulová",J376,0)</f>
        <v>0</v>
      </c>
      <c r="BJ376" s="17" t="s">
        <v>80</v>
      </c>
      <c r="BK376" s="143">
        <f>ROUND(I376*H376,2)</f>
        <v>0</v>
      </c>
      <c r="BL376" s="17" t="s">
        <v>192</v>
      </c>
      <c r="BM376" s="142" t="s">
        <v>716</v>
      </c>
    </row>
    <row r="377" spans="2:65" s="1" customFormat="1" ht="10">
      <c r="B377" s="32"/>
      <c r="D377" s="144" t="s">
        <v>163</v>
      </c>
      <c r="F377" s="145" t="s">
        <v>1769</v>
      </c>
      <c r="I377" s="146"/>
      <c r="L377" s="32"/>
      <c r="M377" s="147"/>
      <c r="T377" s="53"/>
      <c r="AT377" s="17" t="s">
        <v>163</v>
      </c>
      <c r="AU377" s="17" t="s">
        <v>84</v>
      </c>
    </row>
    <row r="378" spans="2:65" s="1" customFormat="1" ht="24.15" customHeight="1">
      <c r="B378" s="32"/>
      <c r="C378" s="131" t="s">
        <v>403</v>
      </c>
      <c r="D378" s="131" t="s">
        <v>159</v>
      </c>
      <c r="E378" s="132" t="s">
        <v>1770</v>
      </c>
      <c r="F378" s="133" t="s">
        <v>1771</v>
      </c>
      <c r="G378" s="134" t="s">
        <v>340</v>
      </c>
      <c r="H378" s="135">
        <v>1</v>
      </c>
      <c r="I378" s="136"/>
      <c r="J378" s="137">
        <f>ROUND(I378*H378,2)</f>
        <v>0</v>
      </c>
      <c r="K378" s="133" t="s">
        <v>19</v>
      </c>
      <c r="L378" s="32"/>
      <c r="M378" s="138" t="s">
        <v>19</v>
      </c>
      <c r="N378" s="139" t="s">
        <v>46</v>
      </c>
      <c r="P378" s="140">
        <f>O378*H378</f>
        <v>0</v>
      </c>
      <c r="Q378" s="140">
        <v>0</v>
      </c>
      <c r="R378" s="140">
        <f>Q378*H378</f>
        <v>0</v>
      </c>
      <c r="S378" s="140">
        <v>0</v>
      </c>
      <c r="T378" s="141">
        <f>S378*H378</f>
        <v>0</v>
      </c>
      <c r="AR378" s="142" t="s">
        <v>192</v>
      </c>
      <c r="AT378" s="142" t="s">
        <v>159</v>
      </c>
      <c r="AU378" s="142" t="s">
        <v>84</v>
      </c>
      <c r="AY378" s="17" t="s">
        <v>157</v>
      </c>
      <c r="BE378" s="143">
        <f>IF(N378="základní",J378,0)</f>
        <v>0</v>
      </c>
      <c r="BF378" s="143">
        <f>IF(N378="snížená",J378,0)</f>
        <v>0</v>
      </c>
      <c r="BG378" s="143">
        <f>IF(N378="zákl. přenesená",J378,0)</f>
        <v>0</v>
      </c>
      <c r="BH378" s="143">
        <f>IF(N378="sníž. přenesená",J378,0)</f>
        <v>0</v>
      </c>
      <c r="BI378" s="143">
        <f>IF(N378="nulová",J378,0)</f>
        <v>0</v>
      </c>
      <c r="BJ378" s="17" t="s">
        <v>80</v>
      </c>
      <c r="BK378" s="143">
        <f>ROUND(I378*H378,2)</f>
        <v>0</v>
      </c>
      <c r="BL378" s="17" t="s">
        <v>192</v>
      </c>
      <c r="BM378" s="142" t="s">
        <v>721</v>
      </c>
    </row>
    <row r="379" spans="2:65" s="1" customFormat="1" ht="10">
      <c r="B379" s="32"/>
      <c r="D379" s="144" t="s">
        <v>163</v>
      </c>
      <c r="F379" s="145" t="s">
        <v>1771</v>
      </c>
      <c r="I379" s="146"/>
      <c r="L379" s="32"/>
      <c r="M379" s="147"/>
      <c r="T379" s="53"/>
      <c r="AT379" s="17" t="s">
        <v>163</v>
      </c>
      <c r="AU379" s="17" t="s">
        <v>84</v>
      </c>
    </row>
    <row r="380" spans="2:65" s="1" customFormat="1" ht="21.75" customHeight="1">
      <c r="B380" s="32"/>
      <c r="C380" s="131" t="s">
        <v>684</v>
      </c>
      <c r="D380" s="131" t="s">
        <v>159</v>
      </c>
      <c r="E380" s="132" t="s">
        <v>1772</v>
      </c>
      <c r="F380" s="133" t="s">
        <v>1773</v>
      </c>
      <c r="G380" s="134" t="s">
        <v>340</v>
      </c>
      <c r="H380" s="135">
        <v>1</v>
      </c>
      <c r="I380" s="136"/>
      <c r="J380" s="137">
        <f>ROUND(I380*H380,2)</f>
        <v>0</v>
      </c>
      <c r="K380" s="133" t="s">
        <v>19</v>
      </c>
      <c r="L380" s="32"/>
      <c r="M380" s="138" t="s">
        <v>19</v>
      </c>
      <c r="N380" s="139" t="s">
        <v>46</v>
      </c>
      <c r="P380" s="140">
        <f>O380*H380</f>
        <v>0</v>
      </c>
      <c r="Q380" s="140">
        <v>0</v>
      </c>
      <c r="R380" s="140">
        <f>Q380*H380</f>
        <v>0</v>
      </c>
      <c r="S380" s="140">
        <v>0</v>
      </c>
      <c r="T380" s="141">
        <f>S380*H380</f>
        <v>0</v>
      </c>
      <c r="AR380" s="142" t="s">
        <v>192</v>
      </c>
      <c r="AT380" s="142" t="s">
        <v>159</v>
      </c>
      <c r="AU380" s="142" t="s">
        <v>84</v>
      </c>
      <c r="AY380" s="17" t="s">
        <v>157</v>
      </c>
      <c r="BE380" s="143">
        <f>IF(N380="základní",J380,0)</f>
        <v>0</v>
      </c>
      <c r="BF380" s="143">
        <f>IF(N380="snížená",J380,0)</f>
        <v>0</v>
      </c>
      <c r="BG380" s="143">
        <f>IF(N380="zákl. přenesená",J380,0)</f>
        <v>0</v>
      </c>
      <c r="BH380" s="143">
        <f>IF(N380="sníž. přenesená",J380,0)</f>
        <v>0</v>
      </c>
      <c r="BI380" s="143">
        <f>IF(N380="nulová",J380,0)</f>
        <v>0</v>
      </c>
      <c r="BJ380" s="17" t="s">
        <v>80</v>
      </c>
      <c r="BK380" s="143">
        <f>ROUND(I380*H380,2)</f>
        <v>0</v>
      </c>
      <c r="BL380" s="17" t="s">
        <v>192</v>
      </c>
      <c r="BM380" s="142" t="s">
        <v>725</v>
      </c>
    </row>
    <row r="381" spans="2:65" s="1" customFormat="1" ht="10">
      <c r="B381" s="32"/>
      <c r="D381" s="144" t="s">
        <v>163</v>
      </c>
      <c r="F381" s="145" t="s">
        <v>1773</v>
      </c>
      <c r="I381" s="146"/>
      <c r="L381" s="32"/>
      <c r="M381" s="147"/>
      <c r="T381" s="53"/>
      <c r="AT381" s="17" t="s">
        <v>163</v>
      </c>
      <c r="AU381" s="17" t="s">
        <v>84</v>
      </c>
    </row>
    <row r="382" spans="2:65" s="1" customFormat="1" ht="16.5" customHeight="1">
      <c r="B382" s="32"/>
      <c r="C382" s="131" t="s">
        <v>407</v>
      </c>
      <c r="D382" s="131" t="s">
        <v>159</v>
      </c>
      <c r="E382" s="132" t="s">
        <v>1774</v>
      </c>
      <c r="F382" s="133" t="s">
        <v>1775</v>
      </c>
      <c r="G382" s="134" t="s">
        <v>340</v>
      </c>
      <c r="H382" s="135">
        <v>1</v>
      </c>
      <c r="I382" s="136"/>
      <c r="J382" s="137">
        <f>ROUND(I382*H382,2)</f>
        <v>0</v>
      </c>
      <c r="K382" s="133" t="s">
        <v>19</v>
      </c>
      <c r="L382" s="32"/>
      <c r="M382" s="138" t="s">
        <v>19</v>
      </c>
      <c r="N382" s="139" t="s">
        <v>46</v>
      </c>
      <c r="P382" s="140">
        <f>O382*H382</f>
        <v>0</v>
      </c>
      <c r="Q382" s="140">
        <v>0</v>
      </c>
      <c r="R382" s="140">
        <f>Q382*H382</f>
        <v>0</v>
      </c>
      <c r="S382" s="140">
        <v>0</v>
      </c>
      <c r="T382" s="141">
        <f>S382*H382</f>
        <v>0</v>
      </c>
      <c r="AR382" s="142" t="s">
        <v>192</v>
      </c>
      <c r="AT382" s="142" t="s">
        <v>159</v>
      </c>
      <c r="AU382" s="142" t="s">
        <v>84</v>
      </c>
      <c r="AY382" s="17" t="s">
        <v>157</v>
      </c>
      <c r="BE382" s="143">
        <f>IF(N382="základní",J382,0)</f>
        <v>0</v>
      </c>
      <c r="BF382" s="143">
        <f>IF(N382="snížená",J382,0)</f>
        <v>0</v>
      </c>
      <c r="BG382" s="143">
        <f>IF(N382="zákl. přenesená",J382,0)</f>
        <v>0</v>
      </c>
      <c r="BH382" s="143">
        <f>IF(N382="sníž. přenesená",J382,0)</f>
        <v>0</v>
      </c>
      <c r="BI382" s="143">
        <f>IF(N382="nulová",J382,0)</f>
        <v>0</v>
      </c>
      <c r="BJ382" s="17" t="s">
        <v>80</v>
      </c>
      <c r="BK382" s="143">
        <f>ROUND(I382*H382,2)</f>
        <v>0</v>
      </c>
      <c r="BL382" s="17" t="s">
        <v>192</v>
      </c>
      <c r="BM382" s="142" t="s">
        <v>729</v>
      </c>
    </row>
    <row r="383" spans="2:65" s="1" customFormat="1" ht="10">
      <c r="B383" s="32"/>
      <c r="D383" s="144" t="s">
        <v>163</v>
      </c>
      <c r="F383" s="145" t="s">
        <v>1775</v>
      </c>
      <c r="I383" s="146"/>
      <c r="L383" s="32"/>
      <c r="M383" s="147"/>
      <c r="T383" s="53"/>
      <c r="AT383" s="17" t="s">
        <v>163</v>
      </c>
      <c r="AU383" s="17" t="s">
        <v>84</v>
      </c>
    </row>
    <row r="384" spans="2:65" s="1" customFormat="1" ht="21.75" customHeight="1">
      <c r="B384" s="32"/>
      <c r="C384" s="131" t="s">
        <v>701</v>
      </c>
      <c r="D384" s="131" t="s">
        <v>159</v>
      </c>
      <c r="E384" s="132" t="s">
        <v>1776</v>
      </c>
      <c r="F384" s="133" t="s">
        <v>1777</v>
      </c>
      <c r="G384" s="134" t="s">
        <v>235</v>
      </c>
      <c r="H384" s="135">
        <v>208</v>
      </c>
      <c r="I384" s="136"/>
      <c r="J384" s="137">
        <f>ROUND(I384*H384,2)</f>
        <v>0</v>
      </c>
      <c r="K384" s="133" t="s">
        <v>19</v>
      </c>
      <c r="L384" s="32"/>
      <c r="M384" s="138" t="s">
        <v>19</v>
      </c>
      <c r="N384" s="139" t="s">
        <v>46</v>
      </c>
      <c r="P384" s="140">
        <f>O384*H384</f>
        <v>0</v>
      </c>
      <c r="Q384" s="140">
        <v>0</v>
      </c>
      <c r="R384" s="140">
        <f>Q384*H384</f>
        <v>0</v>
      </c>
      <c r="S384" s="140">
        <v>0</v>
      </c>
      <c r="T384" s="141">
        <f>S384*H384</f>
        <v>0</v>
      </c>
      <c r="AR384" s="142" t="s">
        <v>192</v>
      </c>
      <c r="AT384" s="142" t="s">
        <v>159</v>
      </c>
      <c r="AU384" s="142" t="s">
        <v>84</v>
      </c>
      <c r="AY384" s="17" t="s">
        <v>157</v>
      </c>
      <c r="BE384" s="143">
        <f>IF(N384="základní",J384,0)</f>
        <v>0</v>
      </c>
      <c r="BF384" s="143">
        <f>IF(N384="snížená",J384,0)</f>
        <v>0</v>
      </c>
      <c r="BG384" s="143">
        <f>IF(N384="zákl. přenesená",J384,0)</f>
        <v>0</v>
      </c>
      <c r="BH384" s="143">
        <f>IF(N384="sníž. přenesená",J384,0)</f>
        <v>0</v>
      </c>
      <c r="BI384" s="143">
        <f>IF(N384="nulová",J384,0)</f>
        <v>0</v>
      </c>
      <c r="BJ384" s="17" t="s">
        <v>80</v>
      </c>
      <c r="BK384" s="143">
        <f>ROUND(I384*H384,2)</f>
        <v>0</v>
      </c>
      <c r="BL384" s="17" t="s">
        <v>192</v>
      </c>
      <c r="BM384" s="142" t="s">
        <v>733</v>
      </c>
    </row>
    <row r="385" spans="2:65" s="1" customFormat="1" ht="10">
      <c r="B385" s="32"/>
      <c r="D385" s="144" t="s">
        <v>163</v>
      </c>
      <c r="F385" s="145" t="s">
        <v>1777</v>
      </c>
      <c r="I385" s="146"/>
      <c r="L385" s="32"/>
      <c r="M385" s="147"/>
      <c r="T385" s="53"/>
      <c r="AT385" s="17" t="s">
        <v>163</v>
      </c>
      <c r="AU385" s="17" t="s">
        <v>84</v>
      </c>
    </row>
    <row r="386" spans="2:65" s="1" customFormat="1" ht="24.15" customHeight="1">
      <c r="B386" s="32"/>
      <c r="C386" s="131" t="s">
        <v>411</v>
      </c>
      <c r="D386" s="131" t="s">
        <v>159</v>
      </c>
      <c r="E386" s="132" t="s">
        <v>1778</v>
      </c>
      <c r="F386" s="133" t="s">
        <v>1779</v>
      </c>
      <c r="G386" s="134" t="s">
        <v>235</v>
      </c>
      <c r="H386" s="135">
        <v>208</v>
      </c>
      <c r="I386" s="136"/>
      <c r="J386" s="137">
        <f>ROUND(I386*H386,2)</f>
        <v>0</v>
      </c>
      <c r="K386" s="133" t="s">
        <v>19</v>
      </c>
      <c r="L386" s="32"/>
      <c r="M386" s="138" t="s">
        <v>19</v>
      </c>
      <c r="N386" s="139" t="s">
        <v>46</v>
      </c>
      <c r="P386" s="140">
        <f>O386*H386</f>
        <v>0</v>
      </c>
      <c r="Q386" s="140">
        <v>0</v>
      </c>
      <c r="R386" s="140">
        <f>Q386*H386</f>
        <v>0</v>
      </c>
      <c r="S386" s="140">
        <v>0</v>
      </c>
      <c r="T386" s="141">
        <f>S386*H386</f>
        <v>0</v>
      </c>
      <c r="AR386" s="142" t="s">
        <v>192</v>
      </c>
      <c r="AT386" s="142" t="s">
        <v>159</v>
      </c>
      <c r="AU386" s="142" t="s">
        <v>84</v>
      </c>
      <c r="AY386" s="17" t="s">
        <v>157</v>
      </c>
      <c r="BE386" s="143">
        <f>IF(N386="základní",J386,0)</f>
        <v>0</v>
      </c>
      <c r="BF386" s="143">
        <f>IF(N386="snížená",J386,0)</f>
        <v>0</v>
      </c>
      <c r="BG386" s="143">
        <f>IF(N386="zákl. přenesená",J386,0)</f>
        <v>0</v>
      </c>
      <c r="BH386" s="143">
        <f>IF(N386="sníž. přenesená",J386,0)</f>
        <v>0</v>
      </c>
      <c r="BI386" s="143">
        <f>IF(N386="nulová",J386,0)</f>
        <v>0</v>
      </c>
      <c r="BJ386" s="17" t="s">
        <v>80</v>
      </c>
      <c r="BK386" s="143">
        <f>ROUND(I386*H386,2)</f>
        <v>0</v>
      </c>
      <c r="BL386" s="17" t="s">
        <v>192</v>
      </c>
      <c r="BM386" s="142" t="s">
        <v>738</v>
      </c>
    </row>
    <row r="387" spans="2:65" s="1" customFormat="1" ht="10">
      <c r="B387" s="32"/>
      <c r="D387" s="144" t="s">
        <v>163</v>
      </c>
      <c r="F387" s="145" t="s">
        <v>1779</v>
      </c>
      <c r="I387" s="146"/>
      <c r="L387" s="32"/>
      <c r="M387" s="147"/>
      <c r="T387" s="53"/>
      <c r="AT387" s="17" t="s">
        <v>163</v>
      </c>
      <c r="AU387" s="17" t="s">
        <v>84</v>
      </c>
    </row>
    <row r="388" spans="2:65" s="1" customFormat="1" ht="24.15" customHeight="1">
      <c r="B388" s="32"/>
      <c r="C388" s="131" t="s">
        <v>710</v>
      </c>
      <c r="D388" s="131" t="s">
        <v>159</v>
      </c>
      <c r="E388" s="132" t="s">
        <v>1780</v>
      </c>
      <c r="F388" s="133" t="s">
        <v>1781</v>
      </c>
      <c r="G388" s="134" t="s">
        <v>185</v>
      </c>
      <c r="H388" s="135">
        <v>0.182</v>
      </c>
      <c r="I388" s="136"/>
      <c r="J388" s="137">
        <f>ROUND(I388*H388,2)</f>
        <v>0</v>
      </c>
      <c r="K388" s="133" t="s">
        <v>19</v>
      </c>
      <c r="L388" s="32"/>
      <c r="M388" s="138" t="s">
        <v>19</v>
      </c>
      <c r="N388" s="139" t="s">
        <v>46</v>
      </c>
      <c r="P388" s="140">
        <f>O388*H388</f>
        <v>0</v>
      </c>
      <c r="Q388" s="140">
        <v>0</v>
      </c>
      <c r="R388" s="140">
        <f>Q388*H388</f>
        <v>0</v>
      </c>
      <c r="S388" s="140">
        <v>0</v>
      </c>
      <c r="T388" s="141">
        <f>S388*H388</f>
        <v>0</v>
      </c>
      <c r="AR388" s="142" t="s">
        <v>192</v>
      </c>
      <c r="AT388" s="142" t="s">
        <v>159</v>
      </c>
      <c r="AU388" s="142" t="s">
        <v>84</v>
      </c>
      <c r="AY388" s="17" t="s">
        <v>157</v>
      </c>
      <c r="BE388" s="143">
        <f>IF(N388="základní",J388,0)</f>
        <v>0</v>
      </c>
      <c r="BF388" s="143">
        <f>IF(N388="snížená",J388,0)</f>
        <v>0</v>
      </c>
      <c r="BG388" s="143">
        <f>IF(N388="zákl. přenesená",J388,0)</f>
        <v>0</v>
      </c>
      <c r="BH388" s="143">
        <f>IF(N388="sníž. přenesená",J388,0)</f>
        <v>0</v>
      </c>
      <c r="BI388" s="143">
        <f>IF(N388="nulová",J388,0)</f>
        <v>0</v>
      </c>
      <c r="BJ388" s="17" t="s">
        <v>80</v>
      </c>
      <c r="BK388" s="143">
        <f>ROUND(I388*H388,2)</f>
        <v>0</v>
      </c>
      <c r="BL388" s="17" t="s">
        <v>192</v>
      </c>
      <c r="BM388" s="142" t="s">
        <v>760</v>
      </c>
    </row>
    <row r="389" spans="2:65" s="1" customFormat="1" ht="18">
      <c r="B389" s="32"/>
      <c r="D389" s="144" t="s">
        <v>163</v>
      </c>
      <c r="F389" s="145" t="s">
        <v>1781</v>
      </c>
      <c r="I389" s="146"/>
      <c r="L389" s="32"/>
      <c r="M389" s="147"/>
      <c r="T389" s="53"/>
      <c r="AT389" s="17" t="s">
        <v>163</v>
      </c>
      <c r="AU389" s="17" t="s">
        <v>84</v>
      </c>
    </row>
    <row r="390" spans="2:65" s="11" customFormat="1" ht="22.75" customHeight="1">
      <c r="B390" s="119"/>
      <c r="D390" s="120" t="s">
        <v>74</v>
      </c>
      <c r="E390" s="129" t="s">
        <v>1782</v>
      </c>
      <c r="F390" s="129" t="s">
        <v>1783</v>
      </c>
      <c r="I390" s="122"/>
      <c r="J390" s="130">
        <f>BK390</f>
        <v>0</v>
      </c>
      <c r="L390" s="119"/>
      <c r="M390" s="124"/>
      <c r="P390" s="125">
        <f>SUM(P391:P396)</f>
        <v>0</v>
      </c>
      <c r="R390" s="125">
        <f>SUM(R391:R396)</f>
        <v>0</v>
      </c>
      <c r="T390" s="126">
        <f>SUM(T391:T396)</f>
        <v>0</v>
      </c>
      <c r="AR390" s="120" t="s">
        <v>84</v>
      </c>
      <c r="AT390" s="127" t="s">
        <v>74</v>
      </c>
      <c r="AU390" s="127" t="s">
        <v>80</v>
      </c>
      <c r="AY390" s="120" t="s">
        <v>157</v>
      </c>
      <c r="BK390" s="128">
        <f>SUM(BK391:BK396)</f>
        <v>0</v>
      </c>
    </row>
    <row r="391" spans="2:65" s="1" customFormat="1" ht="24.15" customHeight="1">
      <c r="B391" s="32"/>
      <c r="C391" s="131" t="s">
        <v>427</v>
      </c>
      <c r="D391" s="131" t="s">
        <v>159</v>
      </c>
      <c r="E391" s="132" t="s">
        <v>1784</v>
      </c>
      <c r="F391" s="133" t="s">
        <v>1785</v>
      </c>
      <c r="G391" s="134" t="s">
        <v>1743</v>
      </c>
      <c r="H391" s="135">
        <v>1</v>
      </c>
      <c r="I391" s="136"/>
      <c r="J391" s="137">
        <f>ROUND(I391*H391,2)</f>
        <v>0</v>
      </c>
      <c r="K391" s="133" t="s">
        <v>19</v>
      </c>
      <c r="L391" s="32"/>
      <c r="M391" s="138" t="s">
        <v>19</v>
      </c>
      <c r="N391" s="139" t="s">
        <v>46</v>
      </c>
      <c r="P391" s="140">
        <f>O391*H391</f>
        <v>0</v>
      </c>
      <c r="Q391" s="140">
        <v>0</v>
      </c>
      <c r="R391" s="140">
        <f>Q391*H391</f>
        <v>0</v>
      </c>
      <c r="S391" s="140">
        <v>0</v>
      </c>
      <c r="T391" s="141">
        <f>S391*H391</f>
        <v>0</v>
      </c>
      <c r="AR391" s="142" t="s">
        <v>192</v>
      </c>
      <c r="AT391" s="142" t="s">
        <v>159</v>
      </c>
      <c r="AU391" s="142" t="s">
        <v>84</v>
      </c>
      <c r="AY391" s="17" t="s">
        <v>157</v>
      </c>
      <c r="BE391" s="143">
        <f>IF(N391="základní",J391,0)</f>
        <v>0</v>
      </c>
      <c r="BF391" s="143">
        <f>IF(N391="snížená",J391,0)</f>
        <v>0</v>
      </c>
      <c r="BG391" s="143">
        <f>IF(N391="zákl. přenesená",J391,0)</f>
        <v>0</v>
      </c>
      <c r="BH391" s="143">
        <f>IF(N391="sníž. přenesená",J391,0)</f>
        <v>0</v>
      </c>
      <c r="BI391" s="143">
        <f>IF(N391="nulová",J391,0)</f>
        <v>0</v>
      </c>
      <c r="BJ391" s="17" t="s">
        <v>80</v>
      </c>
      <c r="BK391" s="143">
        <f>ROUND(I391*H391,2)</f>
        <v>0</v>
      </c>
      <c r="BL391" s="17" t="s">
        <v>192</v>
      </c>
      <c r="BM391" s="142" t="s">
        <v>765</v>
      </c>
    </row>
    <row r="392" spans="2:65" s="1" customFormat="1" ht="18">
      <c r="B392" s="32"/>
      <c r="D392" s="144" t="s">
        <v>163</v>
      </c>
      <c r="F392" s="145" t="s">
        <v>1785</v>
      </c>
      <c r="I392" s="146"/>
      <c r="L392" s="32"/>
      <c r="M392" s="147"/>
      <c r="T392" s="53"/>
      <c r="AT392" s="17" t="s">
        <v>163</v>
      </c>
      <c r="AU392" s="17" t="s">
        <v>84</v>
      </c>
    </row>
    <row r="393" spans="2:65" s="1" customFormat="1" ht="24.15" customHeight="1">
      <c r="B393" s="32"/>
      <c r="C393" s="131" t="s">
        <v>718</v>
      </c>
      <c r="D393" s="131" t="s">
        <v>159</v>
      </c>
      <c r="E393" s="132" t="s">
        <v>1786</v>
      </c>
      <c r="F393" s="133" t="s">
        <v>1787</v>
      </c>
      <c r="G393" s="134" t="s">
        <v>1743</v>
      </c>
      <c r="H393" s="135">
        <v>1</v>
      </c>
      <c r="I393" s="136"/>
      <c r="J393" s="137">
        <f>ROUND(I393*H393,2)</f>
        <v>0</v>
      </c>
      <c r="K393" s="133" t="s">
        <v>19</v>
      </c>
      <c r="L393" s="32"/>
      <c r="M393" s="138" t="s">
        <v>19</v>
      </c>
      <c r="N393" s="139" t="s">
        <v>46</v>
      </c>
      <c r="P393" s="140">
        <f>O393*H393</f>
        <v>0</v>
      </c>
      <c r="Q393" s="140">
        <v>0</v>
      </c>
      <c r="R393" s="140">
        <f>Q393*H393</f>
        <v>0</v>
      </c>
      <c r="S393" s="140">
        <v>0</v>
      </c>
      <c r="T393" s="141">
        <f>S393*H393</f>
        <v>0</v>
      </c>
      <c r="AR393" s="142" t="s">
        <v>192</v>
      </c>
      <c r="AT393" s="142" t="s">
        <v>159</v>
      </c>
      <c r="AU393" s="142" t="s">
        <v>84</v>
      </c>
      <c r="AY393" s="17" t="s">
        <v>157</v>
      </c>
      <c r="BE393" s="143">
        <f>IF(N393="základní",J393,0)</f>
        <v>0</v>
      </c>
      <c r="BF393" s="143">
        <f>IF(N393="snížená",J393,0)</f>
        <v>0</v>
      </c>
      <c r="BG393" s="143">
        <f>IF(N393="zákl. přenesená",J393,0)</f>
        <v>0</v>
      </c>
      <c r="BH393" s="143">
        <f>IF(N393="sníž. přenesená",J393,0)</f>
        <v>0</v>
      </c>
      <c r="BI393" s="143">
        <f>IF(N393="nulová",J393,0)</f>
        <v>0</v>
      </c>
      <c r="BJ393" s="17" t="s">
        <v>80</v>
      </c>
      <c r="BK393" s="143">
        <f>ROUND(I393*H393,2)</f>
        <v>0</v>
      </c>
      <c r="BL393" s="17" t="s">
        <v>192</v>
      </c>
      <c r="BM393" s="142" t="s">
        <v>768</v>
      </c>
    </row>
    <row r="394" spans="2:65" s="1" customFormat="1" ht="18">
      <c r="B394" s="32"/>
      <c r="D394" s="144" t="s">
        <v>163</v>
      </c>
      <c r="F394" s="145" t="s">
        <v>1787</v>
      </c>
      <c r="I394" s="146"/>
      <c r="L394" s="32"/>
      <c r="M394" s="147"/>
      <c r="T394" s="53"/>
      <c r="AT394" s="17" t="s">
        <v>163</v>
      </c>
      <c r="AU394" s="17" t="s">
        <v>84</v>
      </c>
    </row>
    <row r="395" spans="2:65" s="1" customFormat="1" ht="24.15" customHeight="1">
      <c r="B395" s="32"/>
      <c r="C395" s="131" t="s">
        <v>432</v>
      </c>
      <c r="D395" s="131" t="s">
        <v>159</v>
      </c>
      <c r="E395" s="132" t="s">
        <v>1788</v>
      </c>
      <c r="F395" s="133" t="s">
        <v>1789</v>
      </c>
      <c r="G395" s="134" t="s">
        <v>185</v>
      </c>
      <c r="H395" s="135">
        <v>8.0000000000000002E-3</v>
      </c>
      <c r="I395" s="136"/>
      <c r="J395" s="137">
        <f>ROUND(I395*H395,2)</f>
        <v>0</v>
      </c>
      <c r="K395" s="133" t="s">
        <v>19</v>
      </c>
      <c r="L395" s="32"/>
      <c r="M395" s="138" t="s">
        <v>19</v>
      </c>
      <c r="N395" s="139" t="s">
        <v>46</v>
      </c>
      <c r="P395" s="140">
        <f>O395*H395</f>
        <v>0</v>
      </c>
      <c r="Q395" s="140">
        <v>0</v>
      </c>
      <c r="R395" s="140">
        <f>Q395*H395</f>
        <v>0</v>
      </c>
      <c r="S395" s="140">
        <v>0</v>
      </c>
      <c r="T395" s="141">
        <f>S395*H395</f>
        <v>0</v>
      </c>
      <c r="AR395" s="142" t="s">
        <v>192</v>
      </c>
      <c r="AT395" s="142" t="s">
        <v>159</v>
      </c>
      <c r="AU395" s="142" t="s">
        <v>84</v>
      </c>
      <c r="AY395" s="17" t="s">
        <v>157</v>
      </c>
      <c r="BE395" s="143">
        <f>IF(N395="základní",J395,0)</f>
        <v>0</v>
      </c>
      <c r="BF395" s="143">
        <f>IF(N395="snížená",J395,0)</f>
        <v>0</v>
      </c>
      <c r="BG395" s="143">
        <f>IF(N395="zákl. přenesená",J395,0)</f>
        <v>0</v>
      </c>
      <c r="BH395" s="143">
        <f>IF(N395="sníž. přenesená",J395,0)</f>
        <v>0</v>
      </c>
      <c r="BI395" s="143">
        <f>IF(N395="nulová",J395,0)</f>
        <v>0</v>
      </c>
      <c r="BJ395" s="17" t="s">
        <v>80</v>
      </c>
      <c r="BK395" s="143">
        <f>ROUND(I395*H395,2)</f>
        <v>0</v>
      </c>
      <c r="BL395" s="17" t="s">
        <v>192</v>
      </c>
      <c r="BM395" s="142" t="s">
        <v>772</v>
      </c>
    </row>
    <row r="396" spans="2:65" s="1" customFormat="1" ht="18">
      <c r="B396" s="32"/>
      <c r="D396" s="144" t="s">
        <v>163</v>
      </c>
      <c r="F396" s="145" t="s">
        <v>1789</v>
      </c>
      <c r="I396" s="146"/>
      <c r="L396" s="32"/>
      <c r="M396" s="147"/>
      <c r="T396" s="53"/>
      <c r="AT396" s="17" t="s">
        <v>163</v>
      </c>
      <c r="AU396" s="17" t="s">
        <v>84</v>
      </c>
    </row>
    <row r="397" spans="2:65" s="11" customFormat="1" ht="22.75" customHeight="1">
      <c r="B397" s="119"/>
      <c r="D397" s="120" t="s">
        <v>74</v>
      </c>
      <c r="E397" s="129" t="s">
        <v>959</v>
      </c>
      <c r="F397" s="129" t="s">
        <v>960</v>
      </c>
      <c r="I397" s="122"/>
      <c r="J397" s="130">
        <f>BK397</f>
        <v>0</v>
      </c>
      <c r="L397" s="119"/>
      <c r="M397" s="124"/>
      <c r="P397" s="125">
        <f>SUM(P398:P433)</f>
        <v>0</v>
      </c>
      <c r="R397" s="125">
        <f>SUM(R398:R433)</f>
        <v>0</v>
      </c>
      <c r="T397" s="126">
        <f>SUM(T398:T433)</f>
        <v>0</v>
      </c>
      <c r="AR397" s="120" t="s">
        <v>84</v>
      </c>
      <c r="AT397" s="127" t="s">
        <v>74</v>
      </c>
      <c r="AU397" s="127" t="s">
        <v>80</v>
      </c>
      <c r="AY397" s="120" t="s">
        <v>157</v>
      </c>
      <c r="BK397" s="128">
        <f>SUM(BK398:BK433)</f>
        <v>0</v>
      </c>
    </row>
    <row r="398" spans="2:65" s="1" customFormat="1" ht="21.75" customHeight="1">
      <c r="B398" s="32"/>
      <c r="C398" s="131" t="s">
        <v>726</v>
      </c>
      <c r="D398" s="131" t="s">
        <v>159</v>
      </c>
      <c r="E398" s="132" t="s">
        <v>1790</v>
      </c>
      <c r="F398" s="133" t="s">
        <v>1791</v>
      </c>
      <c r="G398" s="134" t="s">
        <v>1743</v>
      </c>
      <c r="H398" s="135">
        <v>2</v>
      </c>
      <c r="I398" s="136"/>
      <c r="J398" s="137">
        <f>ROUND(I398*H398,2)</f>
        <v>0</v>
      </c>
      <c r="K398" s="133" t="s">
        <v>19</v>
      </c>
      <c r="L398" s="32"/>
      <c r="M398" s="138" t="s">
        <v>19</v>
      </c>
      <c r="N398" s="139" t="s">
        <v>46</v>
      </c>
      <c r="P398" s="140">
        <f>O398*H398</f>
        <v>0</v>
      </c>
      <c r="Q398" s="140">
        <v>0</v>
      </c>
      <c r="R398" s="140">
        <f>Q398*H398</f>
        <v>0</v>
      </c>
      <c r="S398" s="140">
        <v>0</v>
      </c>
      <c r="T398" s="141">
        <f>S398*H398</f>
        <v>0</v>
      </c>
      <c r="AR398" s="142" t="s">
        <v>192</v>
      </c>
      <c r="AT398" s="142" t="s">
        <v>159</v>
      </c>
      <c r="AU398" s="142" t="s">
        <v>84</v>
      </c>
      <c r="AY398" s="17" t="s">
        <v>157</v>
      </c>
      <c r="BE398" s="143">
        <f>IF(N398="základní",J398,0)</f>
        <v>0</v>
      </c>
      <c r="BF398" s="143">
        <f>IF(N398="snížená",J398,0)</f>
        <v>0</v>
      </c>
      <c r="BG398" s="143">
        <f>IF(N398="zákl. přenesená",J398,0)</f>
        <v>0</v>
      </c>
      <c r="BH398" s="143">
        <f>IF(N398="sníž. přenesená",J398,0)</f>
        <v>0</v>
      </c>
      <c r="BI398" s="143">
        <f>IF(N398="nulová",J398,0)</f>
        <v>0</v>
      </c>
      <c r="BJ398" s="17" t="s">
        <v>80</v>
      </c>
      <c r="BK398" s="143">
        <f>ROUND(I398*H398,2)</f>
        <v>0</v>
      </c>
      <c r="BL398" s="17" t="s">
        <v>192</v>
      </c>
      <c r="BM398" s="142" t="s">
        <v>776</v>
      </c>
    </row>
    <row r="399" spans="2:65" s="1" customFormat="1" ht="10">
      <c r="B399" s="32"/>
      <c r="D399" s="144" t="s">
        <v>163</v>
      </c>
      <c r="F399" s="145" t="s">
        <v>1791</v>
      </c>
      <c r="I399" s="146"/>
      <c r="L399" s="32"/>
      <c r="M399" s="147"/>
      <c r="T399" s="53"/>
      <c r="AT399" s="17" t="s">
        <v>163</v>
      </c>
      <c r="AU399" s="17" t="s">
        <v>84</v>
      </c>
    </row>
    <row r="400" spans="2:65" s="1" customFormat="1" ht="16.5" customHeight="1">
      <c r="B400" s="32"/>
      <c r="C400" s="131" t="s">
        <v>438</v>
      </c>
      <c r="D400" s="131" t="s">
        <v>159</v>
      </c>
      <c r="E400" s="132" t="s">
        <v>1792</v>
      </c>
      <c r="F400" s="133" t="s">
        <v>1793</v>
      </c>
      <c r="G400" s="134" t="s">
        <v>1743</v>
      </c>
      <c r="H400" s="135">
        <v>1</v>
      </c>
      <c r="I400" s="136"/>
      <c r="J400" s="137">
        <f>ROUND(I400*H400,2)</f>
        <v>0</v>
      </c>
      <c r="K400" s="133" t="s">
        <v>19</v>
      </c>
      <c r="L400" s="32"/>
      <c r="M400" s="138" t="s">
        <v>19</v>
      </c>
      <c r="N400" s="139" t="s">
        <v>46</v>
      </c>
      <c r="P400" s="140">
        <f>O400*H400</f>
        <v>0</v>
      </c>
      <c r="Q400" s="140">
        <v>0</v>
      </c>
      <c r="R400" s="140">
        <f>Q400*H400</f>
        <v>0</v>
      </c>
      <c r="S400" s="140">
        <v>0</v>
      </c>
      <c r="T400" s="141">
        <f>S400*H400</f>
        <v>0</v>
      </c>
      <c r="AR400" s="142" t="s">
        <v>192</v>
      </c>
      <c r="AT400" s="142" t="s">
        <v>159</v>
      </c>
      <c r="AU400" s="142" t="s">
        <v>84</v>
      </c>
      <c r="AY400" s="17" t="s">
        <v>157</v>
      </c>
      <c r="BE400" s="143">
        <f>IF(N400="základní",J400,0)</f>
        <v>0</v>
      </c>
      <c r="BF400" s="143">
        <f>IF(N400="snížená",J400,0)</f>
        <v>0</v>
      </c>
      <c r="BG400" s="143">
        <f>IF(N400="zákl. přenesená",J400,0)</f>
        <v>0</v>
      </c>
      <c r="BH400" s="143">
        <f>IF(N400="sníž. přenesená",J400,0)</f>
        <v>0</v>
      </c>
      <c r="BI400" s="143">
        <f>IF(N400="nulová",J400,0)</f>
        <v>0</v>
      </c>
      <c r="BJ400" s="17" t="s">
        <v>80</v>
      </c>
      <c r="BK400" s="143">
        <f>ROUND(I400*H400,2)</f>
        <v>0</v>
      </c>
      <c r="BL400" s="17" t="s">
        <v>192</v>
      </c>
      <c r="BM400" s="142" t="s">
        <v>784</v>
      </c>
    </row>
    <row r="401" spans="2:65" s="1" customFormat="1" ht="10">
      <c r="B401" s="32"/>
      <c r="D401" s="144" t="s">
        <v>163</v>
      </c>
      <c r="F401" s="145" t="s">
        <v>1793</v>
      </c>
      <c r="I401" s="146"/>
      <c r="L401" s="32"/>
      <c r="M401" s="147"/>
      <c r="T401" s="53"/>
      <c r="AT401" s="17" t="s">
        <v>163</v>
      </c>
      <c r="AU401" s="17" t="s">
        <v>84</v>
      </c>
    </row>
    <row r="402" spans="2:65" s="1" customFormat="1" ht="16.5" customHeight="1">
      <c r="B402" s="32"/>
      <c r="C402" s="131" t="s">
        <v>735</v>
      </c>
      <c r="D402" s="131" t="s">
        <v>159</v>
      </c>
      <c r="E402" s="132" t="s">
        <v>1794</v>
      </c>
      <c r="F402" s="133" t="s">
        <v>1795</v>
      </c>
      <c r="G402" s="134" t="s">
        <v>1743</v>
      </c>
      <c r="H402" s="135">
        <v>2</v>
      </c>
      <c r="I402" s="136"/>
      <c r="J402" s="137">
        <f>ROUND(I402*H402,2)</f>
        <v>0</v>
      </c>
      <c r="K402" s="133" t="s">
        <v>19</v>
      </c>
      <c r="L402" s="32"/>
      <c r="M402" s="138" t="s">
        <v>19</v>
      </c>
      <c r="N402" s="139" t="s">
        <v>46</v>
      </c>
      <c r="P402" s="140">
        <f>O402*H402</f>
        <v>0</v>
      </c>
      <c r="Q402" s="140">
        <v>0</v>
      </c>
      <c r="R402" s="140">
        <f>Q402*H402</f>
        <v>0</v>
      </c>
      <c r="S402" s="140">
        <v>0</v>
      </c>
      <c r="T402" s="141">
        <f>S402*H402</f>
        <v>0</v>
      </c>
      <c r="AR402" s="142" t="s">
        <v>192</v>
      </c>
      <c r="AT402" s="142" t="s">
        <v>159</v>
      </c>
      <c r="AU402" s="142" t="s">
        <v>84</v>
      </c>
      <c r="AY402" s="17" t="s">
        <v>157</v>
      </c>
      <c r="BE402" s="143">
        <f>IF(N402="základní",J402,0)</f>
        <v>0</v>
      </c>
      <c r="BF402" s="143">
        <f>IF(N402="snížená",J402,0)</f>
        <v>0</v>
      </c>
      <c r="BG402" s="143">
        <f>IF(N402="zákl. přenesená",J402,0)</f>
        <v>0</v>
      </c>
      <c r="BH402" s="143">
        <f>IF(N402="sníž. přenesená",J402,0)</f>
        <v>0</v>
      </c>
      <c r="BI402" s="143">
        <f>IF(N402="nulová",J402,0)</f>
        <v>0</v>
      </c>
      <c r="BJ402" s="17" t="s">
        <v>80</v>
      </c>
      <c r="BK402" s="143">
        <f>ROUND(I402*H402,2)</f>
        <v>0</v>
      </c>
      <c r="BL402" s="17" t="s">
        <v>192</v>
      </c>
      <c r="BM402" s="142" t="s">
        <v>788</v>
      </c>
    </row>
    <row r="403" spans="2:65" s="1" customFormat="1" ht="10">
      <c r="B403" s="32"/>
      <c r="D403" s="144" t="s">
        <v>163</v>
      </c>
      <c r="F403" s="145" t="s">
        <v>1795</v>
      </c>
      <c r="I403" s="146"/>
      <c r="L403" s="32"/>
      <c r="M403" s="147"/>
      <c r="T403" s="53"/>
      <c r="AT403" s="17" t="s">
        <v>163</v>
      </c>
      <c r="AU403" s="17" t="s">
        <v>84</v>
      </c>
    </row>
    <row r="404" spans="2:65" s="1" customFormat="1" ht="24.15" customHeight="1">
      <c r="B404" s="32"/>
      <c r="C404" s="131" t="s">
        <v>442</v>
      </c>
      <c r="D404" s="131" t="s">
        <v>159</v>
      </c>
      <c r="E404" s="132" t="s">
        <v>1796</v>
      </c>
      <c r="F404" s="133" t="s">
        <v>1797</v>
      </c>
      <c r="G404" s="134" t="s">
        <v>1743</v>
      </c>
      <c r="H404" s="135">
        <v>1</v>
      </c>
      <c r="I404" s="136"/>
      <c r="J404" s="137">
        <f>ROUND(I404*H404,2)</f>
        <v>0</v>
      </c>
      <c r="K404" s="133" t="s">
        <v>19</v>
      </c>
      <c r="L404" s="32"/>
      <c r="M404" s="138" t="s">
        <v>19</v>
      </c>
      <c r="N404" s="139" t="s">
        <v>46</v>
      </c>
      <c r="P404" s="140">
        <f>O404*H404</f>
        <v>0</v>
      </c>
      <c r="Q404" s="140">
        <v>0</v>
      </c>
      <c r="R404" s="140">
        <f>Q404*H404</f>
        <v>0</v>
      </c>
      <c r="S404" s="140">
        <v>0</v>
      </c>
      <c r="T404" s="141">
        <f>S404*H404</f>
        <v>0</v>
      </c>
      <c r="AR404" s="142" t="s">
        <v>192</v>
      </c>
      <c r="AT404" s="142" t="s">
        <v>159</v>
      </c>
      <c r="AU404" s="142" t="s">
        <v>84</v>
      </c>
      <c r="AY404" s="17" t="s">
        <v>157</v>
      </c>
      <c r="BE404" s="143">
        <f>IF(N404="základní",J404,0)</f>
        <v>0</v>
      </c>
      <c r="BF404" s="143">
        <f>IF(N404="snížená",J404,0)</f>
        <v>0</v>
      </c>
      <c r="BG404" s="143">
        <f>IF(N404="zákl. přenesená",J404,0)</f>
        <v>0</v>
      </c>
      <c r="BH404" s="143">
        <f>IF(N404="sníž. přenesená",J404,0)</f>
        <v>0</v>
      </c>
      <c r="BI404" s="143">
        <f>IF(N404="nulová",J404,0)</f>
        <v>0</v>
      </c>
      <c r="BJ404" s="17" t="s">
        <v>80</v>
      </c>
      <c r="BK404" s="143">
        <f>ROUND(I404*H404,2)</f>
        <v>0</v>
      </c>
      <c r="BL404" s="17" t="s">
        <v>192</v>
      </c>
      <c r="BM404" s="142" t="s">
        <v>792</v>
      </c>
    </row>
    <row r="405" spans="2:65" s="1" customFormat="1" ht="10">
      <c r="B405" s="32"/>
      <c r="D405" s="144" t="s">
        <v>163</v>
      </c>
      <c r="F405" s="145" t="s">
        <v>1797</v>
      </c>
      <c r="I405" s="146"/>
      <c r="L405" s="32"/>
      <c r="M405" s="147"/>
      <c r="T405" s="53"/>
      <c r="AT405" s="17" t="s">
        <v>163</v>
      </c>
      <c r="AU405" s="17" t="s">
        <v>84</v>
      </c>
    </row>
    <row r="406" spans="2:65" s="1" customFormat="1" ht="24.15" customHeight="1">
      <c r="B406" s="32"/>
      <c r="C406" s="131" t="s">
        <v>762</v>
      </c>
      <c r="D406" s="131" t="s">
        <v>159</v>
      </c>
      <c r="E406" s="132" t="s">
        <v>1798</v>
      </c>
      <c r="F406" s="133" t="s">
        <v>1799</v>
      </c>
      <c r="G406" s="134" t="s">
        <v>1743</v>
      </c>
      <c r="H406" s="135">
        <v>1</v>
      </c>
      <c r="I406" s="136"/>
      <c r="J406" s="137">
        <f>ROUND(I406*H406,2)</f>
        <v>0</v>
      </c>
      <c r="K406" s="133" t="s">
        <v>19</v>
      </c>
      <c r="L406" s="32"/>
      <c r="M406" s="138" t="s">
        <v>19</v>
      </c>
      <c r="N406" s="139" t="s">
        <v>46</v>
      </c>
      <c r="P406" s="140">
        <f>O406*H406</f>
        <v>0</v>
      </c>
      <c r="Q406" s="140">
        <v>0</v>
      </c>
      <c r="R406" s="140">
        <f>Q406*H406</f>
        <v>0</v>
      </c>
      <c r="S406" s="140">
        <v>0</v>
      </c>
      <c r="T406" s="141">
        <f>S406*H406</f>
        <v>0</v>
      </c>
      <c r="AR406" s="142" t="s">
        <v>192</v>
      </c>
      <c r="AT406" s="142" t="s">
        <v>159</v>
      </c>
      <c r="AU406" s="142" t="s">
        <v>84</v>
      </c>
      <c r="AY406" s="17" t="s">
        <v>157</v>
      </c>
      <c r="BE406" s="143">
        <f>IF(N406="základní",J406,0)</f>
        <v>0</v>
      </c>
      <c r="BF406" s="143">
        <f>IF(N406="snížená",J406,0)</f>
        <v>0</v>
      </c>
      <c r="BG406" s="143">
        <f>IF(N406="zákl. přenesená",J406,0)</f>
        <v>0</v>
      </c>
      <c r="BH406" s="143">
        <f>IF(N406="sníž. přenesená",J406,0)</f>
        <v>0</v>
      </c>
      <c r="BI406" s="143">
        <f>IF(N406="nulová",J406,0)</f>
        <v>0</v>
      </c>
      <c r="BJ406" s="17" t="s">
        <v>80</v>
      </c>
      <c r="BK406" s="143">
        <f>ROUND(I406*H406,2)</f>
        <v>0</v>
      </c>
      <c r="BL406" s="17" t="s">
        <v>192</v>
      </c>
      <c r="BM406" s="142" t="s">
        <v>795</v>
      </c>
    </row>
    <row r="407" spans="2:65" s="1" customFormat="1" ht="10">
      <c r="B407" s="32"/>
      <c r="D407" s="144" t="s">
        <v>163</v>
      </c>
      <c r="F407" s="145" t="s">
        <v>1799</v>
      </c>
      <c r="I407" s="146"/>
      <c r="L407" s="32"/>
      <c r="M407" s="147"/>
      <c r="T407" s="53"/>
      <c r="AT407" s="17" t="s">
        <v>163</v>
      </c>
      <c r="AU407" s="17" t="s">
        <v>84</v>
      </c>
    </row>
    <row r="408" spans="2:65" s="1" customFormat="1" ht="24.15" customHeight="1">
      <c r="B408" s="32"/>
      <c r="C408" s="131" t="s">
        <v>446</v>
      </c>
      <c r="D408" s="131" t="s">
        <v>159</v>
      </c>
      <c r="E408" s="132" t="s">
        <v>1800</v>
      </c>
      <c r="F408" s="133" t="s">
        <v>1801</v>
      </c>
      <c r="G408" s="134" t="s">
        <v>1743</v>
      </c>
      <c r="H408" s="135">
        <v>2</v>
      </c>
      <c r="I408" s="136"/>
      <c r="J408" s="137">
        <f>ROUND(I408*H408,2)</f>
        <v>0</v>
      </c>
      <c r="K408" s="133" t="s">
        <v>19</v>
      </c>
      <c r="L408" s="32"/>
      <c r="M408" s="138" t="s">
        <v>19</v>
      </c>
      <c r="N408" s="139" t="s">
        <v>46</v>
      </c>
      <c r="P408" s="140">
        <f>O408*H408</f>
        <v>0</v>
      </c>
      <c r="Q408" s="140">
        <v>0</v>
      </c>
      <c r="R408" s="140">
        <f>Q408*H408</f>
        <v>0</v>
      </c>
      <c r="S408" s="140">
        <v>0</v>
      </c>
      <c r="T408" s="141">
        <f>S408*H408</f>
        <v>0</v>
      </c>
      <c r="AR408" s="142" t="s">
        <v>192</v>
      </c>
      <c r="AT408" s="142" t="s">
        <v>159</v>
      </c>
      <c r="AU408" s="142" t="s">
        <v>84</v>
      </c>
      <c r="AY408" s="17" t="s">
        <v>157</v>
      </c>
      <c r="BE408" s="143">
        <f>IF(N408="základní",J408,0)</f>
        <v>0</v>
      </c>
      <c r="BF408" s="143">
        <f>IF(N408="snížená",J408,0)</f>
        <v>0</v>
      </c>
      <c r="BG408" s="143">
        <f>IF(N408="zákl. přenesená",J408,0)</f>
        <v>0</v>
      </c>
      <c r="BH408" s="143">
        <f>IF(N408="sníž. přenesená",J408,0)</f>
        <v>0</v>
      </c>
      <c r="BI408" s="143">
        <f>IF(N408="nulová",J408,0)</f>
        <v>0</v>
      </c>
      <c r="BJ408" s="17" t="s">
        <v>80</v>
      </c>
      <c r="BK408" s="143">
        <f>ROUND(I408*H408,2)</f>
        <v>0</v>
      </c>
      <c r="BL408" s="17" t="s">
        <v>192</v>
      </c>
      <c r="BM408" s="142" t="s">
        <v>799</v>
      </c>
    </row>
    <row r="409" spans="2:65" s="1" customFormat="1" ht="10">
      <c r="B409" s="32"/>
      <c r="D409" s="144" t="s">
        <v>163</v>
      </c>
      <c r="F409" s="145" t="s">
        <v>1801</v>
      </c>
      <c r="I409" s="146"/>
      <c r="L409" s="32"/>
      <c r="M409" s="147"/>
      <c r="T409" s="53"/>
      <c r="AT409" s="17" t="s">
        <v>163</v>
      </c>
      <c r="AU409" s="17" t="s">
        <v>84</v>
      </c>
    </row>
    <row r="410" spans="2:65" s="1" customFormat="1" ht="24.15" customHeight="1">
      <c r="B410" s="32"/>
      <c r="C410" s="131" t="s">
        <v>769</v>
      </c>
      <c r="D410" s="131" t="s">
        <v>159</v>
      </c>
      <c r="E410" s="132" t="s">
        <v>1802</v>
      </c>
      <c r="F410" s="133" t="s">
        <v>1803</v>
      </c>
      <c r="G410" s="134" t="s">
        <v>1743</v>
      </c>
      <c r="H410" s="135">
        <v>1</v>
      </c>
      <c r="I410" s="136"/>
      <c r="J410" s="137">
        <f>ROUND(I410*H410,2)</f>
        <v>0</v>
      </c>
      <c r="K410" s="133" t="s">
        <v>19</v>
      </c>
      <c r="L410" s="32"/>
      <c r="M410" s="138" t="s">
        <v>19</v>
      </c>
      <c r="N410" s="139" t="s">
        <v>46</v>
      </c>
      <c r="P410" s="140">
        <f>O410*H410</f>
        <v>0</v>
      </c>
      <c r="Q410" s="140">
        <v>0</v>
      </c>
      <c r="R410" s="140">
        <f>Q410*H410</f>
        <v>0</v>
      </c>
      <c r="S410" s="140">
        <v>0</v>
      </c>
      <c r="T410" s="141">
        <f>S410*H410</f>
        <v>0</v>
      </c>
      <c r="AR410" s="142" t="s">
        <v>192</v>
      </c>
      <c r="AT410" s="142" t="s">
        <v>159</v>
      </c>
      <c r="AU410" s="142" t="s">
        <v>84</v>
      </c>
      <c r="AY410" s="17" t="s">
        <v>157</v>
      </c>
      <c r="BE410" s="143">
        <f>IF(N410="základní",J410,0)</f>
        <v>0</v>
      </c>
      <c r="BF410" s="143">
        <f>IF(N410="snížená",J410,0)</f>
        <v>0</v>
      </c>
      <c r="BG410" s="143">
        <f>IF(N410="zákl. přenesená",J410,0)</f>
        <v>0</v>
      </c>
      <c r="BH410" s="143">
        <f>IF(N410="sníž. přenesená",J410,0)</f>
        <v>0</v>
      </c>
      <c r="BI410" s="143">
        <f>IF(N410="nulová",J410,0)</f>
        <v>0</v>
      </c>
      <c r="BJ410" s="17" t="s">
        <v>80</v>
      </c>
      <c r="BK410" s="143">
        <f>ROUND(I410*H410,2)</f>
        <v>0</v>
      </c>
      <c r="BL410" s="17" t="s">
        <v>192</v>
      </c>
      <c r="BM410" s="142" t="s">
        <v>802</v>
      </c>
    </row>
    <row r="411" spans="2:65" s="1" customFormat="1" ht="10">
      <c r="B411" s="32"/>
      <c r="D411" s="144" t="s">
        <v>163</v>
      </c>
      <c r="F411" s="145" t="s">
        <v>1803</v>
      </c>
      <c r="I411" s="146"/>
      <c r="L411" s="32"/>
      <c r="M411" s="147"/>
      <c r="T411" s="53"/>
      <c r="AT411" s="17" t="s">
        <v>163</v>
      </c>
      <c r="AU411" s="17" t="s">
        <v>84</v>
      </c>
    </row>
    <row r="412" spans="2:65" s="1" customFormat="1" ht="16.5" customHeight="1">
      <c r="B412" s="32"/>
      <c r="C412" s="131" t="s">
        <v>450</v>
      </c>
      <c r="D412" s="131" t="s">
        <v>159</v>
      </c>
      <c r="E412" s="132" t="s">
        <v>1804</v>
      </c>
      <c r="F412" s="133" t="s">
        <v>1805</v>
      </c>
      <c r="G412" s="134" t="s">
        <v>1743</v>
      </c>
      <c r="H412" s="135">
        <v>13</v>
      </c>
      <c r="I412" s="136"/>
      <c r="J412" s="137">
        <f>ROUND(I412*H412,2)</f>
        <v>0</v>
      </c>
      <c r="K412" s="133" t="s">
        <v>19</v>
      </c>
      <c r="L412" s="32"/>
      <c r="M412" s="138" t="s">
        <v>19</v>
      </c>
      <c r="N412" s="139" t="s">
        <v>46</v>
      </c>
      <c r="P412" s="140">
        <f>O412*H412</f>
        <v>0</v>
      </c>
      <c r="Q412" s="140">
        <v>0</v>
      </c>
      <c r="R412" s="140">
        <f>Q412*H412</f>
        <v>0</v>
      </c>
      <c r="S412" s="140">
        <v>0</v>
      </c>
      <c r="T412" s="141">
        <f>S412*H412</f>
        <v>0</v>
      </c>
      <c r="AR412" s="142" t="s">
        <v>192</v>
      </c>
      <c r="AT412" s="142" t="s">
        <v>159</v>
      </c>
      <c r="AU412" s="142" t="s">
        <v>84</v>
      </c>
      <c r="AY412" s="17" t="s">
        <v>157</v>
      </c>
      <c r="BE412" s="143">
        <f>IF(N412="základní",J412,0)</f>
        <v>0</v>
      </c>
      <c r="BF412" s="143">
        <f>IF(N412="snížená",J412,0)</f>
        <v>0</v>
      </c>
      <c r="BG412" s="143">
        <f>IF(N412="zákl. přenesená",J412,0)</f>
        <v>0</v>
      </c>
      <c r="BH412" s="143">
        <f>IF(N412="sníž. přenesená",J412,0)</f>
        <v>0</v>
      </c>
      <c r="BI412" s="143">
        <f>IF(N412="nulová",J412,0)</f>
        <v>0</v>
      </c>
      <c r="BJ412" s="17" t="s">
        <v>80</v>
      </c>
      <c r="BK412" s="143">
        <f>ROUND(I412*H412,2)</f>
        <v>0</v>
      </c>
      <c r="BL412" s="17" t="s">
        <v>192</v>
      </c>
      <c r="BM412" s="142" t="s">
        <v>807</v>
      </c>
    </row>
    <row r="413" spans="2:65" s="1" customFormat="1" ht="10">
      <c r="B413" s="32"/>
      <c r="D413" s="144" t="s">
        <v>163</v>
      </c>
      <c r="F413" s="145" t="s">
        <v>1805</v>
      </c>
      <c r="I413" s="146"/>
      <c r="L413" s="32"/>
      <c r="M413" s="147"/>
      <c r="T413" s="53"/>
      <c r="AT413" s="17" t="s">
        <v>163</v>
      </c>
      <c r="AU413" s="17" t="s">
        <v>84</v>
      </c>
    </row>
    <row r="414" spans="2:65" s="1" customFormat="1" ht="16.5" customHeight="1">
      <c r="B414" s="32"/>
      <c r="C414" s="162" t="s">
        <v>781</v>
      </c>
      <c r="D414" s="162" t="s">
        <v>206</v>
      </c>
      <c r="E414" s="163" t="s">
        <v>1806</v>
      </c>
      <c r="F414" s="164" t="s">
        <v>1807</v>
      </c>
      <c r="G414" s="165" t="s">
        <v>340</v>
      </c>
      <c r="H414" s="166">
        <v>13</v>
      </c>
      <c r="I414" s="167"/>
      <c r="J414" s="168">
        <f>ROUND(I414*H414,2)</f>
        <v>0</v>
      </c>
      <c r="K414" s="164" t="s">
        <v>19</v>
      </c>
      <c r="L414" s="169"/>
      <c r="M414" s="170" t="s">
        <v>19</v>
      </c>
      <c r="N414" s="171" t="s">
        <v>46</v>
      </c>
      <c r="P414" s="140">
        <f>O414*H414</f>
        <v>0</v>
      </c>
      <c r="Q414" s="140">
        <v>0</v>
      </c>
      <c r="R414" s="140">
        <f>Q414*H414</f>
        <v>0</v>
      </c>
      <c r="S414" s="140">
        <v>0</v>
      </c>
      <c r="T414" s="141">
        <f>S414*H414</f>
        <v>0</v>
      </c>
      <c r="AR414" s="142" t="s">
        <v>230</v>
      </c>
      <c r="AT414" s="142" t="s">
        <v>206</v>
      </c>
      <c r="AU414" s="142" t="s">
        <v>84</v>
      </c>
      <c r="AY414" s="17" t="s">
        <v>157</v>
      </c>
      <c r="BE414" s="143">
        <f>IF(N414="základní",J414,0)</f>
        <v>0</v>
      </c>
      <c r="BF414" s="143">
        <f>IF(N414="snížená",J414,0)</f>
        <v>0</v>
      </c>
      <c r="BG414" s="143">
        <f>IF(N414="zákl. přenesená",J414,0)</f>
        <v>0</v>
      </c>
      <c r="BH414" s="143">
        <f>IF(N414="sníž. přenesená",J414,0)</f>
        <v>0</v>
      </c>
      <c r="BI414" s="143">
        <f>IF(N414="nulová",J414,0)</f>
        <v>0</v>
      </c>
      <c r="BJ414" s="17" t="s">
        <v>80</v>
      </c>
      <c r="BK414" s="143">
        <f>ROUND(I414*H414,2)</f>
        <v>0</v>
      </c>
      <c r="BL414" s="17" t="s">
        <v>192</v>
      </c>
      <c r="BM414" s="142" t="s">
        <v>810</v>
      </c>
    </row>
    <row r="415" spans="2:65" s="1" customFormat="1" ht="10">
      <c r="B415" s="32"/>
      <c r="D415" s="144" t="s">
        <v>163</v>
      </c>
      <c r="F415" s="145" t="s">
        <v>1807</v>
      </c>
      <c r="I415" s="146"/>
      <c r="L415" s="32"/>
      <c r="M415" s="147"/>
      <c r="T415" s="53"/>
      <c r="AT415" s="17" t="s">
        <v>163</v>
      </c>
      <c r="AU415" s="17" t="s">
        <v>84</v>
      </c>
    </row>
    <row r="416" spans="2:65" s="1" customFormat="1" ht="16.5" customHeight="1">
      <c r="B416" s="32"/>
      <c r="C416" s="131" t="s">
        <v>455</v>
      </c>
      <c r="D416" s="131" t="s">
        <v>159</v>
      </c>
      <c r="E416" s="132" t="s">
        <v>1808</v>
      </c>
      <c r="F416" s="133" t="s">
        <v>1809</v>
      </c>
      <c r="G416" s="134" t="s">
        <v>340</v>
      </c>
      <c r="H416" s="135">
        <v>2</v>
      </c>
      <c r="I416" s="136"/>
      <c r="J416" s="137">
        <f>ROUND(I416*H416,2)</f>
        <v>0</v>
      </c>
      <c r="K416" s="133" t="s">
        <v>19</v>
      </c>
      <c r="L416" s="32"/>
      <c r="M416" s="138" t="s">
        <v>19</v>
      </c>
      <c r="N416" s="139" t="s">
        <v>46</v>
      </c>
      <c r="P416" s="140">
        <f>O416*H416</f>
        <v>0</v>
      </c>
      <c r="Q416" s="140">
        <v>0</v>
      </c>
      <c r="R416" s="140">
        <f>Q416*H416</f>
        <v>0</v>
      </c>
      <c r="S416" s="140">
        <v>0</v>
      </c>
      <c r="T416" s="141">
        <f>S416*H416</f>
        <v>0</v>
      </c>
      <c r="AR416" s="142" t="s">
        <v>192</v>
      </c>
      <c r="AT416" s="142" t="s">
        <v>159</v>
      </c>
      <c r="AU416" s="142" t="s">
        <v>84</v>
      </c>
      <c r="AY416" s="17" t="s">
        <v>157</v>
      </c>
      <c r="BE416" s="143">
        <f>IF(N416="základní",J416,0)</f>
        <v>0</v>
      </c>
      <c r="BF416" s="143">
        <f>IF(N416="snížená",J416,0)</f>
        <v>0</v>
      </c>
      <c r="BG416" s="143">
        <f>IF(N416="zákl. přenesená",J416,0)</f>
        <v>0</v>
      </c>
      <c r="BH416" s="143">
        <f>IF(N416="sníž. přenesená",J416,0)</f>
        <v>0</v>
      </c>
      <c r="BI416" s="143">
        <f>IF(N416="nulová",J416,0)</f>
        <v>0</v>
      </c>
      <c r="BJ416" s="17" t="s">
        <v>80</v>
      </c>
      <c r="BK416" s="143">
        <f>ROUND(I416*H416,2)</f>
        <v>0</v>
      </c>
      <c r="BL416" s="17" t="s">
        <v>192</v>
      </c>
      <c r="BM416" s="142" t="s">
        <v>814</v>
      </c>
    </row>
    <row r="417" spans="2:65" s="1" customFormat="1" ht="10">
      <c r="B417" s="32"/>
      <c r="D417" s="144" t="s">
        <v>163</v>
      </c>
      <c r="F417" s="145" t="s">
        <v>1809</v>
      </c>
      <c r="I417" s="146"/>
      <c r="L417" s="32"/>
      <c r="M417" s="147"/>
      <c r="T417" s="53"/>
      <c r="AT417" s="17" t="s">
        <v>163</v>
      </c>
      <c r="AU417" s="17" t="s">
        <v>84</v>
      </c>
    </row>
    <row r="418" spans="2:65" s="1" customFormat="1" ht="16.5" customHeight="1">
      <c r="B418" s="32"/>
      <c r="C418" s="131" t="s">
        <v>789</v>
      </c>
      <c r="D418" s="131" t="s">
        <v>159</v>
      </c>
      <c r="E418" s="132" t="s">
        <v>1810</v>
      </c>
      <c r="F418" s="133" t="s">
        <v>1811</v>
      </c>
      <c r="G418" s="134" t="s">
        <v>1743</v>
      </c>
      <c r="H418" s="135">
        <v>1</v>
      </c>
      <c r="I418" s="136"/>
      <c r="J418" s="137">
        <f>ROUND(I418*H418,2)</f>
        <v>0</v>
      </c>
      <c r="K418" s="133" t="s">
        <v>19</v>
      </c>
      <c r="L418" s="32"/>
      <c r="M418" s="138" t="s">
        <v>19</v>
      </c>
      <c r="N418" s="139" t="s">
        <v>46</v>
      </c>
      <c r="P418" s="140">
        <f>O418*H418</f>
        <v>0</v>
      </c>
      <c r="Q418" s="140">
        <v>0</v>
      </c>
      <c r="R418" s="140">
        <f>Q418*H418</f>
        <v>0</v>
      </c>
      <c r="S418" s="140">
        <v>0</v>
      </c>
      <c r="T418" s="141">
        <f>S418*H418</f>
        <v>0</v>
      </c>
      <c r="AR418" s="142" t="s">
        <v>192</v>
      </c>
      <c r="AT418" s="142" t="s">
        <v>159</v>
      </c>
      <c r="AU418" s="142" t="s">
        <v>84</v>
      </c>
      <c r="AY418" s="17" t="s">
        <v>157</v>
      </c>
      <c r="BE418" s="143">
        <f>IF(N418="základní",J418,0)</f>
        <v>0</v>
      </c>
      <c r="BF418" s="143">
        <f>IF(N418="snížená",J418,0)</f>
        <v>0</v>
      </c>
      <c r="BG418" s="143">
        <f>IF(N418="zákl. přenesená",J418,0)</f>
        <v>0</v>
      </c>
      <c r="BH418" s="143">
        <f>IF(N418="sníž. přenesená",J418,0)</f>
        <v>0</v>
      </c>
      <c r="BI418" s="143">
        <f>IF(N418="nulová",J418,0)</f>
        <v>0</v>
      </c>
      <c r="BJ418" s="17" t="s">
        <v>80</v>
      </c>
      <c r="BK418" s="143">
        <f>ROUND(I418*H418,2)</f>
        <v>0</v>
      </c>
      <c r="BL418" s="17" t="s">
        <v>192</v>
      </c>
      <c r="BM418" s="142" t="s">
        <v>817</v>
      </c>
    </row>
    <row r="419" spans="2:65" s="1" customFormat="1" ht="10">
      <c r="B419" s="32"/>
      <c r="D419" s="144" t="s">
        <v>163</v>
      </c>
      <c r="F419" s="145" t="s">
        <v>1811</v>
      </c>
      <c r="I419" s="146"/>
      <c r="L419" s="32"/>
      <c r="M419" s="147"/>
      <c r="T419" s="53"/>
      <c r="AT419" s="17" t="s">
        <v>163</v>
      </c>
      <c r="AU419" s="17" t="s">
        <v>84</v>
      </c>
    </row>
    <row r="420" spans="2:65" s="1" customFormat="1" ht="21.75" customHeight="1">
      <c r="B420" s="32"/>
      <c r="C420" s="131" t="s">
        <v>462</v>
      </c>
      <c r="D420" s="131" t="s">
        <v>159</v>
      </c>
      <c r="E420" s="132" t="s">
        <v>1812</v>
      </c>
      <c r="F420" s="133" t="s">
        <v>1813</v>
      </c>
      <c r="G420" s="134" t="s">
        <v>1743</v>
      </c>
      <c r="H420" s="135">
        <v>2</v>
      </c>
      <c r="I420" s="136"/>
      <c r="J420" s="137">
        <f>ROUND(I420*H420,2)</f>
        <v>0</v>
      </c>
      <c r="K420" s="133" t="s">
        <v>19</v>
      </c>
      <c r="L420" s="32"/>
      <c r="M420" s="138" t="s">
        <v>19</v>
      </c>
      <c r="N420" s="139" t="s">
        <v>46</v>
      </c>
      <c r="P420" s="140">
        <f>O420*H420</f>
        <v>0</v>
      </c>
      <c r="Q420" s="140">
        <v>0</v>
      </c>
      <c r="R420" s="140">
        <f>Q420*H420</f>
        <v>0</v>
      </c>
      <c r="S420" s="140">
        <v>0</v>
      </c>
      <c r="T420" s="141">
        <f>S420*H420</f>
        <v>0</v>
      </c>
      <c r="AR420" s="142" t="s">
        <v>192</v>
      </c>
      <c r="AT420" s="142" t="s">
        <v>159</v>
      </c>
      <c r="AU420" s="142" t="s">
        <v>84</v>
      </c>
      <c r="AY420" s="17" t="s">
        <v>157</v>
      </c>
      <c r="BE420" s="143">
        <f>IF(N420="základní",J420,0)</f>
        <v>0</v>
      </c>
      <c r="BF420" s="143">
        <f>IF(N420="snížená",J420,0)</f>
        <v>0</v>
      </c>
      <c r="BG420" s="143">
        <f>IF(N420="zákl. přenesená",J420,0)</f>
        <v>0</v>
      </c>
      <c r="BH420" s="143">
        <f>IF(N420="sníž. přenesená",J420,0)</f>
        <v>0</v>
      </c>
      <c r="BI420" s="143">
        <f>IF(N420="nulová",J420,0)</f>
        <v>0</v>
      </c>
      <c r="BJ420" s="17" t="s">
        <v>80</v>
      </c>
      <c r="BK420" s="143">
        <f>ROUND(I420*H420,2)</f>
        <v>0</v>
      </c>
      <c r="BL420" s="17" t="s">
        <v>192</v>
      </c>
      <c r="BM420" s="142" t="s">
        <v>822</v>
      </c>
    </row>
    <row r="421" spans="2:65" s="1" customFormat="1" ht="10">
      <c r="B421" s="32"/>
      <c r="D421" s="144" t="s">
        <v>163</v>
      </c>
      <c r="F421" s="145" t="s">
        <v>1813</v>
      </c>
      <c r="I421" s="146"/>
      <c r="L421" s="32"/>
      <c r="M421" s="147"/>
      <c r="T421" s="53"/>
      <c r="AT421" s="17" t="s">
        <v>163</v>
      </c>
      <c r="AU421" s="17" t="s">
        <v>84</v>
      </c>
    </row>
    <row r="422" spans="2:65" s="1" customFormat="1" ht="16.5" customHeight="1">
      <c r="B422" s="32"/>
      <c r="C422" s="131" t="s">
        <v>796</v>
      </c>
      <c r="D422" s="131" t="s">
        <v>159</v>
      </c>
      <c r="E422" s="132" t="s">
        <v>1814</v>
      </c>
      <c r="F422" s="133" t="s">
        <v>1815</v>
      </c>
      <c r="G422" s="134" t="s">
        <v>1743</v>
      </c>
      <c r="H422" s="135">
        <v>5</v>
      </c>
      <c r="I422" s="136"/>
      <c r="J422" s="137">
        <f>ROUND(I422*H422,2)</f>
        <v>0</v>
      </c>
      <c r="K422" s="133" t="s">
        <v>19</v>
      </c>
      <c r="L422" s="32"/>
      <c r="M422" s="138" t="s">
        <v>19</v>
      </c>
      <c r="N422" s="139" t="s">
        <v>46</v>
      </c>
      <c r="P422" s="140">
        <f>O422*H422</f>
        <v>0</v>
      </c>
      <c r="Q422" s="140">
        <v>0</v>
      </c>
      <c r="R422" s="140">
        <f>Q422*H422</f>
        <v>0</v>
      </c>
      <c r="S422" s="140">
        <v>0</v>
      </c>
      <c r="T422" s="141">
        <f>S422*H422</f>
        <v>0</v>
      </c>
      <c r="AR422" s="142" t="s">
        <v>192</v>
      </c>
      <c r="AT422" s="142" t="s">
        <v>159</v>
      </c>
      <c r="AU422" s="142" t="s">
        <v>84</v>
      </c>
      <c r="AY422" s="17" t="s">
        <v>157</v>
      </c>
      <c r="BE422" s="143">
        <f>IF(N422="základní",J422,0)</f>
        <v>0</v>
      </c>
      <c r="BF422" s="143">
        <f>IF(N422="snížená",J422,0)</f>
        <v>0</v>
      </c>
      <c r="BG422" s="143">
        <f>IF(N422="zákl. přenesená",J422,0)</f>
        <v>0</v>
      </c>
      <c r="BH422" s="143">
        <f>IF(N422="sníž. přenesená",J422,0)</f>
        <v>0</v>
      </c>
      <c r="BI422" s="143">
        <f>IF(N422="nulová",J422,0)</f>
        <v>0</v>
      </c>
      <c r="BJ422" s="17" t="s">
        <v>80</v>
      </c>
      <c r="BK422" s="143">
        <f>ROUND(I422*H422,2)</f>
        <v>0</v>
      </c>
      <c r="BL422" s="17" t="s">
        <v>192</v>
      </c>
      <c r="BM422" s="142" t="s">
        <v>825</v>
      </c>
    </row>
    <row r="423" spans="2:65" s="1" customFormat="1" ht="10">
      <c r="B423" s="32"/>
      <c r="D423" s="144" t="s">
        <v>163</v>
      </c>
      <c r="F423" s="145" t="s">
        <v>1815</v>
      </c>
      <c r="I423" s="146"/>
      <c r="L423" s="32"/>
      <c r="M423" s="147"/>
      <c r="T423" s="53"/>
      <c r="AT423" s="17" t="s">
        <v>163</v>
      </c>
      <c r="AU423" s="17" t="s">
        <v>84</v>
      </c>
    </row>
    <row r="424" spans="2:65" s="1" customFormat="1" ht="16.5" customHeight="1">
      <c r="B424" s="32"/>
      <c r="C424" s="131" t="s">
        <v>466</v>
      </c>
      <c r="D424" s="131" t="s">
        <v>159</v>
      </c>
      <c r="E424" s="132" t="s">
        <v>1816</v>
      </c>
      <c r="F424" s="133" t="s">
        <v>1817</v>
      </c>
      <c r="G424" s="134" t="s">
        <v>1743</v>
      </c>
      <c r="H424" s="135">
        <v>2</v>
      </c>
      <c r="I424" s="136"/>
      <c r="J424" s="137">
        <f>ROUND(I424*H424,2)</f>
        <v>0</v>
      </c>
      <c r="K424" s="133" t="s">
        <v>19</v>
      </c>
      <c r="L424" s="32"/>
      <c r="M424" s="138" t="s">
        <v>19</v>
      </c>
      <c r="N424" s="139" t="s">
        <v>46</v>
      </c>
      <c r="P424" s="140">
        <f>O424*H424</f>
        <v>0</v>
      </c>
      <c r="Q424" s="140">
        <v>0</v>
      </c>
      <c r="R424" s="140">
        <f>Q424*H424</f>
        <v>0</v>
      </c>
      <c r="S424" s="140">
        <v>0</v>
      </c>
      <c r="T424" s="141">
        <f>S424*H424</f>
        <v>0</v>
      </c>
      <c r="AR424" s="142" t="s">
        <v>192</v>
      </c>
      <c r="AT424" s="142" t="s">
        <v>159</v>
      </c>
      <c r="AU424" s="142" t="s">
        <v>84</v>
      </c>
      <c r="AY424" s="17" t="s">
        <v>157</v>
      </c>
      <c r="BE424" s="143">
        <f>IF(N424="základní",J424,0)</f>
        <v>0</v>
      </c>
      <c r="BF424" s="143">
        <f>IF(N424="snížená",J424,0)</f>
        <v>0</v>
      </c>
      <c r="BG424" s="143">
        <f>IF(N424="zákl. přenesená",J424,0)</f>
        <v>0</v>
      </c>
      <c r="BH424" s="143">
        <f>IF(N424="sníž. přenesená",J424,0)</f>
        <v>0</v>
      </c>
      <c r="BI424" s="143">
        <f>IF(N424="nulová",J424,0)</f>
        <v>0</v>
      </c>
      <c r="BJ424" s="17" t="s">
        <v>80</v>
      </c>
      <c r="BK424" s="143">
        <f>ROUND(I424*H424,2)</f>
        <v>0</v>
      </c>
      <c r="BL424" s="17" t="s">
        <v>192</v>
      </c>
      <c r="BM424" s="142" t="s">
        <v>829</v>
      </c>
    </row>
    <row r="425" spans="2:65" s="1" customFormat="1" ht="10">
      <c r="B425" s="32"/>
      <c r="D425" s="144" t="s">
        <v>163</v>
      </c>
      <c r="F425" s="145" t="s">
        <v>1817</v>
      </c>
      <c r="I425" s="146"/>
      <c r="L425" s="32"/>
      <c r="M425" s="147"/>
      <c r="T425" s="53"/>
      <c r="AT425" s="17" t="s">
        <v>163</v>
      </c>
      <c r="AU425" s="17" t="s">
        <v>84</v>
      </c>
    </row>
    <row r="426" spans="2:65" s="1" customFormat="1" ht="16.5" customHeight="1">
      <c r="B426" s="32"/>
      <c r="C426" s="131" t="s">
        <v>804</v>
      </c>
      <c r="D426" s="131" t="s">
        <v>159</v>
      </c>
      <c r="E426" s="132" t="s">
        <v>1818</v>
      </c>
      <c r="F426" s="133" t="s">
        <v>1819</v>
      </c>
      <c r="G426" s="134" t="s">
        <v>340</v>
      </c>
      <c r="H426" s="135">
        <v>5</v>
      </c>
      <c r="I426" s="136"/>
      <c r="J426" s="137">
        <f>ROUND(I426*H426,2)</f>
        <v>0</v>
      </c>
      <c r="K426" s="133" t="s">
        <v>19</v>
      </c>
      <c r="L426" s="32"/>
      <c r="M426" s="138" t="s">
        <v>19</v>
      </c>
      <c r="N426" s="139" t="s">
        <v>46</v>
      </c>
      <c r="P426" s="140">
        <f>O426*H426</f>
        <v>0</v>
      </c>
      <c r="Q426" s="140">
        <v>0</v>
      </c>
      <c r="R426" s="140">
        <f>Q426*H426</f>
        <v>0</v>
      </c>
      <c r="S426" s="140">
        <v>0</v>
      </c>
      <c r="T426" s="141">
        <f>S426*H426</f>
        <v>0</v>
      </c>
      <c r="AR426" s="142" t="s">
        <v>192</v>
      </c>
      <c r="AT426" s="142" t="s">
        <v>159</v>
      </c>
      <c r="AU426" s="142" t="s">
        <v>84</v>
      </c>
      <c r="AY426" s="17" t="s">
        <v>157</v>
      </c>
      <c r="BE426" s="143">
        <f>IF(N426="základní",J426,0)</f>
        <v>0</v>
      </c>
      <c r="BF426" s="143">
        <f>IF(N426="snížená",J426,0)</f>
        <v>0</v>
      </c>
      <c r="BG426" s="143">
        <f>IF(N426="zákl. přenesená",J426,0)</f>
        <v>0</v>
      </c>
      <c r="BH426" s="143">
        <f>IF(N426="sníž. přenesená",J426,0)</f>
        <v>0</v>
      </c>
      <c r="BI426" s="143">
        <f>IF(N426="nulová",J426,0)</f>
        <v>0</v>
      </c>
      <c r="BJ426" s="17" t="s">
        <v>80</v>
      </c>
      <c r="BK426" s="143">
        <f>ROUND(I426*H426,2)</f>
        <v>0</v>
      </c>
      <c r="BL426" s="17" t="s">
        <v>192</v>
      </c>
      <c r="BM426" s="142" t="s">
        <v>834</v>
      </c>
    </row>
    <row r="427" spans="2:65" s="1" customFormat="1" ht="10">
      <c r="B427" s="32"/>
      <c r="D427" s="144" t="s">
        <v>163</v>
      </c>
      <c r="F427" s="145" t="s">
        <v>1819</v>
      </c>
      <c r="I427" s="146"/>
      <c r="L427" s="32"/>
      <c r="M427" s="147"/>
      <c r="T427" s="53"/>
      <c r="AT427" s="17" t="s">
        <v>163</v>
      </c>
      <c r="AU427" s="17" t="s">
        <v>84</v>
      </c>
    </row>
    <row r="428" spans="2:65" s="1" customFormat="1" ht="16.5" customHeight="1">
      <c r="B428" s="32"/>
      <c r="C428" s="131" t="s">
        <v>469</v>
      </c>
      <c r="D428" s="131" t="s">
        <v>159</v>
      </c>
      <c r="E428" s="132" t="s">
        <v>1820</v>
      </c>
      <c r="F428" s="133" t="s">
        <v>1821</v>
      </c>
      <c r="G428" s="134" t="s">
        <v>340</v>
      </c>
      <c r="H428" s="135">
        <v>1</v>
      </c>
      <c r="I428" s="136"/>
      <c r="J428" s="137">
        <f>ROUND(I428*H428,2)</f>
        <v>0</v>
      </c>
      <c r="K428" s="133" t="s">
        <v>19</v>
      </c>
      <c r="L428" s="32"/>
      <c r="M428" s="138" t="s">
        <v>19</v>
      </c>
      <c r="N428" s="139" t="s">
        <v>46</v>
      </c>
      <c r="P428" s="140">
        <f>O428*H428</f>
        <v>0</v>
      </c>
      <c r="Q428" s="140">
        <v>0</v>
      </c>
      <c r="R428" s="140">
        <f>Q428*H428</f>
        <v>0</v>
      </c>
      <c r="S428" s="140">
        <v>0</v>
      </c>
      <c r="T428" s="141">
        <f>S428*H428</f>
        <v>0</v>
      </c>
      <c r="AR428" s="142" t="s">
        <v>192</v>
      </c>
      <c r="AT428" s="142" t="s">
        <v>159</v>
      </c>
      <c r="AU428" s="142" t="s">
        <v>84</v>
      </c>
      <c r="AY428" s="17" t="s">
        <v>157</v>
      </c>
      <c r="BE428" s="143">
        <f>IF(N428="základní",J428,0)</f>
        <v>0</v>
      </c>
      <c r="BF428" s="143">
        <f>IF(N428="snížená",J428,0)</f>
        <v>0</v>
      </c>
      <c r="BG428" s="143">
        <f>IF(N428="zákl. přenesená",J428,0)</f>
        <v>0</v>
      </c>
      <c r="BH428" s="143">
        <f>IF(N428="sníž. přenesená",J428,0)</f>
        <v>0</v>
      </c>
      <c r="BI428" s="143">
        <f>IF(N428="nulová",J428,0)</f>
        <v>0</v>
      </c>
      <c r="BJ428" s="17" t="s">
        <v>80</v>
      </c>
      <c r="BK428" s="143">
        <f>ROUND(I428*H428,2)</f>
        <v>0</v>
      </c>
      <c r="BL428" s="17" t="s">
        <v>192</v>
      </c>
      <c r="BM428" s="142" t="s">
        <v>842</v>
      </c>
    </row>
    <row r="429" spans="2:65" s="1" customFormat="1" ht="10">
      <c r="B429" s="32"/>
      <c r="D429" s="144" t="s">
        <v>163</v>
      </c>
      <c r="F429" s="145" t="s">
        <v>1821</v>
      </c>
      <c r="I429" s="146"/>
      <c r="L429" s="32"/>
      <c r="M429" s="147"/>
      <c r="T429" s="53"/>
      <c r="AT429" s="17" t="s">
        <v>163</v>
      </c>
      <c r="AU429" s="17" t="s">
        <v>84</v>
      </c>
    </row>
    <row r="430" spans="2:65" s="1" customFormat="1" ht="24.15" customHeight="1">
      <c r="B430" s="32"/>
      <c r="C430" s="131" t="s">
        <v>811</v>
      </c>
      <c r="D430" s="131" t="s">
        <v>159</v>
      </c>
      <c r="E430" s="132" t="s">
        <v>1822</v>
      </c>
      <c r="F430" s="133" t="s">
        <v>1823</v>
      </c>
      <c r="G430" s="134" t="s">
        <v>340</v>
      </c>
      <c r="H430" s="135">
        <v>2</v>
      </c>
      <c r="I430" s="136"/>
      <c r="J430" s="137">
        <f>ROUND(I430*H430,2)</f>
        <v>0</v>
      </c>
      <c r="K430" s="133" t="s">
        <v>19</v>
      </c>
      <c r="L430" s="32"/>
      <c r="M430" s="138" t="s">
        <v>19</v>
      </c>
      <c r="N430" s="139" t="s">
        <v>46</v>
      </c>
      <c r="P430" s="140">
        <f>O430*H430</f>
        <v>0</v>
      </c>
      <c r="Q430" s="140">
        <v>0</v>
      </c>
      <c r="R430" s="140">
        <f>Q430*H430</f>
        <v>0</v>
      </c>
      <c r="S430" s="140">
        <v>0</v>
      </c>
      <c r="T430" s="141">
        <f>S430*H430</f>
        <v>0</v>
      </c>
      <c r="AR430" s="142" t="s">
        <v>192</v>
      </c>
      <c r="AT430" s="142" t="s">
        <v>159</v>
      </c>
      <c r="AU430" s="142" t="s">
        <v>84</v>
      </c>
      <c r="AY430" s="17" t="s">
        <v>157</v>
      </c>
      <c r="BE430" s="143">
        <f>IF(N430="základní",J430,0)</f>
        <v>0</v>
      </c>
      <c r="BF430" s="143">
        <f>IF(N430="snížená",J430,0)</f>
        <v>0</v>
      </c>
      <c r="BG430" s="143">
        <f>IF(N430="zákl. přenesená",J430,0)</f>
        <v>0</v>
      </c>
      <c r="BH430" s="143">
        <f>IF(N430="sníž. přenesená",J430,0)</f>
        <v>0</v>
      </c>
      <c r="BI430" s="143">
        <f>IF(N430="nulová",J430,0)</f>
        <v>0</v>
      </c>
      <c r="BJ430" s="17" t="s">
        <v>80</v>
      </c>
      <c r="BK430" s="143">
        <f>ROUND(I430*H430,2)</f>
        <v>0</v>
      </c>
      <c r="BL430" s="17" t="s">
        <v>192</v>
      </c>
      <c r="BM430" s="142" t="s">
        <v>845</v>
      </c>
    </row>
    <row r="431" spans="2:65" s="1" customFormat="1" ht="10">
      <c r="B431" s="32"/>
      <c r="D431" s="144" t="s">
        <v>163</v>
      </c>
      <c r="F431" s="145" t="s">
        <v>1823</v>
      </c>
      <c r="I431" s="146"/>
      <c r="L431" s="32"/>
      <c r="M431" s="147"/>
      <c r="T431" s="53"/>
      <c r="AT431" s="17" t="s">
        <v>163</v>
      </c>
      <c r="AU431" s="17" t="s">
        <v>84</v>
      </c>
    </row>
    <row r="432" spans="2:65" s="1" customFormat="1" ht="24.15" customHeight="1">
      <c r="B432" s="32"/>
      <c r="C432" s="131" t="s">
        <v>473</v>
      </c>
      <c r="D432" s="131" t="s">
        <v>159</v>
      </c>
      <c r="E432" s="132" t="s">
        <v>1824</v>
      </c>
      <c r="F432" s="133" t="s">
        <v>1825</v>
      </c>
      <c r="G432" s="134" t="s">
        <v>185</v>
      </c>
      <c r="H432" s="135">
        <v>0.17899999999999999</v>
      </c>
      <c r="I432" s="136"/>
      <c r="J432" s="137">
        <f>ROUND(I432*H432,2)</f>
        <v>0</v>
      </c>
      <c r="K432" s="133" t="s">
        <v>19</v>
      </c>
      <c r="L432" s="32"/>
      <c r="M432" s="138" t="s">
        <v>19</v>
      </c>
      <c r="N432" s="139" t="s">
        <v>46</v>
      </c>
      <c r="P432" s="140">
        <f>O432*H432</f>
        <v>0</v>
      </c>
      <c r="Q432" s="140">
        <v>0</v>
      </c>
      <c r="R432" s="140">
        <f>Q432*H432</f>
        <v>0</v>
      </c>
      <c r="S432" s="140">
        <v>0</v>
      </c>
      <c r="T432" s="141">
        <f>S432*H432</f>
        <v>0</v>
      </c>
      <c r="AR432" s="142" t="s">
        <v>192</v>
      </c>
      <c r="AT432" s="142" t="s">
        <v>159</v>
      </c>
      <c r="AU432" s="142" t="s">
        <v>84</v>
      </c>
      <c r="AY432" s="17" t="s">
        <v>157</v>
      </c>
      <c r="BE432" s="143">
        <f>IF(N432="základní",J432,0)</f>
        <v>0</v>
      </c>
      <c r="BF432" s="143">
        <f>IF(N432="snížená",J432,0)</f>
        <v>0</v>
      </c>
      <c r="BG432" s="143">
        <f>IF(N432="zákl. přenesená",J432,0)</f>
        <v>0</v>
      </c>
      <c r="BH432" s="143">
        <f>IF(N432="sníž. přenesená",J432,0)</f>
        <v>0</v>
      </c>
      <c r="BI432" s="143">
        <f>IF(N432="nulová",J432,0)</f>
        <v>0</v>
      </c>
      <c r="BJ432" s="17" t="s">
        <v>80</v>
      </c>
      <c r="BK432" s="143">
        <f>ROUND(I432*H432,2)</f>
        <v>0</v>
      </c>
      <c r="BL432" s="17" t="s">
        <v>192</v>
      </c>
      <c r="BM432" s="142" t="s">
        <v>852</v>
      </c>
    </row>
    <row r="433" spans="2:65" s="1" customFormat="1" ht="18">
      <c r="B433" s="32"/>
      <c r="D433" s="144" t="s">
        <v>163</v>
      </c>
      <c r="F433" s="145" t="s">
        <v>1825</v>
      </c>
      <c r="I433" s="146"/>
      <c r="L433" s="32"/>
      <c r="M433" s="147"/>
      <c r="T433" s="53"/>
      <c r="AT433" s="17" t="s">
        <v>163</v>
      </c>
      <c r="AU433" s="17" t="s">
        <v>84</v>
      </c>
    </row>
    <row r="434" spans="2:65" s="11" customFormat="1" ht="22.75" customHeight="1">
      <c r="B434" s="119"/>
      <c r="D434" s="120" t="s">
        <v>74</v>
      </c>
      <c r="E434" s="129" t="s">
        <v>1826</v>
      </c>
      <c r="F434" s="129" t="s">
        <v>1827</v>
      </c>
      <c r="I434" s="122"/>
      <c r="J434" s="130">
        <f>BK434</f>
        <v>0</v>
      </c>
      <c r="L434" s="119"/>
      <c r="M434" s="124"/>
      <c r="P434" s="125">
        <f>SUM(P435:P438)</f>
        <v>0</v>
      </c>
      <c r="R434" s="125">
        <f>SUM(R435:R438)</f>
        <v>0</v>
      </c>
      <c r="T434" s="126">
        <f>SUM(T435:T438)</f>
        <v>0</v>
      </c>
      <c r="AR434" s="120" t="s">
        <v>84</v>
      </c>
      <c r="AT434" s="127" t="s">
        <v>74</v>
      </c>
      <c r="AU434" s="127" t="s">
        <v>80</v>
      </c>
      <c r="AY434" s="120" t="s">
        <v>157</v>
      </c>
      <c r="BK434" s="128">
        <f>SUM(BK435:BK438)</f>
        <v>0</v>
      </c>
    </row>
    <row r="435" spans="2:65" s="1" customFormat="1" ht="24.15" customHeight="1">
      <c r="B435" s="32"/>
      <c r="C435" s="131" t="s">
        <v>818</v>
      </c>
      <c r="D435" s="131" t="s">
        <v>159</v>
      </c>
      <c r="E435" s="132" t="s">
        <v>1828</v>
      </c>
      <c r="F435" s="133" t="s">
        <v>1829</v>
      </c>
      <c r="G435" s="134" t="s">
        <v>1743</v>
      </c>
      <c r="H435" s="135">
        <v>2</v>
      </c>
      <c r="I435" s="136"/>
      <c r="J435" s="137">
        <f>ROUND(I435*H435,2)</f>
        <v>0</v>
      </c>
      <c r="K435" s="133" t="s">
        <v>19</v>
      </c>
      <c r="L435" s="32"/>
      <c r="M435" s="138" t="s">
        <v>19</v>
      </c>
      <c r="N435" s="139" t="s">
        <v>46</v>
      </c>
      <c r="P435" s="140">
        <f>O435*H435</f>
        <v>0</v>
      </c>
      <c r="Q435" s="140">
        <v>0</v>
      </c>
      <c r="R435" s="140">
        <f>Q435*H435</f>
        <v>0</v>
      </c>
      <c r="S435" s="140">
        <v>0</v>
      </c>
      <c r="T435" s="141">
        <f>S435*H435</f>
        <v>0</v>
      </c>
      <c r="AR435" s="142" t="s">
        <v>192</v>
      </c>
      <c r="AT435" s="142" t="s">
        <v>159</v>
      </c>
      <c r="AU435" s="142" t="s">
        <v>84</v>
      </c>
      <c r="AY435" s="17" t="s">
        <v>157</v>
      </c>
      <c r="BE435" s="143">
        <f>IF(N435="základní",J435,0)</f>
        <v>0</v>
      </c>
      <c r="BF435" s="143">
        <f>IF(N435="snížená",J435,0)</f>
        <v>0</v>
      </c>
      <c r="BG435" s="143">
        <f>IF(N435="zákl. přenesená",J435,0)</f>
        <v>0</v>
      </c>
      <c r="BH435" s="143">
        <f>IF(N435="sníž. přenesená",J435,0)</f>
        <v>0</v>
      </c>
      <c r="BI435" s="143">
        <f>IF(N435="nulová",J435,0)</f>
        <v>0</v>
      </c>
      <c r="BJ435" s="17" t="s">
        <v>80</v>
      </c>
      <c r="BK435" s="143">
        <f>ROUND(I435*H435,2)</f>
        <v>0</v>
      </c>
      <c r="BL435" s="17" t="s">
        <v>192</v>
      </c>
      <c r="BM435" s="142" t="s">
        <v>856</v>
      </c>
    </row>
    <row r="436" spans="2:65" s="1" customFormat="1" ht="18">
      <c r="B436" s="32"/>
      <c r="D436" s="144" t="s">
        <v>163</v>
      </c>
      <c r="F436" s="145" t="s">
        <v>1829</v>
      </c>
      <c r="I436" s="146"/>
      <c r="L436" s="32"/>
      <c r="M436" s="147"/>
      <c r="T436" s="53"/>
      <c r="AT436" s="17" t="s">
        <v>163</v>
      </c>
      <c r="AU436" s="17" t="s">
        <v>84</v>
      </c>
    </row>
    <row r="437" spans="2:65" s="1" customFormat="1" ht="24.15" customHeight="1">
      <c r="B437" s="32"/>
      <c r="C437" s="131" t="s">
        <v>476</v>
      </c>
      <c r="D437" s="131" t="s">
        <v>159</v>
      </c>
      <c r="E437" s="132" t="s">
        <v>1830</v>
      </c>
      <c r="F437" s="133" t="s">
        <v>1831</v>
      </c>
      <c r="G437" s="134" t="s">
        <v>185</v>
      </c>
      <c r="H437" s="135">
        <v>1.7999999999999999E-2</v>
      </c>
      <c r="I437" s="136"/>
      <c r="J437" s="137">
        <f>ROUND(I437*H437,2)</f>
        <v>0</v>
      </c>
      <c r="K437" s="133" t="s">
        <v>19</v>
      </c>
      <c r="L437" s="32"/>
      <c r="M437" s="138" t="s">
        <v>19</v>
      </c>
      <c r="N437" s="139" t="s">
        <v>46</v>
      </c>
      <c r="P437" s="140">
        <f>O437*H437</f>
        <v>0</v>
      </c>
      <c r="Q437" s="140">
        <v>0</v>
      </c>
      <c r="R437" s="140">
        <f>Q437*H437</f>
        <v>0</v>
      </c>
      <c r="S437" s="140">
        <v>0</v>
      </c>
      <c r="T437" s="141">
        <f>S437*H437</f>
        <v>0</v>
      </c>
      <c r="AR437" s="142" t="s">
        <v>192</v>
      </c>
      <c r="AT437" s="142" t="s">
        <v>159</v>
      </c>
      <c r="AU437" s="142" t="s">
        <v>84</v>
      </c>
      <c r="AY437" s="17" t="s">
        <v>157</v>
      </c>
      <c r="BE437" s="143">
        <f>IF(N437="základní",J437,0)</f>
        <v>0</v>
      </c>
      <c r="BF437" s="143">
        <f>IF(N437="snížená",J437,0)</f>
        <v>0</v>
      </c>
      <c r="BG437" s="143">
        <f>IF(N437="zákl. přenesená",J437,0)</f>
        <v>0</v>
      </c>
      <c r="BH437" s="143">
        <f>IF(N437="sníž. přenesená",J437,0)</f>
        <v>0</v>
      </c>
      <c r="BI437" s="143">
        <f>IF(N437="nulová",J437,0)</f>
        <v>0</v>
      </c>
      <c r="BJ437" s="17" t="s">
        <v>80</v>
      </c>
      <c r="BK437" s="143">
        <f>ROUND(I437*H437,2)</f>
        <v>0</v>
      </c>
      <c r="BL437" s="17" t="s">
        <v>192</v>
      </c>
      <c r="BM437" s="142" t="s">
        <v>861</v>
      </c>
    </row>
    <row r="438" spans="2:65" s="1" customFormat="1" ht="18">
      <c r="B438" s="32"/>
      <c r="D438" s="144" t="s">
        <v>163</v>
      </c>
      <c r="F438" s="145" t="s">
        <v>1831</v>
      </c>
      <c r="I438" s="146"/>
      <c r="L438" s="32"/>
      <c r="M438" s="147"/>
      <c r="T438" s="53"/>
      <c r="AT438" s="17" t="s">
        <v>163</v>
      </c>
      <c r="AU438" s="17" t="s">
        <v>84</v>
      </c>
    </row>
    <row r="439" spans="2:65" s="11" customFormat="1" ht="22.75" customHeight="1">
      <c r="B439" s="119"/>
      <c r="D439" s="120" t="s">
        <v>74</v>
      </c>
      <c r="E439" s="129" t="s">
        <v>1832</v>
      </c>
      <c r="F439" s="129" t="s">
        <v>1833</v>
      </c>
      <c r="I439" s="122"/>
      <c r="J439" s="130">
        <f>BK439</f>
        <v>0</v>
      </c>
      <c r="L439" s="119"/>
      <c r="M439" s="124"/>
      <c r="P439" s="125">
        <f>SUM(P440:P441)</f>
        <v>0</v>
      </c>
      <c r="R439" s="125">
        <f>SUM(R440:R441)</f>
        <v>0</v>
      </c>
      <c r="T439" s="126">
        <f>SUM(T440:T441)</f>
        <v>0</v>
      </c>
      <c r="AR439" s="120" t="s">
        <v>84</v>
      </c>
      <c r="AT439" s="127" t="s">
        <v>74</v>
      </c>
      <c r="AU439" s="127" t="s">
        <v>80</v>
      </c>
      <c r="AY439" s="120" t="s">
        <v>157</v>
      </c>
      <c r="BK439" s="128">
        <f>SUM(BK440:BK441)</f>
        <v>0</v>
      </c>
    </row>
    <row r="440" spans="2:65" s="1" customFormat="1" ht="16.5" customHeight="1">
      <c r="B440" s="32"/>
      <c r="C440" s="131" t="s">
        <v>826</v>
      </c>
      <c r="D440" s="131" t="s">
        <v>159</v>
      </c>
      <c r="E440" s="132" t="s">
        <v>1834</v>
      </c>
      <c r="F440" s="133" t="s">
        <v>1835</v>
      </c>
      <c r="G440" s="134" t="s">
        <v>340</v>
      </c>
      <c r="H440" s="135">
        <v>10</v>
      </c>
      <c r="I440" s="136"/>
      <c r="J440" s="137">
        <f>ROUND(I440*H440,2)</f>
        <v>0</v>
      </c>
      <c r="K440" s="133" t="s">
        <v>19</v>
      </c>
      <c r="L440" s="32"/>
      <c r="M440" s="138" t="s">
        <v>19</v>
      </c>
      <c r="N440" s="139" t="s">
        <v>46</v>
      </c>
      <c r="P440" s="140">
        <f>O440*H440</f>
        <v>0</v>
      </c>
      <c r="Q440" s="140">
        <v>0</v>
      </c>
      <c r="R440" s="140">
        <f>Q440*H440</f>
        <v>0</v>
      </c>
      <c r="S440" s="140">
        <v>0</v>
      </c>
      <c r="T440" s="141">
        <f>S440*H440</f>
        <v>0</v>
      </c>
      <c r="AR440" s="142" t="s">
        <v>192</v>
      </c>
      <c r="AT440" s="142" t="s">
        <v>159</v>
      </c>
      <c r="AU440" s="142" t="s">
        <v>84</v>
      </c>
      <c r="AY440" s="17" t="s">
        <v>157</v>
      </c>
      <c r="BE440" s="143">
        <f>IF(N440="základní",J440,0)</f>
        <v>0</v>
      </c>
      <c r="BF440" s="143">
        <f>IF(N440="snížená",J440,0)</f>
        <v>0</v>
      </c>
      <c r="BG440" s="143">
        <f>IF(N440="zákl. přenesená",J440,0)</f>
        <v>0</v>
      </c>
      <c r="BH440" s="143">
        <f>IF(N440="sníž. přenesená",J440,0)</f>
        <v>0</v>
      </c>
      <c r="BI440" s="143">
        <f>IF(N440="nulová",J440,0)</f>
        <v>0</v>
      </c>
      <c r="BJ440" s="17" t="s">
        <v>80</v>
      </c>
      <c r="BK440" s="143">
        <f>ROUND(I440*H440,2)</f>
        <v>0</v>
      </c>
      <c r="BL440" s="17" t="s">
        <v>192</v>
      </c>
      <c r="BM440" s="142" t="s">
        <v>1450</v>
      </c>
    </row>
    <row r="441" spans="2:65" s="1" customFormat="1" ht="10">
      <c r="B441" s="32"/>
      <c r="D441" s="144" t="s">
        <v>163</v>
      </c>
      <c r="F441" s="145" t="s">
        <v>1835</v>
      </c>
      <c r="I441" s="146"/>
      <c r="L441" s="32"/>
      <c r="M441" s="147"/>
      <c r="T441" s="53"/>
      <c r="AT441" s="17" t="s">
        <v>163</v>
      </c>
      <c r="AU441" s="17" t="s">
        <v>84</v>
      </c>
    </row>
    <row r="442" spans="2:65" s="11" customFormat="1" ht="25.9" customHeight="1">
      <c r="B442" s="119"/>
      <c r="D442" s="120" t="s">
        <v>74</v>
      </c>
      <c r="E442" s="121" t="s">
        <v>1500</v>
      </c>
      <c r="F442" s="121" t="s">
        <v>1501</v>
      </c>
      <c r="I442" s="122"/>
      <c r="J442" s="123">
        <f>BK442</f>
        <v>0</v>
      </c>
      <c r="L442" s="119"/>
      <c r="M442" s="124"/>
      <c r="P442" s="125">
        <f>SUM(P443:P444)</f>
        <v>0</v>
      </c>
      <c r="R442" s="125">
        <f>SUM(R443:R444)</f>
        <v>0</v>
      </c>
      <c r="T442" s="126">
        <f>SUM(T443:T444)</f>
        <v>0</v>
      </c>
      <c r="AR442" s="120" t="s">
        <v>90</v>
      </c>
      <c r="AT442" s="127" t="s">
        <v>74</v>
      </c>
      <c r="AU442" s="127" t="s">
        <v>75</v>
      </c>
      <c r="AY442" s="120" t="s">
        <v>157</v>
      </c>
      <c r="BK442" s="128">
        <f>SUM(BK443:BK444)</f>
        <v>0</v>
      </c>
    </row>
    <row r="443" spans="2:65" s="1" customFormat="1" ht="21.75" customHeight="1">
      <c r="B443" s="32"/>
      <c r="C443" s="131" t="s">
        <v>481</v>
      </c>
      <c r="D443" s="131" t="s">
        <v>159</v>
      </c>
      <c r="E443" s="132" t="s">
        <v>1836</v>
      </c>
      <c r="F443" s="133" t="s">
        <v>1837</v>
      </c>
      <c r="G443" s="134" t="s">
        <v>1505</v>
      </c>
      <c r="H443" s="135">
        <v>80</v>
      </c>
      <c r="I443" s="136"/>
      <c r="J443" s="137">
        <f>ROUND(I443*H443,2)</f>
        <v>0</v>
      </c>
      <c r="K443" s="133" t="s">
        <v>19</v>
      </c>
      <c r="L443" s="32"/>
      <c r="M443" s="138" t="s">
        <v>19</v>
      </c>
      <c r="N443" s="139" t="s">
        <v>46</v>
      </c>
      <c r="P443" s="140">
        <f>O443*H443</f>
        <v>0</v>
      </c>
      <c r="Q443" s="140">
        <v>0</v>
      </c>
      <c r="R443" s="140">
        <f>Q443*H443</f>
        <v>0</v>
      </c>
      <c r="S443" s="140">
        <v>0</v>
      </c>
      <c r="T443" s="141">
        <f>S443*H443</f>
        <v>0</v>
      </c>
      <c r="AR443" s="142" t="s">
        <v>1506</v>
      </c>
      <c r="AT443" s="142" t="s">
        <v>159</v>
      </c>
      <c r="AU443" s="142" t="s">
        <v>80</v>
      </c>
      <c r="AY443" s="17" t="s">
        <v>157</v>
      </c>
      <c r="BE443" s="143">
        <f>IF(N443="základní",J443,0)</f>
        <v>0</v>
      </c>
      <c r="BF443" s="143">
        <f>IF(N443="snížená",J443,0)</f>
        <v>0</v>
      </c>
      <c r="BG443" s="143">
        <f>IF(N443="zákl. přenesená",J443,0)</f>
        <v>0</v>
      </c>
      <c r="BH443" s="143">
        <f>IF(N443="sníž. přenesená",J443,0)</f>
        <v>0</v>
      </c>
      <c r="BI443" s="143">
        <f>IF(N443="nulová",J443,0)</f>
        <v>0</v>
      </c>
      <c r="BJ443" s="17" t="s">
        <v>80</v>
      </c>
      <c r="BK443" s="143">
        <f>ROUND(I443*H443,2)</f>
        <v>0</v>
      </c>
      <c r="BL443" s="17" t="s">
        <v>1506</v>
      </c>
      <c r="BM443" s="142" t="s">
        <v>872</v>
      </c>
    </row>
    <row r="444" spans="2:65" s="1" customFormat="1" ht="10">
      <c r="B444" s="32"/>
      <c r="D444" s="144" t="s">
        <v>163</v>
      </c>
      <c r="F444" s="145" t="s">
        <v>1837</v>
      </c>
      <c r="I444" s="146"/>
      <c r="L444" s="32"/>
      <c r="M444" s="190"/>
      <c r="N444" s="191"/>
      <c r="O444" s="191"/>
      <c r="P444" s="191"/>
      <c r="Q444" s="191"/>
      <c r="R444" s="191"/>
      <c r="S444" s="191"/>
      <c r="T444" s="192"/>
      <c r="AT444" s="17" t="s">
        <v>163</v>
      </c>
      <c r="AU444" s="17" t="s">
        <v>80</v>
      </c>
    </row>
    <row r="445" spans="2:65" s="1" customFormat="1" ht="7" customHeight="1">
      <c r="B445" s="41"/>
      <c r="C445" s="42"/>
      <c r="D445" s="42"/>
      <c r="E445" s="42"/>
      <c r="F445" s="42"/>
      <c r="G445" s="42"/>
      <c r="H445" s="42"/>
      <c r="I445" s="42"/>
      <c r="J445" s="42"/>
      <c r="K445" s="42"/>
      <c r="L445" s="32"/>
    </row>
  </sheetData>
  <sheetProtection algorithmName="SHA-512" hashValue="IWMOMC50DsWWPRiAYqVmqXVC6c4HheuL+0bB0Nw88xsQw5rGtiGwqTkDUB7R7mFcKCcq9wJQeoSclYhpLJDFnA==" saltValue="Aez6D10hsyzbUPB6ZVgKzOjAigX3tNMuIlPwO8oDmu1WcdUiRNf5gb/jWuv8p0Dym9+yo9LoNJbB/DP07RyDiA==" spinCount="100000" sheet="1" objects="1" scenarios="1" formatColumns="0" formatRows="0" autoFilter="0"/>
  <autoFilter ref="C97:K444" xr:uid="{00000000-0009-0000-0000-000002000000}"/>
  <mergeCells count="9">
    <mergeCell ref="E50:H50"/>
    <mergeCell ref="E88:H88"/>
    <mergeCell ref="E90:H90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230"/>
  <sheetViews>
    <sheetView showGridLines="0" workbookViewId="0"/>
  </sheetViews>
  <sheetFormatPr defaultRowHeight="14.5"/>
  <cols>
    <col min="1" max="1" width="8.33203125" customWidth="1"/>
    <col min="2" max="2" width="1.21875" customWidth="1"/>
    <col min="3" max="3" width="4.109375" customWidth="1"/>
    <col min="4" max="4" width="4.33203125" customWidth="1"/>
    <col min="5" max="5" width="17.109375" customWidth="1"/>
    <col min="6" max="6" width="100.77734375" customWidth="1"/>
    <col min="7" max="7" width="7.44140625" customWidth="1"/>
    <col min="8" max="8" width="14" customWidth="1"/>
    <col min="9" max="9" width="15.77734375" customWidth="1"/>
    <col min="10" max="11" width="22.33203125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AT2" s="17" t="s">
        <v>89</v>
      </c>
    </row>
    <row r="3" spans="2:46" ht="7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84</v>
      </c>
    </row>
    <row r="4" spans="2:46" ht="25" customHeight="1">
      <c r="B4" s="20"/>
      <c r="D4" s="21" t="s">
        <v>111</v>
      </c>
      <c r="L4" s="20"/>
      <c r="M4" s="90" t="s">
        <v>10</v>
      </c>
      <c r="AT4" s="17" t="s">
        <v>4</v>
      </c>
    </row>
    <row r="5" spans="2:46" ht="7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35" t="str">
        <f>'Rekapitulace stavby'!K6</f>
        <v>Novostavba hasičské zbrojnice pro obec Stračov na p.p.č. 79-2 v k.ú. Stračov-výkaz výměr</v>
      </c>
      <c r="F7" s="236"/>
      <c r="G7" s="236"/>
      <c r="H7" s="236"/>
      <c r="L7" s="20"/>
    </row>
    <row r="8" spans="2:46" s="1" customFormat="1" ht="12" customHeight="1">
      <c r="B8" s="32"/>
      <c r="D8" s="27" t="s">
        <v>112</v>
      </c>
      <c r="L8" s="32"/>
    </row>
    <row r="9" spans="2:46" s="1" customFormat="1" ht="16.5" customHeight="1">
      <c r="B9" s="32"/>
      <c r="E9" s="194" t="s">
        <v>1838</v>
      </c>
      <c r="F9" s="237"/>
      <c r="G9" s="237"/>
      <c r="H9" s="237"/>
      <c r="L9" s="32"/>
    </row>
    <row r="10" spans="2:46" s="1" customFormat="1" ht="10">
      <c r="B10" s="32"/>
      <c r="L10" s="32"/>
    </row>
    <row r="11" spans="2:46" s="1" customFormat="1" ht="12" customHeight="1">
      <c r="B11" s="32"/>
      <c r="D11" s="27" t="s">
        <v>18</v>
      </c>
      <c r="F11" s="25" t="s">
        <v>19</v>
      </c>
      <c r="I11" s="27" t="s">
        <v>20</v>
      </c>
      <c r="J11" s="25" t="s">
        <v>19</v>
      </c>
      <c r="L11" s="32"/>
    </row>
    <row r="12" spans="2:46" s="1" customFormat="1" ht="12" customHeight="1">
      <c r="B12" s="32"/>
      <c r="D12" s="27" t="s">
        <v>21</v>
      </c>
      <c r="F12" s="25" t="s">
        <v>22</v>
      </c>
      <c r="I12" s="27" t="s">
        <v>23</v>
      </c>
      <c r="J12" s="49" t="str">
        <f>'Rekapitulace stavby'!AN8</f>
        <v>29. 6. 2026</v>
      </c>
      <c r="L12" s="32"/>
    </row>
    <row r="13" spans="2:46" s="1" customFormat="1" ht="10.75" customHeight="1">
      <c r="B13" s="32"/>
      <c r="L13" s="32"/>
    </row>
    <row r="14" spans="2:46" s="1" customFormat="1" ht="12" customHeight="1">
      <c r="B14" s="32"/>
      <c r="D14" s="27" t="s">
        <v>25</v>
      </c>
      <c r="I14" s="27" t="s">
        <v>26</v>
      </c>
      <c r="J14" s="25" t="s">
        <v>27</v>
      </c>
      <c r="L14" s="32"/>
    </row>
    <row r="15" spans="2:46" s="1" customFormat="1" ht="18" customHeight="1">
      <c r="B15" s="32"/>
      <c r="E15" s="25" t="s">
        <v>28</v>
      </c>
      <c r="I15" s="27" t="s">
        <v>29</v>
      </c>
      <c r="J15" s="25" t="s">
        <v>30</v>
      </c>
      <c r="L15" s="32"/>
    </row>
    <row r="16" spans="2:46" s="1" customFormat="1" ht="7" customHeight="1">
      <c r="B16" s="32"/>
      <c r="L16" s="32"/>
    </row>
    <row r="17" spans="2:12" s="1" customFormat="1" ht="12" customHeight="1">
      <c r="B17" s="32"/>
      <c r="D17" s="27" t="s">
        <v>31</v>
      </c>
      <c r="I17" s="27" t="s">
        <v>26</v>
      </c>
      <c r="J17" s="28" t="str">
        <f>'Rekapitulace stavby'!AN13</f>
        <v>Vyplň údaj</v>
      </c>
      <c r="L17" s="32"/>
    </row>
    <row r="18" spans="2:12" s="1" customFormat="1" ht="18" customHeight="1">
      <c r="B18" s="32"/>
      <c r="E18" s="238" t="str">
        <f>'Rekapitulace stavby'!E14</f>
        <v>Vyplň údaj</v>
      </c>
      <c r="F18" s="219"/>
      <c r="G18" s="219"/>
      <c r="H18" s="219"/>
      <c r="I18" s="27" t="s">
        <v>29</v>
      </c>
      <c r="J18" s="28" t="str">
        <f>'Rekapitulace stavby'!AN14</f>
        <v>Vyplň údaj</v>
      </c>
      <c r="L18" s="32"/>
    </row>
    <row r="19" spans="2:12" s="1" customFormat="1" ht="7" customHeight="1">
      <c r="B19" s="32"/>
      <c r="L19" s="32"/>
    </row>
    <row r="20" spans="2:12" s="1" customFormat="1" ht="12" customHeight="1">
      <c r="B20" s="32"/>
      <c r="D20" s="27" t="s">
        <v>33</v>
      </c>
      <c r="I20" s="27" t="s">
        <v>26</v>
      </c>
      <c r="J20" s="25" t="s">
        <v>34</v>
      </c>
      <c r="L20" s="32"/>
    </row>
    <row r="21" spans="2:12" s="1" customFormat="1" ht="18" customHeight="1">
      <c r="B21" s="32"/>
      <c r="E21" s="25" t="s">
        <v>35</v>
      </c>
      <c r="I21" s="27" t="s">
        <v>29</v>
      </c>
      <c r="J21" s="25" t="s">
        <v>19</v>
      </c>
      <c r="L21" s="32"/>
    </row>
    <row r="22" spans="2:12" s="1" customFormat="1" ht="7" customHeight="1">
      <c r="B22" s="32"/>
      <c r="L22" s="32"/>
    </row>
    <row r="23" spans="2:12" s="1" customFormat="1" ht="12" customHeight="1">
      <c r="B23" s="32"/>
      <c r="D23" s="27" t="s">
        <v>37</v>
      </c>
      <c r="I23" s="27" t="s">
        <v>26</v>
      </c>
      <c r="J23" s="25" t="str">
        <f>IF('Rekapitulace stavby'!AN19="","",'Rekapitulace stavby'!AN19)</f>
        <v/>
      </c>
      <c r="L23" s="32"/>
    </row>
    <row r="24" spans="2:12" s="1" customFormat="1" ht="18" customHeight="1">
      <c r="B24" s="32"/>
      <c r="E24" s="25" t="str">
        <f>IF('Rekapitulace stavby'!E20="","",'Rekapitulace stavby'!E20)</f>
        <v xml:space="preserve"> </v>
      </c>
      <c r="I24" s="27" t="s">
        <v>29</v>
      </c>
      <c r="J24" s="25" t="str">
        <f>IF('Rekapitulace stavby'!AN20="","",'Rekapitulace stavby'!AN20)</f>
        <v/>
      </c>
      <c r="L24" s="32"/>
    </row>
    <row r="25" spans="2:12" s="1" customFormat="1" ht="7" customHeight="1">
      <c r="B25" s="32"/>
      <c r="L25" s="32"/>
    </row>
    <row r="26" spans="2:12" s="1" customFormat="1" ht="12" customHeight="1">
      <c r="B26" s="32"/>
      <c r="D26" s="27" t="s">
        <v>39</v>
      </c>
      <c r="L26" s="32"/>
    </row>
    <row r="27" spans="2:12" s="7" customFormat="1" ht="47.25" customHeight="1">
      <c r="B27" s="91"/>
      <c r="E27" s="224" t="s">
        <v>40</v>
      </c>
      <c r="F27" s="224"/>
      <c r="G27" s="224"/>
      <c r="H27" s="224"/>
      <c r="L27" s="91"/>
    </row>
    <row r="28" spans="2:12" s="1" customFormat="1" ht="7" customHeight="1">
      <c r="B28" s="32"/>
      <c r="L28" s="32"/>
    </row>
    <row r="29" spans="2:12" s="1" customFormat="1" ht="7" customHeight="1">
      <c r="B29" s="32"/>
      <c r="D29" s="50"/>
      <c r="E29" s="50"/>
      <c r="F29" s="50"/>
      <c r="G29" s="50"/>
      <c r="H29" s="50"/>
      <c r="I29" s="50"/>
      <c r="J29" s="50"/>
      <c r="K29" s="50"/>
      <c r="L29" s="32"/>
    </row>
    <row r="30" spans="2:12" s="1" customFormat="1" ht="25.4" customHeight="1">
      <c r="B30" s="32"/>
      <c r="D30" s="92" t="s">
        <v>41</v>
      </c>
      <c r="J30" s="63">
        <f>ROUND(J89, 2)</f>
        <v>0</v>
      </c>
      <c r="L30" s="32"/>
    </row>
    <row r="31" spans="2:12" s="1" customFormat="1" ht="7" customHeight="1">
      <c r="B31" s="32"/>
      <c r="D31" s="50"/>
      <c r="E31" s="50"/>
      <c r="F31" s="50"/>
      <c r="G31" s="50"/>
      <c r="H31" s="50"/>
      <c r="I31" s="50"/>
      <c r="J31" s="50"/>
      <c r="K31" s="50"/>
      <c r="L31" s="32"/>
    </row>
    <row r="32" spans="2:12" s="1" customFormat="1" ht="14.4" customHeight="1">
      <c r="B32" s="32"/>
      <c r="F32" s="35" t="s">
        <v>43</v>
      </c>
      <c r="I32" s="35" t="s">
        <v>42</v>
      </c>
      <c r="J32" s="35" t="s">
        <v>44</v>
      </c>
      <c r="L32" s="32"/>
    </row>
    <row r="33" spans="2:12" s="1" customFormat="1" ht="14.4" customHeight="1">
      <c r="B33" s="32"/>
      <c r="D33" s="52" t="s">
        <v>45</v>
      </c>
      <c r="E33" s="27" t="s">
        <v>46</v>
      </c>
      <c r="F33" s="83">
        <f>ROUND((SUM(BE89:BE229)),  2)</f>
        <v>0</v>
      </c>
      <c r="I33" s="93">
        <v>0.21</v>
      </c>
      <c r="J33" s="83">
        <f>ROUND(((SUM(BE89:BE229))*I33),  2)</f>
        <v>0</v>
      </c>
      <c r="L33" s="32"/>
    </row>
    <row r="34" spans="2:12" s="1" customFormat="1" ht="14.4" customHeight="1">
      <c r="B34" s="32"/>
      <c r="E34" s="27" t="s">
        <v>47</v>
      </c>
      <c r="F34" s="83">
        <f>ROUND((SUM(BF89:BF229)),  2)</f>
        <v>0</v>
      </c>
      <c r="I34" s="93">
        <v>0.12</v>
      </c>
      <c r="J34" s="83">
        <f>ROUND(((SUM(BF89:BF229))*I34),  2)</f>
        <v>0</v>
      </c>
      <c r="L34" s="32"/>
    </row>
    <row r="35" spans="2:12" s="1" customFormat="1" ht="14.4" hidden="1" customHeight="1">
      <c r="B35" s="32"/>
      <c r="E35" s="27" t="s">
        <v>48</v>
      </c>
      <c r="F35" s="83">
        <f>ROUND((SUM(BG89:BG229)),  2)</f>
        <v>0</v>
      </c>
      <c r="I35" s="93">
        <v>0.21</v>
      </c>
      <c r="J35" s="83">
        <f>0</f>
        <v>0</v>
      </c>
      <c r="L35" s="32"/>
    </row>
    <row r="36" spans="2:12" s="1" customFormat="1" ht="14.4" hidden="1" customHeight="1">
      <c r="B36" s="32"/>
      <c r="E36" s="27" t="s">
        <v>49</v>
      </c>
      <c r="F36" s="83">
        <f>ROUND((SUM(BH89:BH229)),  2)</f>
        <v>0</v>
      </c>
      <c r="I36" s="93">
        <v>0.12</v>
      </c>
      <c r="J36" s="83">
        <f>0</f>
        <v>0</v>
      </c>
      <c r="L36" s="32"/>
    </row>
    <row r="37" spans="2:12" s="1" customFormat="1" ht="14.4" hidden="1" customHeight="1">
      <c r="B37" s="32"/>
      <c r="E37" s="27" t="s">
        <v>50</v>
      </c>
      <c r="F37" s="83">
        <f>ROUND((SUM(BI89:BI229)),  2)</f>
        <v>0</v>
      </c>
      <c r="I37" s="93">
        <v>0</v>
      </c>
      <c r="J37" s="83">
        <f>0</f>
        <v>0</v>
      </c>
      <c r="L37" s="32"/>
    </row>
    <row r="38" spans="2:12" s="1" customFormat="1" ht="7" customHeight="1">
      <c r="B38" s="32"/>
      <c r="L38" s="32"/>
    </row>
    <row r="39" spans="2:12" s="1" customFormat="1" ht="25.4" customHeight="1">
      <c r="B39" s="32"/>
      <c r="C39" s="94"/>
      <c r="D39" s="95" t="s">
        <v>51</v>
      </c>
      <c r="E39" s="54"/>
      <c r="F39" s="54"/>
      <c r="G39" s="96" t="s">
        <v>52</v>
      </c>
      <c r="H39" s="97" t="s">
        <v>53</v>
      </c>
      <c r="I39" s="54"/>
      <c r="J39" s="98">
        <f>SUM(J30:J37)</f>
        <v>0</v>
      </c>
      <c r="K39" s="99"/>
      <c r="L39" s="32"/>
    </row>
    <row r="40" spans="2:12" s="1" customFormat="1" ht="14.4" customHeight="1">
      <c r="B40" s="41"/>
      <c r="C40" s="42"/>
      <c r="D40" s="42"/>
      <c r="E40" s="42"/>
      <c r="F40" s="42"/>
      <c r="G40" s="42"/>
      <c r="H40" s="42"/>
      <c r="I40" s="42"/>
      <c r="J40" s="42"/>
      <c r="K40" s="42"/>
      <c r="L40" s="32"/>
    </row>
    <row r="44" spans="2:12" s="1" customFormat="1" ht="7" hidden="1" customHeight="1">
      <c r="B44" s="43"/>
      <c r="C44" s="44"/>
      <c r="D44" s="44"/>
      <c r="E44" s="44"/>
      <c r="F44" s="44"/>
      <c r="G44" s="44"/>
      <c r="H44" s="44"/>
      <c r="I44" s="44"/>
      <c r="J44" s="44"/>
      <c r="K44" s="44"/>
      <c r="L44" s="32"/>
    </row>
    <row r="45" spans="2:12" s="1" customFormat="1" ht="25" hidden="1" customHeight="1">
      <c r="B45" s="32"/>
      <c r="C45" s="21" t="s">
        <v>114</v>
      </c>
      <c r="L45" s="32"/>
    </row>
    <row r="46" spans="2:12" s="1" customFormat="1" ht="7" hidden="1" customHeight="1">
      <c r="B46" s="32"/>
      <c r="L46" s="32"/>
    </row>
    <row r="47" spans="2:12" s="1" customFormat="1" ht="12" hidden="1" customHeight="1">
      <c r="B47" s="32"/>
      <c r="C47" s="27" t="s">
        <v>16</v>
      </c>
      <c r="L47" s="32"/>
    </row>
    <row r="48" spans="2:12" s="1" customFormat="1" ht="16.5" hidden="1" customHeight="1">
      <c r="B48" s="32"/>
      <c r="E48" s="235" t="str">
        <f>E7</f>
        <v>Novostavba hasičské zbrojnice pro obec Stračov na p.p.č. 79-2 v k.ú. Stračov-výkaz výměr</v>
      </c>
      <c r="F48" s="236"/>
      <c r="G48" s="236"/>
      <c r="H48" s="236"/>
      <c r="L48" s="32"/>
    </row>
    <row r="49" spans="2:47" s="1" customFormat="1" ht="12" hidden="1" customHeight="1">
      <c r="B49" s="32"/>
      <c r="C49" s="27" t="s">
        <v>112</v>
      </c>
      <c r="L49" s="32"/>
    </row>
    <row r="50" spans="2:47" s="1" customFormat="1" ht="16.5" hidden="1" customHeight="1">
      <c r="B50" s="32"/>
      <c r="E50" s="194" t="str">
        <f>E9</f>
        <v>3 - Vytápění</v>
      </c>
      <c r="F50" s="237"/>
      <c r="G50" s="237"/>
      <c r="H50" s="237"/>
      <c r="L50" s="32"/>
    </row>
    <row r="51" spans="2:47" s="1" customFormat="1" ht="7" hidden="1" customHeight="1">
      <c r="B51" s="32"/>
      <c r="L51" s="32"/>
    </row>
    <row r="52" spans="2:47" s="1" customFormat="1" ht="12" hidden="1" customHeight="1">
      <c r="B52" s="32"/>
      <c r="C52" s="27" t="s">
        <v>21</v>
      </c>
      <c r="F52" s="25" t="str">
        <f>F12</f>
        <v>Stračov čp.2, st.p.č.79/2, kú Stračov</v>
      </c>
      <c r="I52" s="27" t="s">
        <v>23</v>
      </c>
      <c r="J52" s="49" t="str">
        <f>IF(J12="","",J12)</f>
        <v>29. 6. 2026</v>
      </c>
      <c r="L52" s="32"/>
    </row>
    <row r="53" spans="2:47" s="1" customFormat="1" ht="7" hidden="1" customHeight="1">
      <c r="B53" s="32"/>
      <c r="L53" s="32"/>
    </row>
    <row r="54" spans="2:47" s="1" customFormat="1" ht="40" hidden="1" customHeight="1">
      <c r="B54" s="32"/>
      <c r="C54" s="27" t="s">
        <v>25</v>
      </c>
      <c r="F54" s="25" t="str">
        <f>E15</f>
        <v>Obec Stračov, Stračov 2, 503 14 Stračov</v>
      </c>
      <c r="I54" s="27" t="s">
        <v>33</v>
      </c>
      <c r="J54" s="30" t="str">
        <f>E21</f>
        <v>Bc. Tomáš Nosek, Palackého 189, Nechanice, 503 15</v>
      </c>
      <c r="L54" s="32"/>
    </row>
    <row r="55" spans="2:47" s="1" customFormat="1" ht="15.15" hidden="1" customHeight="1">
      <c r="B55" s="32"/>
      <c r="C55" s="27" t="s">
        <v>31</v>
      </c>
      <c r="F55" s="25" t="str">
        <f>IF(E18="","",E18)</f>
        <v>Vyplň údaj</v>
      </c>
      <c r="I55" s="27" t="s">
        <v>37</v>
      </c>
      <c r="J55" s="30" t="str">
        <f>E24</f>
        <v xml:space="preserve"> </v>
      </c>
      <c r="L55" s="32"/>
    </row>
    <row r="56" spans="2:47" s="1" customFormat="1" ht="10.25" hidden="1" customHeight="1">
      <c r="B56" s="32"/>
      <c r="L56" s="32"/>
    </row>
    <row r="57" spans="2:47" s="1" customFormat="1" ht="29.25" hidden="1" customHeight="1">
      <c r="B57" s="32"/>
      <c r="C57" s="100" t="s">
        <v>115</v>
      </c>
      <c r="D57" s="94"/>
      <c r="E57" s="94"/>
      <c r="F57" s="94"/>
      <c r="G57" s="94"/>
      <c r="H57" s="94"/>
      <c r="I57" s="94"/>
      <c r="J57" s="101" t="s">
        <v>116</v>
      </c>
      <c r="K57" s="94"/>
      <c r="L57" s="32"/>
    </row>
    <row r="58" spans="2:47" s="1" customFormat="1" ht="10.25" hidden="1" customHeight="1">
      <c r="B58" s="32"/>
      <c r="L58" s="32"/>
    </row>
    <row r="59" spans="2:47" s="1" customFormat="1" ht="22.75" hidden="1" customHeight="1">
      <c r="B59" s="32"/>
      <c r="C59" s="102" t="s">
        <v>73</v>
      </c>
      <c r="J59" s="63">
        <f>J89</f>
        <v>0</v>
      </c>
      <c r="L59" s="32"/>
      <c r="AU59" s="17" t="s">
        <v>117</v>
      </c>
    </row>
    <row r="60" spans="2:47" s="8" customFormat="1" ht="25" hidden="1" customHeight="1">
      <c r="B60" s="103"/>
      <c r="D60" s="104" t="s">
        <v>126</v>
      </c>
      <c r="E60" s="105"/>
      <c r="F60" s="105"/>
      <c r="G60" s="105"/>
      <c r="H60" s="105"/>
      <c r="I60" s="105"/>
      <c r="J60" s="106">
        <f>J90</f>
        <v>0</v>
      </c>
      <c r="L60" s="103"/>
    </row>
    <row r="61" spans="2:47" s="9" customFormat="1" ht="19.899999999999999" hidden="1" customHeight="1">
      <c r="B61" s="107"/>
      <c r="D61" s="108" t="s">
        <v>128</v>
      </c>
      <c r="E61" s="109"/>
      <c r="F61" s="109"/>
      <c r="G61" s="109"/>
      <c r="H61" s="109"/>
      <c r="I61" s="109"/>
      <c r="J61" s="110">
        <f>J91</f>
        <v>0</v>
      </c>
      <c r="L61" s="107"/>
    </row>
    <row r="62" spans="2:47" s="9" customFormat="1" ht="19.899999999999999" hidden="1" customHeight="1">
      <c r="B62" s="107"/>
      <c r="D62" s="108" t="s">
        <v>1516</v>
      </c>
      <c r="E62" s="109"/>
      <c r="F62" s="109"/>
      <c r="G62" s="109"/>
      <c r="H62" s="109"/>
      <c r="I62" s="109"/>
      <c r="J62" s="110">
        <f>J110</f>
        <v>0</v>
      </c>
      <c r="L62" s="107"/>
    </row>
    <row r="63" spans="2:47" s="9" customFormat="1" ht="19.899999999999999" hidden="1" customHeight="1">
      <c r="B63" s="107"/>
      <c r="D63" s="108" t="s">
        <v>1839</v>
      </c>
      <c r="E63" s="109"/>
      <c r="F63" s="109"/>
      <c r="G63" s="109"/>
      <c r="H63" s="109"/>
      <c r="I63" s="109"/>
      <c r="J63" s="110">
        <f>J115</f>
        <v>0</v>
      </c>
      <c r="L63" s="107"/>
    </row>
    <row r="64" spans="2:47" s="9" customFormat="1" ht="19.899999999999999" hidden="1" customHeight="1">
      <c r="B64" s="107"/>
      <c r="D64" s="108" t="s">
        <v>1840</v>
      </c>
      <c r="E64" s="109"/>
      <c r="F64" s="109"/>
      <c r="G64" s="109"/>
      <c r="H64" s="109"/>
      <c r="I64" s="109"/>
      <c r="J64" s="110">
        <f>J150</f>
        <v>0</v>
      </c>
      <c r="L64" s="107"/>
    </row>
    <row r="65" spans="2:12" s="9" customFormat="1" ht="19.899999999999999" hidden="1" customHeight="1">
      <c r="B65" s="107"/>
      <c r="D65" s="108" t="s">
        <v>1841</v>
      </c>
      <c r="E65" s="109"/>
      <c r="F65" s="109"/>
      <c r="G65" s="109"/>
      <c r="H65" s="109"/>
      <c r="I65" s="109"/>
      <c r="J65" s="110">
        <f>J165</f>
        <v>0</v>
      </c>
      <c r="L65" s="107"/>
    </row>
    <row r="66" spans="2:12" s="9" customFormat="1" ht="19.899999999999999" hidden="1" customHeight="1">
      <c r="B66" s="107"/>
      <c r="D66" s="108" t="s">
        <v>1842</v>
      </c>
      <c r="E66" s="109"/>
      <c r="F66" s="109"/>
      <c r="G66" s="109"/>
      <c r="H66" s="109"/>
      <c r="I66" s="109"/>
      <c r="J66" s="110">
        <f>J202</f>
        <v>0</v>
      </c>
      <c r="L66" s="107"/>
    </row>
    <row r="67" spans="2:12" s="8" customFormat="1" ht="25" hidden="1" customHeight="1">
      <c r="B67" s="103"/>
      <c r="D67" s="104" t="s">
        <v>141</v>
      </c>
      <c r="E67" s="105"/>
      <c r="F67" s="105"/>
      <c r="G67" s="105"/>
      <c r="H67" s="105"/>
      <c r="I67" s="105"/>
      <c r="J67" s="106">
        <f>J223</f>
        <v>0</v>
      </c>
      <c r="L67" s="103"/>
    </row>
    <row r="68" spans="2:12" s="8" customFormat="1" ht="25" hidden="1" customHeight="1">
      <c r="B68" s="103"/>
      <c r="D68" s="104" t="s">
        <v>1843</v>
      </c>
      <c r="E68" s="105"/>
      <c r="F68" s="105"/>
      <c r="G68" s="105"/>
      <c r="H68" s="105"/>
      <c r="I68" s="105"/>
      <c r="J68" s="106">
        <f>J226</f>
        <v>0</v>
      </c>
      <c r="L68" s="103"/>
    </row>
    <row r="69" spans="2:12" s="9" customFormat="1" ht="19.899999999999999" hidden="1" customHeight="1">
      <c r="B69" s="107"/>
      <c r="D69" s="108" t="s">
        <v>1844</v>
      </c>
      <c r="E69" s="109"/>
      <c r="F69" s="109"/>
      <c r="G69" s="109"/>
      <c r="H69" s="109"/>
      <c r="I69" s="109"/>
      <c r="J69" s="110">
        <f>J227</f>
        <v>0</v>
      </c>
      <c r="L69" s="107"/>
    </row>
    <row r="70" spans="2:12" s="1" customFormat="1" ht="21.75" hidden="1" customHeight="1">
      <c r="B70" s="32"/>
      <c r="L70" s="32"/>
    </row>
    <row r="71" spans="2:12" s="1" customFormat="1" ht="7" hidden="1" customHeight="1">
      <c r="B71" s="41"/>
      <c r="C71" s="42"/>
      <c r="D71" s="42"/>
      <c r="E71" s="42"/>
      <c r="F71" s="42"/>
      <c r="G71" s="42"/>
      <c r="H71" s="42"/>
      <c r="I71" s="42"/>
      <c r="J71" s="42"/>
      <c r="K71" s="42"/>
      <c r="L71" s="32"/>
    </row>
    <row r="72" spans="2:12" ht="10" hidden="1"/>
    <row r="73" spans="2:12" ht="10" hidden="1"/>
    <row r="74" spans="2:12" ht="10" hidden="1"/>
    <row r="75" spans="2:12" s="1" customFormat="1" ht="7" customHeight="1">
      <c r="B75" s="43"/>
      <c r="C75" s="44"/>
      <c r="D75" s="44"/>
      <c r="E75" s="44"/>
      <c r="F75" s="44"/>
      <c r="G75" s="44"/>
      <c r="H75" s="44"/>
      <c r="I75" s="44"/>
      <c r="J75" s="44"/>
      <c r="K75" s="44"/>
      <c r="L75" s="32"/>
    </row>
    <row r="76" spans="2:12" s="1" customFormat="1" ht="25" customHeight="1">
      <c r="B76" s="32"/>
      <c r="C76" s="21" t="s">
        <v>142</v>
      </c>
      <c r="L76" s="32"/>
    </row>
    <row r="77" spans="2:12" s="1" customFormat="1" ht="7" customHeight="1">
      <c r="B77" s="32"/>
      <c r="L77" s="32"/>
    </row>
    <row r="78" spans="2:12" s="1" customFormat="1" ht="12" customHeight="1">
      <c r="B78" s="32"/>
      <c r="C78" s="27" t="s">
        <v>16</v>
      </c>
      <c r="L78" s="32"/>
    </row>
    <row r="79" spans="2:12" s="1" customFormat="1" ht="16.5" customHeight="1">
      <c r="B79" s="32"/>
      <c r="E79" s="235" t="str">
        <f>E7</f>
        <v>Novostavba hasičské zbrojnice pro obec Stračov na p.p.č. 79-2 v k.ú. Stračov-výkaz výměr</v>
      </c>
      <c r="F79" s="236"/>
      <c r="G79" s="236"/>
      <c r="H79" s="236"/>
      <c r="L79" s="32"/>
    </row>
    <row r="80" spans="2:12" s="1" customFormat="1" ht="12" customHeight="1">
      <c r="B80" s="32"/>
      <c r="C80" s="27" t="s">
        <v>112</v>
      </c>
      <c r="L80" s="32"/>
    </row>
    <row r="81" spans="2:65" s="1" customFormat="1" ht="16.5" customHeight="1">
      <c r="B81" s="32"/>
      <c r="E81" s="194" t="str">
        <f>E9</f>
        <v>3 - Vytápění</v>
      </c>
      <c r="F81" s="237"/>
      <c r="G81" s="237"/>
      <c r="H81" s="237"/>
      <c r="L81" s="32"/>
    </row>
    <row r="82" spans="2:65" s="1" customFormat="1" ht="7" customHeight="1">
      <c r="B82" s="32"/>
      <c r="L82" s="32"/>
    </row>
    <row r="83" spans="2:65" s="1" customFormat="1" ht="12" customHeight="1">
      <c r="B83" s="32"/>
      <c r="C83" s="27" t="s">
        <v>21</v>
      </c>
      <c r="F83" s="25" t="str">
        <f>F12</f>
        <v>Stračov čp.2, st.p.č.79/2, kú Stračov</v>
      </c>
      <c r="I83" s="27" t="s">
        <v>23</v>
      </c>
      <c r="J83" s="49" t="str">
        <f>IF(J12="","",J12)</f>
        <v>29. 6. 2026</v>
      </c>
      <c r="L83" s="32"/>
    </row>
    <row r="84" spans="2:65" s="1" customFormat="1" ht="7" customHeight="1">
      <c r="B84" s="32"/>
      <c r="L84" s="32"/>
    </row>
    <row r="85" spans="2:65" s="1" customFormat="1" ht="40" customHeight="1">
      <c r="B85" s="32"/>
      <c r="C85" s="27" t="s">
        <v>25</v>
      </c>
      <c r="F85" s="25" t="str">
        <f>E15</f>
        <v>Obec Stračov, Stračov 2, 503 14 Stračov</v>
      </c>
      <c r="I85" s="27" t="s">
        <v>33</v>
      </c>
      <c r="J85" s="30" t="str">
        <f>E21</f>
        <v>Bc. Tomáš Nosek, Palackého 189, Nechanice, 503 15</v>
      </c>
      <c r="L85" s="32"/>
    </row>
    <row r="86" spans="2:65" s="1" customFormat="1" ht="15.15" customHeight="1">
      <c r="B86" s="32"/>
      <c r="C86" s="27" t="s">
        <v>31</v>
      </c>
      <c r="F86" s="25" t="str">
        <f>IF(E18="","",E18)</f>
        <v>Vyplň údaj</v>
      </c>
      <c r="I86" s="27" t="s">
        <v>37</v>
      </c>
      <c r="J86" s="30" t="str">
        <f>E24</f>
        <v xml:space="preserve"> </v>
      </c>
      <c r="L86" s="32"/>
    </row>
    <row r="87" spans="2:65" s="1" customFormat="1" ht="10.25" customHeight="1">
      <c r="B87" s="32"/>
      <c r="L87" s="32"/>
    </row>
    <row r="88" spans="2:65" s="10" customFormat="1" ht="29.25" customHeight="1">
      <c r="B88" s="111"/>
      <c r="C88" s="112" t="s">
        <v>143</v>
      </c>
      <c r="D88" s="113" t="s">
        <v>60</v>
      </c>
      <c r="E88" s="113" t="s">
        <v>56</v>
      </c>
      <c r="F88" s="113" t="s">
        <v>57</v>
      </c>
      <c r="G88" s="113" t="s">
        <v>144</v>
      </c>
      <c r="H88" s="113" t="s">
        <v>145</v>
      </c>
      <c r="I88" s="113" t="s">
        <v>146</v>
      </c>
      <c r="J88" s="113" t="s">
        <v>116</v>
      </c>
      <c r="K88" s="114" t="s">
        <v>147</v>
      </c>
      <c r="L88" s="111"/>
      <c r="M88" s="56" t="s">
        <v>19</v>
      </c>
      <c r="N88" s="57" t="s">
        <v>45</v>
      </c>
      <c r="O88" s="57" t="s">
        <v>148</v>
      </c>
      <c r="P88" s="57" t="s">
        <v>149</v>
      </c>
      <c r="Q88" s="57" t="s">
        <v>150</v>
      </c>
      <c r="R88" s="57" t="s">
        <v>151</v>
      </c>
      <c r="S88" s="57" t="s">
        <v>152</v>
      </c>
      <c r="T88" s="58" t="s">
        <v>153</v>
      </c>
    </row>
    <row r="89" spans="2:65" s="1" customFormat="1" ht="22.75" customHeight="1">
      <c r="B89" s="32"/>
      <c r="C89" s="61" t="s">
        <v>154</v>
      </c>
      <c r="J89" s="115">
        <f>BK89</f>
        <v>0</v>
      </c>
      <c r="L89" s="32"/>
      <c r="M89" s="59"/>
      <c r="N89" s="50"/>
      <c r="O89" s="50"/>
      <c r="P89" s="116">
        <f>P90+P223+P226</f>
        <v>0</v>
      </c>
      <c r="Q89" s="50"/>
      <c r="R89" s="116">
        <f>R90+R223+R226</f>
        <v>0</v>
      </c>
      <c r="S89" s="50"/>
      <c r="T89" s="117">
        <f>T90+T223+T226</f>
        <v>0</v>
      </c>
      <c r="AT89" s="17" t="s">
        <v>74</v>
      </c>
      <c r="AU89" s="17" t="s">
        <v>117</v>
      </c>
      <c r="BK89" s="118">
        <f>BK90+BK223+BK226</f>
        <v>0</v>
      </c>
    </row>
    <row r="90" spans="2:65" s="11" customFormat="1" ht="25.9" customHeight="1">
      <c r="B90" s="119"/>
      <c r="D90" s="120" t="s">
        <v>74</v>
      </c>
      <c r="E90" s="121" t="s">
        <v>835</v>
      </c>
      <c r="F90" s="121" t="s">
        <v>836</v>
      </c>
      <c r="I90" s="122"/>
      <c r="J90" s="123">
        <f>BK90</f>
        <v>0</v>
      </c>
      <c r="L90" s="119"/>
      <c r="M90" s="124"/>
      <c r="P90" s="125">
        <f>P91+P110+P115+P150+P165+P202</f>
        <v>0</v>
      </c>
      <c r="R90" s="125">
        <f>R91+R110+R115+R150+R165+R202</f>
        <v>0</v>
      </c>
      <c r="T90" s="126">
        <f>T91+T110+T115+T150+T165+T202</f>
        <v>0</v>
      </c>
      <c r="AR90" s="120" t="s">
        <v>84</v>
      </c>
      <c r="AT90" s="127" t="s">
        <v>74</v>
      </c>
      <c r="AU90" s="127" t="s">
        <v>75</v>
      </c>
      <c r="AY90" s="120" t="s">
        <v>157</v>
      </c>
      <c r="BK90" s="128">
        <f>BK91+BK110+BK115+BK150+BK165+BK202</f>
        <v>0</v>
      </c>
    </row>
    <row r="91" spans="2:65" s="11" customFormat="1" ht="22.75" customHeight="1">
      <c r="B91" s="119"/>
      <c r="D91" s="120" t="s">
        <v>74</v>
      </c>
      <c r="E91" s="129" t="s">
        <v>918</v>
      </c>
      <c r="F91" s="129" t="s">
        <v>919</v>
      </c>
      <c r="I91" s="122"/>
      <c r="J91" s="130">
        <f>BK91</f>
        <v>0</v>
      </c>
      <c r="L91" s="119"/>
      <c r="M91" s="124"/>
      <c r="P91" s="125">
        <f>SUM(P92:P109)</f>
        <v>0</v>
      </c>
      <c r="R91" s="125">
        <f>SUM(R92:R109)</f>
        <v>0</v>
      </c>
      <c r="T91" s="126">
        <f>SUM(T92:T109)</f>
        <v>0</v>
      </c>
      <c r="AR91" s="120" t="s">
        <v>84</v>
      </c>
      <c r="AT91" s="127" t="s">
        <v>74</v>
      </c>
      <c r="AU91" s="127" t="s">
        <v>80</v>
      </c>
      <c r="AY91" s="120" t="s">
        <v>157</v>
      </c>
      <c r="BK91" s="128">
        <f>SUM(BK92:BK109)</f>
        <v>0</v>
      </c>
    </row>
    <row r="92" spans="2:65" s="1" customFormat="1" ht="37.75" customHeight="1">
      <c r="B92" s="32"/>
      <c r="C92" s="131" t="s">
        <v>80</v>
      </c>
      <c r="D92" s="131" t="s">
        <v>159</v>
      </c>
      <c r="E92" s="132" t="s">
        <v>1679</v>
      </c>
      <c r="F92" s="133" t="s">
        <v>1680</v>
      </c>
      <c r="G92" s="134" t="s">
        <v>235</v>
      </c>
      <c r="H92" s="135">
        <v>146</v>
      </c>
      <c r="I92" s="136"/>
      <c r="J92" s="137">
        <f>ROUND(I92*H92,2)</f>
        <v>0</v>
      </c>
      <c r="K92" s="133" t="s">
        <v>19</v>
      </c>
      <c r="L92" s="32"/>
      <c r="M92" s="138" t="s">
        <v>19</v>
      </c>
      <c r="N92" s="139" t="s">
        <v>46</v>
      </c>
      <c r="P92" s="140">
        <f>O92*H92</f>
        <v>0</v>
      </c>
      <c r="Q92" s="140">
        <v>0</v>
      </c>
      <c r="R92" s="140">
        <f>Q92*H92</f>
        <v>0</v>
      </c>
      <c r="S92" s="140">
        <v>0</v>
      </c>
      <c r="T92" s="141">
        <f>S92*H92</f>
        <v>0</v>
      </c>
      <c r="AR92" s="142" t="s">
        <v>192</v>
      </c>
      <c r="AT92" s="142" t="s">
        <v>159</v>
      </c>
      <c r="AU92" s="142" t="s">
        <v>84</v>
      </c>
      <c r="AY92" s="17" t="s">
        <v>157</v>
      </c>
      <c r="BE92" s="143">
        <f>IF(N92="základní",J92,0)</f>
        <v>0</v>
      </c>
      <c r="BF92" s="143">
        <f>IF(N92="snížená",J92,0)</f>
        <v>0</v>
      </c>
      <c r="BG92" s="143">
        <f>IF(N92="zákl. přenesená",J92,0)</f>
        <v>0</v>
      </c>
      <c r="BH92" s="143">
        <f>IF(N92="sníž. přenesená",J92,0)</f>
        <v>0</v>
      </c>
      <c r="BI92" s="143">
        <f>IF(N92="nulová",J92,0)</f>
        <v>0</v>
      </c>
      <c r="BJ92" s="17" t="s">
        <v>80</v>
      </c>
      <c r="BK92" s="143">
        <f>ROUND(I92*H92,2)</f>
        <v>0</v>
      </c>
      <c r="BL92" s="17" t="s">
        <v>192</v>
      </c>
      <c r="BM92" s="142" t="s">
        <v>84</v>
      </c>
    </row>
    <row r="93" spans="2:65" s="1" customFormat="1" ht="18">
      <c r="B93" s="32"/>
      <c r="D93" s="144" t="s">
        <v>163</v>
      </c>
      <c r="F93" s="145" t="s">
        <v>1680</v>
      </c>
      <c r="I93" s="146"/>
      <c r="L93" s="32"/>
      <c r="M93" s="147"/>
      <c r="T93" s="53"/>
      <c r="AT93" s="17" t="s">
        <v>163</v>
      </c>
      <c r="AU93" s="17" t="s">
        <v>84</v>
      </c>
    </row>
    <row r="94" spans="2:65" s="1" customFormat="1" ht="16.5" customHeight="1">
      <c r="B94" s="32"/>
      <c r="C94" s="162" t="s">
        <v>84</v>
      </c>
      <c r="D94" s="162" t="s">
        <v>206</v>
      </c>
      <c r="E94" s="163" t="s">
        <v>1845</v>
      </c>
      <c r="F94" s="164" t="s">
        <v>1846</v>
      </c>
      <c r="G94" s="165" t="s">
        <v>235</v>
      </c>
      <c r="H94" s="166">
        <v>140</v>
      </c>
      <c r="I94" s="167"/>
      <c r="J94" s="168">
        <f>ROUND(I94*H94,2)</f>
        <v>0</v>
      </c>
      <c r="K94" s="164" t="s">
        <v>19</v>
      </c>
      <c r="L94" s="169"/>
      <c r="M94" s="170" t="s">
        <v>19</v>
      </c>
      <c r="N94" s="171" t="s">
        <v>46</v>
      </c>
      <c r="P94" s="140">
        <f>O94*H94</f>
        <v>0</v>
      </c>
      <c r="Q94" s="140">
        <v>0</v>
      </c>
      <c r="R94" s="140">
        <f>Q94*H94</f>
        <v>0</v>
      </c>
      <c r="S94" s="140">
        <v>0</v>
      </c>
      <c r="T94" s="141">
        <f>S94*H94</f>
        <v>0</v>
      </c>
      <c r="AR94" s="142" t="s">
        <v>230</v>
      </c>
      <c r="AT94" s="142" t="s">
        <v>206</v>
      </c>
      <c r="AU94" s="142" t="s">
        <v>84</v>
      </c>
      <c r="AY94" s="17" t="s">
        <v>157</v>
      </c>
      <c r="BE94" s="143">
        <f>IF(N94="základní",J94,0)</f>
        <v>0</v>
      </c>
      <c r="BF94" s="143">
        <f>IF(N94="snížená",J94,0)</f>
        <v>0</v>
      </c>
      <c r="BG94" s="143">
        <f>IF(N94="zákl. přenesená",J94,0)</f>
        <v>0</v>
      </c>
      <c r="BH94" s="143">
        <f>IF(N94="sníž. přenesená",J94,0)</f>
        <v>0</v>
      </c>
      <c r="BI94" s="143">
        <f>IF(N94="nulová",J94,0)</f>
        <v>0</v>
      </c>
      <c r="BJ94" s="17" t="s">
        <v>80</v>
      </c>
      <c r="BK94" s="143">
        <f>ROUND(I94*H94,2)</f>
        <v>0</v>
      </c>
      <c r="BL94" s="17" t="s">
        <v>192</v>
      </c>
      <c r="BM94" s="142" t="s">
        <v>90</v>
      </c>
    </row>
    <row r="95" spans="2:65" s="1" customFormat="1" ht="10">
      <c r="B95" s="32"/>
      <c r="D95" s="144" t="s">
        <v>163</v>
      </c>
      <c r="F95" s="145" t="s">
        <v>1846</v>
      </c>
      <c r="I95" s="146"/>
      <c r="L95" s="32"/>
      <c r="M95" s="147"/>
      <c r="T95" s="53"/>
      <c r="AT95" s="17" t="s">
        <v>163</v>
      </c>
      <c r="AU95" s="17" t="s">
        <v>84</v>
      </c>
    </row>
    <row r="96" spans="2:65" s="1" customFormat="1" ht="16.5" customHeight="1">
      <c r="B96" s="32"/>
      <c r="C96" s="162" t="s">
        <v>87</v>
      </c>
      <c r="D96" s="162" t="s">
        <v>206</v>
      </c>
      <c r="E96" s="163" t="s">
        <v>1847</v>
      </c>
      <c r="F96" s="164" t="s">
        <v>1848</v>
      </c>
      <c r="G96" s="165" t="s">
        <v>235</v>
      </c>
      <c r="H96" s="166">
        <v>6</v>
      </c>
      <c r="I96" s="167"/>
      <c r="J96" s="168">
        <f>ROUND(I96*H96,2)</f>
        <v>0</v>
      </c>
      <c r="K96" s="164" t="s">
        <v>19</v>
      </c>
      <c r="L96" s="169"/>
      <c r="M96" s="170" t="s">
        <v>19</v>
      </c>
      <c r="N96" s="171" t="s">
        <v>46</v>
      </c>
      <c r="P96" s="140">
        <f>O96*H96</f>
        <v>0</v>
      </c>
      <c r="Q96" s="140">
        <v>0</v>
      </c>
      <c r="R96" s="140">
        <f>Q96*H96</f>
        <v>0</v>
      </c>
      <c r="S96" s="140">
        <v>0</v>
      </c>
      <c r="T96" s="141">
        <f>S96*H96</f>
        <v>0</v>
      </c>
      <c r="AR96" s="142" t="s">
        <v>230</v>
      </c>
      <c r="AT96" s="142" t="s">
        <v>206</v>
      </c>
      <c r="AU96" s="142" t="s">
        <v>84</v>
      </c>
      <c r="AY96" s="17" t="s">
        <v>157</v>
      </c>
      <c r="BE96" s="143">
        <f>IF(N96="základní",J96,0)</f>
        <v>0</v>
      </c>
      <c r="BF96" s="143">
        <f>IF(N96="snížená",J96,0)</f>
        <v>0</v>
      </c>
      <c r="BG96" s="143">
        <f>IF(N96="zákl. přenesená",J96,0)</f>
        <v>0</v>
      </c>
      <c r="BH96" s="143">
        <f>IF(N96="sníž. přenesená",J96,0)</f>
        <v>0</v>
      </c>
      <c r="BI96" s="143">
        <f>IF(N96="nulová",J96,0)</f>
        <v>0</v>
      </c>
      <c r="BJ96" s="17" t="s">
        <v>80</v>
      </c>
      <c r="BK96" s="143">
        <f>ROUND(I96*H96,2)</f>
        <v>0</v>
      </c>
      <c r="BL96" s="17" t="s">
        <v>192</v>
      </c>
      <c r="BM96" s="142" t="s">
        <v>96</v>
      </c>
    </row>
    <row r="97" spans="2:65" s="1" customFormat="1" ht="10">
      <c r="B97" s="32"/>
      <c r="D97" s="144" t="s">
        <v>163</v>
      </c>
      <c r="F97" s="145" t="s">
        <v>1848</v>
      </c>
      <c r="I97" s="146"/>
      <c r="L97" s="32"/>
      <c r="M97" s="147"/>
      <c r="T97" s="53"/>
      <c r="AT97" s="17" t="s">
        <v>163</v>
      </c>
      <c r="AU97" s="17" t="s">
        <v>84</v>
      </c>
    </row>
    <row r="98" spans="2:65" s="1" customFormat="1" ht="37.75" customHeight="1">
      <c r="B98" s="32"/>
      <c r="C98" s="131" t="s">
        <v>90</v>
      </c>
      <c r="D98" s="131" t="s">
        <v>159</v>
      </c>
      <c r="E98" s="132" t="s">
        <v>1691</v>
      </c>
      <c r="F98" s="133" t="s">
        <v>1692</v>
      </c>
      <c r="G98" s="134" t="s">
        <v>235</v>
      </c>
      <c r="H98" s="135">
        <v>137</v>
      </c>
      <c r="I98" s="136"/>
      <c r="J98" s="137">
        <f>ROUND(I98*H98,2)</f>
        <v>0</v>
      </c>
      <c r="K98" s="133" t="s">
        <v>19</v>
      </c>
      <c r="L98" s="32"/>
      <c r="M98" s="138" t="s">
        <v>19</v>
      </c>
      <c r="N98" s="139" t="s">
        <v>46</v>
      </c>
      <c r="P98" s="140">
        <f>O98*H98</f>
        <v>0</v>
      </c>
      <c r="Q98" s="140">
        <v>0</v>
      </c>
      <c r="R98" s="140">
        <f>Q98*H98</f>
        <v>0</v>
      </c>
      <c r="S98" s="140">
        <v>0</v>
      </c>
      <c r="T98" s="141">
        <f>S98*H98</f>
        <v>0</v>
      </c>
      <c r="AR98" s="142" t="s">
        <v>192</v>
      </c>
      <c r="AT98" s="142" t="s">
        <v>159</v>
      </c>
      <c r="AU98" s="142" t="s">
        <v>84</v>
      </c>
      <c r="AY98" s="17" t="s">
        <v>157</v>
      </c>
      <c r="BE98" s="143">
        <f>IF(N98="základní",J98,0)</f>
        <v>0</v>
      </c>
      <c r="BF98" s="143">
        <f>IF(N98="snížená",J98,0)</f>
        <v>0</v>
      </c>
      <c r="BG98" s="143">
        <f>IF(N98="zákl. přenesená",J98,0)</f>
        <v>0</v>
      </c>
      <c r="BH98" s="143">
        <f>IF(N98="sníž. přenesená",J98,0)</f>
        <v>0</v>
      </c>
      <c r="BI98" s="143">
        <f>IF(N98="nulová",J98,0)</f>
        <v>0</v>
      </c>
      <c r="BJ98" s="17" t="s">
        <v>80</v>
      </c>
      <c r="BK98" s="143">
        <f>ROUND(I98*H98,2)</f>
        <v>0</v>
      </c>
      <c r="BL98" s="17" t="s">
        <v>192</v>
      </c>
      <c r="BM98" s="142" t="s">
        <v>175</v>
      </c>
    </row>
    <row r="99" spans="2:65" s="1" customFormat="1" ht="18">
      <c r="B99" s="32"/>
      <c r="D99" s="144" t="s">
        <v>163</v>
      </c>
      <c r="F99" s="145" t="s">
        <v>1692</v>
      </c>
      <c r="I99" s="146"/>
      <c r="L99" s="32"/>
      <c r="M99" s="147"/>
      <c r="T99" s="53"/>
      <c r="AT99" s="17" t="s">
        <v>163</v>
      </c>
      <c r="AU99" s="17" t="s">
        <v>84</v>
      </c>
    </row>
    <row r="100" spans="2:65" s="1" customFormat="1" ht="16.5" customHeight="1">
      <c r="B100" s="32"/>
      <c r="C100" s="162" t="s">
        <v>93</v>
      </c>
      <c r="D100" s="162" t="s">
        <v>206</v>
      </c>
      <c r="E100" s="163" t="s">
        <v>1849</v>
      </c>
      <c r="F100" s="164" t="s">
        <v>1850</v>
      </c>
      <c r="G100" s="165" t="s">
        <v>235</v>
      </c>
      <c r="H100" s="166">
        <v>59</v>
      </c>
      <c r="I100" s="167"/>
      <c r="J100" s="168">
        <f>ROUND(I100*H100,2)</f>
        <v>0</v>
      </c>
      <c r="K100" s="164" t="s">
        <v>19</v>
      </c>
      <c r="L100" s="169"/>
      <c r="M100" s="170" t="s">
        <v>19</v>
      </c>
      <c r="N100" s="171" t="s">
        <v>46</v>
      </c>
      <c r="P100" s="140">
        <f>O100*H100</f>
        <v>0</v>
      </c>
      <c r="Q100" s="140">
        <v>0</v>
      </c>
      <c r="R100" s="140">
        <f>Q100*H100</f>
        <v>0</v>
      </c>
      <c r="S100" s="140">
        <v>0</v>
      </c>
      <c r="T100" s="141">
        <f>S100*H100</f>
        <v>0</v>
      </c>
      <c r="AR100" s="142" t="s">
        <v>230</v>
      </c>
      <c r="AT100" s="142" t="s">
        <v>206</v>
      </c>
      <c r="AU100" s="142" t="s">
        <v>84</v>
      </c>
      <c r="AY100" s="17" t="s">
        <v>157</v>
      </c>
      <c r="BE100" s="143">
        <f>IF(N100="základní",J100,0)</f>
        <v>0</v>
      </c>
      <c r="BF100" s="143">
        <f>IF(N100="snížená",J100,0)</f>
        <v>0</v>
      </c>
      <c r="BG100" s="143">
        <f>IF(N100="zákl. přenesená",J100,0)</f>
        <v>0</v>
      </c>
      <c r="BH100" s="143">
        <f>IF(N100="sníž. přenesená",J100,0)</f>
        <v>0</v>
      </c>
      <c r="BI100" s="143">
        <f>IF(N100="nulová",J100,0)</f>
        <v>0</v>
      </c>
      <c r="BJ100" s="17" t="s">
        <v>80</v>
      </c>
      <c r="BK100" s="143">
        <f>ROUND(I100*H100,2)</f>
        <v>0</v>
      </c>
      <c r="BL100" s="17" t="s">
        <v>192</v>
      </c>
      <c r="BM100" s="142" t="s">
        <v>181</v>
      </c>
    </row>
    <row r="101" spans="2:65" s="1" customFormat="1" ht="10">
      <c r="B101" s="32"/>
      <c r="D101" s="144" t="s">
        <v>163</v>
      </c>
      <c r="F101" s="145" t="s">
        <v>1850</v>
      </c>
      <c r="I101" s="146"/>
      <c r="L101" s="32"/>
      <c r="M101" s="147"/>
      <c r="T101" s="53"/>
      <c r="AT101" s="17" t="s">
        <v>163</v>
      </c>
      <c r="AU101" s="17" t="s">
        <v>84</v>
      </c>
    </row>
    <row r="102" spans="2:65" s="1" customFormat="1" ht="16.5" customHeight="1">
      <c r="B102" s="32"/>
      <c r="C102" s="162" t="s">
        <v>96</v>
      </c>
      <c r="D102" s="162" t="s">
        <v>206</v>
      </c>
      <c r="E102" s="163" t="s">
        <v>1851</v>
      </c>
      <c r="F102" s="164" t="s">
        <v>1852</v>
      </c>
      <c r="G102" s="165" t="s">
        <v>235</v>
      </c>
      <c r="H102" s="166">
        <v>8</v>
      </c>
      <c r="I102" s="167"/>
      <c r="J102" s="168">
        <f>ROUND(I102*H102,2)</f>
        <v>0</v>
      </c>
      <c r="K102" s="164" t="s">
        <v>19</v>
      </c>
      <c r="L102" s="169"/>
      <c r="M102" s="170" t="s">
        <v>19</v>
      </c>
      <c r="N102" s="171" t="s">
        <v>46</v>
      </c>
      <c r="P102" s="140">
        <f>O102*H102</f>
        <v>0</v>
      </c>
      <c r="Q102" s="140">
        <v>0</v>
      </c>
      <c r="R102" s="140">
        <f>Q102*H102</f>
        <v>0</v>
      </c>
      <c r="S102" s="140">
        <v>0</v>
      </c>
      <c r="T102" s="141">
        <f>S102*H102</f>
        <v>0</v>
      </c>
      <c r="AR102" s="142" t="s">
        <v>230</v>
      </c>
      <c r="AT102" s="142" t="s">
        <v>206</v>
      </c>
      <c r="AU102" s="142" t="s">
        <v>84</v>
      </c>
      <c r="AY102" s="17" t="s">
        <v>157</v>
      </c>
      <c r="BE102" s="143">
        <f>IF(N102="základní",J102,0)</f>
        <v>0</v>
      </c>
      <c r="BF102" s="143">
        <f>IF(N102="snížená",J102,0)</f>
        <v>0</v>
      </c>
      <c r="BG102" s="143">
        <f>IF(N102="zákl. přenesená",J102,0)</f>
        <v>0</v>
      </c>
      <c r="BH102" s="143">
        <f>IF(N102="sníž. přenesená",J102,0)</f>
        <v>0</v>
      </c>
      <c r="BI102" s="143">
        <f>IF(N102="nulová",J102,0)</f>
        <v>0</v>
      </c>
      <c r="BJ102" s="17" t="s">
        <v>80</v>
      </c>
      <c r="BK102" s="143">
        <f>ROUND(I102*H102,2)</f>
        <v>0</v>
      </c>
      <c r="BL102" s="17" t="s">
        <v>192</v>
      </c>
      <c r="BM102" s="142" t="s">
        <v>8</v>
      </c>
    </row>
    <row r="103" spans="2:65" s="1" customFormat="1" ht="10">
      <c r="B103" s="32"/>
      <c r="D103" s="144" t="s">
        <v>163</v>
      </c>
      <c r="F103" s="145" t="s">
        <v>1852</v>
      </c>
      <c r="I103" s="146"/>
      <c r="L103" s="32"/>
      <c r="M103" s="147"/>
      <c r="T103" s="53"/>
      <c r="AT103" s="17" t="s">
        <v>163</v>
      </c>
      <c r="AU103" s="17" t="s">
        <v>84</v>
      </c>
    </row>
    <row r="104" spans="2:65" s="1" customFormat="1" ht="16.5" customHeight="1">
      <c r="B104" s="32"/>
      <c r="C104" s="162" t="s">
        <v>108</v>
      </c>
      <c r="D104" s="162" t="s">
        <v>206</v>
      </c>
      <c r="E104" s="163" t="s">
        <v>1853</v>
      </c>
      <c r="F104" s="164" t="s">
        <v>1854</v>
      </c>
      <c r="G104" s="165" t="s">
        <v>235</v>
      </c>
      <c r="H104" s="166">
        <v>14</v>
      </c>
      <c r="I104" s="167"/>
      <c r="J104" s="168">
        <f>ROUND(I104*H104,2)</f>
        <v>0</v>
      </c>
      <c r="K104" s="164" t="s">
        <v>19</v>
      </c>
      <c r="L104" s="169"/>
      <c r="M104" s="170" t="s">
        <v>19</v>
      </c>
      <c r="N104" s="171" t="s">
        <v>46</v>
      </c>
      <c r="P104" s="140">
        <f>O104*H104</f>
        <v>0</v>
      </c>
      <c r="Q104" s="140">
        <v>0</v>
      </c>
      <c r="R104" s="140">
        <f>Q104*H104</f>
        <v>0</v>
      </c>
      <c r="S104" s="140">
        <v>0</v>
      </c>
      <c r="T104" s="141">
        <f>S104*H104</f>
        <v>0</v>
      </c>
      <c r="AR104" s="142" t="s">
        <v>230</v>
      </c>
      <c r="AT104" s="142" t="s">
        <v>206</v>
      </c>
      <c r="AU104" s="142" t="s">
        <v>84</v>
      </c>
      <c r="AY104" s="17" t="s">
        <v>157</v>
      </c>
      <c r="BE104" s="143">
        <f>IF(N104="základní",J104,0)</f>
        <v>0</v>
      </c>
      <c r="BF104" s="143">
        <f>IF(N104="snížená",J104,0)</f>
        <v>0</v>
      </c>
      <c r="BG104" s="143">
        <f>IF(N104="zákl. přenesená",J104,0)</f>
        <v>0</v>
      </c>
      <c r="BH104" s="143">
        <f>IF(N104="sníž. přenesená",J104,0)</f>
        <v>0</v>
      </c>
      <c r="BI104" s="143">
        <f>IF(N104="nulová",J104,0)</f>
        <v>0</v>
      </c>
      <c r="BJ104" s="17" t="s">
        <v>80</v>
      </c>
      <c r="BK104" s="143">
        <f>ROUND(I104*H104,2)</f>
        <v>0</v>
      </c>
      <c r="BL104" s="17" t="s">
        <v>192</v>
      </c>
      <c r="BM104" s="142" t="s">
        <v>189</v>
      </c>
    </row>
    <row r="105" spans="2:65" s="1" customFormat="1" ht="10">
      <c r="B105" s="32"/>
      <c r="D105" s="144" t="s">
        <v>163</v>
      </c>
      <c r="F105" s="145" t="s">
        <v>1854</v>
      </c>
      <c r="I105" s="146"/>
      <c r="L105" s="32"/>
      <c r="M105" s="147"/>
      <c r="T105" s="53"/>
      <c r="AT105" s="17" t="s">
        <v>163</v>
      </c>
      <c r="AU105" s="17" t="s">
        <v>84</v>
      </c>
    </row>
    <row r="106" spans="2:65" s="1" customFormat="1" ht="16.5" customHeight="1">
      <c r="B106" s="32"/>
      <c r="C106" s="162" t="s">
        <v>175</v>
      </c>
      <c r="D106" s="162" t="s">
        <v>206</v>
      </c>
      <c r="E106" s="163" t="s">
        <v>1693</v>
      </c>
      <c r="F106" s="164" t="s">
        <v>1694</v>
      </c>
      <c r="G106" s="165" t="s">
        <v>235</v>
      </c>
      <c r="H106" s="166">
        <v>56</v>
      </c>
      <c r="I106" s="167"/>
      <c r="J106" s="168">
        <f>ROUND(I106*H106,2)</f>
        <v>0</v>
      </c>
      <c r="K106" s="164" t="s">
        <v>19</v>
      </c>
      <c r="L106" s="169"/>
      <c r="M106" s="170" t="s">
        <v>19</v>
      </c>
      <c r="N106" s="171" t="s">
        <v>46</v>
      </c>
      <c r="P106" s="140">
        <f>O106*H106</f>
        <v>0</v>
      </c>
      <c r="Q106" s="140">
        <v>0</v>
      </c>
      <c r="R106" s="140">
        <f>Q106*H106</f>
        <v>0</v>
      </c>
      <c r="S106" s="140">
        <v>0</v>
      </c>
      <c r="T106" s="141">
        <f>S106*H106</f>
        <v>0</v>
      </c>
      <c r="AR106" s="142" t="s">
        <v>230</v>
      </c>
      <c r="AT106" s="142" t="s">
        <v>206</v>
      </c>
      <c r="AU106" s="142" t="s">
        <v>84</v>
      </c>
      <c r="AY106" s="17" t="s">
        <v>157</v>
      </c>
      <c r="BE106" s="143">
        <f>IF(N106="základní",J106,0)</f>
        <v>0</v>
      </c>
      <c r="BF106" s="143">
        <f>IF(N106="snížená",J106,0)</f>
        <v>0</v>
      </c>
      <c r="BG106" s="143">
        <f>IF(N106="zákl. přenesená",J106,0)</f>
        <v>0</v>
      </c>
      <c r="BH106" s="143">
        <f>IF(N106="sníž. přenesená",J106,0)</f>
        <v>0</v>
      </c>
      <c r="BI106" s="143">
        <f>IF(N106="nulová",J106,0)</f>
        <v>0</v>
      </c>
      <c r="BJ106" s="17" t="s">
        <v>80</v>
      </c>
      <c r="BK106" s="143">
        <f>ROUND(I106*H106,2)</f>
        <v>0</v>
      </c>
      <c r="BL106" s="17" t="s">
        <v>192</v>
      </c>
      <c r="BM106" s="142" t="s">
        <v>192</v>
      </c>
    </row>
    <row r="107" spans="2:65" s="1" customFormat="1" ht="10">
      <c r="B107" s="32"/>
      <c r="D107" s="144" t="s">
        <v>163</v>
      </c>
      <c r="F107" s="145" t="s">
        <v>1694</v>
      </c>
      <c r="I107" s="146"/>
      <c r="L107" s="32"/>
      <c r="M107" s="147"/>
      <c r="T107" s="53"/>
      <c r="AT107" s="17" t="s">
        <v>163</v>
      </c>
      <c r="AU107" s="17" t="s">
        <v>84</v>
      </c>
    </row>
    <row r="108" spans="2:65" s="1" customFormat="1" ht="24.15" customHeight="1">
      <c r="B108" s="32"/>
      <c r="C108" s="131" t="s">
        <v>196</v>
      </c>
      <c r="D108" s="131" t="s">
        <v>159</v>
      </c>
      <c r="E108" s="132" t="s">
        <v>1695</v>
      </c>
      <c r="F108" s="133" t="s">
        <v>1696</v>
      </c>
      <c r="G108" s="134" t="s">
        <v>185</v>
      </c>
      <c r="H108" s="135">
        <v>0.11</v>
      </c>
      <c r="I108" s="136"/>
      <c r="J108" s="137">
        <f>ROUND(I108*H108,2)</f>
        <v>0</v>
      </c>
      <c r="K108" s="133" t="s">
        <v>19</v>
      </c>
      <c r="L108" s="32"/>
      <c r="M108" s="138" t="s">
        <v>19</v>
      </c>
      <c r="N108" s="139" t="s">
        <v>46</v>
      </c>
      <c r="P108" s="140">
        <f>O108*H108</f>
        <v>0</v>
      </c>
      <c r="Q108" s="140">
        <v>0</v>
      </c>
      <c r="R108" s="140">
        <f>Q108*H108</f>
        <v>0</v>
      </c>
      <c r="S108" s="140">
        <v>0</v>
      </c>
      <c r="T108" s="141">
        <f>S108*H108</f>
        <v>0</v>
      </c>
      <c r="AR108" s="142" t="s">
        <v>192</v>
      </c>
      <c r="AT108" s="142" t="s">
        <v>159</v>
      </c>
      <c r="AU108" s="142" t="s">
        <v>84</v>
      </c>
      <c r="AY108" s="17" t="s">
        <v>157</v>
      </c>
      <c r="BE108" s="143">
        <f>IF(N108="základní",J108,0)</f>
        <v>0</v>
      </c>
      <c r="BF108" s="143">
        <f>IF(N108="snížená",J108,0)</f>
        <v>0</v>
      </c>
      <c r="BG108" s="143">
        <f>IF(N108="zákl. přenesená",J108,0)</f>
        <v>0</v>
      </c>
      <c r="BH108" s="143">
        <f>IF(N108="sníž. přenesená",J108,0)</f>
        <v>0</v>
      </c>
      <c r="BI108" s="143">
        <f>IF(N108="nulová",J108,0)</f>
        <v>0</v>
      </c>
      <c r="BJ108" s="17" t="s">
        <v>80</v>
      </c>
      <c r="BK108" s="143">
        <f>ROUND(I108*H108,2)</f>
        <v>0</v>
      </c>
      <c r="BL108" s="17" t="s">
        <v>192</v>
      </c>
      <c r="BM108" s="142" t="s">
        <v>200</v>
      </c>
    </row>
    <row r="109" spans="2:65" s="1" customFormat="1" ht="18">
      <c r="B109" s="32"/>
      <c r="D109" s="144" t="s">
        <v>163</v>
      </c>
      <c r="F109" s="145" t="s">
        <v>1696</v>
      </c>
      <c r="I109" s="146"/>
      <c r="L109" s="32"/>
      <c r="M109" s="147"/>
      <c r="T109" s="53"/>
      <c r="AT109" s="17" t="s">
        <v>163</v>
      </c>
      <c r="AU109" s="17" t="s">
        <v>84</v>
      </c>
    </row>
    <row r="110" spans="2:65" s="11" customFormat="1" ht="22.75" customHeight="1">
      <c r="B110" s="119"/>
      <c r="D110" s="120" t="s">
        <v>74</v>
      </c>
      <c r="E110" s="129" t="s">
        <v>1832</v>
      </c>
      <c r="F110" s="129" t="s">
        <v>1833</v>
      </c>
      <c r="I110" s="122"/>
      <c r="J110" s="130">
        <f>BK110</f>
        <v>0</v>
      </c>
      <c r="L110" s="119"/>
      <c r="M110" s="124"/>
      <c r="P110" s="125">
        <f>SUM(P111:P114)</f>
        <v>0</v>
      </c>
      <c r="R110" s="125">
        <f>SUM(R111:R114)</f>
        <v>0</v>
      </c>
      <c r="T110" s="126">
        <f>SUM(T111:T114)</f>
        <v>0</v>
      </c>
      <c r="AR110" s="120" t="s">
        <v>84</v>
      </c>
      <c r="AT110" s="127" t="s">
        <v>74</v>
      </c>
      <c r="AU110" s="127" t="s">
        <v>80</v>
      </c>
      <c r="AY110" s="120" t="s">
        <v>157</v>
      </c>
      <c r="BK110" s="128">
        <f>SUM(BK111:BK114)</f>
        <v>0</v>
      </c>
    </row>
    <row r="111" spans="2:65" s="1" customFormat="1" ht="21.75" customHeight="1">
      <c r="B111" s="32"/>
      <c r="C111" s="131" t="s">
        <v>181</v>
      </c>
      <c r="D111" s="131" t="s">
        <v>159</v>
      </c>
      <c r="E111" s="132" t="s">
        <v>1855</v>
      </c>
      <c r="F111" s="133" t="s">
        <v>1856</v>
      </c>
      <c r="G111" s="134" t="s">
        <v>340</v>
      </c>
      <c r="H111" s="135">
        <v>8</v>
      </c>
      <c r="I111" s="136"/>
      <c r="J111" s="137">
        <f>ROUND(I111*H111,2)</f>
        <v>0</v>
      </c>
      <c r="K111" s="133" t="s">
        <v>19</v>
      </c>
      <c r="L111" s="32"/>
      <c r="M111" s="138" t="s">
        <v>19</v>
      </c>
      <c r="N111" s="139" t="s">
        <v>46</v>
      </c>
      <c r="P111" s="140">
        <f>O111*H111</f>
        <v>0</v>
      </c>
      <c r="Q111" s="140">
        <v>0</v>
      </c>
      <c r="R111" s="140">
        <f>Q111*H111</f>
        <v>0</v>
      </c>
      <c r="S111" s="140">
        <v>0</v>
      </c>
      <c r="T111" s="141">
        <f>S111*H111</f>
        <v>0</v>
      </c>
      <c r="AR111" s="142" t="s">
        <v>192</v>
      </c>
      <c r="AT111" s="142" t="s">
        <v>159</v>
      </c>
      <c r="AU111" s="142" t="s">
        <v>84</v>
      </c>
      <c r="AY111" s="17" t="s">
        <v>157</v>
      </c>
      <c r="BE111" s="143">
        <f>IF(N111="základní",J111,0)</f>
        <v>0</v>
      </c>
      <c r="BF111" s="143">
        <f>IF(N111="snížená",J111,0)</f>
        <v>0</v>
      </c>
      <c r="BG111" s="143">
        <f>IF(N111="zákl. přenesená",J111,0)</f>
        <v>0</v>
      </c>
      <c r="BH111" s="143">
        <f>IF(N111="sníž. přenesená",J111,0)</f>
        <v>0</v>
      </c>
      <c r="BI111" s="143">
        <f>IF(N111="nulová",J111,0)</f>
        <v>0</v>
      </c>
      <c r="BJ111" s="17" t="s">
        <v>80</v>
      </c>
      <c r="BK111" s="143">
        <f>ROUND(I111*H111,2)</f>
        <v>0</v>
      </c>
      <c r="BL111" s="17" t="s">
        <v>192</v>
      </c>
      <c r="BM111" s="142" t="s">
        <v>204</v>
      </c>
    </row>
    <row r="112" spans="2:65" s="1" customFormat="1" ht="10">
      <c r="B112" s="32"/>
      <c r="D112" s="144" t="s">
        <v>163</v>
      </c>
      <c r="F112" s="145" t="s">
        <v>1856</v>
      </c>
      <c r="I112" s="146"/>
      <c r="L112" s="32"/>
      <c r="M112" s="147"/>
      <c r="T112" s="53"/>
      <c r="AT112" s="17" t="s">
        <v>163</v>
      </c>
      <c r="AU112" s="17" t="s">
        <v>84</v>
      </c>
    </row>
    <row r="113" spans="2:65" s="1" customFormat="1" ht="21.75" customHeight="1">
      <c r="B113" s="32"/>
      <c r="C113" s="131" t="s">
        <v>205</v>
      </c>
      <c r="D113" s="131" t="s">
        <v>159</v>
      </c>
      <c r="E113" s="132" t="s">
        <v>1857</v>
      </c>
      <c r="F113" s="133" t="s">
        <v>1858</v>
      </c>
      <c r="G113" s="134" t="s">
        <v>340</v>
      </c>
      <c r="H113" s="135">
        <v>2</v>
      </c>
      <c r="I113" s="136"/>
      <c r="J113" s="137">
        <f>ROUND(I113*H113,2)</f>
        <v>0</v>
      </c>
      <c r="K113" s="133" t="s">
        <v>19</v>
      </c>
      <c r="L113" s="32"/>
      <c r="M113" s="138" t="s">
        <v>19</v>
      </c>
      <c r="N113" s="139" t="s">
        <v>46</v>
      </c>
      <c r="P113" s="140">
        <f>O113*H113</f>
        <v>0</v>
      </c>
      <c r="Q113" s="140">
        <v>0</v>
      </c>
      <c r="R113" s="140">
        <f>Q113*H113</f>
        <v>0</v>
      </c>
      <c r="S113" s="140">
        <v>0</v>
      </c>
      <c r="T113" s="141">
        <f>S113*H113</f>
        <v>0</v>
      </c>
      <c r="AR113" s="142" t="s">
        <v>192</v>
      </c>
      <c r="AT113" s="142" t="s">
        <v>159</v>
      </c>
      <c r="AU113" s="142" t="s">
        <v>84</v>
      </c>
      <c r="AY113" s="17" t="s">
        <v>157</v>
      </c>
      <c r="BE113" s="143">
        <f>IF(N113="základní",J113,0)</f>
        <v>0</v>
      </c>
      <c r="BF113" s="143">
        <f>IF(N113="snížená",J113,0)</f>
        <v>0</v>
      </c>
      <c r="BG113" s="143">
        <f>IF(N113="zákl. přenesená",J113,0)</f>
        <v>0</v>
      </c>
      <c r="BH113" s="143">
        <f>IF(N113="sníž. přenesená",J113,0)</f>
        <v>0</v>
      </c>
      <c r="BI113" s="143">
        <f>IF(N113="nulová",J113,0)</f>
        <v>0</v>
      </c>
      <c r="BJ113" s="17" t="s">
        <v>80</v>
      </c>
      <c r="BK113" s="143">
        <f>ROUND(I113*H113,2)</f>
        <v>0</v>
      </c>
      <c r="BL113" s="17" t="s">
        <v>192</v>
      </c>
      <c r="BM113" s="142" t="s">
        <v>210</v>
      </c>
    </row>
    <row r="114" spans="2:65" s="1" customFormat="1" ht="10">
      <c r="B114" s="32"/>
      <c r="D114" s="144" t="s">
        <v>163</v>
      </c>
      <c r="F114" s="145" t="s">
        <v>1858</v>
      </c>
      <c r="I114" s="146"/>
      <c r="L114" s="32"/>
      <c r="M114" s="147"/>
      <c r="T114" s="53"/>
      <c r="AT114" s="17" t="s">
        <v>163</v>
      </c>
      <c r="AU114" s="17" t="s">
        <v>84</v>
      </c>
    </row>
    <row r="115" spans="2:65" s="11" customFormat="1" ht="22.75" customHeight="1">
      <c r="B115" s="119"/>
      <c r="D115" s="120" t="s">
        <v>74</v>
      </c>
      <c r="E115" s="129" t="s">
        <v>1859</v>
      </c>
      <c r="F115" s="129" t="s">
        <v>1860</v>
      </c>
      <c r="I115" s="122"/>
      <c r="J115" s="130">
        <f>BK115</f>
        <v>0</v>
      </c>
      <c r="L115" s="119"/>
      <c r="M115" s="124"/>
      <c r="P115" s="125">
        <f>SUM(P116:P149)</f>
        <v>0</v>
      </c>
      <c r="R115" s="125">
        <f>SUM(R116:R149)</f>
        <v>0</v>
      </c>
      <c r="T115" s="126">
        <f>SUM(T116:T149)</f>
        <v>0</v>
      </c>
      <c r="AR115" s="120" t="s">
        <v>84</v>
      </c>
      <c r="AT115" s="127" t="s">
        <v>74</v>
      </c>
      <c r="AU115" s="127" t="s">
        <v>80</v>
      </c>
      <c r="AY115" s="120" t="s">
        <v>157</v>
      </c>
      <c r="BK115" s="128">
        <f>SUM(BK116:BK149)</f>
        <v>0</v>
      </c>
    </row>
    <row r="116" spans="2:65" s="1" customFormat="1" ht="37.75" customHeight="1">
      <c r="B116" s="32"/>
      <c r="C116" s="131" t="s">
        <v>8</v>
      </c>
      <c r="D116" s="131" t="s">
        <v>159</v>
      </c>
      <c r="E116" s="132" t="s">
        <v>1861</v>
      </c>
      <c r="F116" s="133" t="s">
        <v>1862</v>
      </c>
      <c r="G116" s="134" t="s">
        <v>699</v>
      </c>
      <c r="H116" s="135">
        <v>1</v>
      </c>
      <c r="I116" s="136"/>
      <c r="J116" s="137">
        <f>ROUND(I116*H116,2)</f>
        <v>0</v>
      </c>
      <c r="K116" s="133" t="s">
        <v>19</v>
      </c>
      <c r="L116" s="32"/>
      <c r="M116" s="138" t="s">
        <v>19</v>
      </c>
      <c r="N116" s="139" t="s">
        <v>46</v>
      </c>
      <c r="P116" s="140">
        <f>O116*H116</f>
        <v>0</v>
      </c>
      <c r="Q116" s="140">
        <v>0</v>
      </c>
      <c r="R116" s="140">
        <f>Q116*H116</f>
        <v>0</v>
      </c>
      <c r="S116" s="140">
        <v>0</v>
      </c>
      <c r="T116" s="141">
        <f>S116*H116</f>
        <v>0</v>
      </c>
      <c r="AR116" s="142" t="s">
        <v>192</v>
      </c>
      <c r="AT116" s="142" t="s">
        <v>159</v>
      </c>
      <c r="AU116" s="142" t="s">
        <v>84</v>
      </c>
      <c r="AY116" s="17" t="s">
        <v>157</v>
      </c>
      <c r="BE116" s="143">
        <f>IF(N116="základní",J116,0)</f>
        <v>0</v>
      </c>
      <c r="BF116" s="143">
        <f>IF(N116="snížená",J116,0)</f>
        <v>0</v>
      </c>
      <c r="BG116" s="143">
        <f>IF(N116="zákl. přenesená",J116,0)</f>
        <v>0</v>
      </c>
      <c r="BH116" s="143">
        <f>IF(N116="sníž. přenesená",J116,0)</f>
        <v>0</v>
      </c>
      <c r="BI116" s="143">
        <f>IF(N116="nulová",J116,0)</f>
        <v>0</v>
      </c>
      <c r="BJ116" s="17" t="s">
        <v>80</v>
      </c>
      <c r="BK116" s="143">
        <f>ROUND(I116*H116,2)</f>
        <v>0</v>
      </c>
      <c r="BL116" s="17" t="s">
        <v>192</v>
      </c>
      <c r="BM116" s="142" t="s">
        <v>213</v>
      </c>
    </row>
    <row r="117" spans="2:65" s="1" customFormat="1" ht="18">
      <c r="B117" s="32"/>
      <c r="D117" s="144" t="s">
        <v>163</v>
      </c>
      <c r="F117" s="145" t="s">
        <v>1863</v>
      </c>
      <c r="I117" s="146"/>
      <c r="L117" s="32"/>
      <c r="M117" s="147"/>
      <c r="T117" s="53"/>
      <c r="AT117" s="17" t="s">
        <v>163</v>
      </c>
      <c r="AU117" s="17" t="s">
        <v>84</v>
      </c>
    </row>
    <row r="118" spans="2:65" s="1" customFormat="1" ht="37.75" customHeight="1">
      <c r="B118" s="32"/>
      <c r="C118" s="131" t="s">
        <v>215</v>
      </c>
      <c r="D118" s="131" t="s">
        <v>159</v>
      </c>
      <c r="E118" s="132" t="s">
        <v>1864</v>
      </c>
      <c r="F118" s="133" t="s">
        <v>1865</v>
      </c>
      <c r="G118" s="134" t="s">
        <v>699</v>
      </c>
      <c r="H118" s="135">
        <v>1</v>
      </c>
      <c r="I118" s="136"/>
      <c r="J118" s="137">
        <f>ROUND(I118*H118,2)</f>
        <v>0</v>
      </c>
      <c r="K118" s="133" t="s">
        <v>19</v>
      </c>
      <c r="L118" s="32"/>
      <c r="M118" s="138" t="s">
        <v>19</v>
      </c>
      <c r="N118" s="139" t="s">
        <v>46</v>
      </c>
      <c r="P118" s="140">
        <f>O118*H118</f>
        <v>0</v>
      </c>
      <c r="Q118" s="140">
        <v>0</v>
      </c>
      <c r="R118" s="140">
        <f>Q118*H118</f>
        <v>0</v>
      </c>
      <c r="S118" s="140">
        <v>0</v>
      </c>
      <c r="T118" s="141">
        <f>S118*H118</f>
        <v>0</v>
      </c>
      <c r="AR118" s="142" t="s">
        <v>192</v>
      </c>
      <c r="AT118" s="142" t="s">
        <v>159</v>
      </c>
      <c r="AU118" s="142" t="s">
        <v>84</v>
      </c>
      <c r="AY118" s="17" t="s">
        <v>157</v>
      </c>
      <c r="BE118" s="143">
        <f>IF(N118="základní",J118,0)</f>
        <v>0</v>
      </c>
      <c r="BF118" s="143">
        <f>IF(N118="snížená",J118,0)</f>
        <v>0</v>
      </c>
      <c r="BG118" s="143">
        <f>IF(N118="zákl. přenesená",J118,0)</f>
        <v>0</v>
      </c>
      <c r="BH118" s="143">
        <f>IF(N118="sníž. přenesená",J118,0)</f>
        <v>0</v>
      </c>
      <c r="BI118" s="143">
        <f>IF(N118="nulová",J118,0)</f>
        <v>0</v>
      </c>
      <c r="BJ118" s="17" t="s">
        <v>80</v>
      </c>
      <c r="BK118" s="143">
        <f>ROUND(I118*H118,2)</f>
        <v>0</v>
      </c>
      <c r="BL118" s="17" t="s">
        <v>192</v>
      </c>
      <c r="BM118" s="142" t="s">
        <v>218</v>
      </c>
    </row>
    <row r="119" spans="2:65" s="1" customFormat="1" ht="18">
      <c r="B119" s="32"/>
      <c r="D119" s="144" t="s">
        <v>163</v>
      </c>
      <c r="F119" s="145" t="s">
        <v>1866</v>
      </c>
      <c r="I119" s="146"/>
      <c r="L119" s="32"/>
      <c r="M119" s="147"/>
      <c r="T119" s="53"/>
      <c r="AT119" s="17" t="s">
        <v>163</v>
      </c>
      <c r="AU119" s="17" t="s">
        <v>84</v>
      </c>
    </row>
    <row r="120" spans="2:65" s="1" customFormat="1" ht="24.15" customHeight="1">
      <c r="B120" s="32"/>
      <c r="C120" s="131" t="s">
        <v>189</v>
      </c>
      <c r="D120" s="131" t="s">
        <v>159</v>
      </c>
      <c r="E120" s="132" t="s">
        <v>1867</v>
      </c>
      <c r="F120" s="133" t="s">
        <v>1868</v>
      </c>
      <c r="G120" s="134" t="s">
        <v>699</v>
      </c>
      <c r="H120" s="135">
        <v>1</v>
      </c>
      <c r="I120" s="136"/>
      <c r="J120" s="137">
        <f>ROUND(I120*H120,2)</f>
        <v>0</v>
      </c>
      <c r="K120" s="133" t="s">
        <v>19</v>
      </c>
      <c r="L120" s="32"/>
      <c r="M120" s="138" t="s">
        <v>19</v>
      </c>
      <c r="N120" s="139" t="s">
        <v>46</v>
      </c>
      <c r="P120" s="140">
        <f>O120*H120</f>
        <v>0</v>
      </c>
      <c r="Q120" s="140">
        <v>0</v>
      </c>
      <c r="R120" s="140">
        <f>Q120*H120</f>
        <v>0</v>
      </c>
      <c r="S120" s="140">
        <v>0</v>
      </c>
      <c r="T120" s="141">
        <f>S120*H120</f>
        <v>0</v>
      </c>
      <c r="AR120" s="142" t="s">
        <v>192</v>
      </c>
      <c r="AT120" s="142" t="s">
        <v>159</v>
      </c>
      <c r="AU120" s="142" t="s">
        <v>84</v>
      </c>
      <c r="AY120" s="17" t="s">
        <v>157</v>
      </c>
      <c r="BE120" s="143">
        <f>IF(N120="základní",J120,0)</f>
        <v>0</v>
      </c>
      <c r="BF120" s="143">
        <f>IF(N120="snížená",J120,0)</f>
        <v>0</v>
      </c>
      <c r="BG120" s="143">
        <f>IF(N120="zákl. přenesená",J120,0)</f>
        <v>0</v>
      </c>
      <c r="BH120" s="143">
        <f>IF(N120="sníž. přenesená",J120,0)</f>
        <v>0</v>
      </c>
      <c r="BI120" s="143">
        <f>IF(N120="nulová",J120,0)</f>
        <v>0</v>
      </c>
      <c r="BJ120" s="17" t="s">
        <v>80</v>
      </c>
      <c r="BK120" s="143">
        <f>ROUND(I120*H120,2)</f>
        <v>0</v>
      </c>
      <c r="BL120" s="17" t="s">
        <v>192</v>
      </c>
      <c r="BM120" s="142" t="s">
        <v>221</v>
      </c>
    </row>
    <row r="121" spans="2:65" s="1" customFormat="1" ht="18">
      <c r="B121" s="32"/>
      <c r="D121" s="144" t="s">
        <v>163</v>
      </c>
      <c r="F121" s="145" t="s">
        <v>1868</v>
      </c>
      <c r="I121" s="146"/>
      <c r="L121" s="32"/>
      <c r="M121" s="147"/>
      <c r="T121" s="53"/>
      <c r="AT121" s="17" t="s">
        <v>163</v>
      </c>
      <c r="AU121" s="17" t="s">
        <v>84</v>
      </c>
    </row>
    <row r="122" spans="2:65" s="1" customFormat="1" ht="33" customHeight="1">
      <c r="B122" s="32"/>
      <c r="C122" s="131" t="s">
        <v>223</v>
      </c>
      <c r="D122" s="131" t="s">
        <v>159</v>
      </c>
      <c r="E122" s="132" t="s">
        <v>1869</v>
      </c>
      <c r="F122" s="133" t="s">
        <v>1870</v>
      </c>
      <c r="G122" s="134" t="s">
        <v>699</v>
      </c>
      <c r="H122" s="135">
        <v>1</v>
      </c>
      <c r="I122" s="136"/>
      <c r="J122" s="137">
        <f>ROUND(I122*H122,2)</f>
        <v>0</v>
      </c>
      <c r="K122" s="133" t="s">
        <v>19</v>
      </c>
      <c r="L122" s="32"/>
      <c r="M122" s="138" t="s">
        <v>19</v>
      </c>
      <c r="N122" s="139" t="s">
        <v>46</v>
      </c>
      <c r="P122" s="140">
        <f>O122*H122</f>
        <v>0</v>
      </c>
      <c r="Q122" s="140">
        <v>0</v>
      </c>
      <c r="R122" s="140">
        <f>Q122*H122</f>
        <v>0</v>
      </c>
      <c r="S122" s="140">
        <v>0</v>
      </c>
      <c r="T122" s="141">
        <f>S122*H122</f>
        <v>0</v>
      </c>
      <c r="AR122" s="142" t="s">
        <v>192</v>
      </c>
      <c r="AT122" s="142" t="s">
        <v>159</v>
      </c>
      <c r="AU122" s="142" t="s">
        <v>84</v>
      </c>
      <c r="AY122" s="17" t="s">
        <v>157</v>
      </c>
      <c r="BE122" s="143">
        <f>IF(N122="základní",J122,0)</f>
        <v>0</v>
      </c>
      <c r="BF122" s="143">
        <f>IF(N122="snížená",J122,0)</f>
        <v>0</v>
      </c>
      <c r="BG122" s="143">
        <f>IF(N122="zákl. přenesená",J122,0)</f>
        <v>0</v>
      </c>
      <c r="BH122" s="143">
        <f>IF(N122="sníž. přenesená",J122,0)</f>
        <v>0</v>
      </c>
      <c r="BI122" s="143">
        <f>IF(N122="nulová",J122,0)</f>
        <v>0</v>
      </c>
      <c r="BJ122" s="17" t="s">
        <v>80</v>
      </c>
      <c r="BK122" s="143">
        <f>ROUND(I122*H122,2)</f>
        <v>0</v>
      </c>
      <c r="BL122" s="17" t="s">
        <v>192</v>
      </c>
      <c r="BM122" s="142" t="s">
        <v>226</v>
      </c>
    </row>
    <row r="123" spans="2:65" s="1" customFormat="1" ht="18">
      <c r="B123" s="32"/>
      <c r="D123" s="144" t="s">
        <v>163</v>
      </c>
      <c r="F123" s="145" t="s">
        <v>1871</v>
      </c>
      <c r="I123" s="146"/>
      <c r="L123" s="32"/>
      <c r="M123" s="147"/>
      <c r="T123" s="53"/>
      <c r="AT123" s="17" t="s">
        <v>163</v>
      </c>
      <c r="AU123" s="17" t="s">
        <v>84</v>
      </c>
    </row>
    <row r="124" spans="2:65" s="1" customFormat="1" ht="16.5" customHeight="1">
      <c r="B124" s="32"/>
      <c r="C124" s="131" t="s">
        <v>192</v>
      </c>
      <c r="D124" s="131" t="s">
        <v>159</v>
      </c>
      <c r="E124" s="132" t="s">
        <v>1872</v>
      </c>
      <c r="F124" s="133" t="s">
        <v>1873</v>
      </c>
      <c r="G124" s="134" t="s">
        <v>699</v>
      </c>
      <c r="H124" s="135">
        <v>2</v>
      </c>
      <c r="I124" s="136"/>
      <c r="J124" s="137">
        <f>ROUND(I124*H124,2)</f>
        <v>0</v>
      </c>
      <c r="K124" s="133" t="s">
        <v>19</v>
      </c>
      <c r="L124" s="32"/>
      <c r="M124" s="138" t="s">
        <v>19</v>
      </c>
      <c r="N124" s="139" t="s">
        <v>46</v>
      </c>
      <c r="P124" s="140">
        <f>O124*H124</f>
        <v>0</v>
      </c>
      <c r="Q124" s="140">
        <v>0</v>
      </c>
      <c r="R124" s="140">
        <f>Q124*H124</f>
        <v>0</v>
      </c>
      <c r="S124" s="140">
        <v>0</v>
      </c>
      <c r="T124" s="141">
        <f>S124*H124</f>
        <v>0</v>
      </c>
      <c r="AR124" s="142" t="s">
        <v>192</v>
      </c>
      <c r="AT124" s="142" t="s">
        <v>159</v>
      </c>
      <c r="AU124" s="142" t="s">
        <v>84</v>
      </c>
      <c r="AY124" s="17" t="s">
        <v>157</v>
      </c>
      <c r="BE124" s="143">
        <f>IF(N124="základní",J124,0)</f>
        <v>0</v>
      </c>
      <c r="BF124" s="143">
        <f>IF(N124="snížená",J124,0)</f>
        <v>0</v>
      </c>
      <c r="BG124" s="143">
        <f>IF(N124="zákl. přenesená",J124,0)</f>
        <v>0</v>
      </c>
      <c r="BH124" s="143">
        <f>IF(N124="sníž. přenesená",J124,0)</f>
        <v>0</v>
      </c>
      <c r="BI124" s="143">
        <f>IF(N124="nulová",J124,0)</f>
        <v>0</v>
      </c>
      <c r="BJ124" s="17" t="s">
        <v>80</v>
      </c>
      <c r="BK124" s="143">
        <f>ROUND(I124*H124,2)</f>
        <v>0</v>
      </c>
      <c r="BL124" s="17" t="s">
        <v>192</v>
      </c>
      <c r="BM124" s="142" t="s">
        <v>230</v>
      </c>
    </row>
    <row r="125" spans="2:65" s="1" customFormat="1" ht="10">
      <c r="B125" s="32"/>
      <c r="D125" s="144" t="s">
        <v>163</v>
      </c>
      <c r="F125" s="145" t="s">
        <v>1873</v>
      </c>
      <c r="I125" s="146"/>
      <c r="L125" s="32"/>
      <c r="M125" s="147"/>
      <c r="T125" s="53"/>
      <c r="AT125" s="17" t="s">
        <v>163</v>
      </c>
      <c r="AU125" s="17" t="s">
        <v>84</v>
      </c>
    </row>
    <row r="126" spans="2:65" s="1" customFormat="1" ht="16.5" customHeight="1">
      <c r="B126" s="32"/>
      <c r="C126" s="131" t="s">
        <v>232</v>
      </c>
      <c r="D126" s="131" t="s">
        <v>159</v>
      </c>
      <c r="E126" s="132" t="s">
        <v>1874</v>
      </c>
      <c r="F126" s="133" t="s">
        <v>1875</v>
      </c>
      <c r="G126" s="134" t="s">
        <v>699</v>
      </c>
      <c r="H126" s="135">
        <v>1</v>
      </c>
      <c r="I126" s="136"/>
      <c r="J126" s="137">
        <f>ROUND(I126*H126,2)</f>
        <v>0</v>
      </c>
      <c r="K126" s="133" t="s">
        <v>19</v>
      </c>
      <c r="L126" s="32"/>
      <c r="M126" s="138" t="s">
        <v>19</v>
      </c>
      <c r="N126" s="139" t="s">
        <v>46</v>
      </c>
      <c r="P126" s="140">
        <f>O126*H126</f>
        <v>0</v>
      </c>
      <c r="Q126" s="140">
        <v>0</v>
      </c>
      <c r="R126" s="140">
        <f>Q126*H126</f>
        <v>0</v>
      </c>
      <c r="S126" s="140">
        <v>0</v>
      </c>
      <c r="T126" s="141">
        <f>S126*H126</f>
        <v>0</v>
      </c>
      <c r="AR126" s="142" t="s">
        <v>192</v>
      </c>
      <c r="AT126" s="142" t="s">
        <v>159</v>
      </c>
      <c r="AU126" s="142" t="s">
        <v>84</v>
      </c>
      <c r="AY126" s="17" t="s">
        <v>157</v>
      </c>
      <c r="BE126" s="143">
        <f>IF(N126="základní",J126,0)</f>
        <v>0</v>
      </c>
      <c r="BF126" s="143">
        <f>IF(N126="snížená",J126,0)</f>
        <v>0</v>
      </c>
      <c r="BG126" s="143">
        <f>IF(N126="zákl. přenesená",J126,0)</f>
        <v>0</v>
      </c>
      <c r="BH126" s="143">
        <f>IF(N126="sníž. přenesená",J126,0)</f>
        <v>0</v>
      </c>
      <c r="BI126" s="143">
        <f>IF(N126="nulová",J126,0)</f>
        <v>0</v>
      </c>
      <c r="BJ126" s="17" t="s">
        <v>80</v>
      </c>
      <c r="BK126" s="143">
        <f>ROUND(I126*H126,2)</f>
        <v>0</v>
      </c>
      <c r="BL126" s="17" t="s">
        <v>192</v>
      </c>
      <c r="BM126" s="142" t="s">
        <v>236</v>
      </c>
    </row>
    <row r="127" spans="2:65" s="1" customFormat="1" ht="10">
      <c r="B127" s="32"/>
      <c r="D127" s="144" t="s">
        <v>163</v>
      </c>
      <c r="F127" s="145" t="s">
        <v>1875</v>
      </c>
      <c r="I127" s="146"/>
      <c r="L127" s="32"/>
      <c r="M127" s="147"/>
      <c r="T127" s="53"/>
      <c r="AT127" s="17" t="s">
        <v>163</v>
      </c>
      <c r="AU127" s="17" t="s">
        <v>84</v>
      </c>
    </row>
    <row r="128" spans="2:65" s="1" customFormat="1" ht="16.5" customHeight="1">
      <c r="B128" s="32"/>
      <c r="C128" s="131" t="s">
        <v>200</v>
      </c>
      <c r="D128" s="131" t="s">
        <v>159</v>
      </c>
      <c r="E128" s="132" t="s">
        <v>1876</v>
      </c>
      <c r="F128" s="133" t="s">
        <v>1877</v>
      </c>
      <c r="G128" s="134" t="s">
        <v>699</v>
      </c>
      <c r="H128" s="135">
        <v>2</v>
      </c>
      <c r="I128" s="136"/>
      <c r="J128" s="137">
        <f>ROUND(I128*H128,2)</f>
        <v>0</v>
      </c>
      <c r="K128" s="133" t="s">
        <v>19</v>
      </c>
      <c r="L128" s="32"/>
      <c r="M128" s="138" t="s">
        <v>19</v>
      </c>
      <c r="N128" s="139" t="s">
        <v>46</v>
      </c>
      <c r="P128" s="140">
        <f>O128*H128</f>
        <v>0</v>
      </c>
      <c r="Q128" s="140">
        <v>0</v>
      </c>
      <c r="R128" s="140">
        <f>Q128*H128</f>
        <v>0</v>
      </c>
      <c r="S128" s="140">
        <v>0</v>
      </c>
      <c r="T128" s="141">
        <f>S128*H128</f>
        <v>0</v>
      </c>
      <c r="AR128" s="142" t="s">
        <v>192</v>
      </c>
      <c r="AT128" s="142" t="s">
        <v>159</v>
      </c>
      <c r="AU128" s="142" t="s">
        <v>84</v>
      </c>
      <c r="AY128" s="17" t="s">
        <v>157</v>
      </c>
      <c r="BE128" s="143">
        <f>IF(N128="základní",J128,0)</f>
        <v>0</v>
      </c>
      <c r="BF128" s="143">
        <f>IF(N128="snížená",J128,0)</f>
        <v>0</v>
      </c>
      <c r="BG128" s="143">
        <f>IF(N128="zákl. přenesená",J128,0)</f>
        <v>0</v>
      </c>
      <c r="BH128" s="143">
        <f>IF(N128="sníž. přenesená",J128,0)</f>
        <v>0</v>
      </c>
      <c r="BI128" s="143">
        <f>IF(N128="nulová",J128,0)</f>
        <v>0</v>
      </c>
      <c r="BJ128" s="17" t="s">
        <v>80</v>
      </c>
      <c r="BK128" s="143">
        <f>ROUND(I128*H128,2)</f>
        <v>0</v>
      </c>
      <c r="BL128" s="17" t="s">
        <v>192</v>
      </c>
      <c r="BM128" s="142" t="s">
        <v>240</v>
      </c>
    </row>
    <row r="129" spans="2:65" s="1" customFormat="1" ht="10">
      <c r="B129" s="32"/>
      <c r="D129" s="144" t="s">
        <v>163</v>
      </c>
      <c r="F129" s="145" t="s">
        <v>1877</v>
      </c>
      <c r="I129" s="146"/>
      <c r="L129" s="32"/>
      <c r="M129" s="147"/>
      <c r="T129" s="53"/>
      <c r="AT129" s="17" t="s">
        <v>163</v>
      </c>
      <c r="AU129" s="17" t="s">
        <v>84</v>
      </c>
    </row>
    <row r="130" spans="2:65" s="1" customFormat="1" ht="16.5" customHeight="1">
      <c r="B130" s="32"/>
      <c r="C130" s="131" t="s">
        <v>241</v>
      </c>
      <c r="D130" s="131" t="s">
        <v>159</v>
      </c>
      <c r="E130" s="132" t="s">
        <v>1878</v>
      </c>
      <c r="F130" s="133" t="s">
        <v>1879</v>
      </c>
      <c r="G130" s="134" t="s">
        <v>699</v>
      </c>
      <c r="H130" s="135">
        <v>1</v>
      </c>
      <c r="I130" s="136"/>
      <c r="J130" s="137">
        <f>ROUND(I130*H130,2)</f>
        <v>0</v>
      </c>
      <c r="K130" s="133" t="s">
        <v>19</v>
      </c>
      <c r="L130" s="32"/>
      <c r="M130" s="138" t="s">
        <v>19</v>
      </c>
      <c r="N130" s="139" t="s">
        <v>46</v>
      </c>
      <c r="P130" s="140">
        <f>O130*H130</f>
        <v>0</v>
      </c>
      <c r="Q130" s="140">
        <v>0</v>
      </c>
      <c r="R130" s="140">
        <f>Q130*H130</f>
        <v>0</v>
      </c>
      <c r="S130" s="140">
        <v>0</v>
      </c>
      <c r="T130" s="141">
        <f>S130*H130</f>
        <v>0</v>
      </c>
      <c r="AR130" s="142" t="s">
        <v>192</v>
      </c>
      <c r="AT130" s="142" t="s">
        <v>159</v>
      </c>
      <c r="AU130" s="142" t="s">
        <v>84</v>
      </c>
      <c r="AY130" s="17" t="s">
        <v>157</v>
      </c>
      <c r="BE130" s="143">
        <f>IF(N130="základní",J130,0)</f>
        <v>0</v>
      </c>
      <c r="BF130" s="143">
        <f>IF(N130="snížená",J130,0)</f>
        <v>0</v>
      </c>
      <c r="BG130" s="143">
        <f>IF(N130="zákl. přenesená",J130,0)</f>
        <v>0</v>
      </c>
      <c r="BH130" s="143">
        <f>IF(N130="sníž. přenesená",J130,0)</f>
        <v>0</v>
      </c>
      <c r="BI130" s="143">
        <f>IF(N130="nulová",J130,0)</f>
        <v>0</v>
      </c>
      <c r="BJ130" s="17" t="s">
        <v>80</v>
      </c>
      <c r="BK130" s="143">
        <f>ROUND(I130*H130,2)</f>
        <v>0</v>
      </c>
      <c r="BL130" s="17" t="s">
        <v>192</v>
      </c>
      <c r="BM130" s="142" t="s">
        <v>244</v>
      </c>
    </row>
    <row r="131" spans="2:65" s="1" customFormat="1" ht="10">
      <c r="B131" s="32"/>
      <c r="D131" s="144" t="s">
        <v>163</v>
      </c>
      <c r="F131" s="145" t="s">
        <v>1879</v>
      </c>
      <c r="I131" s="146"/>
      <c r="L131" s="32"/>
      <c r="M131" s="147"/>
      <c r="T131" s="53"/>
      <c r="AT131" s="17" t="s">
        <v>163</v>
      </c>
      <c r="AU131" s="17" t="s">
        <v>84</v>
      </c>
    </row>
    <row r="132" spans="2:65" s="1" customFormat="1" ht="16.5" customHeight="1">
      <c r="B132" s="32"/>
      <c r="C132" s="131" t="s">
        <v>204</v>
      </c>
      <c r="D132" s="131" t="s">
        <v>159</v>
      </c>
      <c r="E132" s="132" t="s">
        <v>1880</v>
      </c>
      <c r="F132" s="133" t="s">
        <v>1881</v>
      </c>
      <c r="G132" s="134" t="s">
        <v>699</v>
      </c>
      <c r="H132" s="135">
        <v>1</v>
      </c>
      <c r="I132" s="136"/>
      <c r="J132" s="137">
        <f>ROUND(I132*H132,2)</f>
        <v>0</v>
      </c>
      <c r="K132" s="133" t="s">
        <v>19</v>
      </c>
      <c r="L132" s="32"/>
      <c r="M132" s="138" t="s">
        <v>19</v>
      </c>
      <c r="N132" s="139" t="s">
        <v>46</v>
      </c>
      <c r="P132" s="140">
        <f>O132*H132</f>
        <v>0</v>
      </c>
      <c r="Q132" s="140">
        <v>0</v>
      </c>
      <c r="R132" s="140">
        <f>Q132*H132</f>
        <v>0</v>
      </c>
      <c r="S132" s="140">
        <v>0</v>
      </c>
      <c r="T132" s="141">
        <f>S132*H132</f>
        <v>0</v>
      </c>
      <c r="AR132" s="142" t="s">
        <v>192</v>
      </c>
      <c r="AT132" s="142" t="s">
        <v>159</v>
      </c>
      <c r="AU132" s="142" t="s">
        <v>84</v>
      </c>
      <c r="AY132" s="17" t="s">
        <v>157</v>
      </c>
      <c r="BE132" s="143">
        <f>IF(N132="základní",J132,0)</f>
        <v>0</v>
      </c>
      <c r="BF132" s="143">
        <f>IF(N132="snížená",J132,0)</f>
        <v>0</v>
      </c>
      <c r="BG132" s="143">
        <f>IF(N132="zákl. přenesená",J132,0)</f>
        <v>0</v>
      </c>
      <c r="BH132" s="143">
        <f>IF(N132="sníž. přenesená",J132,0)</f>
        <v>0</v>
      </c>
      <c r="BI132" s="143">
        <f>IF(N132="nulová",J132,0)</f>
        <v>0</v>
      </c>
      <c r="BJ132" s="17" t="s">
        <v>80</v>
      </c>
      <c r="BK132" s="143">
        <f>ROUND(I132*H132,2)</f>
        <v>0</v>
      </c>
      <c r="BL132" s="17" t="s">
        <v>192</v>
      </c>
      <c r="BM132" s="142" t="s">
        <v>248</v>
      </c>
    </row>
    <row r="133" spans="2:65" s="1" customFormat="1" ht="10">
      <c r="B133" s="32"/>
      <c r="D133" s="144" t="s">
        <v>163</v>
      </c>
      <c r="F133" s="145" t="s">
        <v>1881</v>
      </c>
      <c r="I133" s="146"/>
      <c r="L133" s="32"/>
      <c r="M133" s="147"/>
      <c r="T133" s="53"/>
      <c r="AT133" s="17" t="s">
        <v>163</v>
      </c>
      <c r="AU133" s="17" t="s">
        <v>84</v>
      </c>
    </row>
    <row r="134" spans="2:65" s="1" customFormat="1" ht="16.5" customHeight="1">
      <c r="B134" s="32"/>
      <c r="C134" s="131" t="s">
        <v>7</v>
      </c>
      <c r="D134" s="131" t="s">
        <v>159</v>
      </c>
      <c r="E134" s="132" t="s">
        <v>1882</v>
      </c>
      <c r="F134" s="133" t="s">
        <v>1883</v>
      </c>
      <c r="G134" s="134" t="s">
        <v>699</v>
      </c>
      <c r="H134" s="135">
        <v>1</v>
      </c>
      <c r="I134" s="136"/>
      <c r="J134" s="137">
        <f>ROUND(I134*H134,2)</f>
        <v>0</v>
      </c>
      <c r="K134" s="133" t="s">
        <v>19</v>
      </c>
      <c r="L134" s="32"/>
      <c r="M134" s="138" t="s">
        <v>19</v>
      </c>
      <c r="N134" s="139" t="s">
        <v>46</v>
      </c>
      <c r="P134" s="140">
        <f>O134*H134</f>
        <v>0</v>
      </c>
      <c r="Q134" s="140">
        <v>0</v>
      </c>
      <c r="R134" s="140">
        <f>Q134*H134</f>
        <v>0</v>
      </c>
      <c r="S134" s="140">
        <v>0</v>
      </c>
      <c r="T134" s="141">
        <f>S134*H134</f>
        <v>0</v>
      </c>
      <c r="AR134" s="142" t="s">
        <v>192</v>
      </c>
      <c r="AT134" s="142" t="s">
        <v>159</v>
      </c>
      <c r="AU134" s="142" t="s">
        <v>84</v>
      </c>
      <c r="AY134" s="17" t="s">
        <v>157</v>
      </c>
      <c r="BE134" s="143">
        <f>IF(N134="základní",J134,0)</f>
        <v>0</v>
      </c>
      <c r="BF134" s="143">
        <f>IF(N134="snížená",J134,0)</f>
        <v>0</v>
      </c>
      <c r="BG134" s="143">
        <f>IF(N134="zákl. přenesená",J134,0)</f>
        <v>0</v>
      </c>
      <c r="BH134" s="143">
        <f>IF(N134="sníž. přenesená",J134,0)</f>
        <v>0</v>
      </c>
      <c r="BI134" s="143">
        <f>IF(N134="nulová",J134,0)</f>
        <v>0</v>
      </c>
      <c r="BJ134" s="17" t="s">
        <v>80</v>
      </c>
      <c r="BK134" s="143">
        <f>ROUND(I134*H134,2)</f>
        <v>0</v>
      </c>
      <c r="BL134" s="17" t="s">
        <v>192</v>
      </c>
      <c r="BM134" s="142" t="s">
        <v>252</v>
      </c>
    </row>
    <row r="135" spans="2:65" s="1" customFormat="1" ht="10">
      <c r="B135" s="32"/>
      <c r="D135" s="144" t="s">
        <v>163</v>
      </c>
      <c r="F135" s="145" t="s">
        <v>1883</v>
      </c>
      <c r="I135" s="146"/>
      <c r="L135" s="32"/>
      <c r="M135" s="147"/>
      <c r="T135" s="53"/>
      <c r="AT135" s="17" t="s">
        <v>163</v>
      </c>
      <c r="AU135" s="17" t="s">
        <v>84</v>
      </c>
    </row>
    <row r="136" spans="2:65" s="1" customFormat="1" ht="16.5" customHeight="1">
      <c r="B136" s="32"/>
      <c r="C136" s="131" t="s">
        <v>210</v>
      </c>
      <c r="D136" s="131" t="s">
        <v>159</v>
      </c>
      <c r="E136" s="132" t="s">
        <v>1884</v>
      </c>
      <c r="F136" s="133" t="s">
        <v>1885</v>
      </c>
      <c r="G136" s="134" t="s">
        <v>699</v>
      </c>
      <c r="H136" s="135">
        <v>1</v>
      </c>
      <c r="I136" s="136"/>
      <c r="J136" s="137">
        <f>ROUND(I136*H136,2)</f>
        <v>0</v>
      </c>
      <c r="K136" s="133" t="s">
        <v>19</v>
      </c>
      <c r="L136" s="32"/>
      <c r="M136" s="138" t="s">
        <v>19</v>
      </c>
      <c r="N136" s="139" t="s">
        <v>46</v>
      </c>
      <c r="P136" s="140">
        <f>O136*H136</f>
        <v>0</v>
      </c>
      <c r="Q136" s="140">
        <v>0</v>
      </c>
      <c r="R136" s="140">
        <f>Q136*H136</f>
        <v>0</v>
      </c>
      <c r="S136" s="140">
        <v>0</v>
      </c>
      <c r="T136" s="141">
        <f>S136*H136</f>
        <v>0</v>
      </c>
      <c r="AR136" s="142" t="s">
        <v>192</v>
      </c>
      <c r="AT136" s="142" t="s">
        <v>159</v>
      </c>
      <c r="AU136" s="142" t="s">
        <v>84</v>
      </c>
      <c r="AY136" s="17" t="s">
        <v>157</v>
      </c>
      <c r="BE136" s="143">
        <f>IF(N136="základní",J136,0)</f>
        <v>0</v>
      </c>
      <c r="BF136" s="143">
        <f>IF(N136="snížená",J136,0)</f>
        <v>0</v>
      </c>
      <c r="BG136" s="143">
        <f>IF(N136="zákl. přenesená",J136,0)</f>
        <v>0</v>
      </c>
      <c r="BH136" s="143">
        <f>IF(N136="sníž. přenesená",J136,0)</f>
        <v>0</v>
      </c>
      <c r="BI136" s="143">
        <f>IF(N136="nulová",J136,0)</f>
        <v>0</v>
      </c>
      <c r="BJ136" s="17" t="s">
        <v>80</v>
      </c>
      <c r="BK136" s="143">
        <f>ROUND(I136*H136,2)</f>
        <v>0</v>
      </c>
      <c r="BL136" s="17" t="s">
        <v>192</v>
      </c>
      <c r="BM136" s="142" t="s">
        <v>256</v>
      </c>
    </row>
    <row r="137" spans="2:65" s="1" customFormat="1" ht="10">
      <c r="B137" s="32"/>
      <c r="D137" s="144" t="s">
        <v>163</v>
      </c>
      <c r="F137" s="145" t="s">
        <v>1885</v>
      </c>
      <c r="I137" s="146"/>
      <c r="L137" s="32"/>
      <c r="M137" s="147"/>
      <c r="T137" s="53"/>
      <c r="AT137" s="17" t="s">
        <v>163</v>
      </c>
      <c r="AU137" s="17" t="s">
        <v>84</v>
      </c>
    </row>
    <row r="138" spans="2:65" s="1" customFormat="1" ht="24.15" customHeight="1">
      <c r="B138" s="32"/>
      <c r="C138" s="131" t="s">
        <v>258</v>
      </c>
      <c r="D138" s="131" t="s">
        <v>159</v>
      </c>
      <c r="E138" s="132" t="s">
        <v>1886</v>
      </c>
      <c r="F138" s="133" t="s">
        <v>1887</v>
      </c>
      <c r="G138" s="134" t="s">
        <v>699</v>
      </c>
      <c r="H138" s="135">
        <v>1</v>
      </c>
      <c r="I138" s="136"/>
      <c r="J138" s="137">
        <f>ROUND(I138*H138,2)</f>
        <v>0</v>
      </c>
      <c r="K138" s="133" t="s">
        <v>19</v>
      </c>
      <c r="L138" s="32"/>
      <c r="M138" s="138" t="s">
        <v>19</v>
      </c>
      <c r="N138" s="139" t="s">
        <v>46</v>
      </c>
      <c r="P138" s="140">
        <f>O138*H138</f>
        <v>0</v>
      </c>
      <c r="Q138" s="140">
        <v>0</v>
      </c>
      <c r="R138" s="140">
        <f>Q138*H138</f>
        <v>0</v>
      </c>
      <c r="S138" s="140">
        <v>0</v>
      </c>
      <c r="T138" s="141">
        <f>S138*H138</f>
        <v>0</v>
      </c>
      <c r="AR138" s="142" t="s">
        <v>192</v>
      </c>
      <c r="AT138" s="142" t="s">
        <v>159</v>
      </c>
      <c r="AU138" s="142" t="s">
        <v>84</v>
      </c>
      <c r="AY138" s="17" t="s">
        <v>157</v>
      </c>
      <c r="BE138" s="143">
        <f>IF(N138="základní",J138,0)</f>
        <v>0</v>
      </c>
      <c r="BF138" s="143">
        <f>IF(N138="snížená",J138,0)</f>
        <v>0</v>
      </c>
      <c r="BG138" s="143">
        <f>IF(N138="zákl. přenesená",J138,0)</f>
        <v>0</v>
      </c>
      <c r="BH138" s="143">
        <f>IF(N138="sníž. přenesená",J138,0)</f>
        <v>0</v>
      </c>
      <c r="BI138" s="143">
        <f>IF(N138="nulová",J138,0)</f>
        <v>0</v>
      </c>
      <c r="BJ138" s="17" t="s">
        <v>80</v>
      </c>
      <c r="BK138" s="143">
        <f>ROUND(I138*H138,2)</f>
        <v>0</v>
      </c>
      <c r="BL138" s="17" t="s">
        <v>192</v>
      </c>
      <c r="BM138" s="142" t="s">
        <v>261</v>
      </c>
    </row>
    <row r="139" spans="2:65" s="1" customFormat="1" ht="18">
      <c r="B139" s="32"/>
      <c r="D139" s="144" t="s">
        <v>163</v>
      </c>
      <c r="F139" s="145" t="s">
        <v>1888</v>
      </c>
      <c r="I139" s="146"/>
      <c r="L139" s="32"/>
      <c r="M139" s="147"/>
      <c r="T139" s="53"/>
      <c r="AT139" s="17" t="s">
        <v>163</v>
      </c>
      <c r="AU139" s="17" t="s">
        <v>84</v>
      </c>
    </row>
    <row r="140" spans="2:65" s="1" customFormat="1" ht="24.15" customHeight="1">
      <c r="B140" s="32"/>
      <c r="C140" s="131" t="s">
        <v>213</v>
      </c>
      <c r="D140" s="131" t="s">
        <v>159</v>
      </c>
      <c r="E140" s="132" t="s">
        <v>1889</v>
      </c>
      <c r="F140" s="133" t="s">
        <v>1890</v>
      </c>
      <c r="G140" s="134" t="s">
        <v>699</v>
      </c>
      <c r="H140" s="135">
        <v>2</v>
      </c>
      <c r="I140" s="136"/>
      <c r="J140" s="137">
        <f>ROUND(I140*H140,2)</f>
        <v>0</v>
      </c>
      <c r="K140" s="133" t="s">
        <v>19</v>
      </c>
      <c r="L140" s="32"/>
      <c r="M140" s="138" t="s">
        <v>19</v>
      </c>
      <c r="N140" s="139" t="s">
        <v>46</v>
      </c>
      <c r="P140" s="140">
        <f>O140*H140</f>
        <v>0</v>
      </c>
      <c r="Q140" s="140">
        <v>0</v>
      </c>
      <c r="R140" s="140">
        <f>Q140*H140</f>
        <v>0</v>
      </c>
      <c r="S140" s="140">
        <v>0</v>
      </c>
      <c r="T140" s="141">
        <f>S140*H140</f>
        <v>0</v>
      </c>
      <c r="AR140" s="142" t="s">
        <v>192</v>
      </c>
      <c r="AT140" s="142" t="s">
        <v>159</v>
      </c>
      <c r="AU140" s="142" t="s">
        <v>84</v>
      </c>
      <c r="AY140" s="17" t="s">
        <v>157</v>
      </c>
      <c r="BE140" s="143">
        <f>IF(N140="základní",J140,0)</f>
        <v>0</v>
      </c>
      <c r="BF140" s="143">
        <f>IF(N140="snížená",J140,0)</f>
        <v>0</v>
      </c>
      <c r="BG140" s="143">
        <f>IF(N140="zákl. přenesená",J140,0)</f>
        <v>0</v>
      </c>
      <c r="BH140" s="143">
        <f>IF(N140="sníž. přenesená",J140,0)</f>
        <v>0</v>
      </c>
      <c r="BI140" s="143">
        <f>IF(N140="nulová",J140,0)</f>
        <v>0</v>
      </c>
      <c r="BJ140" s="17" t="s">
        <v>80</v>
      </c>
      <c r="BK140" s="143">
        <f>ROUND(I140*H140,2)</f>
        <v>0</v>
      </c>
      <c r="BL140" s="17" t="s">
        <v>192</v>
      </c>
      <c r="BM140" s="142" t="s">
        <v>264</v>
      </c>
    </row>
    <row r="141" spans="2:65" s="1" customFormat="1" ht="18">
      <c r="B141" s="32"/>
      <c r="D141" s="144" t="s">
        <v>163</v>
      </c>
      <c r="F141" s="145" t="s">
        <v>1891</v>
      </c>
      <c r="I141" s="146"/>
      <c r="L141" s="32"/>
      <c r="M141" s="147"/>
      <c r="T141" s="53"/>
      <c r="AT141" s="17" t="s">
        <v>163</v>
      </c>
      <c r="AU141" s="17" t="s">
        <v>84</v>
      </c>
    </row>
    <row r="142" spans="2:65" s="1" customFormat="1" ht="16.5" customHeight="1">
      <c r="B142" s="32"/>
      <c r="C142" s="131" t="s">
        <v>266</v>
      </c>
      <c r="D142" s="131" t="s">
        <v>159</v>
      </c>
      <c r="E142" s="132" t="s">
        <v>1892</v>
      </c>
      <c r="F142" s="133" t="s">
        <v>1893</v>
      </c>
      <c r="G142" s="134" t="s">
        <v>1743</v>
      </c>
      <c r="H142" s="135">
        <v>1</v>
      </c>
      <c r="I142" s="136"/>
      <c r="J142" s="137">
        <f>ROUND(I142*H142,2)</f>
        <v>0</v>
      </c>
      <c r="K142" s="133" t="s">
        <v>19</v>
      </c>
      <c r="L142" s="32"/>
      <c r="M142" s="138" t="s">
        <v>19</v>
      </c>
      <c r="N142" s="139" t="s">
        <v>46</v>
      </c>
      <c r="P142" s="140">
        <f>O142*H142</f>
        <v>0</v>
      </c>
      <c r="Q142" s="140">
        <v>0</v>
      </c>
      <c r="R142" s="140">
        <f>Q142*H142</f>
        <v>0</v>
      </c>
      <c r="S142" s="140">
        <v>0</v>
      </c>
      <c r="T142" s="141">
        <f>S142*H142</f>
        <v>0</v>
      </c>
      <c r="AR142" s="142" t="s">
        <v>192</v>
      </c>
      <c r="AT142" s="142" t="s">
        <v>159</v>
      </c>
      <c r="AU142" s="142" t="s">
        <v>84</v>
      </c>
      <c r="AY142" s="17" t="s">
        <v>157</v>
      </c>
      <c r="BE142" s="143">
        <f>IF(N142="základní",J142,0)</f>
        <v>0</v>
      </c>
      <c r="BF142" s="143">
        <f>IF(N142="snížená",J142,0)</f>
        <v>0</v>
      </c>
      <c r="BG142" s="143">
        <f>IF(N142="zákl. přenesená",J142,0)</f>
        <v>0</v>
      </c>
      <c r="BH142" s="143">
        <f>IF(N142="sníž. přenesená",J142,0)</f>
        <v>0</v>
      </c>
      <c r="BI142" s="143">
        <f>IF(N142="nulová",J142,0)</f>
        <v>0</v>
      </c>
      <c r="BJ142" s="17" t="s">
        <v>80</v>
      </c>
      <c r="BK142" s="143">
        <f>ROUND(I142*H142,2)</f>
        <v>0</v>
      </c>
      <c r="BL142" s="17" t="s">
        <v>192</v>
      </c>
      <c r="BM142" s="142" t="s">
        <v>269</v>
      </c>
    </row>
    <row r="143" spans="2:65" s="1" customFormat="1" ht="10">
      <c r="B143" s="32"/>
      <c r="D143" s="144" t="s">
        <v>163</v>
      </c>
      <c r="F143" s="145" t="s">
        <v>1893</v>
      </c>
      <c r="I143" s="146"/>
      <c r="L143" s="32"/>
      <c r="M143" s="147"/>
      <c r="T143" s="53"/>
      <c r="AT143" s="17" t="s">
        <v>163</v>
      </c>
      <c r="AU143" s="17" t="s">
        <v>84</v>
      </c>
    </row>
    <row r="144" spans="2:65" s="1" customFormat="1" ht="24.15" customHeight="1">
      <c r="B144" s="32"/>
      <c r="C144" s="131" t="s">
        <v>218</v>
      </c>
      <c r="D144" s="131" t="s">
        <v>159</v>
      </c>
      <c r="E144" s="132" t="s">
        <v>1894</v>
      </c>
      <c r="F144" s="133" t="s">
        <v>1895</v>
      </c>
      <c r="G144" s="134" t="s">
        <v>1743</v>
      </c>
      <c r="H144" s="135">
        <v>1</v>
      </c>
      <c r="I144" s="136"/>
      <c r="J144" s="137">
        <f>ROUND(I144*H144,2)</f>
        <v>0</v>
      </c>
      <c r="K144" s="133" t="s">
        <v>19</v>
      </c>
      <c r="L144" s="32"/>
      <c r="M144" s="138" t="s">
        <v>19</v>
      </c>
      <c r="N144" s="139" t="s">
        <v>46</v>
      </c>
      <c r="P144" s="140">
        <f>O144*H144</f>
        <v>0</v>
      </c>
      <c r="Q144" s="140">
        <v>0</v>
      </c>
      <c r="R144" s="140">
        <f>Q144*H144</f>
        <v>0</v>
      </c>
      <c r="S144" s="140">
        <v>0</v>
      </c>
      <c r="T144" s="141">
        <f>S144*H144</f>
        <v>0</v>
      </c>
      <c r="AR144" s="142" t="s">
        <v>192</v>
      </c>
      <c r="AT144" s="142" t="s">
        <v>159</v>
      </c>
      <c r="AU144" s="142" t="s">
        <v>84</v>
      </c>
      <c r="AY144" s="17" t="s">
        <v>157</v>
      </c>
      <c r="BE144" s="143">
        <f>IF(N144="základní",J144,0)</f>
        <v>0</v>
      </c>
      <c r="BF144" s="143">
        <f>IF(N144="snížená",J144,0)</f>
        <v>0</v>
      </c>
      <c r="BG144" s="143">
        <f>IF(N144="zákl. přenesená",J144,0)</f>
        <v>0</v>
      </c>
      <c r="BH144" s="143">
        <f>IF(N144="sníž. přenesená",J144,0)</f>
        <v>0</v>
      </c>
      <c r="BI144" s="143">
        <f>IF(N144="nulová",J144,0)</f>
        <v>0</v>
      </c>
      <c r="BJ144" s="17" t="s">
        <v>80</v>
      </c>
      <c r="BK144" s="143">
        <f>ROUND(I144*H144,2)</f>
        <v>0</v>
      </c>
      <c r="BL144" s="17" t="s">
        <v>192</v>
      </c>
      <c r="BM144" s="142" t="s">
        <v>275</v>
      </c>
    </row>
    <row r="145" spans="2:65" s="1" customFormat="1" ht="10">
      <c r="B145" s="32"/>
      <c r="D145" s="144" t="s">
        <v>163</v>
      </c>
      <c r="F145" s="145" t="s">
        <v>1895</v>
      </c>
      <c r="I145" s="146"/>
      <c r="L145" s="32"/>
      <c r="M145" s="147"/>
      <c r="T145" s="53"/>
      <c r="AT145" s="17" t="s">
        <v>163</v>
      </c>
      <c r="AU145" s="17" t="s">
        <v>84</v>
      </c>
    </row>
    <row r="146" spans="2:65" s="1" customFormat="1" ht="24.15" customHeight="1">
      <c r="B146" s="32"/>
      <c r="C146" s="131" t="s">
        <v>278</v>
      </c>
      <c r="D146" s="131" t="s">
        <v>159</v>
      </c>
      <c r="E146" s="132" t="s">
        <v>1896</v>
      </c>
      <c r="F146" s="133" t="s">
        <v>1897</v>
      </c>
      <c r="G146" s="134" t="s">
        <v>340</v>
      </c>
      <c r="H146" s="135">
        <v>1</v>
      </c>
      <c r="I146" s="136"/>
      <c r="J146" s="137">
        <f>ROUND(I146*H146,2)</f>
        <v>0</v>
      </c>
      <c r="K146" s="133" t="s">
        <v>19</v>
      </c>
      <c r="L146" s="32"/>
      <c r="M146" s="138" t="s">
        <v>19</v>
      </c>
      <c r="N146" s="139" t="s">
        <v>46</v>
      </c>
      <c r="P146" s="140">
        <f>O146*H146</f>
        <v>0</v>
      </c>
      <c r="Q146" s="140">
        <v>0</v>
      </c>
      <c r="R146" s="140">
        <f>Q146*H146</f>
        <v>0</v>
      </c>
      <c r="S146" s="140">
        <v>0</v>
      </c>
      <c r="T146" s="141">
        <f>S146*H146</f>
        <v>0</v>
      </c>
      <c r="AR146" s="142" t="s">
        <v>192</v>
      </c>
      <c r="AT146" s="142" t="s">
        <v>159</v>
      </c>
      <c r="AU146" s="142" t="s">
        <v>84</v>
      </c>
      <c r="AY146" s="17" t="s">
        <v>157</v>
      </c>
      <c r="BE146" s="143">
        <f>IF(N146="základní",J146,0)</f>
        <v>0</v>
      </c>
      <c r="BF146" s="143">
        <f>IF(N146="snížená",J146,0)</f>
        <v>0</v>
      </c>
      <c r="BG146" s="143">
        <f>IF(N146="zákl. přenesená",J146,0)</f>
        <v>0</v>
      </c>
      <c r="BH146" s="143">
        <f>IF(N146="sníž. přenesená",J146,0)</f>
        <v>0</v>
      </c>
      <c r="BI146" s="143">
        <f>IF(N146="nulová",J146,0)</f>
        <v>0</v>
      </c>
      <c r="BJ146" s="17" t="s">
        <v>80</v>
      </c>
      <c r="BK146" s="143">
        <f>ROUND(I146*H146,2)</f>
        <v>0</v>
      </c>
      <c r="BL146" s="17" t="s">
        <v>192</v>
      </c>
      <c r="BM146" s="142" t="s">
        <v>281</v>
      </c>
    </row>
    <row r="147" spans="2:65" s="1" customFormat="1" ht="10">
      <c r="B147" s="32"/>
      <c r="D147" s="144" t="s">
        <v>163</v>
      </c>
      <c r="F147" s="145" t="s">
        <v>1897</v>
      </c>
      <c r="I147" s="146"/>
      <c r="L147" s="32"/>
      <c r="M147" s="147"/>
      <c r="T147" s="53"/>
      <c r="AT147" s="17" t="s">
        <v>163</v>
      </c>
      <c r="AU147" s="17" t="s">
        <v>84</v>
      </c>
    </row>
    <row r="148" spans="2:65" s="1" customFormat="1" ht="24.15" customHeight="1">
      <c r="B148" s="32"/>
      <c r="C148" s="131" t="s">
        <v>221</v>
      </c>
      <c r="D148" s="131" t="s">
        <v>159</v>
      </c>
      <c r="E148" s="132" t="s">
        <v>1898</v>
      </c>
      <c r="F148" s="133" t="s">
        <v>1899</v>
      </c>
      <c r="G148" s="134" t="s">
        <v>185</v>
      </c>
      <c r="H148" s="135">
        <v>1.6879999999999999</v>
      </c>
      <c r="I148" s="136"/>
      <c r="J148" s="137">
        <f>ROUND(I148*H148,2)</f>
        <v>0</v>
      </c>
      <c r="K148" s="133" t="s">
        <v>19</v>
      </c>
      <c r="L148" s="32"/>
      <c r="M148" s="138" t="s">
        <v>19</v>
      </c>
      <c r="N148" s="139" t="s">
        <v>46</v>
      </c>
      <c r="P148" s="140">
        <f>O148*H148</f>
        <v>0</v>
      </c>
      <c r="Q148" s="140">
        <v>0</v>
      </c>
      <c r="R148" s="140">
        <f>Q148*H148</f>
        <v>0</v>
      </c>
      <c r="S148" s="140">
        <v>0</v>
      </c>
      <c r="T148" s="141">
        <f>S148*H148</f>
        <v>0</v>
      </c>
      <c r="AR148" s="142" t="s">
        <v>192</v>
      </c>
      <c r="AT148" s="142" t="s">
        <v>159</v>
      </c>
      <c r="AU148" s="142" t="s">
        <v>84</v>
      </c>
      <c r="AY148" s="17" t="s">
        <v>157</v>
      </c>
      <c r="BE148" s="143">
        <f>IF(N148="základní",J148,0)</f>
        <v>0</v>
      </c>
      <c r="BF148" s="143">
        <f>IF(N148="snížená",J148,0)</f>
        <v>0</v>
      </c>
      <c r="BG148" s="143">
        <f>IF(N148="zákl. přenesená",J148,0)</f>
        <v>0</v>
      </c>
      <c r="BH148" s="143">
        <f>IF(N148="sníž. přenesená",J148,0)</f>
        <v>0</v>
      </c>
      <c r="BI148" s="143">
        <f>IF(N148="nulová",J148,0)</f>
        <v>0</v>
      </c>
      <c r="BJ148" s="17" t="s">
        <v>80</v>
      </c>
      <c r="BK148" s="143">
        <f>ROUND(I148*H148,2)</f>
        <v>0</v>
      </c>
      <c r="BL148" s="17" t="s">
        <v>192</v>
      </c>
      <c r="BM148" s="142" t="s">
        <v>285</v>
      </c>
    </row>
    <row r="149" spans="2:65" s="1" customFormat="1" ht="18">
      <c r="B149" s="32"/>
      <c r="D149" s="144" t="s">
        <v>163</v>
      </c>
      <c r="F149" s="145" t="s">
        <v>1899</v>
      </c>
      <c r="I149" s="146"/>
      <c r="L149" s="32"/>
      <c r="M149" s="147"/>
      <c r="T149" s="53"/>
      <c r="AT149" s="17" t="s">
        <v>163</v>
      </c>
      <c r="AU149" s="17" t="s">
        <v>84</v>
      </c>
    </row>
    <row r="150" spans="2:65" s="11" customFormat="1" ht="22.75" customHeight="1">
      <c r="B150" s="119"/>
      <c r="D150" s="120" t="s">
        <v>74</v>
      </c>
      <c r="E150" s="129" t="s">
        <v>1900</v>
      </c>
      <c r="F150" s="129" t="s">
        <v>1901</v>
      </c>
      <c r="I150" s="122"/>
      <c r="J150" s="130">
        <f>BK150</f>
        <v>0</v>
      </c>
      <c r="L150" s="119"/>
      <c r="M150" s="124"/>
      <c r="P150" s="125">
        <f>SUM(P151:P164)</f>
        <v>0</v>
      </c>
      <c r="R150" s="125">
        <f>SUM(R151:R164)</f>
        <v>0</v>
      </c>
      <c r="T150" s="126">
        <f>SUM(T151:T164)</f>
        <v>0</v>
      </c>
      <c r="AR150" s="120" t="s">
        <v>84</v>
      </c>
      <c r="AT150" s="127" t="s">
        <v>74</v>
      </c>
      <c r="AU150" s="127" t="s">
        <v>80</v>
      </c>
      <c r="AY150" s="120" t="s">
        <v>157</v>
      </c>
      <c r="BK150" s="128">
        <f>SUM(BK151:BK164)</f>
        <v>0</v>
      </c>
    </row>
    <row r="151" spans="2:65" s="1" customFormat="1" ht="24.15" customHeight="1">
      <c r="B151" s="32"/>
      <c r="C151" s="131" t="s">
        <v>286</v>
      </c>
      <c r="D151" s="131" t="s">
        <v>159</v>
      </c>
      <c r="E151" s="132" t="s">
        <v>1902</v>
      </c>
      <c r="F151" s="133" t="s">
        <v>1903</v>
      </c>
      <c r="G151" s="134" t="s">
        <v>235</v>
      </c>
      <c r="H151" s="135">
        <v>140</v>
      </c>
      <c r="I151" s="136"/>
      <c r="J151" s="137">
        <f>ROUND(I151*H151,2)</f>
        <v>0</v>
      </c>
      <c r="K151" s="133" t="s">
        <v>19</v>
      </c>
      <c r="L151" s="32"/>
      <c r="M151" s="138" t="s">
        <v>19</v>
      </c>
      <c r="N151" s="139" t="s">
        <v>46</v>
      </c>
      <c r="P151" s="140">
        <f>O151*H151</f>
        <v>0</v>
      </c>
      <c r="Q151" s="140">
        <v>0</v>
      </c>
      <c r="R151" s="140">
        <f>Q151*H151</f>
        <v>0</v>
      </c>
      <c r="S151" s="140">
        <v>0</v>
      </c>
      <c r="T151" s="141">
        <f>S151*H151</f>
        <v>0</v>
      </c>
      <c r="AR151" s="142" t="s">
        <v>192</v>
      </c>
      <c r="AT151" s="142" t="s">
        <v>159</v>
      </c>
      <c r="AU151" s="142" t="s">
        <v>84</v>
      </c>
      <c r="AY151" s="17" t="s">
        <v>157</v>
      </c>
      <c r="BE151" s="143">
        <f>IF(N151="základní",J151,0)</f>
        <v>0</v>
      </c>
      <c r="BF151" s="143">
        <f>IF(N151="snížená",J151,0)</f>
        <v>0</v>
      </c>
      <c r="BG151" s="143">
        <f>IF(N151="zákl. přenesená",J151,0)</f>
        <v>0</v>
      </c>
      <c r="BH151" s="143">
        <f>IF(N151="sníž. přenesená",J151,0)</f>
        <v>0</v>
      </c>
      <c r="BI151" s="143">
        <f>IF(N151="nulová",J151,0)</f>
        <v>0</v>
      </c>
      <c r="BJ151" s="17" t="s">
        <v>80</v>
      </c>
      <c r="BK151" s="143">
        <f>ROUND(I151*H151,2)</f>
        <v>0</v>
      </c>
      <c r="BL151" s="17" t="s">
        <v>192</v>
      </c>
      <c r="BM151" s="142" t="s">
        <v>289</v>
      </c>
    </row>
    <row r="152" spans="2:65" s="1" customFormat="1" ht="10">
      <c r="B152" s="32"/>
      <c r="D152" s="144" t="s">
        <v>163</v>
      </c>
      <c r="F152" s="145" t="s">
        <v>1903</v>
      </c>
      <c r="I152" s="146"/>
      <c r="L152" s="32"/>
      <c r="M152" s="147"/>
      <c r="T152" s="53"/>
      <c r="AT152" s="17" t="s">
        <v>163</v>
      </c>
      <c r="AU152" s="17" t="s">
        <v>84</v>
      </c>
    </row>
    <row r="153" spans="2:65" s="1" customFormat="1" ht="24.15" customHeight="1">
      <c r="B153" s="32"/>
      <c r="C153" s="131" t="s">
        <v>226</v>
      </c>
      <c r="D153" s="131" t="s">
        <v>159</v>
      </c>
      <c r="E153" s="132" t="s">
        <v>1904</v>
      </c>
      <c r="F153" s="133" t="s">
        <v>1905</v>
      </c>
      <c r="G153" s="134" t="s">
        <v>235</v>
      </c>
      <c r="H153" s="135">
        <v>65</v>
      </c>
      <c r="I153" s="136"/>
      <c r="J153" s="137">
        <f>ROUND(I153*H153,2)</f>
        <v>0</v>
      </c>
      <c r="K153" s="133" t="s">
        <v>19</v>
      </c>
      <c r="L153" s="32"/>
      <c r="M153" s="138" t="s">
        <v>19</v>
      </c>
      <c r="N153" s="139" t="s">
        <v>46</v>
      </c>
      <c r="P153" s="140">
        <f>O153*H153</f>
        <v>0</v>
      </c>
      <c r="Q153" s="140">
        <v>0</v>
      </c>
      <c r="R153" s="140">
        <f>Q153*H153</f>
        <v>0</v>
      </c>
      <c r="S153" s="140">
        <v>0</v>
      </c>
      <c r="T153" s="141">
        <f>S153*H153</f>
        <v>0</v>
      </c>
      <c r="AR153" s="142" t="s">
        <v>192</v>
      </c>
      <c r="AT153" s="142" t="s">
        <v>159</v>
      </c>
      <c r="AU153" s="142" t="s">
        <v>84</v>
      </c>
      <c r="AY153" s="17" t="s">
        <v>157</v>
      </c>
      <c r="BE153" s="143">
        <f>IF(N153="základní",J153,0)</f>
        <v>0</v>
      </c>
      <c r="BF153" s="143">
        <f>IF(N153="snížená",J153,0)</f>
        <v>0</v>
      </c>
      <c r="BG153" s="143">
        <f>IF(N153="zákl. přenesená",J153,0)</f>
        <v>0</v>
      </c>
      <c r="BH153" s="143">
        <f>IF(N153="sníž. přenesená",J153,0)</f>
        <v>0</v>
      </c>
      <c r="BI153" s="143">
        <f>IF(N153="nulová",J153,0)</f>
        <v>0</v>
      </c>
      <c r="BJ153" s="17" t="s">
        <v>80</v>
      </c>
      <c r="BK153" s="143">
        <f>ROUND(I153*H153,2)</f>
        <v>0</v>
      </c>
      <c r="BL153" s="17" t="s">
        <v>192</v>
      </c>
      <c r="BM153" s="142" t="s">
        <v>292</v>
      </c>
    </row>
    <row r="154" spans="2:65" s="1" customFormat="1" ht="10">
      <c r="B154" s="32"/>
      <c r="D154" s="144" t="s">
        <v>163</v>
      </c>
      <c r="F154" s="145" t="s">
        <v>1905</v>
      </c>
      <c r="I154" s="146"/>
      <c r="L154" s="32"/>
      <c r="M154" s="147"/>
      <c r="T154" s="53"/>
      <c r="AT154" s="17" t="s">
        <v>163</v>
      </c>
      <c r="AU154" s="17" t="s">
        <v>84</v>
      </c>
    </row>
    <row r="155" spans="2:65" s="1" customFormat="1" ht="24.15" customHeight="1">
      <c r="B155" s="32"/>
      <c r="C155" s="131" t="s">
        <v>294</v>
      </c>
      <c r="D155" s="131" t="s">
        <v>159</v>
      </c>
      <c r="E155" s="132" t="s">
        <v>1906</v>
      </c>
      <c r="F155" s="133" t="s">
        <v>1907</v>
      </c>
      <c r="G155" s="134" t="s">
        <v>235</v>
      </c>
      <c r="H155" s="135">
        <v>8</v>
      </c>
      <c r="I155" s="136"/>
      <c r="J155" s="137">
        <f>ROUND(I155*H155,2)</f>
        <v>0</v>
      </c>
      <c r="K155" s="133" t="s">
        <v>19</v>
      </c>
      <c r="L155" s="32"/>
      <c r="M155" s="138" t="s">
        <v>19</v>
      </c>
      <c r="N155" s="139" t="s">
        <v>46</v>
      </c>
      <c r="P155" s="140">
        <f>O155*H155</f>
        <v>0</v>
      </c>
      <c r="Q155" s="140">
        <v>0</v>
      </c>
      <c r="R155" s="140">
        <f>Q155*H155</f>
        <v>0</v>
      </c>
      <c r="S155" s="140">
        <v>0</v>
      </c>
      <c r="T155" s="141">
        <f>S155*H155</f>
        <v>0</v>
      </c>
      <c r="AR155" s="142" t="s">
        <v>192</v>
      </c>
      <c r="AT155" s="142" t="s">
        <v>159</v>
      </c>
      <c r="AU155" s="142" t="s">
        <v>84</v>
      </c>
      <c r="AY155" s="17" t="s">
        <v>157</v>
      </c>
      <c r="BE155" s="143">
        <f>IF(N155="základní",J155,0)</f>
        <v>0</v>
      </c>
      <c r="BF155" s="143">
        <f>IF(N155="snížená",J155,0)</f>
        <v>0</v>
      </c>
      <c r="BG155" s="143">
        <f>IF(N155="zákl. přenesená",J155,0)</f>
        <v>0</v>
      </c>
      <c r="BH155" s="143">
        <f>IF(N155="sníž. přenesená",J155,0)</f>
        <v>0</v>
      </c>
      <c r="BI155" s="143">
        <f>IF(N155="nulová",J155,0)</f>
        <v>0</v>
      </c>
      <c r="BJ155" s="17" t="s">
        <v>80</v>
      </c>
      <c r="BK155" s="143">
        <f>ROUND(I155*H155,2)</f>
        <v>0</v>
      </c>
      <c r="BL155" s="17" t="s">
        <v>192</v>
      </c>
      <c r="BM155" s="142" t="s">
        <v>297</v>
      </c>
    </row>
    <row r="156" spans="2:65" s="1" customFormat="1" ht="10">
      <c r="B156" s="32"/>
      <c r="D156" s="144" t="s">
        <v>163</v>
      </c>
      <c r="F156" s="145" t="s">
        <v>1907</v>
      </c>
      <c r="I156" s="146"/>
      <c r="L156" s="32"/>
      <c r="M156" s="147"/>
      <c r="T156" s="53"/>
      <c r="AT156" s="17" t="s">
        <v>163</v>
      </c>
      <c r="AU156" s="17" t="s">
        <v>84</v>
      </c>
    </row>
    <row r="157" spans="2:65" s="1" customFormat="1" ht="24.15" customHeight="1">
      <c r="B157" s="32"/>
      <c r="C157" s="131" t="s">
        <v>230</v>
      </c>
      <c r="D157" s="131" t="s">
        <v>159</v>
      </c>
      <c r="E157" s="132" t="s">
        <v>1908</v>
      </c>
      <c r="F157" s="133" t="s">
        <v>1909</v>
      </c>
      <c r="G157" s="134" t="s">
        <v>235</v>
      </c>
      <c r="H157" s="135">
        <v>14</v>
      </c>
      <c r="I157" s="136"/>
      <c r="J157" s="137">
        <f>ROUND(I157*H157,2)</f>
        <v>0</v>
      </c>
      <c r="K157" s="133" t="s">
        <v>19</v>
      </c>
      <c r="L157" s="32"/>
      <c r="M157" s="138" t="s">
        <v>19</v>
      </c>
      <c r="N157" s="139" t="s">
        <v>46</v>
      </c>
      <c r="P157" s="140">
        <f>O157*H157</f>
        <v>0</v>
      </c>
      <c r="Q157" s="140">
        <v>0</v>
      </c>
      <c r="R157" s="140">
        <f>Q157*H157</f>
        <v>0</v>
      </c>
      <c r="S157" s="140">
        <v>0</v>
      </c>
      <c r="T157" s="141">
        <f>S157*H157</f>
        <v>0</v>
      </c>
      <c r="AR157" s="142" t="s">
        <v>192</v>
      </c>
      <c r="AT157" s="142" t="s">
        <v>159</v>
      </c>
      <c r="AU157" s="142" t="s">
        <v>84</v>
      </c>
      <c r="AY157" s="17" t="s">
        <v>157</v>
      </c>
      <c r="BE157" s="143">
        <f>IF(N157="základní",J157,0)</f>
        <v>0</v>
      </c>
      <c r="BF157" s="143">
        <f>IF(N157="snížená",J157,0)</f>
        <v>0</v>
      </c>
      <c r="BG157" s="143">
        <f>IF(N157="zákl. přenesená",J157,0)</f>
        <v>0</v>
      </c>
      <c r="BH157" s="143">
        <f>IF(N157="sníž. přenesená",J157,0)</f>
        <v>0</v>
      </c>
      <c r="BI157" s="143">
        <f>IF(N157="nulová",J157,0)</f>
        <v>0</v>
      </c>
      <c r="BJ157" s="17" t="s">
        <v>80</v>
      </c>
      <c r="BK157" s="143">
        <f>ROUND(I157*H157,2)</f>
        <v>0</v>
      </c>
      <c r="BL157" s="17" t="s">
        <v>192</v>
      </c>
      <c r="BM157" s="142" t="s">
        <v>303</v>
      </c>
    </row>
    <row r="158" spans="2:65" s="1" customFormat="1" ht="10">
      <c r="B158" s="32"/>
      <c r="D158" s="144" t="s">
        <v>163</v>
      </c>
      <c r="F158" s="145" t="s">
        <v>1909</v>
      </c>
      <c r="I158" s="146"/>
      <c r="L158" s="32"/>
      <c r="M158" s="147"/>
      <c r="T158" s="53"/>
      <c r="AT158" s="17" t="s">
        <v>163</v>
      </c>
      <c r="AU158" s="17" t="s">
        <v>84</v>
      </c>
    </row>
    <row r="159" spans="2:65" s="1" customFormat="1" ht="24.15" customHeight="1">
      <c r="B159" s="32"/>
      <c r="C159" s="131" t="s">
        <v>304</v>
      </c>
      <c r="D159" s="131" t="s">
        <v>159</v>
      </c>
      <c r="E159" s="132" t="s">
        <v>1910</v>
      </c>
      <c r="F159" s="133" t="s">
        <v>1911</v>
      </c>
      <c r="G159" s="134" t="s">
        <v>235</v>
      </c>
      <c r="H159" s="135">
        <v>56</v>
      </c>
      <c r="I159" s="136"/>
      <c r="J159" s="137">
        <f>ROUND(I159*H159,2)</f>
        <v>0</v>
      </c>
      <c r="K159" s="133" t="s">
        <v>19</v>
      </c>
      <c r="L159" s="32"/>
      <c r="M159" s="138" t="s">
        <v>19</v>
      </c>
      <c r="N159" s="139" t="s">
        <v>46</v>
      </c>
      <c r="P159" s="140">
        <f>O159*H159</f>
        <v>0</v>
      </c>
      <c r="Q159" s="140">
        <v>0</v>
      </c>
      <c r="R159" s="140">
        <f>Q159*H159</f>
        <v>0</v>
      </c>
      <c r="S159" s="140">
        <v>0</v>
      </c>
      <c r="T159" s="141">
        <f>S159*H159</f>
        <v>0</v>
      </c>
      <c r="AR159" s="142" t="s">
        <v>192</v>
      </c>
      <c r="AT159" s="142" t="s">
        <v>159</v>
      </c>
      <c r="AU159" s="142" t="s">
        <v>84</v>
      </c>
      <c r="AY159" s="17" t="s">
        <v>157</v>
      </c>
      <c r="BE159" s="143">
        <f>IF(N159="základní",J159,0)</f>
        <v>0</v>
      </c>
      <c r="BF159" s="143">
        <f>IF(N159="snížená",J159,0)</f>
        <v>0</v>
      </c>
      <c r="BG159" s="143">
        <f>IF(N159="zákl. přenesená",J159,0)</f>
        <v>0</v>
      </c>
      <c r="BH159" s="143">
        <f>IF(N159="sníž. přenesená",J159,0)</f>
        <v>0</v>
      </c>
      <c r="BI159" s="143">
        <f>IF(N159="nulová",J159,0)</f>
        <v>0</v>
      </c>
      <c r="BJ159" s="17" t="s">
        <v>80</v>
      </c>
      <c r="BK159" s="143">
        <f>ROUND(I159*H159,2)</f>
        <v>0</v>
      </c>
      <c r="BL159" s="17" t="s">
        <v>192</v>
      </c>
      <c r="BM159" s="142" t="s">
        <v>307</v>
      </c>
    </row>
    <row r="160" spans="2:65" s="1" customFormat="1" ht="10">
      <c r="B160" s="32"/>
      <c r="D160" s="144" t="s">
        <v>163</v>
      </c>
      <c r="F160" s="145" t="s">
        <v>1911</v>
      </c>
      <c r="I160" s="146"/>
      <c r="L160" s="32"/>
      <c r="M160" s="147"/>
      <c r="T160" s="53"/>
      <c r="AT160" s="17" t="s">
        <v>163</v>
      </c>
      <c r="AU160" s="17" t="s">
        <v>84</v>
      </c>
    </row>
    <row r="161" spans="2:65" s="1" customFormat="1" ht="24.15" customHeight="1">
      <c r="B161" s="32"/>
      <c r="C161" s="131" t="s">
        <v>236</v>
      </c>
      <c r="D161" s="131" t="s">
        <v>159</v>
      </c>
      <c r="E161" s="132" t="s">
        <v>1912</v>
      </c>
      <c r="F161" s="133" t="s">
        <v>1913</v>
      </c>
      <c r="G161" s="134" t="s">
        <v>235</v>
      </c>
      <c r="H161" s="135">
        <v>283</v>
      </c>
      <c r="I161" s="136"/>
      <c r="J161" s="137">
        <f>ROUND(I161*H161,2)</f>
        <v>0</v>
      </c>
      <c r="K161" s="133" t="s">
        <v>19</v>
      </c>
      <c r="L161" s="32"/>
      <c r="M161" s="138" t="s">
        <v>19</v>
      </c>
      <c r="N161" s="139" t="s">
        <v>46</v>
      </c>
      <c r="P161" s="140">
        <f>O161*H161</f>
        <v>0</v>
      </c>
      <c r="Q161" s="140">
        <v>0</v>
      </c>
      <c r="R161" s="140">
        <f>Q161*H161</f>
        <v>0</v>
      </c>
      <c r="S161" s="140">
        <v>0</v>
      </c>
      <c r="T161" s="141">
        <f>S161*H161</f>
        <v>0</v>
      </c>
      <c r="AR161" s="142" t="s">
        <v>192</v>
      </c>
      <c r="AT161" s="142" t="s">
        <v>159</v>
      </c>
      <c r="AU161" s="142" t="s">
        <v>84</v>
      </c>
      <c r="AY161" s="17" t="s">
        <v>157</v>
      </c>
      <c r="BE161" s="143">
        <f>IF(N161="základní",J161,0)</f>
        <v>0</v>
      </c>
      <c r="BF161" s="143">
        <f>IF(N161="snížená",J161,0)</f>
        <v>0</v>
      </c>
      <c r="BG161" s="143">
        <f>IF(N161="zákl. přenesená",J161,0)</f>
        <v>0</v>
      </c>
      <c r="BH161" s="143">
        <f>IF(N161="sníž. přenesená",J161,0)</f>
        <v>0</v>
      </c>
      <c r="BI161" s="143">
        <f>IF(N161="nulová",J161,0)</f>
        <v>0</v>
      </c>
      <c r="BJ161" s="17" t="s">
        <v>80</v>
      </c>
      <c r="BK161" s="143">
        <f>ROUND(I161*H161,2)</f>
        <v>0</v>
      </c>
      <c r="BL161" s="17" t="s">
        <v>192</v>
      </c>
      <c r="BM161" s="142" t="s">
        <v>312</v>
      </c>
    </row>
    <row r="162" spans="2:65" s="1" customFormat="1" ht="18">
      <c r="B162" s="32"/>
      <c r="D162" s="144" t="s">
        <v>163</v>
      </c>
      <c r="F162" s="145" t="s">
        <v>1913</v>
      </c>
      <c r="I162" s="146"/>
      <c r="L162" s="32"/>
      <c r="M162" s="147"/>
      <c r="T162" s="53"/>
      <c r="AT162" s="17" t="s">
        <v>163</v>
      </c>
      <c r="AU162" s="17" t="s">
        <v>84</v>
      </c>
    </row>
    <row r="163" spans="2:65" s="1" customFormat="1" ht="24.15" customHeight="1">
      <c r="B163" s="32"/>
      <c r="C163" s="131" t="s">
        <v>314</v>
      </c>
      <c r="D163" s="131" t="s">
        <v>159</v>
      </c>
      <c r="E163" s="132" t="s">
        <v>1914</v>
      </c>
      <c r="F163" s="133" t="s">
        <v>1915</v>
      </c>
      <c r="G163" s="134" t="s">
        <v>185</v>
      </c>
      <c r="H163" s="135">
        <v>0.217</v>
      </c>
      <c r="I163" s="136"/>
      <c r="J163" s="137">
        <f>ROUND(I163*H163,2)</f>
        <v>0</v>
      </c>
      <c r="K163" s="133" t="s">
        <v>19</v>
      </c>
      <c r="L163" s="32"/>
      <c r="M163" s="138" t="s">
        <v>19</v>
      </c>
      <c r="N163" s="139" t="s">
        <v>46</v>
      </c>
      <c r="P163" s="140">
        <f>O163*H163</f>
        <v>0</v>
      </c>
      <c r="Q163" s="140">
        <v>0</v>
      </c>
      <c r="R163" s="140">
        <f>Q163*H163</f>
        <v>0</v>
      </c>
      <c r="S163" s="140">
        <v>0</v>
      </c>
      <c r="T163" s="141">
        <f>S163*H163</f>
        <v>0</v>
      </c>
      <c r="AR163" s="142" t="s">
        <v>192</v>
      </c>
      <c r="AT163" s="142" t="s">
        <v>159</v>
      </c>
      <c r="AU163" s="142" t="s">
        <v>84</v>
      </c>
      <c r="AY163" s="17" t="s">
        <v>157</v>
      </c>
      <c r="BE163" s="143">
        <f>IF(N163="základní",J163,0)</f>
        <v>0</v>
      </c>
      <c r="BF163" s="143">
        <f>IF(N163="snížená",J163,0)</f>
        <v>0</v>
      </c>
      <c r="BG163" s="143">
        <f>IF(N163="zákl. přenesená",J163,0)</f>
        <v>0</v>
      </c>
      <c r="BH163" s="143">
        <f>IF(N163="sníž. přenesená",J163,0)</f>
        <v>0</v>
      </c>
      <c r="BI163" s="143">
        <f>IF(N163="nulová",J163,0)</f>
        <v>0</v>
      </c>
      <c r="BJ163" s="17" t="s">
        <v>80</v>
      </c>
      <c r="BK163" s="143">
        <f>ROUND(I163*H163,2)</f>
        <v>0</v>
      </c>
      <c r="BL163" s="17" t="s">
        <v>192</v>
      </c>
      <c r="BM163" s="142" t="s">
        <v>317</v>
      </c>
    </row>
    <row r="164" spans="2:65" s="1" customFormat="1" ht="18">
      <c r="B164" s="32"/>
      <c r="D164" s="144" t="s">
        <v>163</v>
      </c>
      <c r="F164" s="145" t="s">
        <v>1915</v>
      </c>
      <c r="I164" s="146"/>
      <c r="L164" s="32"/>
      <c r="M164" s="147"/>
      <c r="T164" s="53"/>
      <c r="AT164" s="17" t="s">
        <v>163</v>
      </c>
      <c r="AU164" s="17" t="s">
        <v>84</v>
      </c>
    </row>
    <row r="165" spans="2:65" s="11" customFormat="1" ht="22.75" customHeight="1">
      <c r="B165" s="119"/>
      <c r="D165" s="120" t="s">
        <v>74</v>
      </c>
      <c r="E165" s="129" t="s">
        <v>1916</v>
      </c>
      <c r="F165" s="129" t="s">
        <v>1917</v>
      </c>
      <c r="I165" s="122"/>
      <c r="J165" s="130">
        <f>BK165</f>
        <v>0</v>
      </c>
      <c r="L165" s="119"/>
      <c r="M165" s="124"/>
      <c r="P165" s="125">
        <f>SUM(P166:P201)</f>
        <v>0</v>
      </c>
      <c r="R165" s="125">
        <f>SUM(R166:R201)</f>
        <v>0</v>
      </c>
      <c r="T165" s="126">
        <f>SUM(T166:T201)</f>
        <v>0</v>
      </c>
      <c r="AR165" s="120" t="s">
        <v>84</v>
      </c>
      <c r="AT165" s="127" t="s">
        <v>74</v>
      </c>
      <c r="AU165" s="127" t="s">
        <v>80</v>
      </c>
      <c r="AY165" s="120" t="s">
        <v>157</v>
      </c>
      <c r="BK165" s="128">
        <f>SUM(BK166:BK201)</f>
        <v>0</v>
      </c>
    </row>
    <row r="166" spans="2:65" s="1" customFormat="1" ht="16.5" customHeight="1">
      <c r="B166" s="32"/>
      <c r="C166" s="131" t="s">
        <v>240</v>
      </c>
      <c r="D166" s="131" t="s">
        <v>159</v>
      </c>
      <c r="E166" s="132" t="s">
        <v>1918</v>
      </c>
      <c r="F166" s="133" t="s">
        <v>1919</v>
      </c>
      <c r="G166" s="134" t="s">
        <v>340</v>
      </c>
      <c r="H166" s="135">
        <v>4</v>
      </c>
      <c r="I166" s="136"/>
      <c r="J166" s="137">
        <f>ROUND(I166*H166,2)</f>
        <v>0</v>
      </c>
      <c r="K166" s="133" t="s">
        <v>19</v>
      </c>
      <c r="L166" s="32"/>
      <c r="M166" s="138" t="s">
        <v>19</v>
      </c>
      <c r="N166" s="139" t="s">
        <v>46</v>
      </c>
      <c r="P166" s="140">
        <f>O166*H166</f>
        <v>0</v>
      </c>
      <c r="Q166" s="140">
        <v>0</v>
      </c>
      <c r="R166" s="140">
        <f>Q166*H166</f>
        <v>0</v>
      </c>
      <c r="S166" s="140">
        <v>0</v>
      </c>
      <c r="T166" s="141">
        <f>S166*H166</f>
        <v>0</v>
      </c>
      <c r="AR166" s="142" t="s">
        <v>192</v>
      </c>
      <c r="AT166" s="142" t="s">
        <v>159</v>
      </c>
      <c r="AU166" s="142" t="s">
        <v>84</v>
      </c>
      <c r="AY166" s="17" t="s">
        <v>157</v>
      </c>
      <c r="BE166" s="143">
        <f>IF(N166="základní",J166,0)</f>
        <v>0</v>
      </c>
      <c r="BF166" s="143">
        <f>IF(N166="snížená",J166,0)</f>
        <v>0</v>
      </c>
      <c r="BG166" s="143">
        <f>IF(N166="zákl. přenesená",J166,0)</f>
        <v>0</v>
      </c>
      <c r="BH166" s="143">
        <f>IF(N166="sníž. přenesená",J166,0)</f>
        <v>0</v>
      </c>
      <c r="BI166" s="143">
        <f>IF(N166="nulová",J166,0)</f>
        <v>0</v>
      </c>
      <c r="BJ166" s="17" t="s">
        <v>80</v>
      </c>
      <c r="BK166" s="143">
        <f>ROUND(I166*H166,2)</f>
        <v>0</v>
      </c>
      <c r="BL166" s="17" t="s">
        <v>192</v>
      </c>
      <c r="BM166" s="142" t="s">
        <v>333</v>
      </c>
    </row>
    <row r="167" spans="2:65" s="1" customFormat="1" ht="10">
      <c r="B167" s="32"/>
      <c r="D167" s="144" t="s">
        <v>163</v>
      </c>
      <c r="F167" s="145" t="s">
        <v>1919</v>
      </c>
      <c r="I167" s="146"/>
      <c r="L167" s="32"/>
      <c r="M167" s="147"/>
      <c r="T167" s="53"/>
      <c r="AT167" s="17" t="s">
        <v>163</v>
      </c>
      <c r="AU167" s="17" t="s">
        <v>84</v>
      </c>
    </row>
    <row r="168" spans="2:65" s="1" customFormat="1" ht="16.5" customHeight="1">
      <c r="B168" s="32"/>
      <c r="C168" s="131" t="s">
        <v>337</v>
      </c>
      <c r="D168" s="131" t="s">
        <v>159</v>
      </c>
      <c r="E168" s="132" t="s">
        <v>1920</v>
      </c>
      <c r="F168" s="133" t="s">
        <v>1921</v>
      </c>
      <c r="G168" s="134" t="s">
        <v>340</v>
      </c>
      <c r="H168" s="135">
        <v>1</v>
      </c>
      <c r="I168" s="136"/>
      <c r="J168" s="137">
        <f>ROUND(I168*H168,2)</f>
        <v>0</v>
      </c>
      <c r="K168" s="133" t="s">
        <v>19</v>
      </c>
      <c r="L168" s="32"/>
      <c r="M168" s="138" t="s">
        <v>19</v>
      </c>
      <c r="N168" s="139" t="s">
        <v>46</v>
      </c>
      <c r="P168" s="140">
        <f>O168*H168</f>
        <v>0</v>
      </c>
      <c r="Q168" s="140">
        <v>0</v>
      </c>
      <c r="R168" s="140">
        <f>Q168*H168</f>
        <v>0</v>
      </c>
      <c r="S168" s="140">
        <v>0</v>
      </c>
      <c r="T168" s="141">
        <f>S168*H168</f>
        <v>0</v>
      </c>
      <c r="AR168" s="142" t="s">
        <v>192</v>
      </c>
      <c r="AT168" s="142" t="s">
        <v>159</v>
      </c>
      <c r="AU168" s="142" t="s">
        <v>84</v>
      </c>
      <c r="AY168" s="17" t="s">
        <v>157</v>
      </c>
      <c r="BE168" s="143">
        <f>IF(N168="základní",J168,0)</f>
        <v>0</v>
      </c>
      <c r="BF168" s="143">
        <f>IF(N168="snížená",J168,0)</f>
        <v>0</v>
      </c>
      <c r="BG168" s="143">
        <f>IF(N168="zákl. přenesená",J168,0)</f>
        <v>0</v>
      </c>
      <c r="BH168" s="143">
        <f>IF(N168="sníž. přenesená",J168,0)</f>
        <v>0</v>
      </c>
      <c r="BI168" s="143">
        <f>IF(N168="nulová",J168,0)</f>
        <v>0</v>
      </c>
      <c r="BJ168" s="17" t="s">
        <v>80</v>
      </c>
      <c r="BK168" s="143">
        <f>ROUND(I168*H168,2)</f>
        <v>0</v>
      </c>
      <c r="BL168" s="17" t="s">
        <v>192</v>
      </c>
      <c r="BM168" s="142" t="s">
        <v>341</v>
      </c>
    </row>
    <row r="169" spans="2:65" s="1" customFormat="1" ht="10">
      <c r="B169" s="32"/>
      <c r="D169" s="144" t="s">
        <v>163</v>
      </c>
      <c r="F169" s="145" t="s">
        <v>1921</v>
      </c>
      <c r="I169" s="146"/>
      <c r="L169" s="32"/>
      <c r="M169" s="147"/>
      <c r="T169" s="53"/>
      <c r="AT169" s="17" t="s">
        <v>163</v>
      </c>
      <c r="AU169" s="17" t="s">
        <v>84</v>
      </c>
    </row>
    <row r="170" spans="2:65" s="1" customFormat="1" ht="16.5" customHeight="1">
      <c r="B170" s="32"/>
      <c r="C170" s="131" t="s">
        <v>244</v>
      </c>
      <c r="D170" s="131" t="s">
        <v>159</v>
      </c>
      <c r="E170" s="132" t="s">
        <v>1922</v>
      </c>
      <c r="F170" s="133" t="s">
        <v>1923</v>
      </c>
      <c r="G170" s="134" t="s">
        <v>340</v>
      </c>
      <c r="H170" s="135">
        <v>1</v>
      </c>
      <c r="I170" s="136"/>
      <c r="J170" s="137">
        <f>ROUND(I170*H170,2)</f>
        <v>0</v>
      </c>
      <c r="K170" s="133" t="s">
        <v>19</v>
      </c>
      <c r="L170" s="32"/>
      <c r="M170" s="138" t="s">
        <v>19</v>
      </c>
      <c r="N170" s="139" t="s">
        <v>46</v>
      </c>
      <c r="P170" s="140">
        <f>O170*H170</f>
        <v>0</v>
      </c>
      <c r="Q170" s="140">
        <v>0</v>
      </c>
      <c r="R170" s="140">
        <f>Q170*H170</f>
        <v>0</v>
      </c>
      <c r="S170" s="140">
        <v>0</v>
      </c>
      <c r="T170" s="141">
        <f>S170*H170</f>
        <v>0</v>
      </c>
      <c r="AR170" s="142" t="s">
        <v>192</v>
      </c>
      <c r="AT170" s="142" t="s">
        <v>159</v>
      </c>
      <c r="AU170" s="142" t="s">
        <v>84</v>
      </c>
      <c r="AY170" s="17" t="s">
        <v>157</v>
      </c>
      <c r="BE170" s="143">
        <f>IF(N170="základní",J170,0)</f>
        <v>0</v>
      </c>
      <c r="BF170" s="143">
        <f>IF(N170="snížená",J170,0)</f>
        <v>0</v>
      </c>
      <c r="BG170" s="143">
        <f>IF(N170="zákl. přenesená",J170,0)</f>
        <v>0</v>
      </c>
      <c r="BH170" s="143">
        <f>IF(N170="sníž. přenesená",J170,0)</f>
        <v>0</v>
      </c>
      <c r="BI170" s="143">
        <f>IF(N170="nulová",J170,0)</f>
        <v>0</v>
      </c>
      <c r="BJ170" s="17" t="s">
        <v>80</v>
      </c>
      <c r="BK170" s="143">
        <f>ROUND(I170*H170,2)</f>
        <v>0</v>
      </c>
      <c r="BL170" s="17" t="s">
        <v>192</v>
      </c>
      <c r="BM170" s="142" t="s">
        <v>345</v>
      </c>
    </row>
    <row r="171" spans="2:65" s="1" customFormat="1" ht="10">
      <c r="B171" s="32"/>
      <c r="D171" s="144" t="s">
        <v>163</v>
      </c>
      <c r="F171" s="145" t="s">
        <v>1923</v>
      </c>
      <c r="I171" s="146"/>
      <c r="L171" s="32"/>
      <c r="M171" s="147"/>
      <c r="T171" s="53"/>
      <c r="AT171" s="17" t="s">
        <v>163</v>
      </c>
      <c r="AU171" s="17" t="s">
        <v>84</v>
      </c>
    </row>
    <row r="172" spans="2:65" s="1" customFormat="1" ht="24.15" customHeight="1">
      <c r="B172" s="32"/>
      <c r="C172" s="131" t="s">
        <v>346</v>
      </c>
      <c r="D172" s="131" t="s">
        <v>159</v>
      </c>
      <c r="E172" s="132" t="s">
        <v>1924</v>
      </c>
      <c r="F172" s="133" t="s">
        <v>1925</v>
      </c>
      <c r="G172" s="134" t="s">
        <v>340</v>
      </c>
      <c r="H172" s="135">
        <v>16</v>
      </c>
      <c r="I172" s="136"/>
      <c r="J172" s="137">
        <f>ROUND(I172*H172,2)</f>
        <v>0</v>
      </c>
      <c r="K172" s="133" t="s">
        <v>19</v>
      </c>
      <c r="L172" s="32"/>
      <c r="M172" s="138" t="s">
        <v>19</v>
      </c>
      <c r="N172" s="139" t="s">
        <v>46</v>
      </c>
      <c r="P172" s="140">
        <f>O172*H172</f>
        <v>0</v>
      </c>
      <c r="Q172" s="140">
        <v>0</v>
      </c>
      <c r="R172" s="140">
        <f>Q172*H172</f>
        <v>0</v>
      </c>
      <c r="S172" s="140">
        <v>0</v>
      </c>
      <c r="T172" s="141">
        <f>S172*H172</f>
        <v>0</v>
      </c>
      <c r="AR172" s="142" t="s">
        <v>192</v>
      </c>
      <c r="AT172" s="142" t="s">
        <v>159</v>
      </c>
      <c r="AU172" s="142" t="s">
        <v>84</v>
      </c>
      <c r="AY172" s="17" t="s">
        <v>157</v>
      </c>
      <c r="BE172" s="143">
        <f>IF(N172="základní",J172,0)</f>
        <v>0</v>
      </c>
      <c r="BF172" s="143">
        <f>IF(N172="snížená",J172,0)</f>
        <v>0</v>
      </c>
      <c r="BG172" s="143">
        <f>IF(N172="zákl. přenesená",J172,0)</f>
        <v>0</v>
      </c>
      <c r="BH172" s="143">
        <f>IF(N172="sníž. přenesená",J172,0)</f>
        <v>0</v>
      </c>
      <c r="BI172" s="143">
        <f>IF(N172="nulová",J172,0)</f>
        <v>0</v>
      </c>
      <c r="BJ172" s="17" t="s">
        <v>80</v>
      </c>
      <c r="BK172" s="143">
        <f>ROUND(I172*H172,2)</f>
        <v>0</v>
      </c>
      <c r="BL172" s="17" t="s">
        <v>192</v>
      </c>
      <c r="BM172" s="142" t="s">
        <v>349</v>
      </c>
    </row>
    <row r="173" spans="2:65" s="1" customFormat="1" ht="10">
      <c r="B173" s="32"/>
      <c r="D173" s="144" t="s">
        <v>163</v>
      </c>
      <c r="F173" s="145" t="s">
        <v>1925</v>
      </c>
      <c r="I173" s="146"/>
      <c r="L173" s="32"/>
      <c r="M173" s="147"/>
      <c r="T173" s="53"/>
      <c r="AT173" s="17" t="s">
        <v>163</v>
      </c>
      <c r="AU173" s="17" t="s">
        <v>84</v>
      </c>
    </row>
    <row r="174" spans="2:65" s="1" customFormat="1" ht="16.5" customHeight="1">
      <c r="B174" s="32"/>
      <c r="C174" s="131" t="s">
        <v>248</v>
      </c>
      <c r="D174" s="131" t="s">
        <v>159</v>
      </c>
      <c r="E174" s="132" t="s">
        <v>1926</v>
      </c>
      <c r="F174" s="133" t="s">
        <v>1927</v>
      </c>
      <c r="G174" s="134" t="s">
        <v>340</v>
      </c>
      <c r="H174" s="135">
        <v>3</v>
      </c>
      <c r="I174" s="136"/>
      <c r="J174" s="137">
        <f>ROUND(I174*H174,2)</f>
        <v>0</v>
      </c>
      <c r="K174" s="133" t="s">
        <v>19</v>
      </c>
      <c r="L174" s="32"/>
      <c r="M174" s="138" t="s">
        <v>19</v>
      </c>
      <c r="N174" s="139" t="s">
        <v>46</v>
      </c>
      <c r="P174" s="140">
        <f>O174*H174</f>
        <v>0</v>
      </c>
      <c r="Q174" s="140">
        <v>0</v>
      </c>
      <c r="R174" s="140">
        <f>Q174*H174</f>
        <v>0</v>
      </c>
      <c r="S174" s="140">
        <v>0</v>
      </c>
      <c r="T174" s="141">
        <f>S174*H174</f>
        <v>0</v>
      </c>
      <c r="AR174" s="142" t="s">
        <v>192</v>
      </c>
      <c r="AT174" s="142" t="s">
        <v>159</v>
      </c>
      <c r="AU174" s="142" t="s">
        <v>84</v>
      </c>
      <c r="AY174" s="17" t="s">
        <v>157</v>
      </c>
      <c r="BE174" s="143">
        <f>IF(N174="základní",J174,0)</f>
        <v>0</v>
      </c>
      <c r="BF174" s="143">
        <f>IF(N174="snížená",J174,0)</f>
        <v>0</v>
      </c>
      <c r="BG174" s="143">
        <f>IF(N174="zákl. přenesená",J174,0)</f>
        <v>0</v>
      </c>
      <c r="BH174" s="143">
        <f>IF(N174="sníž. přenesená",J174,0)</f>
        <v>0</v>
      </c>
      <c r="BI174" s="143">
        <f>IF(N174="nulová",J174,0)</f>
        <v>0</v>
      </c>
      <c r="BJ174" s="17" t="s">
        <v>80</v>
      </c>
      <c r="BK174" s="143">
        <f>ROUND(I174*H174,2)</f>
        <v>0</v>
      </c>
      <c r="BL174" s="17" t="s">
        <v>192</v>
      </c>
      <c r="BM174" s="142" t="s">
        <v>352</v>
      </c>
    </row>
    <row r="175" spans="2:65" s="1" customFormat="1" ht="10">
      <c r="B175" s="32"/>
      <c r="D175" s="144" t="s">
        <v>163</v>
      </c>
      <c r="F175" s="145" t="s">
        <v>1927</v>
      </c>
      <c r="I175" s="146"/>
      <c r="L175" s="32"/>
      <c r="M175" s="147"/>
      <c r="T175" s="53"/>
      <c r="AT175" s="17" t="s">
        <v>163</v>
      </c>
      <c r="AU175" s="17" t="s">
        <v>84</v>
      </c>
    </row>
    <row r="176" spans="2:65" s="1" customFormat="1" ht="16.5" customHeight="1">
      <c r="B176" s="32"/>
      <c r="C176" s="131" t="s">
        <v>353</v>
      </c>
      <c r="D176" s="131" t="s">
        <v>159</v>
      </c>
      <c r="E176" s="132" t="s">
        <v>1928</v>
      </c>
      <c r="F176" s="133" t="s">
        <v>1929</v>
      </c>
      <c r="G176" s="134" t="s">
        <v>340</v>
      </c>
      <c r="H176" s="135">
        <v>1</v>
      </c>
      <c r="I176" s="136"/>
      <c r="J176" s="137">
        <f>ROUND(I176*H176,2)</f>
        <v>0</v>
      </c>
      <c r="K176" s="133" t="s">
        <v>19</v>
      </c>
      <c r="L176" s="32"/>
      <c r="M176" s="138" t="s">
        <v>19</v>
      </c>
      <c r="N176" s="139" t="s">
        <v>46</v>
      </c>
      <c r="P176" s="140">
        <f>O176*H176</f>
        <v>0</v>
      </c>
      <c r="Q176" s="140">
        <v>0</v>
      </c>
      <c r="R176" s="140">
        <f>Q176*H176</f>
        <v>0</v>
      </c>
      <c r="S176" s="140">
        <v>0</v>
      </c>
      <c r="T176" s="141">
        <f>S176*H176</f>
        <v>0</v>
      </c>
      <c r="AR176" s="142" t="s">
        <v>192</v>
      </c>
      <c r="AT176" s="142" t="s">
        <v>159</v>
      </c>
      <c r="AU176" s="142" t="s">
        <v>84</v>
      </c>
      <c r="AY176" s="17" t="s">
        <v>157</v>
      </c>
      <c r="BE176" s="143">
        <f>IF(N176="základní",J176,0)</f>
        <v>0</v>
      </c>
      <c r="BF176" s="143">
        <f>IF(N176="snížená",J176,0)</f>
        <v>0</v>
      </c>
      <c r="BG176" s="143">
        <f>IF(N176="zákl. přenesená",J176,0)</f>
        <v>0</v>
      </c>
      <c r="BH176" s="143">
        <f>IF(N176="sníž. přenesená",J176,0)</f>
        <v>0</v>
      </c>
      <c r="BI176" s="143">
        <f>IF(N176="nulová",J176,0)</f>
        <v>0</v>
      </c>
      <c r="BJ176" s="17" t="s">
        <v>80</v>
      </c>
      <c r="BK176" s="143">
        <f>ROUND(I176*H176,2)</f>
        <v>0</v>
      </c>
      <c r="BL176" s="17" t="s">
        <v>192</v>
      </c>
      <c r="BM176" s="142" t="s">
        <v>356</v>
      </c>
    </row>
    <row r="177" spans="2:65" s="1" customFormat="1" ht="10">
      <c r="B177" s="32"/>
      <c r="D177" s="144" t="s">
        <v>163</v>
      </c>
      <c r="F177" s="145" t="s">
        <v>1929</v>
      </c>
      <c r="I177" s="146"/>
      <c r="L177" s="32"/>
      <c r="M177" s="147"/>
      <c r="T177" s="53"/>
      <c r="AT177" s="17" t="s">
        <v>163</v>
      </c>
      <c r="AU177" s="17" t="s">
        <v>84</v>
      </c>
    </row>
    <row r="178" spans="2:65" s="1" customFormat="1" ht="16.5" customHeight="1">
      <c r="B178" s="32"/>
      <c r="C178" s="131" t="s">
        <v>252</v>
      </c>
      <c r="D178" s="131" t="s">
        <v>159</v>
      </c>
      <c r="E178" s="132" t="s">
        <v>1930</v>
      </c>
      <c r="F178" s="133" t="s">
        <v>1931</v>
      </c>
      <c r="G178" s="134" t="s">
        <v>340</v>
      </c>
      <c r="H178" s="135">
        <v>1</v>
      </c>
      <c r="I178" s="136"/>
      <c r="J178" s="137">
        <f>ROUND(I178*H178,2)</f>
        <v>0</v>
      </c>
      <c r="K178" s="133" t="s">
        <v>19</v>
      </c>
      <c r="L178" s="32"/>
      <c r="M178" s="138" t="s">
        <v>19</v>
      </c>
      <c r="N178" s="139" t="s">
        <v>46</v>
      </c>
      <c r="P178" s="140">
        <f>O178*H178</f>
        <v>0</v>
      </c>
      <c r="Q178" s="140">
        <v>0</v>
      </c>
      <c r="R178" s="140">
        <f>Q178*H178</f>
        <v>0</v>
      </c>
      <c r="S178" s="140">
        <v>0</v>
      </c>
      <c r="T178" s="141">
        <f>S178*H178</f>
        <v>0</v>
      </c>
      <c r="AR178" s="142" t="s">
        <v>192</v>
      </c>
      <c r="AT178" s="142" t="s">
        <v>159</v>
      </c>
      <c r="AU178" s="142" t="s">
        <v>84</v>
      </c>
      <c r="AY178" s="17" t="s">
        <v>157</v>
      </c>
      <c r="BE178" s="143">
        <f>IF(N178="základní",J178,0)</f>
        <v>0</v>
      </c>
      <c r="BF178" s="143">
        <f>IF(N178="snížená",J178,0)</f>
        <v>0</v>
      </c>
      <c r="BG178" s="143">
        <f>IF(N178="zákl. přenesená",J178,0)</f>
        <v>0</v>
      </c>
      <c r="BH178" s="143">
        <f>IF(N178="sníž. přenesená",J178,0)</f>
        <v>0</v>
      </c>
      <c r="BI178" s="143">
        <f>IF(N178="nulová",J178,0)</f>
        <v>0</v>
      </c>
      <c r="BJ178" s="17" t="s">
        <v>80</v>
      </c>
      <c r="BK178" s="143">
        <f>ROUND(I178*H178,2)</f>
        <v>0</v>
      </c>
      <c r="BL178" s="17" t="s">
        <v>192</v>
      </c>
      <c r="BM178" s="142" t="s">
        <v>359</v>
      </c>
    </row>
    <row r="179" spans="2:65" s="1" customFormat="1" ht="10">
      <c r="B179" s="32"/>
      <c r="D179" s="144" t="s">
        <v>163</v>
      </c>
      <c r="F179" s="145" t="s">
        <v>1931</v>
      </c>
      <c r="I179" s="146"/>
      <c r="L179" s="32"/>
      <c r="M179" s="147"/>
      <c r="T179" s="53"/>
      <c r="AT179" s="17" t="s">
        <v>163</v>
      </c>
      <c r="AU179" s="17" t="s">
        <v>84</v>
      </c>
    </row>
    <row r="180" spans="2:65" s="1" customFormat="1" ht="16.5" customHeight="1">
      <c r="B180" s="32"/>
      <c r="C180" s="131" t="s">
        <v>360</v>
      </c>
      <c r="D180" s="131" t="s">
        <v>159</v>
      </c>
      <c r="E180" s="132" t="s">
        <v>1932</v>
      </c>
      <c r="F180" s="133" t="s">
        <v>1933</v>
      </c>
      <c r="G180" s="134" t="s">
        <v>340</v>
      </c>
      <c r="H180" s="135">
        <v>1</v>
      </c>
      <c r="I180" s="136"/>
      <c r="J180" s="137">
        <f>ROUND(I180*H180,2)</f>
        <v>0</v>
      </c>
      <c r="K180" s="133" t="s">
        <v>19</v>
      </c>
      <c r="L180" s="32"/>
      <c r="M180" s="138" t="s">
        <v>19</v>
      </c>
      <c r="N180" s="139" t="s">
        <v>46</v>
      </c>
      <c r="P180" s="140">
        <f>O180*H180</f>
        <v>0</v>
      </c>
      <c r="Q180" s="140">
        <v>0</v>
      </c>
      <c r="R180" s="140">
        <f>Q180*H180</f>
        <v>0</v>
      </c>
      <c r="S180" s="140">
        <v>0</v>
      </c>
      <c r="T180" s="141">
        <f>S180*H180</f>
        <v>0</v>
      </c>
      <c r="AR180" s="142" t="s">
        <v>192</v>
      </c>
      <c r="AT180" s="142" t="s">
        <v>159</v>
      </c>
      <c r="AU180" s="142" t="s">
        <v>84</v>
      </c>
      <c r="AY180" s="17" t="s">
        <v>157</v>
      </c>
      <c r="BE180" s="143">
        <f>IF(N180="základní",J180,0)</f>
        <v>0</v>
      </c>
      <c r="BF180" s="143">
        <f>IF(N180="snížená",J180,0)</f>
        <v>0</v>
      </c>
      <c r="BG180" s="143">
        <f>IF(N180="zákl. přenesená",J180,0)</f>
        <v>0</v>
      </c>
      <c r="BH180" s="143">
        <f>IF(N180="sníž. přenesená",J180,0)</f>
        <v>0</v>
      </c>
      <c r="BI180" s="143">
        <f>IF(N180="nulová",J180,0)</f>
        <v>0</v>
      </c>
      <c r="BJ180" s="17" t="s">
        <v>80</v>
      </c>
      <c r="BK180" s="143">
        <f>ROUND(I180*H180,2)</f>
        <v>0</v>
      </c>
      <c r="BL180" s="17" t="s">
        <v>192</v>
      </c>
      <c r="BM180" s="142" t="s">
        <v>363</v>
      </c>
    </row>
    <row r="181" spans="2:65" s="1" customFormat="1" ht="10">
      <c r="B181" s="32"/>
      <c r="D181" s="144" t="s">
        <v>163</v>
      </c>
      <c r="F181" s="145" t="s">
        <v>1933</v>
      </c>
      <c r="I181" s="146"/>
      <c r="L181" s="32"/>
      <c r="M181" s="147"/>
      <c r="T181" s="53"/>
      <c r="AT181" s="17" t="s">
        <v>163</v>
      </c>
      <c r="AU181" s="17" t="s">
        <v>84</v>
      </c>
    </row>
    <row r="182" spans="2:65" s="1" customFormat="1" ht="21.75" customHeight="1">
      <c r="B182" s="32"/>
      <c r="C182" s="131" t="s">
        <v>256</v>
      </c>
      <c r="D182" s="131" t="s">
        <v>159</v>
      </c>
      <c r="E182" s="132" t="s">
        <v>1934</v>
      </c>
      <c r="F182" s="133" t="s">
        <v>1935</v>
      </c>
      <c r="G182" s="134" t="s">
        <v>340</v>
      </c>
      <c r="H182" s="135">
        <v>19</v>
      </c>
      <c r="I182" s="136"/>
      <c r="J182" s="137">
        <f>ROUND(I182*H182,2)</f>
        <v>0</v>
      </c>
      <c r="K182" s="133" t="s">
        <v>19</v>
      </c>
      <c r="L182" s="32"/>
      <c r="M182" s="138" t="s">
        <v>19</v>
      </c>
      <c r="N182" s="139" t="s">
        <v>46</v>
      </c>
      <c r="P182" s="140">
        <f>O182*H182</f>
        <v>0</v>
      </c>
      <c r="Q182" s="140">
        <v>0</v>
      </c>
      <c r="R182" s="140">
        <f>Q182*H182</f>
        <v>0</v>
      </c>
      <c r="S182" s="140">
        <v>0</v>
      </c>
      <c r="T182" s="141">
        <f>S182*H182</f>
        <v>0</v>
      </c>
      <c r="AR182" s="142" t="s">
        <v>192</v>
      </c>
      <c r="AT182" s="142" t="s">
        <v>159</v>
      </c>
      <c r="AU182" s="142" t="s">
        <v>84</v>
      </c>
      <c r="AY182" s="17" t="s">
        <v>157</v>
      </c>
      <c r="BE182" s="143">
        <f>IF(N182="základní",J182,0)</f>
        <v>0</v>
      </c>
      <c r="BF182" s="143">
        <f>IF(N182="snížená",J182,0)</f>
        <v>0</v>
      </c>
      <c r="BG182" s="143">
        <f>IF(N182="zákl. přenesená",J182,0)</f>
        <v>0</v>
      </c>
      <c r="BH182" s="143">
        <f>IF(N182="sníž. přenesená",J182,0)</f>
        <v>0</v>
      </c>
      <c r="BI182" s="143">
        <f>IF(N182="nulová",J182,0)</f>
        <v>0</v>
      </c>
      <c r="BJ182" s="17" t="s">
        <v>80</v>
      </c>
      <c r="BK182" s="143">
        <f>ROUND(I182*H182,2)</f>
        <v>0</v>
      </c>
      <c r="BL182" s="17" t="s">
        <v>192</v>
      </c>
      <c r="BM182" s="142" t="s">
        <v>368</v>
      </c>
    </row>
    <row r="183" spans="2:65" s="1" customFormat="1" ht="10">
      <c r="B183" s="32"/>
      <c r="D183" s="144" t="s">
        <v>163</v>
      </c>
      <c r="F183" s="145" t="s">
        <v>1935</v>
      </c>
      <c r="I183" s="146"/>
      <c r="L183" s="32"/>
      <c r="M183" s="147"/>
      <c r="T183" s="53"/>
      <c r="AT183" s="17" t="s">
        <v>163</v>
      </c>
      <c r="AU183" s="17" t="s">
        <v>84</v>
      </c>
    </row>
    <row r="184" spans="2:65" s="1" customFormat="1" ht="16.5" customHeight="1">
      <c r="B184" s="32"/>
      <c r="C184" s="131" t="s">
        <v>371</v>
      </c>
      <c r="D184" s="131" t="s">
        <v>159</v>
      </c>
      <c r="E184" s="132" t="s">
        <v>1936</v>
      </c>
      <c r="F184" s="133" t="s">
        <v>1937</v>
      </c>
      <c r="G184" s="134" t="s">
        <v>340</v>
      </c>
      <c r="H184" s="135">
        <v>8</v>
      </c>
      <c r="I184" s="136"/>
      <c r="J184" s="137">
        <f>ROUND(I184*H184,2)</f>
        <v>0</v>
      </c>
      <c r="K184" s="133" t="s">
        <v>19</v>
      </c>
      <c r="L184" s="32"/>
      <c r="M184" s="138" t="s">
        <v>19</v>
      </c>
      <c r="N184" s="139" t="s">
        <v>46</v>
      </c>
      <c r="P184" s="140">
        <f>O184*H184</f>
        <v>0</v>
      </c>
      <c r="Q184" s="140">
        <v>0</v>
      </c>
      <c r="R184" s="140">
        <f>Q184*H184</f>
        <v>0</v>
      </c>
      <c r="S184" s="140">
        <v>0</v>
      </c>
      <c r="T184" s="141">
        <f>S184*H184</f>
        <v>0</v>
      </c>
      <c r="AR184" s="142" t="s">
        <v>192</v>
      </c>
      <c r="AT184" s="142" t="s">
        <v>159</v>
      </c>
      <c r="AU184" s="142" t="s">
        <v>84</v>
      </c>
      <c r="AY184" s="17" t="s">
        <v>157</v>
      </c>
      <c r="BE184" s="143">
        <f>IF(N184="základní",J184,0)</f>
        <v>0</v>
      </c>
      <c r="BF184" s="143">
        <f>IF(N184="snížená",J184,0)</f>
        <v>0</v>
      </c>
      <c r="BG184" s="143">
        <f>IF(N184="zákl. přenesená",J184,0)</f>
        <v>0</v>
      </c>
      <c r="BH184" s="143">
        <f>IF(N184="sníž. přenesená",J184,0)</f>
        <v>0</v>
      </c>
      <c r="BI184" s="143">
        <f>IF(N184="nulová",J184,0)</f>
        <v>0</v>
      </c>
      <c r="BJ184" s="17" t="s">
        <v>80</v>
      </c>
      <c r="BK184" s="143">
        <f>ROUND(I184*H184,2)</f>
        <v>0</v>
      </c>
      <c r="BL184" s="17" t="s">
        <v>192</v>
      </c>
      <c r="BM184" s="142" t="s">
        <v>374</v>
      </c>
    </row>
    <row r="185" spans="2:65" s="1" customFormat="1" ht="10">
      <c r="B185" s="32"/>
      <c r="D185" s="144" t="s">
        <v>163</v>
      </c>
      <c r="F185" s="145" t="s">
        <v>1937</v>
      </c>
      <c r="I185" s="146"/>
      <c r="L185" s="32"/>
      <c r="M185" s="147"/>
      <c r="T185" s="53"/>
      <c r="AT185" s="17" t="s">
        <v>163</v>
      </c>
      <c r="AU185" s="17" t="s">
        <v>84</v>
      </c>
    </row>
    <row r="186" spans="2:65" s="1" customFormat="1" ht="21.75" customHeight="1">
      <c r="B186" s="32"/>
      <c r="C186" s="131" t="s">
        <v>261</v>
      </c>
      <c r="D186" s="131" t="s">
        <v>159</v>
      </c>
      <c r="E186" s="132" t="s">
        <v>1938</v>
      </c>
      <c r="F186" s="133" t="s">
        <v>1939</v>
      </c>
      <c r="G186" s="134" t="s">
        <v>340</v>
      </c>
      <c r="H186" s="135">
        <v>1</v>
      </c>
      <c r="I186" s="136"/>
      <c r="J186" s="137">
        <f>ROUND(I186*H186,2)</f>
        <v>0</v>
      </c>
      <c r="K186" s="133" t="s">
        <v>19</v>
      </c>
      <c r="L186" s="32"/>
      <c r="M186" s="138" t="s">
        <v>19</v>
      </c>
      <c r="N186" s="139" t="s">
        <v>46</v>
      </c>
      <c r="P186" s="140">
        <f>O186*H186</f>
        <v>0</v>
      </c>
      <c r="Q186" s="140">
        <v>0</v>
      </c>
      <c r="R186" s="140">
        <f>Q186*H186</f>
        <v>0</v>
      </c>
      <c r="S186" s="140">
        <v>0</v>
      </c>
      <c r="T186" s="141">
        <f>S186*H186</f>
        <v>0</v>
      </c>
      <c r="AR186" s="142" t="s">
        <v>192</v>
      </c>
      <c r="AT186" s="142" t="s">
        <v>159</v>
      </c>
      <c r="AU186" s="142" t="s">
        <v>84</v>
      </c>
      <c r="AY186" s="17" t="s">
        <v>157</v>
      </c>
      <c r="BE186" s="143">
        <f>IF(N186="základní",J186,0)</f>
        <v>0</v>
      </c>
      <c r="BF186" s="143">
        <f>IF(N186="snížená",J186,0)</f>
        <v>0</v>
      </c>
      <c r="BG186" s="143">
        <f>IF(N186="zákl. přenesená",J186,0)</f>
        <v>0</v>
      </c>
      <c r="BH186" s="143">
        <f>IF(N186="sníž. přenesená",J186,0)</f>
        <v>0</v>
      </c>
      <c r="BI186" s="143">
        <f>IF(N186="nulová",J186,0)</f>
        <v>0</v>
      </c>
      <c r="BJ186" s="17" t="s">
        <v>80</v>
      </c>
      <c r="BK186" s="143">
        <f>ROUND(I186*H186,2)</f>
        <v>0</v>
      </c>
      <c r="BL186" s="17" t="s">
        <v>192</v>
      </c>
      <c r="BM186" s="142" t="s">
        <v>377</v>
      </c>
    </row>
    <row r="187" spans="2:65" s="1" customFormat="1" ht="10">
      <c r="B187" s="32"/>
      <c r="D187" s="144" t="s">
        <v>163</v>
      </c>
      <c r="F187" s="145" t="s">
        <v>1939</v>
      </c>
      <c r="I187" s="146"/>
      <c r="L187" s="32"/>
      <c r="M187" s="147"/>
      <c r="T187" s="53"/>
      <c r="AT187" s="17" t="s">
        <v>163</v>
      </c>
      <c r="AU187" s="17" t="s">
        <v>84</v>
      </c>
    </row>
    <row r="188" spans="2:65" s="1" customFormat="1" ht="21.75" customHeight="1">
      <c r="B188" s="32"/>
      <c r="C188" s="131" t="s">
        <v>380</v>
      </c>
      <c r="D188" s="131" t="s">
        <v>159</v>
      </c>
      <c r="E188" s="132" t="s">
        <v>1940</v>
      </c>
      <c r="F188" s="133" t="s">
        <v>1941</v>
      </c>
      <c r="G188" s="134" t="s">
        <v>340</v>
      </c>
      <c r="H188" s="135">
        <v>1</v>
      </c>
      <c r="I188" s="136"/>
      <c r="J188" s="137">
        <f>ROUND(I188*H188,2)</f>
        <v>0</v>
      </c>
      <c r="K188" s="133" t="s">
        <v>19</v>
      </c>
      <c r="L188" s="32"/>
      <c r="M188" s="138" t="s">
        <v>19</v>
      </c>
      <c r="N188" s="139" t="s">
        <v>46</v>
      </c>
      <c r="P188" s="140">
        <f>O188*H188</f>
        <v>0</v>
      </c>
      <c r="Q188" s="140">
        <v>0</v>
      </c>
      <c r="R188" s="140">
        <f>Q188*H188</f>
        <v>0</v>
      </c>
      <c r="S188" s="140">
        <v>0</v>
      </c>
      <c r="T188" s="141">
        <f>S188*H188</f>
        <v>0</v>
      </c>
      <c r="AR188" s="142" t="s">
        <v>192</v>
      </c>
      <c r="AT188" s="142" t="s">
        <v>159</v>
      </c>
      <c r="AU188" s="142" t="s">
        <v>84</v>
      </c>
      <c r="AY188" s="17" t="s">
        <v>157</v>
      </c>
      <c r="BE188" s="143">
        <f>IF(N188="základní",J188,0)</f>
        <v>0</v>
      </c>
      <c r="BF188" s="143">
        <f>IF(N188="snížená",J188,0)</f>
        <v>0</v>
      </c>
      <c r="BG188" s="143">
        <f>IF(N188="zákl. přenesená",J188,0)</f>
        <v>0</v>
      </c>
      <c r="BH188" s="143">
        <f>IF(N188="sníž. přenesená",J188,0)</f>
        <v>0</v>
      </c>
      <c r="BI188" s="143">
        <f>IF(N188="nulová",J188,0)</f>
        <v>0</v>
      </c>
      <c r="BJ188" s="17" t="s">
        <v>80</v>
      </c>
      <c r="BK188" s="143">
        <f>ROUND(I188*H188,2)</f>
        <v>0</v>
      </c>
      <c r="BL188" s="17" t="s">
        <v>192</v>
      </c>
      <c r="BM188" s="142" t="s">
        <v>383</v>
      </c>
    </row>
    <row r="189" spans="2:65" s="1" customFormat="1" ht="10">
      <c r="B189" s="32"/>
      <c r="D189" s="144" t="s">
        <v>163</v>
      </c>
      <c r="F189" s="145" t="s">
        <v>1941</v>
      </c>
      <c r="I189" s="146"/>
      <c r="L189" s="32"/>
      <c r="M189" s="147"/>
      <c r="T189" s="53"/>
      <c r="AT189" s="17" t="s">
        <v>163</v>
      </c>
      <c r="AU189" s="17" t="s">
        <v>84</v>
      </c>
    </row>
    <row r="190" spans="2:65" s="1" customFormat="1" ht="16.5" customHeight="1">
      <c r="B190" s="32"/>
      <c r="C190" s="131" t="s">
        <v>264</v>
      </c>
      <c r="D190" s="131" t="s">
        <v>159</v>
      </c>
      <c r="E190" s="132" t="s">
        <v>1942</v>
      </c>
      <c r="F190" s="133" t="s">
        <v>1943</v>
      </c>
      <c r="G190" s="134" t="s">
        <v>340</v>
      </c>
      <c r="H190" s="135">
        <v>6</v>
      </c>
      <c r="I190" s="136"/>
      <c r="J190" s="137">
        <f>ROUND(I190*H190,2)</f>
        <v>0</v>
      </c>
      <c r="K190" s="133" t="s">
        <v>19</v>
      </c>
      <c r="L190" s="32"/>
      <c r="M190" s="138" t="s">
        <v>19</v>
      </c>
      <c r="N190" s="139" t="s">
        <v>46</v>
      </c>
      <c r="P190" s="140">
        <f>O190*H190</f>
        <v>0</v>
      </c>
      <c r="Q190" s="140">
        <v>0</v>
      </c>
      <c r="R190" s="140">
        <f>Q190*H190</f>
        <v>0</v>
      </c>
      <c r="S190" s="140">
        <v>0</v>
      </c>
      <c r="T190" s="141">
        <f>S190*H190</f>
        <v>0</v>
      </c>
      <c r="AR190" s="142" t="s">
        <v>192</v>
      </c>
      <c r="AT190" s="142" t="s">
        <v>159</v>
      </c>
      <c r="AU190" s="142" t="s">
        <v>84</v>
      </c>
      <c r="AY190" s="17" t="s">
        <v>157</v>
      </c>
      <c r="BE190" s="143">
        <f>IF(N190="základní",J190,0)</f>
        <v>0</v>
      </c>
      <c r="BF190" s="143">
        <f>IF(N190="snížená",J190,0)</f>
        <v>0</v>
      </c>
      <c r="BG190" s="143">
        <f>IF(N190="zákl. přenesená",J190,0)</f>
        <v>0</v>
      </c>
      <c r="BH190" s="143">
        <f>IF(N190="sníž. přenesená",J190,0)</f>
        <v>0</v>
      </c>
      <c r="BI190" s="143">
        <f>IF(N190="nulová",J190,0)</f>
        <v>0</v>
      </c>
      <c r="BJ190" s="17" t="s">
        <v>80</v>
      </c>
      <c r="BK190" s="143">
        <f>ROUND(I190*H190,2)</f>
        <v>0</v>
      </c>
      <c r="BL190" s="17" t="s">
        <v>192</v>
      </c>
      <c r="BM190" s="142" t="s">
        <v>386</v>
      </c>
    </row>
    <row r="191" spans="2:65" s="1" customFormat="1" ht="10">
      <c r="B191" s="32"/>
      <c r="D191" s="144" t="s">
        <v>163</v>
      </c>
      <c r="F191" s="145" t="s">
        <v>1943</v>
      </c>
      <c r="I191" s="146"/>
      <c r="L191" s="32"/>
      <c r="M191" s="147"/>
      <c r="T191" s="53"/>
      <c r="AT191" s="17" t="s">
        <v>163</v>
      </c>
      <c r="AU191" s="17" t="s">
        <v>84</v>
      </c>
    </row>
    <row r="192" spans="2:65" s="1" customFormat="1" ht="16.5" customHeight="1">
      <c r="B192" s="32"/>
      <c r="C192" s="131" t="s">
        <v>388</v>
      </c>
      <c r="D192" s="131" t="s">
        <v>159</v>
      </c>
      <c r="E192" s="132" t="s">
        <v>1944</v>
      </c>
      <c r="F192" s="133" t="s">
        <v>1945</v>
      </c>
      <c r="G192" s="134" t="s">
        <v>340</v>
      </c>
      <c r="H192" s="135">
        <v>4</v>
      </c>
      <c r="I192" s="136"/>
      <c r="J192" s="137">
        <f>ROUND(I192*H192,2)</f>
        <v>0</v>
      </c>
      <c r="K192" s="133" t="s">
        <v>19</v>
      </c>
      <c r="L192" s="32"/>
      <c r="M192" s="138" t="s">
        <v>19</v>
      </c>
      <c r="N192" s="139" t="s">
        <v>46</v>
      </c>
      <c r="P192" s="140">
        <f>O192*H192</f>
        <v>0</v>
      </c>
      <c r="Q192" s="140">
        <v>0</v>
      </c>
      <c r="R192" s="140">
        <f>Q192*H192</f>
        <v>0</v>
      </c>
      <c r="S192" s="140">
        <v>0</v>
      </c>
      <c r="T192" s="141">
        <f>S192*H192</f>
        <v>0</v>
      </c>
      <c r="AR192" s="142" t="s">
        <v>192</v>
      </c>
      <c r="AT192" s="142" t="s">
        <v>159</v>
      </c>
      <c r="AU192" s="142" t="s">
        <v>84</v>
      </c>
      <c r="AY192" s="17" t="s">
        <v>157</v>
      </c>
      <c r="BE192" s="143">
        <f>IF(N192="základní",J192,0)</f>
        <v>0</v>
      </c>
      <c r="BF192" s="143">
        <f>IF(N192="snížená",J192,0)</f>
        <v>0</v>
      </c>
      <c r="BG192" s="143">
        <f>IF(N192="zákl. přenesená",J192,0)</f>
        <v>0</v>
      </c>
      <c r="BH192" s="143">
        <f>IF(N192="sníž. přenesená",J192,0)</f>
        <v>0</v>
      </c>
      <c r="BI192" s="143">
        <f>IF(N192="nulová",J192,0)</f>
        <v>0</v>
      </c>
      <c r="BJ192" s="17" t="s">
        <v>80</v>
      </c>
      <c r="BK192" s="143">
        <f>ROUND(I192*H192,2)</f>
        <v>0</v>
      </c>
      <c r="BL192" s="17" t="s">
        <v>192</v>
      </c>
      <c r="BM192" s="142" t="s">
        <v>391</v>
      </c>
    </row>
    <row r="193" spans="2:65" s="1" customFormat="1" ht="10">
      <c r="B193" s="32"/>
      <c r="D193" s="144" t="s">
        <v>163</v>
      </c>
      <c r="F193" s="145" t="s">
        <v>1945</v>
      </c>
      <c r="I193" s="146"/>
      <c r="L193" s="32"/>
      <c r="M193" s="147"/>
      <c r="T193" s="53"/>
      <c r="AT193" s="17" t="s">
        <v>163</v>
      </c>
      <c r="AU193" s="17" t="s">
        <v>84</v>
      </c>
    </row>
    <row r="194" spans="2:65" s="1" customFormat="1" ht="16.5" customHeight="1">
      <c r="B194" s="32"/>
      <c r="C194" s="131" t="s">
        <v>269</v>
      </c>
      <c r="D194" s="131" t="s">
        <v>159</v>
      </c>
      <c r="E194" s="132" t="s">
        <v>1946</v>
      </c>
      <c r="F194" s="133" t="s">
        <v>1947</v>
      </c>
      <c r="G194" s="134" t="s">
        <v>340</v>
      </c>
      <c r="H194" s="135">
        <v>7</v>
      </c>
      <c r="I194" s="136"/>
      <c r="J194" s="137">
        <f>ROUND(I194*H194,2)</f>
        <v>0</v>
      </c>
      <c r="K194" s="133" t="s">
        <v>19</v>
      </c>
      <c r="L194" s="32"/>
      <c r="M194" s="138" t="s">
        <v>19</v>
      </c>
      <c r="N194" s="139" t="s">
        <v>46</v>
      </c>
      <c r="P194" s="140">
        <f>O194*H194</f>
        <v>0</v>
      </c>
      <c r="Q194" s="140">
        <v>0</v>
      </c>
      <c r="R194" s="140">
        <f>Q194*H194</f>
        <v>0</v>
      </c>
      <c r="S194" s="140">
        <v>0</v>
      </c>
      <c r="T194" s="141">
        <f>S194*H194</f>
        <v>0</v>
      </c>
      <c r="AR194" s="142" t="s">
        <v>192</v>
      </c>
      <c r="AT194" s="142" t="s">
        <v>159</v>
      </c>
      <c r="AU194" s="142" t="s">
        <v>84</v>
      </c>
      <c r="AY194" s="17" t="s">
        <v>157</v>
      </c>
      <c r="BE194" s="143">
        <f>IF(N194="základní",J194,0)</f>
        <v>0</v>
      </c>
      <c r="BF194" s="143">
        <f>IF(N194="snížená",J194,0)</f>
        <v>0</v>
      </c>
      <c r="BG194" s="143">
        <f>IF(N194="zákl. přenesená",J194,0)</f>
        <v>0</v>
      </c>
      <c r="BH194" s="143">
        <f>IF(N194="sníž. přenesená",J194,0)</f>
        <v>0</v>
      </c>
      <c r="BI194" s="143">
        <f>IF(N194="nulová",J194,0)</f>
        <v>0</v>
      </c>
      <c r="BJ194" s="17" t="s">
        <v>80</v>
      </c>
      <c r="BK194" s="143">
        <f>ROUND(I194*H194,2)</f>
        <v>0</v>
      </c>
      <c r="BL194" s="17" t="s">
        <v>192</v>
      </c>
      <c r="BM194" s="142" t="s">
        <v>395</v>
      </c>
    </row>
    <row r="195" spans="2:65" s="1" customFormat="1" ht="10">
      <c r="B195" s="32"/>
      <c r="D195" s="144" t="s">
        <v>163</v>
      </c>
      <c r="F195" s="145" t="s">
        <v>1947</v>
      </c>
      <c r="I195" s="146"/>
      <c r="L195" s="32"/>
      <c r="M195" s="147"/>
      <c r="T195" s="53"/>
      <c r="AT195" s="17" t="s">
        <v>163</v>
      </c>
      <c r="AU195" s="17" t="s">
        <v>84</v>
      </c>
    </row>
    <row r="196" spans="2:65" s="1" customFormat="1" ht="24.15" customHeight="1">
      <c r="B196" s="32"/>
      <c r="C196" s="131" t="s">
        <v>397</v>
      </c>
      <c r="D196" s="131" t="s">
        <v>159</v>
      </c>
      <c r="E196" s="132" t="s">
        <v>1948</v>
      </c>
      <c r="F196" s="133" t="s">
        <v>1949</v>
      </c>
      <c r="G196" s="134" t="s">
        <v>340</v>
      </c>
      <c r="H196" s="135">
        <v>2</v>
      </c>
      <c r="I196" s="136"/>
      <c r="J196" s="137">
        <f>ROUND(I196*H196,2)</f>
        <v>0</v>
      </c>
      <c r="K196" s="133" t="s">
        <v>19</v>
      </c>
      <c r="L196" s="32"/>
      <c r="M196" s="138" t="s">
        <v>19</v>
      </c>
      <c r="N196" s="139" t="s">
        <v>46</v>
      </c>
      <c r="P196" s="140">
        <f>O196*H196</f>
        <v>0</v>
      </c>
      <c r="Q196" s="140">
        <v>0</v>
      </c>
      <c r="R196" s="140">
        <f>Q196*H196</f>
        <v>0</v>
      </c>
      <c r="S196" s="140">
        <v>0</v>
      </c>
      <c r="T196" s="141">
        <f>S196*H196</f>
        <v>0</v>
      </c>
      <c r="AR196" s="142" t="s">
        <v>192</v>
      </c>
      <c r="AT196" s="142" t="s">
        <v>159</v>
      </c>
      <c r="AU196" s="142" t="s">
        <v>84</v>
      </c>
      <c r="AY196" s="17" t="s">
        <v>157</v>
      </c>
      <c r="BE196" s="143">
        <f>IF(N196="základní",J196,0)</f>
        <v>0</v>
      </c>
      <c r="BF196" s="143">
        <f>IF(N196="snížená",J196,0)</f>
        <v>0</v>
      </c>
      <c r="BG196" s="143">
        <f>IF(N196="zákl. přenesená",J196,0)</f>
        <v>0</v>
      </c>
      <c r="BH196" s="143">
        <f>IF(N196="sníž. přenesená",J196,0)</f>
        <v>0</v>
      </c>
      <c r="BI196" s="143">
        <f>IF(N196="nulová",J196,0)</f>
        <v>0</v>
      </c>
      <c r="BJ196" s="17" t="s">
        <v>80</v>
      </c>
      <c r="BK196" s="143">
        <f>ROUND(I196*H196,2)</f>
        <v>0</v>
      </c>
      <c r="BL196" s="17" t="s">
        <v>192</v>
      </c>
      <c r="BM196" s="142" t="s">
        <v>400</v>
      </c>
    </row>
    <row r="197" spans="2:65" s="1" customFormat="1" ht="10">
      <c r="B197" s="32"/>
      <c r="D197" s="144" t="s">
        <v>163</v>
      </c>
      <c r="F197" s="145" t="s">
        <v>1949</v>
      </c>
      <c r="I197" s="146"/>
      <c r="L197" s="32"/>
      <c r="M197" s="147"/>
      <c r="T197" s="53"/>
      <c r="AT197" s="17" t="s">
        <v>163</v>
      </c>
      <c r="AU197" s="17" t="s">
        <v>84</v>
      </c>
    </row>
    <row r="198" spans="2:65" s="1" customFormat="1" ht="24.15" customHeight="1">
      <c r="B198" s="32"/>
      <c r="C198" s="131" t="s">
        <v>275</v>
      </c>
      <c r="D198" s="131" t="s">
        <v>159</v>
      </c>
      <c r="E198" s="132" t="s">
        <v>1770</v>
      </c>
      <c r="F198" s="133" t="s">
        <v>1771</v>
      </c>
      <c r="G198" s="134" t="s">
        <v>340</v>
      </c>
      <c r="H198" s="135">
        <v>4</v>
      </c>
      <c r="I198" s="136"/>
      <c r="J198" s="137">
        <f>ROUND(I198*H198,2)</f>
        <v>0</v>
      </c>
      <c r="K198" s="133" t="s">
        <v>19</v>
      </c>
      <c r="L198" s="32"/>
      <c r="M198" s="138" t="s">
        <v>19</v>
      </c>
      <c r="N198" s="139" t="s">
        <v>46</v>
      </c>
      <c r="P198" s="140">
        <f>O198*H198</f>
        <v>0</v>
      </c>
      <c r="Q198" s="140">
        <v>0</v>
      </c>
      <c r="R198" s="140">
        <f>Q198*H198</f>
        <v>0</v>
      </c>
      <c r="S198" s="140">
        <v>0</v>
      </c>
      <c r="T198" s="141">
        <f>S198*H198</f>
        <v>0</v>
      </c>
      <c r="AR198" s="142" t="s">
        <v>192</v>
      </c>
      <c r="AT198" s="142" t="s">
        <v>159</v>
      </c>
      <c r="AU198" s="142" t="s">
        <v>84</v>
      </c>
      <c r="AY198" s="17" t="s">
        <v>157</v>
      </c>
      <c r="BE198" s="143">
        <f>IF(N198="základní",J198,0)</f>
        <v>0</v>
      </c>
      <c r="BF198" s="143">
        <f>IF(N198="snížená",J198,0)</f>
        <v>0</v>
      </c>
      <c r="BG198" s="143">
        <f>IF(N198="zákl. přenesená",J198,0)</f>
        <v>0</v>
      </c>
      <c r="BH198" s="143">
        <f>IF(N198="sníž. přenesená",J198,0)</f>
        <v>0</v>
      </c>
      <c r="BI198" s="143">
        <f>IF(N198="nulová",J198,0)</f>
        <v>0</v>
      </c>
      <c r="BJ198" s="17" t="s">
        <v>80</v>
      </c>
      <c r="BK198" s="143">
        <f>ROUND(I198*H198,2)</f>
        <v>0</v>
      </c>
      <c r="BL198" s="17" t="s">
        <v>192</v>
      </c>
      <c r="BM198" s="142" t="s">
        <v>403</v>
      </c>
    </row>
    <row r="199" spans="2:65" s="1" customFormat="1" ht="10">
      <c r="B199" s="32"/>
      <c r="D199" s="144" t="s">
        <v>163</v>
      </c>
      <c r="F199" s="145" t="s">
        <v>1771</v>
      </c>
      <c r="I199" s="146"/>
      <c r="L199" s="32"/>
      <c r="M199" s="147"/>
      <c r="T199" s="53"/>
      <c r="AT199" s="17" t="s">
        <v>163</v>
      </c>
      <c r="AU199" s="17" t="s">
        <v>84</v>
      </c>
    </row>
    <row r="200" spans="2:65" s="1" customFormat="1" ht="24.15" customHeight="1">
      <c r="B200" s="32"/>
      <c r="C200" s="131" t="s">
        <v>404</v>
      </c>
      <c r="D200" s="131" t="s">
        <v>159</v>
      </c>
      <c r="E200" s="132" t="s">
        <v>1950</v>
      </c>
      <c r="F200" s="133" t="s">
        <v>1951</v>
      </c>
      <c r="G200" s="134" t="s">
        <v>185</v>
      </c>
      <c r="H200" s="135">
        <v>3.5999999999999997E-2</v>
      </c>
      <c r="I200" s="136"/>
      <c r="J200" s="137">
        <f>ROUND(I200*H200,2)</f>
        <v>0</v>
      </c>
      <c r="K200" s="133" t="s">
        <v>19</v>
      </c>
      <c r="L200" s="32"/>
      <c r="M200" s="138" t="s">
        <v>19</v>
      </c>
      <c r="N200" s="139" t="s">
        <v>46</v>
      </c>
      <c r="P200" s="140">
        <f>O200*H200</f>
        <v>0</v>
      </c>
      <c r="Q200" s="140">
        <v>0</v>
      </c>
      <c r="R200" s="140">
        <f>Q200*H200</f>
        <v>0</v>
      </c>
      <c r="S200" s="140">
        <v>0</v>
      </c>
      <c r="T200" s="141">
        <f>S200*H200</f>
        <v>0</v>
      </c>
      <c r="AR200" s="142" t="s">
        <v>192</v>
      </c>
      <c r="AT200" s="142" t="s">
        <v>159</v>
      </c>
      <c r="AU200" s="142" t="s">
        <v>84</v>
      </c>
      <c r="AY200" s="17" t="s">
        <v>157</v>
      </c>
      <c r="BE200" s="143">
        <f>IF(N200="základní",J200,0)</f>
        <v>0</v>
      </c>
      <c r="BF200" s="143">
        <f>IF(N200="snížená",J200,0)</f>
        <v>0</v>
      </c>
      <c r="BG200" s="143">
        <f>IF(N200="zákl. přenesená",J200,0)</f>
        <v>0</v>
      </c>
      <c r="BH200" s="143">
        <f>IF(N200="sníž. přenesená",J200,0)</f>
        <v>0</v>
      </c>
      <c r="BI200" s="143">
        <f>IF(N200="nulová",J200,0)</f>
        <v>0</v>
      </c>
      <c r="BJ200" s="17" t="s">
        <v>80</v>
      </c>
      <c r="BK200" s="143">
        <f>ROUND(I200*H200,2)</f>
        <v>0</v>
      </c>
      <c r="BL200" s="17" t="s">
        <v>192</v>
      </c>
      <c r="BM200" s="142" t="s">
        <v>407</v>
      </c>
    </row>
    <row r="201" spans="2:65" s="1" customFormat="1" ht="18">
      <c r="B201" s="32"/>
      <c r="D201" s="144" t="s">
        <v>163</v>
      </c>
      <c r="F201" s="145" t="s">
        <v>1951</v>
      </c>
      <c r="I201" s="146"/>
      <c r="L201" s="32"/>
      <c r="M201" s="147"/>
      <c r="T201" s="53"/>
      <c r="AT201" s="17" t="s">
        <v>163</v>
      </c>
      <c r="AU201" s="17" t="s">
        <v>84</v>
      </c>
    </row>
    <row r="202" spans="2:65" s="11" customFormat="1" ht="22.75" customHeight="1">
      <c r="B202" s="119"/>
      <c r="D202" s="120" t="s">
        <v>74</v>
      </c>
      <c r="E202" s="129" t="s">
        <v>1952</v>
      </c>
      <c r="F202" s="129" t="s">
        <v>1953</v>
      </c>
      <c r="I202" s="122"/>
      <c r="J202" s="130">
        <f>BK202</f>
        <v>0</v>
      </c>
      <c r="L202" s="119"/>
      <c r="M202" s="124"/>
      <c r="P202" s="125">
        <f>SUM(P203:P222)</f>
        <v>0</v>
      </c>
      <c r="R202" s="125">
        <f>SUM(R203:R222)</f>
        <v>0</v>
      </c>
      <c r="T202" s="126">
        <f>SUM(T203:T222)</f>
        <v>0</v>
      </c>
      <c r="AR202" s="120" t="s">
        <v>84</v>
      </c>
      <c r="AT202" s="127" t="s">
        <v>74</v>
      </c>
      <c r="AU202" s="127" t="s">
        <v>80</v>
      </c>
      <c r="AY202" s="120" t="s">
        <v>157</v>
      </c>
      <c r="BK202" s="128">
        <f>SUM(BK203:BK222)</f>
        <v>0</v>
      </c>
    </row>
    <row r="203" spans="2:65" s="1" customFormat="1" ht="24.15" customHeight="1">
      <c r="B203" s="32"/>
      <c r="C203" s="131" t="s">
        <v>281</v>
      </c>
      <c r="D203" s="131" t="s">
        <v>159</v>
      </c>
      <c r="E203" s="132" t="s">
        <v>1954</v>
      </c>
      <c r="F203" s="133" t="s">
        <v>1955</v>
      </c>
      <c r="G203" s="134" t="s">
        <v>340</v>
      </c>
      <c r="H203" s="135">
        <v>3</v>
      </c>
      <c r="I203" s="136"/>
      <c r="J203" s="137">
        <f>ROUND(I203*H203,2)</f>
        <v>0</v>
      </c>
      <c r="K203" s="133" t="s">
        <v>19</v>
      </c>
      <c r="L203" s="32"/>
      <c r="M203" s="138" t="s">
        <v>19</v>
      </c>
      <c r="N203" s="139" t="s">
        <v>46</v>
      </c>
      <c r="P203" s="140">
        <f>O203*H203</f>
        <v>0</v>
      </c>
      <c r="Q203" s="140">
        <v>0</v>
      </c>
      <c r="R203" s="140">
        <f>Q203*H203</f>
        <v>0</v>
      </c>
      <c r="S203" s="140">
        <v>0</v>
      </c>
      <c r="T203" s="141">
        <f>S203*H203</f>
        <v>0</v>
      </c>
      <c r="AR203" s="142" t="s">
        <v>192</v>
      </c>
      <c r="AT203" s="142" t="s">
        <v>159</v>
      </c>
      <c r="AU203" s="142" t="s">
        <v>84</v>
      </c>
      <c r="AY203" s="17" t="s">
        <v>157</v>
      </c>
      <c r="BE203" s="143">
        <f>IF(N203="základní",J203,0)</f>
        <v>0</v>
      </c>
      <c r="BF203" s="143">
        <f>IF(N203="snížená",J203,0)</f>
        <v>0</v>
      </c>
      <c r="BG203" s="143">
        <f>IF(N203="zákl. přenesená",J203,0)</f>
        <v>0</v>
      </c>
      <c r="BH203" s="143">
        <f>IF(N203="sníž. přenesená",J203,0)</f>
        <v>0</v>
      </c>
      <c r="BI203" s="143">
        <f>IF(N203="nulová",J203,0)</f>
        <v>0</v>
      </c>
      <c r="BJ203" s="17" t="s">
        <v>80</v>
      </c>
      <c r="BK203" s="143">
        <f>ROUND(I203*H203,2)</f>
        <v>0</v>
      </c>
      <c r="BL203" s="17" t="s">
        <v>192</v>
      </c>
      <c r="BM203" s="142" t="s">
        <v>411</v>
      </c>
    </row>
    <row r="204" spans="2:65" s="1" customFormat="1" ht="18">
      <c r="B204" s="32"/>
      <c r="D204" s="144" t="s">
        <v>163</v>
      </c>
      <c r="F204" s="145" t="s">
        <v>1955</v>
      </c>
      <c r="I204" s="146"/>
      <c r="L204" s="32"/>
      <c r="M204" s="147"/>
      <c r="T204" s="53"/>
      <c r="AT204" s="17" t="s">
        <v>163</v>
      </c>
      <c r="AU204" s="17" t="s">
        <v>84</v>
      </c>
    </row>
    <row r="205" spans="2:65" s="1" customFormat="1" ht="24.15" customHeight="1">
      <c r="B205" s="32"/>
      <c r="C205" s="131" t="s">
        <v>424</v>
      </c>
      <c r="D205" s="131" t="s">
        <v>159</v>
      </c>
      <c r="E205" s="132" t="s">
        <v>1956</v>
      </c>
      <c r="F205" s="133" t="s">
        <v>1957</v>
      </c>
      <c r="G205" s="134" t="s">
        <v>340</v>
      </c>
      <c r="H205" s="135">
        <v>5</v>
      </c>
      <c r="I205" s="136"/>
      <c r="J205" s="137">
        <f>ROUND(I205*H205,2)</f>
        <v>0</v>
      </c>
      <c r="K205" s="133" t="s">
        <v>19</v>
      </c>
      <c r="L205" s="32"/>
      <c r="M205" s="138" t="s">
        <v>19</v>
      </c>
      <c r="N205" s="139" t="s">
        <v>46</v>
      </c>
      <c r="P205" s="140">
        <f>O205*H205</f>
        <v>0</v>
      </c>
      <c r="Q205" s="140">
        <v>0</v>
      </c>
      <c r="R205" s="140">
        <f>Q205*H205</f>
        <v>0</v>
      </c>
      <c r="S205" s="140">
        <v>0</v>
      </c>
      <c r="T205" s="141">
        <f>S205*H205</f>
        <v>0</v>
      </c>
      <c r="AR205" s="142" t="s">
        <v>192</v>
      </c>
      <c r="AT205" s="142" t="s">
        <v>159</v>
      </c>
      <c r="AU205" s="142" t="s">
        <v>84</v>
      </c>
      <c r="AY205" s="17" t="s">
        <v>157</v>
      </c>
      <c r="BE205" s="143">
        <f>IF(N205="základní",J205,0)</f>
        <v>0</v>
      </c>
      <c r="BF205" s="143">
        <f>IF(N205="snížená",J205,0)</f>
        <v>0</v>
      </c>
      <c r="BG205" s="143">
        <f>IF(N205="zákl. přenesená",J205,0)</f>
        <v>0</v>
      </c>
      <c r="BH205" s="143">
        <f>IF(N205="sníž. přenesená",J205,0)</f>
        <v>0</v>
      </c>
      <c r="BI205" s="143">
        <f>IF(N205="nulová",J205,0)</f>
        <v>0</v>
      </c>
      <c r="BJ205" s="17" t="s">
        <v>80</v>
      </c>
      <c r="BK205" s="143">
        <f>ROUND(I205*H205,2)</f>
        <v>0</v>
      </c>
      <c r="BL205" s="17" t="s">
        <v>192</v>
      </c>
      <c r="BM205" s="142" t="s">
        <v>427</v>
      </c>
    </row>
    <row r="206" spans="2:65" s="1" customFormat="1" ht="18">
      <c r="B206" s="32"/>
      <c r="D206" s="144" t="s">
        <v>163</v>
      </c>
      <c r="F206" s="145" t="s">
        <v>1957</v>
      </c>
      <c r="I206" s="146"/>
      <c r="L206" s="32"/>
      <c r="M206" s="147"/>
      <c r="T206" s="53"/>
      <c r="AT206" s="17" t="s">
        <v>163</v>
      </c>
      <c r="AU206" s="17" t="s">
        <v>84</v>
      </c>
    </row>
    <row r="207" spans="2:65" s="1" customFormat="1" ht="24.15" customHeight="1">
      <c r="B207" s="32"/>
      <c r="C207" s="131" t="s">
        <v>285</v>
      </c>
      <c r="D207" s="131" t="s">
        <v>159</v>
      </c>
      <c r="E207" s="132" t="s">
        <v>1958</v>
      </c>
      <c r="F207" s="133" t="s">
        <v>1959</v>
      </c>
      <c r="G207" s="134" t="s">
        <v>340</v>
      </c>
      <c r="H207" s="135">
        <v>5</v>
      </c>
      <c r="I207" s="136"/>
      <c r="J207" s="137">
        <f>ROUND(I207*H207,2)</f>
        <v>0</v>
      </c>
      <c r="K207" s="133" t="s">
        <v>19</v>
      </c>
      <c r="L207" s="32"/>
      <c r="M207" s="138" t="s">
        <v>19</v>
      </c>
      <c r="N207" s="139" t="s">
        <v>46</v>
      </c>
      <c r="P207" s="140">
        <f>O207*H207</f>
        <v>0</v>
      </c>
      <c r="Q207" s="140">
        <v>0</v>
      </c>
      <c r="R207" s="140">
        <f>Q207*H207</f>
        <v>0</v>
      </c>
      <c r="S207" s="140">
        <v>0</v>
      </c>
      <c r="T207" s="141">
        <f>S207*H207</f>
        <v>0</v>
      </c>
      <c r="AR207" s="142" t="s">
        <v>192</v>
      </c>
      <c r="AT207" s="142" t="s">
        <v>159</v>
      </c>
      <c r="AU207" s="142" t="s">
        <v>84</v>
      </c>
      <c r="AY207" s="17" t="s">
        <v>157</v>
      </c>
      <c r="BE207" s="143">
        <f>IF(N207="základní",J207,0)</f>
        <v>0</v>
      </c>
      <c r="BF207" s="143">
        <f>IF(N207="snížená",J207,0)</f>
        <v>0</v>
      </c>
      <c r="BG207" s="143">
        <f>IF(N207="zákl. přenesená",J207,0)</f>
        <v>0</v>
      </c>
      <c r="BH207" s="143">
        <f>IF(N207="sníž. přenesená",J207,0)</f>
        <v>0</v>
      </c>
      <c r="BI207" s="143">
        <f>IF(N207="nulová",J207,0)</f>
        <v>0</v>
      </c>
      <c r="BJ207" s="17" t="s">
        <v>80</v>
      </c>
      <c r="BK207" s="143">
        <f>ROUND(I207*H207,2)</f>
        <v>0</v>
      </c>
      <c r="BL207" s="17" t="s">
        <v>192</v>
      </c>
      <c r="BM207" s="142" t="s">
        <v>432</v>
      </c>
    </row>
    <row r="208" spans="2:65" s="1" customFormat="1" ht="18">
      <c r="B208" s="32"/>
      <c r="D208" s="144" t="s">
        <v>163</v>
      </c>
      <c r="F208" s="145" t="s">
        <v>1959</v>
      </c>
      <c r="I208" s="146"/>
      <c r="L208" s="32"/>
      <c r="M208" s="147"/>
      <c r="T208" s="53"/>
      <c r="AT208" s="17" t="s">
        <v>163</v>
      </c>
      <c r="AU208" s="17" t="s">
        <v>84</v>
      </c>
    </row>
    <row r="209" spans="2:65" s="1" customFormat="1" ht="24.15" customHeight="1">
      <c r="B209" s="32"/>
      <c r="C209" s="131" t="s">
        <v>435</v>
      </c>
      <c r="D209" s="131" t="s">
        <v>159</v>
      </c>
      <c r="E209" s="132" t="s">
        <v>1960</v>
      </c>
      <c r="F209" s="133" t="s">
        <v>1961</v>
      </c>
      <c r="G209" s="134" t="s">
        <v>340</v>
      </c>
      <c r="H209" s="135">
        <v>1</v>
      </c>
      <c r="I209" s="136"/>
      <c r="J209" s="137">
        <f>ROUND(I209*H209,2)</f>
        <v>0</v>
      </c>
      <c r="K209" s="133" t="s">
        <v>19</v>
      </c>
      <c r="L209" s="32"/>
      <c r="M209" s="138" t="s">
        <v>19</v>
      </c>
      <c r="N209" s="139" t="s">
        <v>46</v>
      </c>
      <c r="P209" s="140">
        <f>O209*H209</f>
        <v>0</v>
      </c>
      <c r="Q209" s="140">
        <v>0</v>
      </c>
      <c r="R209" s="140">
        <f>Q209*H209</f>
        <v>0</v>
      </c>
      <c r="S209" s="140">
        <v>0</v>
      </c>
      <c r="T209" s="141">
        <f>S209*H209</f>
        <v>0</v>
      </c>
      <c r="AR209" s="142" t="s">
        <v>192</v>
      </c>
      <c r="AT209" s="142" t="s">
        <v>159</v>
      </c>
      <c r="AU209" s="142" t="s">
        <v>84</v>
      </c>
      <c r="AY209" s="17" t="s">
        <v>157</v>
      </c>
      <c r="BE209" s="143">
        <f>IF(N209="základní",J209,0)</f>
        <v>0</v>
      </c>
      <c r="BF209" s="143">
        <f>IF(N209="snížená",J209,0)</f>
        <v>0</v>
      </c>
      <c r="BG209" s="143">
        <f>IF(N209="zákl. přenesená",J209,0)</f>
        <v>0</v>
      </c>
      <c r="BH209" s="143">
        <f>IF(N209="sníž. přenesená",J209,0)</f>
        <v>0</v>
      </c>
      <c r="BI209" s="143">
        <f>IF(N209="nulová",J209,0)</f>
        <v>0</v>
      </c>
      <c r="BJ209" s="17" t="s">
        <v>80</v>
      </c>
      <c r="BK209" s="143">
        <f>ROUND(I209*H209,2)</f>
        <v>0</v>
      </c>
      <c r="BL209" s="17" t="s">
        <v>192</v>
      </c>
      <c r="BM209" s="142" t="s">
        <v>438</v>
      </c>
    </row>
    <row r="210" spans="2:65" s="1" customFormat="1" ht="18">
      <c r="B210" s="32"/>
      <c r="D210" s="144" t="s">
        <v>163</v>
      </c>
      <c r="F210" s="145" t="s">
        <v>1961</v>
      </c>
      <c r="I210" s="146"/>
      <c r="L210" s="32"/>
      <c r="M210" s="147"/>
      <c r="T210" s="53"/>
      <c r="AT210" s="17" t="s">
        <v>163</v>
      </c>
      <c r="AU210" s="17" t="s">
        <v>84</v>
      </c>
    </row>
    <row r="211" spans="2:65" s="1" customFormat="1" ht="24.15" customHeight="1">
      <c r="B211" s="32"/>
      <c r="C211" s="131" t="s">
        <v>289</v>
      </c>
      <c r="D211" s="131" t="s">
        <v>159</v>
      </c>
      <c r="E211" s="132" t="s">
        <v>1962</v>
      </c>
      <c r="F211" s="133" t="s">
        <v>1963</v>
      </c>
      <c r="G211" s="134" t="s">
        <v>340</v>
      </c>
      <c r="H211" s="135">
        <v>1</v>
      </c>
      <c r="I211" s="136"/>
      <c r="J211" s="137">
        <f>ROUND(I211*H211,2)</f>
        <v>0</v>
      </c>
      <c r="K211" s="133" t="s">
        <v>19</v>
      </c>
      <c r="L211" s="32"/>
      <c r="M211" s="138" t="s">
        <v>19</v>
      </c>
      <c r="N211" s="139" t="s">
        <v>46</v>
      </c>
      <c r="P211" s="140">
        <f>O211*H211</f>
        <v>0</v>
      </c>
      <c r="Q211" s="140">
        <v>0</v>
      </c>
      <c r="R211" s="140">
        <f>Q211*H211</f>
        <v>0</v>
      </c>
      <c r="S211" s="140">
        <v>0</v>
      </c>
      <c r="T211" s="141">
        <f>S211*H211</f>
        <v>0</v>
      </c>
      <c r="AR211" s="142" t="s">
        <v>192</v>
      </c>
      <c r="AT211" s="142" t="s">
        <v>159</v>
      </c>
      <c r="AU211" s="142" t="s">
        <v>84</v>
      </c>
      <c r="AY211" s="17" t="s">
        <v>157</v>
      </c>
      <c r="BE211" s="143">
        <f>IF(N211="základní",J211,0)</f>
        <v>0</v>
      </c>
      <c r="BF211" s="143">
        <f>IF(N211="snížená",J211,0)</f>
        <v>0</v>
      </c>
      <c r="BG211" s="143">
        <f>IF(N211="zákl. přenesená",J211,0)</f>
        <v>0</v>
      </c>
      <c r="BH211" s="143">
        <f>IF(N211="sníž. přenesená",J211,0)</f>
        <v>0</v>
      </c>
      <c r="BI211" s="143">
        <f>IF(N211="nulová",J211,0)</f>
        <v>0</v>
      </c>
      <c r="BJ211" s="17" t="s">
        <v>80</v>
      </c>
      <c r="BK211" s="143">
        <f>ROUND(I211*H211,2)</f>
        <v>0</v>
      </c>
      <c r="BL211" s="17" t="s">
        <v>192</v>
      </c>
      <c r="BM211" s="142" t="s">
        <v>442</v>
      </c>
    </row>
    <row r="212" spans="2:65" s="1" customFormat="1" ht="18">
      <c r="B212" s="32"/>
      <c r="D212" s="144" t="s">
        <v>163</v>
      </c>
      <c r="F212" s="145" t="s">
        <v>1963</v>
      </c>
      <c r="I212" s="146"/>
      <c r="L212" s="32"/>
      <c r="M212" s="147"/>
      <c r="T212" s="53"/>
      <c r="AT212" s="17" t="s">
        <v>163</v>
      </c>
      <c r="AU212" s="17" t="s">
        <v>84</v>
      </c>
    </row>
    <row r="213" spans="2:65" s="1" customFormat="1" ht="24.15" customHeight="1">
      <c r="B213" s="32"/>
      <c r="C213" s="131" t="s">
        <v>443</v>
      </c>
      <c r="D213" s="131" t="s">
        <v>159</v>
      </c>
      <c r="E213" s="132" t="s">
        <v>1964</v>
      </c>
      <c r="F213" s="133" t="s">
        <v>1965</v>
      </c>
      <c r="G213" s="134" t="s">
        <v>340</v>
      </c>
      <c r="H213" s="135">
        <v>2</v>
      </c>
      <c r="I213" s="136"/>
      <c r="J213" s="137">
        <f>ROUND(I213*H213,2)</f>
        <v>0</v>
      </c>
      <c r="K213" s="133" t="s">
        <v>19</v>
      </c>
      <c r="L213" s="32"/>
      <c r="M213" s="138" t="s">
        <v>19</v>
      </c>
      <c r="N213" s="139" t="s">
        <v>46</v>
      </c>
      <c r="P213" s="140">
        <f>O213*H213</f>
        <v>0</v>
      </c>
      <c r="Q213" s="140">
        <v>0</v>
      </c>
      <c r="R213" s="140">
        <f>Q213*H213</f>
        <v>0</v>
      </c>
      <c r="S213" s="140">
        <v>0</v>
      </c>
      <c r="T213" s="141">
        <f>S213*H213</f>
        <v>0</v>
      </c>
      <c r="AR213" s="142" t="s">
        <v>192</v>
      </c>
      <c r="AT213" s="142" t="s">
        <v>159</v>
      </c>
      <c r="AU213" s="142" t="s">
        <v>84</v>
      </c>
      <c r="AY213" s="17" t="s">
        <v>157</v>
      </c>
      <c r="BE213" s="143">
        <f>IF(N213="základní",J213,0)</f>
        <v>0</v>
      </c>
      <c r="BF213" s="143">
        <f>IF(N213="snížená",J213,0)</f>
        <v>0</v>
      </c>
      <c r="BG213" s="143">
        <f>IF(N213="zákl. přenesená",J213,0)</f>
        <v>0</v>
      </c>
      <c r="BH213" s="143">
        <f>IF(N213="sníž. přenesená",J213,0)</f>
        <v>0</v>
      </c>
      <c r="BI213" s="143">
        <f>IF(N213="nulová",J213,0)</f>
        <v>0</v>
      </c>
      <c r="BJ213" s="17" t="s">
        <v>80</v>
      </c>
      <c r="BK213" s="143">
        <f>ROUND(I213*H213,2)</f>
        <v>0</v>
      </c>
      <c r="BL213" s="17" t="s">
        <v>192</v>
      </c>
      <c r="BM213" s="142" t="s">
        <v>446</v>
      </c>
    </row>
    <row r="214" spans="2:65" s="1" customFormat="1" ht="18">
      <c r="B214" s="32"/>
      <c r="D214" s="144" t="s">
        <v>163</v>
      </c>
      <c r="F214" s="145" t="s">
        <v>1965</v>
      </c>
      <c r="I214" s="146"/>
      <c r="L214" s="32"/>
      <c r="M214" s="147"/>
      <c r="T214" s="53"/>
      <c r="AT214" s="17" t="s">
        <v>163</v>
      </c>
      <c r="AU214" s="17" t="s">
        <v>84</v>
      </c>
    </row>
    <row r="215" spans="2:65" s="1" customFormat="1" ht="24.15" customHeight="1">
      <c r="B215" s="32"/>
      <c r="C215" s="131" t="s">
        <v>292</v>
      </c>
      <c r="D215" s="131" t="s">
        <v>159</v>
      </c>
      <c r="E215" s="132" t="s">
        <v>1966</v>
      </c>
      <c r="F215" s="133" t="s">
        <v>1967</v>
      </c>
      <c r="G215" s="134" t="s">
        <v>340</v>
      </c>
      <c r="H215" s="135">
        <v>1</v>
      </c>
      <c r="I215" s="136"/>
      <c r="J215" s="137">
        <f>ROUND(I215*H215,2)</f>
        <v>0</v>
      </c>
      <c r="K215" s="133" t="s">
        <v>19</v>
      </c>
      <c r="L215" s="32"/>
      <c r="M215" s="138" t="s">
        <v>19</v>
      </c>
      <c r="N215" s="139" t="s">
        <v>46</v>
      </c>
      <c r="P215" s="140">
        <f>O215*H215</f>
        <v>0</v>
      </c>
      <c r="Q215" s="140">
        <v>0</v>
      </c>
      <c r="R215" s="140">
        <f>Q215*H215</f>
        <v>0</v>
      </c>
      <c r="S215" s="140">
        <v>0</v>
      </c>
      <c r="T215" s="141">
        <f>S215*H215</f>
        <v>0</v>
      </c>
      <c r="AR215" s="142" t="s">
        <v>192</v>
      </c>
      <c r="AT215" s="142" t="s">
        <v>159</v>
      </c>
      <c r="AU215" s="142" t="s">
        <v>84</v>
      </c>
      <c r="AY215" s="17" t="s">
        <v>157</v>
      </c>
      <c r="BE215" s="143">
        <f>IF(N215="základní",J215,0)</f>
        <v>0</v>
      </c>
      <c r="BF215" s="143">
        <f>IF(N215="snížená",J215,0)</f>
        <v>0</v>
      </c>
      <c r="BG215" s="143">
        <f>IF(N215="zákl. přenesená",J215,0)</f>
        <v>0</v>
      </c>
      <c r="BH215" s="143">
        <f>IF(N215="sníž. přenesená",J215,0)</f>
        <v>0</v>
      </c>
      <c r="BI215" s="143">
        <f>IF(N215="nulová",J215,0)</f>
        <v>0</v>
      </c>
      <c r="BJ215" s="17" t="s">
        <v>80</v>
      </c>
      <c r="BK215" s="143">
        <f>ROUND(I215*H215,2)</f>
        <v>0</v>
      </c>
      <c r="BL215" s="17" t="s">
        <v>192</v>
      </c>
      <c r="BM215" s="142" t="s">
        <v>450</v>
      </c>
    </row>
    <row r="216" spans="2:65" s="1" customFormat="1" ht="18">
      <c r="B216" s="32"/>
      <c r="D216" s="144" t="s">
        <v>163</v>
      </c>
      <c r="F216" s="145" t="s">
        <v>1967</v>
      </c>
      <c r="I216" s="146"/>
      <c r="L216" s="32"/>
      <c r="M216" s="147"/>
      <c r="T216" s="53"/>
      <c r="AT216" s="17" t="s">
        <v>163</v>
      </c>
      <c r="AU216" s="17" t="s">
        <v>84</v>
      </c>
    </row>
    <row r="217" spans="2:65" s="1" customFormat="1" ht="24.15" customHeight="1">
      <c r="B217" s="32"/>
      <c r="C217" s="131" t="s">
        <v>452</v>
      </c>
      <c r="D217" s="131" t="s">
        <v>159</v>
      </c>
      <c r="E217" s="132" t="s">
        <v>1968</v>
      </c>
      <c r="F217" s="133" t="s">
        <v>1969</v>
      </c>
      <c r="G217" s="134" t="s">
        <v>340</v>
      </c>
      <c r="H217" s="135">
        <v>1</v>
      </c>
      <c r="I217" s="136"/>
      <c r="J217" s="137">
        <f>ROUND(I217*H217,2)</f>
        <v>0</v>
      </c>
      <c r="K217" s="133" t="s">
        <v>19</v>
      </c>
      <c r="L217" s="32"/>
      <c r="M217" s="138" t="s">
        <v>19</v>
      </c>
      <c r="N217" s="139" t="s">
        <v>46</v>
      </c>
      <c r="P217" s="140">
        <f>O217*H217</f>
        <v>0</v>
      </c>
      <c r="Q217" s="140">
        <v>0</v>
      </c>
      <c r="R217" s="140">
        <f>Q217*H217</f>
        <v>0</v>
      </c>
      <c r="S217" s="140">
        <v>0</v>
      </c>
      <c r="T217" s="141">
        <f>S217*H217</f>
        <v>0</v>
      </c>
      <c r="AR217" s="142" t="s">
        <v>192</v>
      </c>
      <c r="AT217" s="142" t="s">
        <v>159</v>
      </c>
      <c r="AU217" s="142" t="s">
        <v>84</v>
      </c>
      <c r="AY217" s="17" t="s">
        <v>157</v>
      </c>
      <c r="BE217" s="143">
        <f>IF(N217="základní",J217,0)</f>
        <v>0</v>
      </c>
      <c r="BF217" s="143">
        <f>IF(N217="snížená",J217,0)</f>
        <v>0</v>
      </c>
      <c r="BG217" s="143">
        <f>IF(N217="zákl. přenesená",J217,0)</f>
        <v>0</v>
      </c>
      <c r="BH217" s="143">
        <f>IF(N217="sníž. přenesená",J217,0)</f>
        <v>0</v>
      </c>
      <c r="BI217" s="143">
        <f>IF(N217="nulová",J217,0)</f>
        <v>0</v>
      </c>
      <c r="BJ217" s="17" t="s">
        <v>80</v>
      </c>
      <c r="BK217" s="143">
        <f>ROUND(I217*H217,2)</f>
        <v>0</v>
      </c>
      <c r="BL217" s="17" t="s">
        <v>192</v>
      </c>
      <c r="BM217" s="142" t="s">
        <v>455</v>
      </c>
    </row>
    <row r="218" spans="2:65" s="1" customFormat="1" ht="18">
      <c r="B218" s="32"/>
      <c r="D218" s="144" t="s">
        <v>163</v>
      </c>
      <c r="F218" s="145" t="s">
        <v>1969</v>
      </c>
      <c r="I218" s="146"/>
      <c r="L218" s="32"/>
      <c r="M218" s="147"/>
      <c r="T218" s="53"/>
      <c r="AT218" s="17" t="s">
        <v>163</v>
      </c>
      <c r="AU218" s="17" t="s">
        <v>84</v>
      </c>
    </row>
    <row r="219" spans="2:65" s="1" customFormat="1" ht="16.5" customHeight="1">
      <c r="B219" s="32"/>
      <c r="C219" s="131" t="s">
        <v>297</v>
      </c>
      <c r="D219" s="131" t="s">
        <v>159</v>
      </c>
      <c r="E219" s="132" t="s">
        <v>1970</v>
      </c>
      <c r="F219" s="133" t="s">
        <v>1971</v>
      </c>
      <c r="G219" s="134" t="s">
        <v>340</v>
      </c>
      <c r="H219" s="135">
        <v>2</v>
      </c>
      <c r="I219" s="136"/>
      <c r="J219" s="137">
        <f>ROUND(I219*H219,2)</f>
        <v>0</v>
      </c>
      <c r="K219" s="133" t="s">
        <v>19</v>
      </c>
      <c r="L219" s="32"/>
      <c r="M219" s="138" t="s">
        <v>19</v>
      </c>
      <c r="N219" s="139" t="s">
        <v>46</v>
      </c>
      <c r="P219" s="140">
        <f>O219*H219</f>
        <v>0</v>
      </c>
      <c r="Q219" s="140">
        <v>0</v>
      </c>
      <c r="R219" s="140">
        <f>Q219*H219</f>
        <v>0</v>
      </c>
      <c r="S219" s="140">
        <v>0</v>
      </c>
      <c r="T219" s="141">
        <f>S219*H219</f>
        <v>0</v>
      </c>
      <c r="AR219" s="142" t="s">
        <v>192</v>
      </c>
      <c r="AT219" s="142" t="s">
        <v>159</v>
      </c>
      <c r="AU219" s="142" t="s">
        <v>84</v>
      </c>
      <c r="AY219" s="17" t="s">
        <v>157</v>
      </c>
      <c r="BE219" s="143">
        <f>IF(N219="základní",J219,0)</f>
        <v>0</v>
      </c>
      <c r="BF219" s="143">
        <f>IF(N219="snížená",J219,0)</f>
        <v>0</v>
      </c>
      <c r="BG219" s="143">
        <f>IF(N219="zákl. přenesená",J219,0)</f>
        <v>0</v>
      </c>
      <c r="BH219" s="143">
        <f>IF(N219="sníž. přenesená",J219,0)</f>
        <v>0</v>
      </c>
      <c r="BI219" s="143">
        <f>IF(N219="nulová",J219,0)</f>
        <v>0</v>
      </c>
      <c r="BJ219" s="17" t="s">
        <v>80</v>
      </c>
      <c r="BK219" s="143">
        <f>ROUND(I219*H219,2)</f>
        <v>0</v>
      </c>
      <c r="BL219" s="17" t="s">
        <v>192</v>
      </c>
      <c r="BM219" s="142" t="s">
        <v>462</v>
      </c>
    </row>
    <row r="220" spans="2:65" s="1" customFormat="1" ht="10">
      <c r="B220" s="32"/>
      <c r="D220" s="144" t="s">
        <v>163</v>
      </c>
      <c r="F220" s="145" t="s">
        <v>1971</v>
      </c>
      <c r="I220" s="146"/>
      <c r="L220" s="32"/>
      <c r="M220" s="147"/>
      <c r="T220" s="53"/>
      <c r="AT220" s="17" t="s">
        <v>163</v>
      </c>
      <c r="AU220" s="17" t="s">
        <v>84</v>
      </c>
    </row>
    <row r="221" spans="2:65" s="1" customFormat="1" ht="24.15" customHeight="1">
      <c r="B221" s="32"/>
      <c r="C221" s="131" t="s">
        <v>463</v>
      </c>
      <c r="D221" s="131" t="s">
        <v>159</v>
      </c>
      <c r="E221" s="132" t="s">
        <v>1972</v>
      </c>
      <c r="F221" s="133" t="s">
        <v>1973</v>
      </c>
      <c r="G221" s="134" t="s">
        <v>185</v>
      </c>
      <c r="H221" s="135">
        <v>0.46200000000000002</v>
      </c>
      <c r="I221" s="136"/>
      <c r="J221" s="137">
        <f>ROUND(I221*H221,2)</f>
        <v>0</v>
      </c>
      <c r="K221" s="133" t="s">
        <v>19</v>
      </c>
      <c r="L221" s="32"/>
      <c r="M221" s="138" t="s">
        <v>19</v>
      </c>
      <c r="N221" s="139" t="s">
        <v>46</v>
      </c>
      <c r="P221" s="140">
        <f>O221*H221</f>
        <v>0</v>
      </c>
      <c r="Q221" s="140">
        <v>0</v>
      </c>
      <c r="R221" s="140">
        <f>Q221*H221</f>
        <v>0</v>
      </c>
      <c r="S221" s="140">
        <v>0</v>
      </c>
      <c r="T221" s="141">
        <f>S221*H221</f>
        <v>0</v>
      </c>
      <c r="AR221" s="142" t="s">
        <v>192</v>
      </c>
      <c r="AT221" s="142" t="s">
        <v>159</v>
      </c>
      <c r="AU221" s="142" t="s">
        <v>84</v>
      </c>
      <c r="AY221" s="17" t="s">
        <v>157</v>
      </c>
      <c r="BE221" s="143">
        <f>IF(N221="základní",J221,0)</f>
        <v>0</v>
      </c>
      <c r="BF221" s="143">
        <f>IF(N221="snížená",J221,0)</f>
        <v>0</v>
      </c>
      <c r="BG221" s="143">
        <f>IF(N221="zákl. přenesená",J221,0)</f>
        <v>0</v>
      </c>
      <c r="BH221" s="143">
        <f>IF(N221="sníž. přenesená",J221,0)</f>
        <v>0</v>
      </c>
      <c r="BI221" s="143">
        <f>IF(N221="nulová",J221,0)</f>
        <v>0</v>
      </c>
      <c r="BJ221" s="17" t="s">
        <v>80</v>
      </c>
      <c r="BK221" s="143">
        <f>ROUND(I221*H221,2)</f>
        <v>0</v>
      </c>
      <c r="BL221" s="17" t="s">
        <v>192</v>
      </c>
      <c r="BM221" s="142" t="s">
        <v>466</v>
      </c>
    </row>
    <row r="222" spans="2:65" s="1" customFormat="1" ht="18">
      <c r="B222" s="32"/>
      <c r="D222" s="144" t="s">
        <v>163</v>
      </c>
      <c r="F222" s="145" t="s">
        <v>1973</v>
      </c>
      <c r="I222" s="146"/>
      <c r="L222" s="32"/>
      <c r="M222" s="147"/>
      <c r="T222" s="53"/>
      <c r="AT222" s="17" t="s">
        <v>163</v>
      </c>
      <c r="AU222" s="17" t="s">
        <v>84</v>
      </c>
    </row>
    <row r="223" spans="2:65" s="11" customFormat="1" ht="25.9" customHeight="1">
      <c r="B223" s="119"/>
      <c r="D223" s="120" t="s">
        <v>74</v>
      </c>
      <c r="E223" s="121" t="s">
        <v>1500</v>
      </c>
      <c r="F223" s="121" t="s">
        <v>1501</v>
      </c>
      <c r="I223" s="122"/>
      <c r="J223" s="123">
        <f>BK223</f>
        <v>0</v>
      </c>
      <c r="L223" s="119"/>
      <c r="M223" s="124"/>
      <c r="P223" s="125">
        <f>SUM(P224:P225)</f>
        <v>0</v>
      </c>
      <c r="R223" s="125">
        <f>SUM(R224:R225)</f>
        <v>0</v>
      </c>
      <c r="T223" s="126">
        <f>SUM(T224:T225)</f>
        <v>0</v>
      </c>
      <c r="AR223" s="120" t="s">
        <v>90</v>
      </c>
      <c r="AT223" s="127" t="s">
        <v>74</v>
      </c>
      <c r="AU223" s="127" t="s">
        <v>75</v>
      </c>
      <c r="AY223" s="120" t="s">
        <v>157</v>
      </c>
      <c r="BK223" s="128">
        <f>SUM(BK224:BK225)</f>
        <v>0</v>
      </c>
    </row>
    <row r="224" spans="2:65" s="1" customFormat="1" ht="21.75" customHeight="1">
      <c r="B224" s="32"/>
      <c r="C224" s="131" t="s">
        <v>303</v>
      </c>
      <c r="D224" s="131" t="s">
        <v>159</v>
      </c>
      <c r="E224" s="132" t="s">
        <v>1836</v>
      </c>
      <c r="F224" s="133" t="s">
        <v>1837</v>
      </c>
      <c r="G224" s="134" t="s">
        <v>1505</v>
      </c>
      <c r="H224" s="135">
        <v>80</v>
      </c>
      <c r="I224" s="136"/>
      <c r="J224" s="137">
        <f>ROUND(I224*H224,2)</f>
        <v>0</v>
      </c>
      <c r="K224" s="133" t="s">
        <v>19</v>
      </c>
      <c r="L224" s="32"/>
      <c r="M224" s="138" t="s">
        <v>19</v>
      </c>
      <c r="N224" s="139" t="s">
        <v>46</v>
      </c>
      <c r="P224" s="140">
        <f>O224*H224</f>
        <v>0</v>
      </c>
      <c r="Q224" s="140">
        <v>0</v>
      </c>
      <c r="R224" s="140">
        <f>Q224*H224</f>
        <v>0</v>
      </c>
      <c r="S224" s="140">
        <v>0</v>
      </c>
      <c r="T224" s="141">
        <f>S224*H224</f>
        <v>0</v>
      </c>
      <c r="AR224" s="142" t="s">
        <v>1506</v>
      </c>
      <c r="AT224" s="142" t="s">
        <v>159</v>
      </c>
      <c r="AU224" s="142" t="s">
        <v>80</v>
      </c>
      <c r="AY224" s="17" t="s">
        <v>157</v>
      </c>
      <c r="BE224" s="143">
        <f>IF(N224="základní",J224,0)</f>
        <v>0</v>
      </c>
      <c r="BF224" s="143">
        <f>IF(N224="snížená",J224,0)</f>
        <v>0</v>
      </c>
      <c r="BG224" s="143">
        <f>IF(N224="zákl. přenesená",J224,0)</f>
        <v>0</v>
      </c>
      <c r="BH224" s="143">
        <f>IF(N224="sníž. přenesená",J224,0)</f>
        <v>0</v>
      </c>
      <c r="BI224" s="143">
        <f>IF(N224="nulová",J224,0)</f>
        <v>0</v>
      </c>
      <c r="BJ224" s="17" t="s">
        <v>80</v>
      </c>
      <c r="BK224" s="143">
        <f>ROUND(I224*H224,2)</f>
        <v>0</v>
      </c>
      <c r="BL224" s="17" t="s">
        <v>1506</v>
      </c>
      <c r="BM224" s="142" t="s">
        <v>469</v>
      </c>
    </row>
    <row r="225" spans="2:65" s="1" customFormat="1" ht="10">
      <c r="B225" s="32"/>
      <c r="D225" s="144" t="s">
        <v>163</v>
      </c>
      <c r="F225" s="145" t="s">
        <v>1837</v>
      </c>
      <c r="I225" s="146"/>
      <c r="L225" s="32"/>
      <c r="M225" s="147"/>
      <c r="T225" s="53"/>
      <c r="AT225" s="17" t="s">
        <v>163</v>
      </c>
      <c r="AU225" s="17" t="s">
        <v>80</v>
      </c>
    </row>
    <row r="226" spans="2:65" s="11" customFormat="1" ht="25.9" customHeight="1">
      <c r="B226" s="119"/>
      <c r="D226" s="120" t="s">
        <v>74</v>
      </c>
      <c r="E226" s="121" t="s">
        <v>1974</v>
      </c>
      <c r="F226" s="121" t="s">
        <v>105</v>
      </c>
      <c r="I226" s="122"/>
      <c r="J226" s="123">
        <f>BK226</f>
        <v>0</v>
      </c>
      <c r="L226" s="119"/>
      <c r="M226" s="124"/>
      <c r="P226" s="125">
        <f>P227</f>
        <v>0</v>
      </c>
      <c r="R226" s="125">
        <f>R227</f>
        <v>0</v>
      </c>
      <c r="T226" s="126">
        <f>T227</f>
        <v>0</v>
      </c>
      <c r="AR226" s="120" t="s">
        <v>93</v>
      </c>
      <c r="AT226" s="127" t="s">
        <v>74</v>
      </c>
      <c r="AU226" s="127" t="s">
        <v>75</v>
      </c>
      <c r="AY226" s="120" t="s">
        <v>157</v>
      </c>
      <c r="BK226" s="128">
        <f>BK227</f>
        <v>0</v>
      </c>
    </row>
    <row r="227" spans="2:65" s="11" customFormat="1" ht="22.75" customHeight="1">
      <c r="B227" s="119"/>
      <c r="D227" s="120" t="s">
        <v>74</v>
      </c>
      <c r="E227" s="129" t="s">
        <v>1975</v>
      </c>
      <c r="F227" s="129" t="s">
        <v>1976</v>
      </c>
      <c r="I227" s="122"/>
      <c r="J227" s="130">
        <f>BK227</f>
        <v>0</v>
      </c>
      <c r="L227" s="119"/>
      <c r="M227" s="124"/>
      <c r="P227" s="125">
        <f>SUM(P228:P229)</f>
        <v>0</v>
      </c>
      <c r="R227" s="125">
        <f>SUM(R228:R229)</f>
        <v>0</v>
      </c>
      <c r="T227" s="126">
        <f>SUM(T228:T229)</f>
        <v>0</v>
      </c>
      <c r="AR227" s="120" t="s">
        <v>93</v>
      </c>
      <c r="AT227" s="127" t="s">
        <v>74</v>
      </c>
      <c r="AU227" s="127" t="s">
        <v>80</v>
      </c>
      <c r="AY227" s="120" t="s">
        <v>157</v>
      </c>
      <c r="BK227" s="128">
        <f>SUM(BK228:BK229)</f>
        <v>0</v>
      </c>
    </row>
    <row r="228" spans="2:65" s="1" customFormat="1" ht="16.5" customHeight="1">
      <c r="B228" s="32"/>
      <c r="C228" s="131" t="s">
        <v>307</v>
      </c>
      <c r="D228" s="131" t="s">
        <v>159</v>
      </c>
      <c r="E228" s="132" t="s">
        <v>1977</v>
      </c>
      <c r="F228" s="133" t="s">
        <v>1978</v>
      </c>
      <c r="G228" s="134" t="s">
        <v>1743</v>
      </c>
      <c r="H228" s="135">
        <v>1</v>
      </c>
      <c r="I228" s="136"/>
      <c r="J228" s="137">
        <f>ROUND(I228*H228,2)</f>
        <v>0</v>
      </c>
      <c r="K228" s="133" t="s">
        <v>19</v>
      </c>
      <c r="L228" s="32"/>
      <c r="M228" s="138" t="s">
        <v>19</v>
      </c>
      <c r="N228" s="139" t="s">
        <v>46</v>
      </c>
      <c r="P228" s="140">
        <f>O228*H228</f>
        <v>0</v>
      </c>
      <c r="Q228" s="140">
        <v>0</v>
      </c>
      <c r="R228" s="140">
        <f>Q228*H228</f>
        <v>0</v>
      </c>
      <c r="S228" s="140">
        <v>0</v>
      </c>
      <c r="T228" s="141">
        <f>S228*H228</f>
        <v>0</v>
      </c>
      <c r="AR228" s="142" t="s">
        <v>90</v>
      </c>
      <c r="AT228" s="142" t="s">
        <v>159</v>
      </c>
      <c r="AU228" s="142" t="s">
        <v>84</v>
      </c>
      <c r="AY228" s="17" t="s">
        <v>157</v>
      </c>
      <c r="BE228" s="143">
        <f>IF(N228="základní",J228,0)</f>
        <v>0</v>
      </c>
      <c r="BF228" s="143">
        <f>IF(N228="snížená",J228,0)</f>
        <v>0</v>
      </c>
      <c r="BG228" s="143">
        <f>IF(N228="zákl. přenesená",J228,0)</f>
        <v>0</v>
      </c>
      <c r="BH228" s="143">
        <f>IF(N228="sníž. přenesená",J228,0)</f>
        <v>0</v>
      </c>
      <c r="BI228" s="143">
        <f>IF(N228="nulová",J228,0)</f>
        <v>0</v>
      </c>
      <c r="BJ228" s="17" t="s">
        <v>80</v>
      </c>
      <c r="BK228" s="143">
        <f>ROUND(I228*H228,2)</f>
        <v>0</v>
      </c>
      <c r="BL228" s="17" t="s">
        <v>90</v>
      </c>
      <c r="BM228" s="142" t="s">
        <v>476</v>
      </c>
    </row>
    <row r="229" spans="2:65" s="1" customFormat="1" ht="10">
      <c r="B229" s="32"/>
      <c r="D229" s="144" t="s">
        <v>163</v>
      </c>
      <c r="F229" s="145" t="s">
        <v>1978</v>
      </c>
      <c r="I229" s="146"/>
      <c r="L229" s="32"/>
      <c r="M229" s="190"/>
      <c r="N229" s="191"/>
      <c r="O229" s="191"/>
      <c r="P229" s="191"/>
      <c r="Q229" s="191"/>
      <c r="R229" s="191"/>
      <c r="S229" s="191"/>
      <c r="T229" s="192"/>
      <c r="AT229" s="17" t="s">
        <v>163</v>
      </c>
      <c r="AU229" s="17" t="s">
        <v>84</v>
      </c>
    </row>
    <row r="230" spans="2:65" s="1" customFormat="1" ht="7" customHeight="1">
      <c r="B230" s="41"/>
      <c r="C230" s="42"/>
      <c r="D230" s="42"/>
      <c r="E230" s="42"/>
      <c r="F230" s="42"/>
      <c r="G230" s="42"/>
      <c r="H230" s="42"/>
      <c r="I230" s="42"/>
      <c r="J230" s="42"/>
      <c r="K230" s="42"/>
      <c r="L230" s="32"/>
    </row>
  </sheetData>
  <sheetProtection algorithmName="SHA-512" hashValue="2FipqV9XDus+6seHBoa97rS9mMHLswvM+rje6IGIrqyLQiPvV4MBOqGR5/ED4F47Ke3yEsaoFBSXBSdT1T0pAQ==" saltValue="d0n7V0Jie+EjI1eIzAjXW8J3b8wMOSbhJfdxD57fB2uqVCHoUZDGgB3qxFGHkrafSWpN+8r6+xWg7t1tHESkaw==" spinCount="100000" sheet="1" objects="1" scenarios="1" formatColumns="0" formatRows="0" autoFilter="0"/>
  <autoFilter ref="C88:K229" xr:uid="{00000000-0009-0000-0000-000003000000}"/>
  <mergeCells count="9">
    <mergeCell ref="E50:H50"/>
    <mergeCell ref="E79:H79"/>
    <mergeCell ref="E81:H81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512"/>
  <sheetViews>
    <sheetView showGridLines="0" workbookViewId="0"/>
  </sheetViews>
  <sheetFormatPr defaultRowHeight="14.5"/>
  <cols>
    <col min="1" max="1" width="8.33203125" customWidth="1"/>
    <col min="2" max="2" width="1.21875" customWidth="1"/>
    <col min="3" max="3" width="4.109375" customWidth="1"/>
    <col min="4" max="4" width="4.33203125" customWidth="1"/>
    <col min="5" max="5" width="17.109375" customWidth="1"/>
    <col min="6" max="6" width="100.77734375" customWidth="1"/>
    <col min="7" max="7" width="7.44140625" customWidth="1"/>
    <col min="8" max="8" width="14" customWidth="1"/>
    <col min="9" max="9" width="15.77734375" customWidth="1"/>
    <col min="10" max="11" width="22.33203125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AT2" s="17" t="s">
        <v>92</v>
      </c>
    </row>
    <row r="3" spans="2:46" ht="7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84</v>
      </c>
    </row>
    <row r="4" spans="2:46" ht="25" customHeight="1">
      <c r="B4" s="20"/>
      <c r="D4" s="21" t="s">
        <v>111</v>
      </c>
      <c r="L4" s="20"/>
      <c r="M4" s="90" t="s">
        <v>10</v>
      </c>
      <c r="AT4" s="17" t="s">
        <v>4</v>
      </c>
    </row>
    <row r="5" spans="2:46" ht="7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35" t="str">
        <f>'Rekapitulace stavby'!K6</f>
        <v>Novostavba hasičské zbrojnice pro obec Stračov na p.p.č. 79-2 v k.ú. Stračov-výkaz výměr</v>
      </c>
      <c r="F7" s="236"/>
      <c r="G7" s="236"/>
      <c r="H7" s="236"/>
      <c r="L7" s="20"/>
    </row>
    <row r="8" spans="2:46" s="1" customFormat="1" ht="12" customHeight="1">
      <c r="B8" s="32"/>
      <c r="D8" s="27" t="s">
        <v>112</v>
      </c>
      <c r="L8" s="32"/>
    </row>
    <row r="9" spans="2:46" s="1" customFormat="1" ht="16.5" customHeight="1">
      <c r="B9" s="32"/>
      <c r="E9" s="194" t="s">
        <v>1979</v>
      </c>
      <c r="F9" s="237"/>
      <c r="G9" s="237"/>
      <c r="H9" s="237"/>
      <c r="L9" s="32"/>
    </row>
    <row r="10" spans="2:46" s="1" customFormat="1" ht="10">
      <c r="B10" s="32"/>
      <c r="L10" s="32"/>
    </row>
    <row r="11" spans="2:46" s="1" customFormat="1" ht="12" customHeight="1">
      <c r="B11" s="32"/>
      <c r="D11" s="27" t="s">
        <v>18</v>
      </c>
      <c r="F11" s="25" t="s">
        <v>19</v>
      </c>
      <c r="I11" s="27" t="s">
        <v>20</v>
      </c>
      <c r="J11" s="25" t="s">
        <v>19</v>
      </c>
      <c r="L11" s="32"/>
    </row>
    <row r="12" spans="2:46" s="1" customFormat="1" ht="12" customHeight="1">
      <c r="B12" s="32"/>
      <c r="D12" s="27" t="s">
        <v>21</v>
      </c>
      <c r="F12" s="25" t="s">
        <v>22</v>
      </c>
      <c r="I12" s="27" t="s">
        <v>23</v>
      </c>
      <c r="J12" s="49" t="str">
        <f>'Rekapitulace stavby'!AN8</f>
        <v>29. 6. 2026</v>
      </c>
      <c r="L12" s="32"/>
    </row>
    <row r="13" spans="2:46" s="1" customFormat="1" ht="10.75" customHeight="1">
      <c r="B13" s="32"/>
      <c r="L13" s="32"/>
    </row>
    <row r="14" spans="2:46" s="1" customFormat="1" ht="12" customHeight="1">
      <c r="B14" s="32"/>
      <c r="D14" s="27" t="s">
        <v>25</v>
      </c>
      <c r="I14" s="27" t="s">
        <v>26</v>
      </c>
      <c r="J14" s="25" t="s">
        <v>27</v>
      </c>
      <c r="L14" s="32"/>
    </row>
    <row r="15" spans="2:46" s="1" customFormat="1" ht="18" customHeight="1">
      <c r="B15" s="32"/>
      <c r="E15" s="25" t="s">
        <v>28</v>
      </c>
      <c r="I15" s="27" t="s">
        <v>29</v>
      </c>
      <c r="J15" s="25" t="s">
        <v>30</v>
      </c>
      <c r="L15" s="32"/>
    </row>
    <row r="16" spans="2:46" s="1" customFormat="1" ht="7" customHeight="1">
      <c r="B16" s="32"/>
      <c r="L16" s="32"/>
    </row>
    <row r="17" spans="2:12" s="1" customFormat="1" ht="12" customHeight="1">
      <c r="B17" s="32"/>
      <c r="D17" s="27" t="s">
        <v>31</v>
      </c>
      <c r="I17" s="27" t="s">
        <v>26</v>
      </c>
      <c r="J17" s="28" t="str">
        <f>'Rekapitulace stavby'!AN13</f>
        <v>Vyplň údaj</v>
      </c>
      <c r="L17" s="32"/>
    </row>
    <row r="18" spans="2:12" s="1" customFormat="1" ht="18" customHeight="1">
      <c r="B18" s="32"/>
      <c r="E18" s="238" t="str">
        <f>'Rekapitulace stavby'!E14</f>
        <v>Vyplň údaj</v>
      </c>
      <c r="F18" s="219"/>
      <c r="G18" s="219"/>
      <c r="H18" s="219"/>
      <c r="I18" s="27" t="s">
        <v>29</v>
      </c>
      <c r="J18" s="28" t="str">
        <f>'Rekapitulace stavby'!AN14</f>
        <v>Vyplň údaj</v>
      </c>
      <c r="L18" s="32"/>
    </row>
    <row r="19" spans="2:12" s="1" customFormat="1" ht="7" customHeight="1">
      <c r="B19" s="32"/>
      <c r="L19" s="32"/>
    </row>
    <row r="20" spans="2:12" s="1" customFormat="1" ht="12" customHeight="1">
      <c r="B20" s="32"/>
      <c r="D20" s="27" t="s">
        <v>33</v>
      </c>
      <c r="I20" s="27" t="s">
        <v>26</v>
      </c>
      <c r="J20" s="25" t="s">
        <v>34</v>
      </c>
      <c r="L20" s="32"/>
    </row>
    <row r="21" spans="2:12" s="1" customFormat="1" ht="18" customHeight="1">
      <c r="B21" s="32"/>
      <c r="E21" s="25" t="s">
        <v>35</v>
      </c>
      <c r="I21" s="27" t="s">
        <v>29</v>
      </c>
      <c r="J21" s="25" t="s">
        <v>19</v>
      </c>
      <c r="L21" s="32"/>
    </row>
    <row r="22" spans="2:12" s="1" customFormat="1" ht="7" customHeight="1">
      <c r="B22" s="32"/>
      <c r="L22" s="32"/>
    </row>
    <row r="23" spans="2:12" s="1" customFormat="1" ht="12" customHeight="1">
      <c r="B23" s="32"/>
      <c r="D23" s="27" t="s">
        <v>37</v>
      </c>
      <c r="I23" s="27" t="s">
        <v>26</v>
      </c>
      <c r="J23" s="25" t="str">
        <f>IF('Rekapitulace stavby'!AN19="","",'Rekapitulace stavby'!AN19)</f>
        <v/>
      </c>
      <c r="L23" s="32"/>
    </row>
    <row r="24" spans="2:12" s="1" customFormat="1" ht="18" customHeight="1">
      <c r="B24" s="32"/>
      <c r="E24" s="25" t="str">
        <f>IF('Rekapitulace stavby'!E20="","",'Rekapitulace stavby'!E20)</f>
        <v xml:space="preserve"> </v>
      </c>
      <c r="I24" s="27" t="s">
        <v>29</v>
      </c>
      <c r="J24" s="25" t="str">
        <f>IF('Rekapitulace stavby'!AN20="","",'Rekapitulace stavby'!AN20)</f>
        <v/>
      </c>
      <c r="L24" s="32"/>
    </row>
    <row r="25" spans="2:12" s="1" customFormat="1" ht="7" customHeight="1">
      <c r="B25" s="32"/>
      <c r="L25" s="32"/>
    </row>
    <row r="26" spans="2:12" s="1" customFormat="1" ht="12" customHeight="1">
      <c r="B26" s="32"/>
      <c r="D26" s="27" t="s">
        <v>39</v>
      </c>
      <c r="L26" s="32"/>
    </row>
    <row r="27" spans="2:12" s="7" customFormat="1" ht="47.25" customHeight="1">
      <c r="B27" s="91"/>
      <c r="E27" s="224" t="s">
        <v>40</v>
      </c>
      <c r="F27" s="224"/>
      <c r="G27" s="224"/>
      <c r="H27" s="224"/>
      <c r="L27" s="91"/>
    </row>
    <row r="28" spans="2:12" s="1" customFormat="1" ht="7" customHeight="1">
      <c r="B28" s="32"/>
      <c r="L28" s="32"/>
    </row>
    <row r="29" spans="2:12" s="1" customFormat="1" ht="7" customHeight="1">
      <c r="B29" s="32"/>
      <c r="D29" s="50"/>
      <c r="E29" s="50"/>
      <c r="F29" s="50"/>
      <c r="G29" s="50"/>
      <c r="H29" s="50"/>
      <c r="I29" s="50"/>
      <c r="J29" s="50"/>
      <c r="K29" s="50"/>
      <c r="L29" s="32"/>
    </row>
    <row r="30" spans="2:12" s="1" customFormat="1" ht="25.4" customHeight="1">
      <c r="B30" s="32"/>
      <c r="D30" s="92" t="s">
        <v>41</v>
      </c>
      <c r="J30" s="63">
        <f>ROUND(J86, 2)</f>
        <v>0</v>
      </c>
      <c r="L30" s="32"/>
    </row>
    <row r="31" spans="2:12" s="1" customFormat="1" ht="7" customHeight="1">
      <c r="B31" s="32"/>
      <c r="D31" s="50"/>
      <c r="E31" s="50"/>
      <c r="F31" s="50"/>
      <c r="G31" s="50"/>
      <c r="H31" s="50"/>
      <c r="I31" s="50"/>
      <c r="J31" s="50"/>
      <c r="K31" s="50"/>
      <c r="L31" s="32"/>
    </row>
    <row r="32" spans="2:12" s="1" customFormat="1" ht="14.4" customHeight="1">
      <c r="B32" s="32"/>
      <c r="F32" s="35" t="s">
        <v>43</v>
      </c>
      <c r="I32" s="35" t="s">
        <v>42</v>
      </c>
      <c r="J32" s="35" t="s">
        <v>44</v>
      </c>
      <c r="L32" s="32"/>
    </row>
    <row r="33" spans="2:12" s="1" customFormat="1" ht="14.4" customHeight="1">
      <c r="B33" s="32"/>
      <c r="D33" s="52" t="s">
        <v>45</v>
      </c>
      <c r="E33" s="27" t="s">
        <v>46</v>
      </c>
      <c r="F33" s="83">
        <f>ROUND((SUM(BE86:BE511)),  2)</f>
        <v>0</v>
      </c>
      <c r="I33" s="93">
        <v>0.21</v>
      </c>
      <c r="J33" s="83">
        <f>ROUND(((SUM(BE86:BE511))*I33),  2)</f>
        <v>0</v>
      </c>
      <c r="L33" s="32"/>
    </row>
    <row r="34" spans="2:12" s="1" customFormat="1" ht="14.4" customHeight="1">
      <c r="B34" s="32"/>
      <c r="E34" s="27" t="s">
        <v>47</v>
      </c>
      <c r="F34" s="83">
        <f>ROUND((SUM(BF86:BF511)),  2)</f>
        <v>0</v>
      </c>
      <c r="I34" s="93">
        <v>0.12</v>
      </c>
      <c r="J34" s="83">
        <f>ROUND(((SUM(BF86:BF511))*I34),  2)</f>
        <v>0</v>
      </c>
      <c r="L34" s="32"/>
    </row>
    <row r="35" spans="2:12" s="1" customFormat="1" ht="14.4" hidden="1" customHeight="1">
      <c r="B35" s="32"/>
      <c r="E35" s="27" t="s">
        <v>48</v>
      </c>
      <c r="F35" s="83">
        <f>ROUND((SUM(BG86:BG511)),  2)</f>
        <v>0</v>
      </c>
      <c r="I35" s="93">
        <v>0.21</v>
      </c>
      <c r="J35" s="83">
        <f>0</f>
        <v>0</v>
      </c>
      <c r="L35" s="32"/>
    </row>
    <row r="36" spans="2:12" s="1" customFormat="1" ht="14.4" hidden="1" customHeight="1">
      <c r="B36" s="32"/>
      <c r="E36" s="27" t="s">
        <v>49</v>
      </c>
      <c r="F36" s="83">
        <f>ROUND((SUM(BH86:BH511)),  2)</f>
        <v>0</v>
      </c>
      <c r="I36" s="93">
        <v>0.12</v>
      </c>
      <c r="J36" s="83">
        <f>0</f>
        <v>0</v>
      </c>
      <c r="L36" s="32"/>
    </row>
    <row r="37" spans="2:12" s="1" customFormat="1" ht="14.4" hidden="1" customHeight="1">
      <c r="B37" s="32"/>
      <c r="E37" s="27" t="s">
        <v>50</v>
      </c>
      <c r="F37" s="83">
        <f>ROUND((SUM(BI86:BI511)),  2)</f>
        <v>0</v>
      </c>
      <c r="I37" s="93">
        <v>0</v>
      </c>
      <c r="J37" s="83">
        <f>0</f>
        <v>0</v>
      </c>
      <c r="L37" s="32"/>
    </row>
    <row r="38" spans="2:12" s="1" customFormat="1" ht="7" customHeight="1">
      <c r="B38" s="32"/>
      <c r="L38" s="32"/>
    </row>
    <row r="39" spans="2:12" s="1" customFormat="1" ht="25.4" customHeight="1">
      <c r="B39" s="32"/>
      <c r="C39" s="94"/>
      <c r="D39" s="95" t="s">
        <v>51</v>
      </c>
      <c r="E39" s="54"/>
      <c r="F39" s="54"/>
      <c r="G39" s="96" t="s">
        <v>52</v>
      </c>
      <c r="H39" s="97" t="s">
        <v>53</v>
      </c>
      <c r="I39" s="54"/>
      <c r="J39" s="98">
        <f>SUM(J30:J37)</f>
        <v>0</v>
      </c>
      <c r="K39" s="99"/>
      <c r="L39" s="32"/>
    </row>
    <row r="40" spans="2:12" s="1" customFormat="1" ht="14.4" customHeight="1">
      <c r="B40" s="41"/>
      <c r="C40" s="42"/>
      <c r="D40" s="42"/>
      <c r="E40" s="42"/>
      <c r="F40" s="42"/>
      <c r="G40" s="42"/>
      <c r="H40" s="42"/>
      <c r="I40" s="42"/>
      <c r="J40" s="42"/>
      <c r="K40" s="42"/>
      <c r="L40" s="32"/>
    </row>
    <row r="44" spans="2:12" s="1" customFormat="1" ht="7" hidden="1" customHeight="1">
      <c r="B44" s="43"/>
      <c r="C44" s="44"/>
      <c r="D44" s="44"/>
      <c r="E44" s="44"/>
      <c r="F44" s="44"/>
      <c r="G44" s="44"/>
      <c r="H44" s="44"/>
      <c r="I44" s="44"/>
      <c r="J44" s="44"/>
      <c r="K44" s="44"/>
      <c r="L44" s="32"/>
    </row>
    <row r="45" spans="2:12" s="1" customFormat="1" ht="25" hidden="1" customHeight="1">
      <c r="B45" s="32"/>
      <c r="C45" s="21" t="s">
        <v>114</v>
      </c>
      <c r="L45" s="32"/>
    </row>
    <row r="46" spans="2:12" s="1" customFormat="1" ht="7" hidden="1" customHeight="1">
      <c r="B46" s="32"/>
      <c r="L46" s="32"/>
    </row>
    <row r="47" spans="2:12" s="1" customFormat="1" ht="12" hidden="1" customHeight="1">
      <c r="B47" s="32"/>
      <c r="C47" s="27" t="s">
        <v>16</v>
      </c>
      <c r="L47" s="32"/>
    </row>
    <row r="48" spans="2:12" s="1" customFormat="1" ht="16.5" hidden="1" customHeight="1">
      <c r="B48" s="32"/>
      <c r="E48" s="235" t="str">
        <f>E7</f>
        <v>Novostavba hasičské zbrojnice pro obec Stračov na p.p.č. 79-2 v k.ú. Stračov-výkaz výměr</v>
      </c>
      <c r="F48" s="236"/>
      <c r="G48" s="236"/>
      <c r="H48" s="236"/>
      <c r="L48" s="32"/>
    </row>
    <row r="49" spans="2:47" s="1" customFormat="1" ht="12" hidden="1" customHeight="1">
      <c r="B49" s="32"/>
      <c r="C49" s="27" t="s">
        <v>112</v>
      </c>
      <c r="L49" s="32"/>
    </row>
    <row r="50" spans="2:47" s="1" customFormat="1" ht="16.5" hidden="1" customHeight="1">
      <c r="B50" s="32"/>
      <c r="E50" s="194" t="str">
        <f>E9</f>
        <v>4 - Elektroinstalace</v>
      </c>
      <c r="F50" s="237"/>
      <c r="G50" s="237"/>
      <c r="H50" s="237"/>
      <c r="L50" s="32"/>
    </row>
    <row r="51" spans="2:47" s="1" customFormat="1" ht="7" hidden="1" customHeight="1">
      <c r="B51" s="32"/>
      <c r="L51" s="32"/>
    </row>
    <row r="52" spans="2:47" s="1" customFormat="1" ht="12" hidden="1" customHeight="1">
      <c r="B52" s="32"/>
      <c r="C52" s="27" t="s">
        <v>21</v>
      </c>
      <c r="F52" s="25" t="str">
        <f>F12</f>
        <v>Stračov čp.2, st.p.č.79/2, kú Stračov</v>
      </c>
      <c r="I52" s="27" t="s">
        <v>23</v>
      </c>
      <c r="J52" s="49" t="str">
        <f>IF(J12="","",J12)</f>
        <v>29. 6. 2026</v>
      </c>
      <c r="L52" s="32"/>
    </row>
    <row r="53" spans="2:47" s="1" customFormat="1" ht="7" hidden="1" customHeight="1">
      <c r="B53" s="32"/>
      <c r="L53" s="32"/>
    </row>
    <row r="54" spans="2:47" s="1" customFormat="1" ht="40" hidden="1" customHeight="1">
      <c r="B54" s="32"/>
      <c r="C54" s="27" t="s">
        <v>25</v>
      </c>
      <c r="F54" s="25" t="str">
        <f>E15</f>
        <v>Obec Stračov, Stračov 2, 503 14 Stračov</v>
      </c>
      <c r="I54" s="27" t="s">
        <v>33</v>
      </c>
      <c r="J54" s="30" t="str">
        <f>E21</f>
        <v>Bc. Tomáš Nosek, Palackého 189, Nechanice, 503 15</v>
      </c>
      <c r="L54" s="32"/>
    </row>
    <row r="55" spans="2:47" s="1" customFormat="1" ht="15.15" hidden="1" customHeight="1">
      <c r="B55" s="32"/>
      <c r="C55" s="27" t="s">
        <v>31</v>
      </c>
      <c r="F55" s="25" t="str">
        <f>IF(E18="","",E18)</f>
        <v>Vyplň údaj</v>
      </c>
      <c r="I55" s="27" t="s">
        <v>37</v>
      </c>
      <c r="J55" s="30" t="str">
        <f>E24</f>
        <v xml:space="preserve"> </v>
      </c>
      <c r="L55" s="32"/>
    </row>
    <row r="56" spans="2:47" s="1" customFormat="1" ht="10.25" hidden="1" customHeight="1">
      <c r="B56" s="32"/>
      <c r="L56" s="32"/>
    </row>
    <row r="57" spans="2:47" s="1" customFormat="1" ht="29.25" hidden="1" customHeight="1">
      <c r="B57" s="32"/>
      <c r="C57" s="100" t="s">
        <v>115</v>
      </c>
      <c r="D57" s="94"/>
      <c r="E57" s="94"/>
      <c r="F57" s="94"/>
      <c r="G57" s="94"/>
      <c r="H57" s="94"/>
      <c r="I57" s="94"/>
      <c r="J57" s="101" t="s">
        <v>116</v>
      </c>
      <c r="K57" s="94"/>
      <c r="L57" s="32"/>
    </row>
    <row r="58" spans="2:47" s="1" customFormat="1" ht="10.25" hidden="1" customHeight="1">
      <c r="B58" s="32"/>
      <c r="L58" s="32"/>
    </row>
    <row r="59" spans="2:47" s="1" customFormat="1" ht="22.75" hidden="1" customHeight="1">
      <c r="B59" s="32"/>
      <c r="C59" s="102" t="s">
        <v>73</v>
      </c>
      <c r="J59" s="63">
        <f>J86</f>
        <v>0</v>
      </c>
      <c r="L59" s="32"/>
      <c r="AU59" s="17" t="s">
        <v>117</v>
      </c>
    </row>
    <row r="60" spans="2:47" s="8" customFormat="1" ht="25" hidden="1" customHeight="1">
      <c r="B60" s="103"/>
      <c r="D60" s="104" t="s">
        <v>1980</v>
      </c>
      <c r="E60" s="105"/>
      <c r="F60" s="105"/>
      <c r="G60" s="105"/>
      <c r="H60" s="105"/>
      <c r="I60" s="105"/>
      <c r="J60" s="106">
        <f>J87</f>
        <v>0</v>
      </c>
      <c r="L60" s="103"/>
    </row>
    <row r="61" spans="2:47" s="9" customFormat="1" ht="19.899999999999999" hidden="1" customHeight="1">
      <c r="B61" s="107"/>
      <c r="D61" s="108" t="s">
        <v>1981</v>
      </c>
      <c r="E61" s="109"/>
      <c r="F61" s="109"/>
      <c r="G61" s="109"/>
      <c r="H61" s="109"/>
      <c r="I61" s="109"/>
      <c r="J61" s="110">
        <f>J88</f>
        <v>0</v>
      </c>
      <c r="L61" s="107"/>
    </row>
    <row r="62" spans="2:47" s="9" customFormat="1" ht="19.899999999999999" hidden="1" customHeight="1">
      <c r="B62" s="107"/>
      <c r="D62" s="108" t="s">
        <v>1982</v>
      </c>
      <c r="E62" s="109"/>
      <c r="F62" s="109"/>
      <c r="G62" s="109"/>
      <c r="H62" s="109"/>
      <c r="I62" s="109"/>
      <c r="J62" s="110">
        <f>J409</f>
        <v>0</v>
      </c>
      <c r="L62" s="107"/>
    </row>
    <row r="63" spans="2:47" s="9" customFormat="1" ht="19.899999999999999" hidden="1" customHeight="1">
      <c r="B63" s="107"/>
      <c r="D63" s="108" t="s">
        <v>1983</v>
      </c>
      <c r="E63" s="109"/>
      <c r="F63" s="109"/>
      <c r="G63" s="109"/>
      <c r="H63" s="109"/>
      <c r="I63" s="109"/>
      <c r="J63" s="110">
        <f>J500</f>
        <v>0</v>
      </c>
      <c r="L63" s="107"/>
    </row>
    <row r="64" spans="2:47" s="8" customFormat="1" ht="25" hidden="1" customHeight="1">
      <c r="B64" s="103"/>
      <c r="D64" s="104" t="s">
        <v>141</v>
      </c>
      <c r="E64" s="105"/>
      <c r="F64" s="105"/>
      <c r="G64" s="105"/>
      <c r="H64" s="105"/>
      <c r="I64" s="105"/>
      <c r="J64" s="106">
        <f>J505</f>
        <v>0</v>
      </c>
      <c r="L64" s="103"/>
    </row>
    <row r="65" spans="2:12" s="8" customFormat="1" ht="25" hidden="1" customHeight="1">
      <c r="B65" s="103"/>
      <c r="D65" s="104" t="s">
        <v>1984</v>
      </c>
      <c r="E65" s="105"/>
      <c r="F65" s="105"/>
      <c r="G65" s="105"/>
      <c r="H65" s="105"/>
      <c r="I65" s="105"/>
      <c r="J65" s="106">
        <f>J508</f>
        <v>0</v>
      </c>
      <c r="L65" s="103"/>
    </row>
    <row r="66" spans="2:12" s="9" customFormat="1" ht="19.899999999999999" hidden="1" customHeight="1">
      <c r="B66" s="107"/>
      <c r="D66" s="108" t="s">
        <v>1985</v>
      </c>
      <c r="E66" s="109"/>
      <c r="F66" s="109"/>
      <c r="G66" s="109"/>
      <c r="H66" s="109"/>
      <c r="I66" s="109"/>
      <c r="J66" s="110">
        <f>J509</f>
        <v>0</v>
      </c>
      <c r="L66" s="107"/>
    </row>
    <row r="67" spans="2:12" s="1" customFormat="1" ht="21.75" hidden="1" customHeight="1">
      <c r="B67" s="32"/>
      <c r="L67" s="32"/>
    </row>
    <row r="68" spans="2:12" s="1" customFormat="1" ht="7" hidden="1" customHeight="1">
      <c r="B68" s="41"/>
      <c r="C68" s="42"/>
      <c r="D68" s="42"/>
      <c r="E68" s="42"/>
      <c r="F68" s="42"/>
      <c r="G68" s="42"/>
      <c r="H68" s="42"/>
      <c r="I68" s="42"/>
      <c r="J68" s="42"/>
      <c r="K68" s="42"/>
      <c r="L68" s="32"/>
    </row>
    <row r="69" spans="2:12" ht="10" hidden="1"/>
    <row r="70" spans="2:12" ht="10" hidden="1"/>
    <row r="71" spans="2:12" ht="10" hidden="1"/>
    <row r="72" spans="2:12" s="1" customFormat="1" ht="7" customHeight="1">
      <c r="B72" s="43"/>
      <c r="C72" s="44"/>
      <c r="D72" s="44"/>
      <c r="E72" s="44"/>
      <c r="F72" s="44"/>
      <c r="G72" s="44"/>
      <c r="H72" s="44"/>
      <c r="I72" s="44"/>
      <c r="J72" s="44"/>
      <c r="K72" s="44"/>
      <c r="L72" s="32"/>
    </row>
    <row r="73" spans="2:12" s="1" customFormat="1" ht="25" customHeight="1">
      <c r="B73" s="32"/>
      <c r="C73" s="21" t="s">
        <v>142</v>
      </c>
      <c r="L73" s="32"/>
    </row>
    <row r="74" spans="2:12" s="1" customFormat="1" ht="7" customHeight="1">
      <c r="B74" s="32"/>
      <c r="L74" s="32"/>
    </row>
    <row r="75" spans="2:12" s="1" customFormat="1" ht="12" customHeight="1">
      <c r="B75" s="32"/>
      <c r="C75" s="27" t="s">
        <v>16</v>
      </c>
      <c r="L75" s="32"/>
    </row>
    <row r="76" spans="2:12" s="1" customFormat="1" ht="16.5" customHeight="1">
      <c r="B76" s="32"/>
      <c r="E76" s="235" t="str">
        <f>E7</f>
        <v>Novostavba hasičské zbrojnice pro obec Stračov na p.p.č. 79-2 v k.ú. Stračov-výkaz výměr</v>
      </c>
      <c r="F76" s="236"/>
      <c r="G76" s="236"/>
      <c r="H76" s="236"/>
      <c r="L76" s="32"/>
    </row>
    <row r="77" spans="2:12" s="1" customFormat="1" ht="12" customHeight="1">
      <c r="B77" s="32"/>
      <c r="C77" s="27" t="s">
        <v>112</v>
      </c>
      <c r="L77" s="32"/>
    </row>
    <row r="78" spans="2:12" s="1" customFormat="1" ht="16.5" customHeight="1">
      <c r="B78" s="32"/>
      <c r="E78" s="194" t="str">
        <f>E9</f>
        <v>4 - Elektroinstalace</v>
      </c>
      <c r="F78" s="237"/>
      <c r="G78" s="237"/>
      <c r="H78" s="237"/>
      <c r="L78" s="32"/>
    </row>
    <row r="79" spans="2:12" s="1" customFormat="1" ht="7" customHeight="1">
      <c r="B79" s="32"/>
      <c r="L79" s="32"/>
    </row>
    <row r="80" spans="2:12" s="1" customFormat="1" ht="12" customHeight="1">
      <c r="B80" s="32"/>
      <c r="C80" s="27" t="s">
        <v>21</v>
      </c>
      <c r="F80" s="25" t="str">
        <f>F12</f>
        <v>Stračov čp.2, st.p.č.79/2, kú Stračov</v>
      </c>
      <c r="I80" s="27" t="s">
        <v>23</v>
      </c>
      <c r="J80" s="49" t="str">
        <f>IF(J12="","",J12)</f>
        <v>29. 6. 2026</v>
      </c>
      <c r="L80" s="32"/>
    </row>
    <row r="81" spans="2:65" s="1" customFormat="1" ht="7" customHeight="1">
      <c r="B81" s="32"/>
      <c r="L81" s="32"/>
    </row>
    <row r="82" spans="2:65" s="1" customFormat="1" ht="40" customHeight="1">
      <c r="B82" s="32"/>
      <c r="C82" s="27" t="s">
        <v>25</v>
      </c>
      <c r="F82" s="25" t="str">
        <f>E15</f>
        <v>Obec Stračov, Stračov 2, 503 14 Stračov</v>
      </c>
      <c r="I82" s="27" t="s">
        <v>33</v>
      </c>
      <c r="J82" s="30" t="str">
        <f>E21</f>
        <v>Bc. Tomáš Nosek, Palackého 189, Nechanice, 503 15</v>
      </c>
      <c r="L82" s="32"/>
    </row>
    <row r="83" spans="2:65" s="1" customFormat="1" ht="15.15" customHeight="1">
      <c r="B83" s="32"/>
      <c r="C83" s="27" t="s">
        <v>31</v>
      </c>
      <c r="F83" s="25" t="str">
        <f>IF(E18="","",E18)</f>
        <v>Vyplň údaj</v>
      </c>
      <c r="I83" s="27" t="s">
        <v>37</v>
      </c>
      <c r="J83" s="30" t="str">
        <f>E24</f>
        <v xml:space="preserve"> </v>
      </c>
      <c r="L83" s="32"/>
    </row>
    <row r="84" spans="2:65" s="1" customFormat="1" ht="10.25" customHeight="1">
      <c r="B84" s="32"/>
      <c r="L84" s="32"/>
    </row>
    <row r="85" spans="2:65" s="10" customFormat="1" ht="29.25" customHeight="1">
      <c r="B85" s="111"/>
      <c r="C85" s="112" t="s">
        <v>143</v>
      </c>
      <c r="D85" s="113" t="s">
        <v>60</v>
      </c>
      <c r="E85" s="113" t="s">
        <v>56</v>
      </c>
      <c r="F85" s="113" t="s">
        <v>57</v>
      </c>
      <c r="G85" s="113" t="s">
        <v>144</v>
      </c>
      <c r="H85" s="113" t="s">
        <v>145</v>
      </c>
      <c r="I85" s="113" t="s">
        <v>146</v>
      </c>
      <c r="J85" s="113" t="s">
        <v>116</v>
      </c>
      <c r="K85" s="114" t="s">
        <v>147</v>
      </c>
      <c r="L85" s="111"/>
      <c r="M85" s="56" t="s">
        <v>19</v>
      </c>
      <c r="N85" s="57" t="s">
        <v>45</v>
      </c>
      <c r="O85" s="57" t="s">
        <v>148</v>
      </c>
      <c r="P85" s="57" t="s">
        <v>149</v>
      </c>
      <c r="Q85" s="57" t="s">
        <v>150</v>
      </c>
      <c r="R85" s="57" t="s">
        <v>151</v>
      </c>
      <c r="S85" s="57" t="s">
        <v>152</v>
      </c>
      <c r="T85" s="58" t="s">
        <v>153</v>
      </c>
    </row>
    <row r="86" spans="2:65" s="1" customFormat="1" ht="22.75" customHeight="1">
      <c r="B86" s="32"/>
      <c r="C86" s="61" t="s">
        <v>154</v>
      </c>
      <c r="J86" s="115">
        <f>BK86</f>
        <v>0</v>
      </c>
      <c r="L86" s="32"/>
      <c r="M86" s="59"/>
      <c r="N86" s="50"/>
      <c r="O86" s="50"/>
      <c r="P86" s="116">
        <f>P87+P505+P508</f>
        <v>0</v>
      </c>
      <c r="Q86" s="50"/>
      <c r="R86" s="116">
        <f>R87+R505+R508</f>
        <v>0</v>
      </c>
      <c r="S86" s="50"/>
      <c r="T86" s="117">
        <f>T87+T505+T508</f>
        <v>0</v>
      </c>
      <c r="AT86" s="17" t="s">
        <v>74</v>
      </c>
      <c r="AU86" s="17" t="s">
        <v>117</v>
      </c>
      <c r="BK86" s="118">
        <f>BK87+BK505+BK508</f>
        <v>0</v>
      </c>
    </row>
    <row r="87" spans="2:65" s="11" customFormat="1" ht="25.9" customHeight="1">
      <c r="B87" s="119"/>
      <c r="D87" s="120" t="s">
        <v>74</v>
      </c>
      <c r="E87" s="121" t="s">
        <v>835</v>
      </c>
      <c r="F87" s="121" t="s">
        <v>1986</v>
      </c>
      <c r="I87" s="122"/>
      <c r="J87" s="123">
        <f>BK87</f>
        <v>0</v>
      </c>
      <c r="L87" s="119"/>
      <c r="M87" s="124"/>
      <c r="P87" s="125">
        <f>P88+P409+P500</f>
        <v>0</v>
      </c>
      <c r="R87" s="125">
        <f>R88+R409+R500</f>
        <v>0</v>
      </c>
      <c r="T87" s="126">
        <f>T88+T409+T500</f>
        <v>0</v>
      </c>
      <c r="AR87" s="120" t="s">
        <v>84</v>
      </c>
      <c r="AT87" s="127" t="s">
        <v>74</v>
      </c>
      <c r="AU87" s="127" t="s">
        <v>75</v>
      </c>
      <c r="AY87" s="120" t="s">
        <v>157</v>
      </c>
      <c r="BK87" s="128">
        <f>BK88+BK409+BK500</f>
        <v>0</v>
      </c>
    </row>
    <row r="88" spans="2:65" s="11" customFormat="1" ht="22.75" customHeight="1">
      <c r="B88" s="119"/>
      <c r="D88" s="120" t="s">
        <v>74</v>
      </c>
      <c r="E88" s="129" t="s">
        <v>1987</v>
      </c>
      <c r="F88" s="129" t="s">
        <v>1988</v>
      </c>
      <c r="I88" s="122"/>
      <c r="J88" s="130">
        <f>BK88</f>
        <v>0</v>
      </c>
      <c r="L88" s="119"/>
      <c r="M88" s="124"/>
      <c r="P88" s="125">
        <f>SUM(P89:P408)</f>
        <v>0</v>
      </c>
      <c r="R88" s="125">
        <f>SUM(R89:R408)</f>
        <v>0</v>
      </c>
      <c r="T88" s="126">
        <f>SUM(T89:T408)</f>
        <v>0</v>
      </c>
      <c r="AR88" s="120" t="s">
        <v>84</v>
      </c>
      <c r="AT88" s="127" t="s">
        <v>74</v>
      </c>
      <c r="AU88" s="127" t="s">
        <v>80</v>
      </c>
      <c r="AY88" s="120" t="s">
        <v>157</v>
      </c>
      <c r="BK88" s="128">
        <f>SUM(BK89:BK408)</f>
        <v>0</v>
      </c>
    </row>
    <row r="89" spans="2:65" s="1" customFormat="1" ht="24.15" customHeight="1">
      <c r="B89" s="32"/>
      <c r="C89" s="131" t="s">
        <v>80</v>
      </c>
      <c r="D89" s="131" t="s">
        <v>159</v>
      </c>
      <c r="E89" s="132" t="s">
        <v>1989</v>
      </c>
      <c r="F89" s="133" t="s">
        <v>1990</v>
      </c>
      <c r="G89" s="134" t="s">
        <v>235</v>
      </c>
      <c r="H89" s="135">
        <v>320</v>
      </c>
      <c r="I89" s="136"/>
      <c r="J89" s="137">
        <f>ROUND(I89*H89,2)</f>
        <v>0</v>
      </c>
      <c r="K89" s="133" t="s">
        <v>19</v>
      </c>
      <c r="L89" s="32"/>
      <c r="M89" s="138" t="s">
        <v>19</v>
      </c>
      <c r="N89" s="139" t="s">
        <v>46</v>
      </c>
      <c r="P89" s="140">
        <f>O89*H89</f>
        <v>0</v>
      </c>
      <c r="Q89" s="140">
        <v>0</v>
      </c>
      <c r="R89" s="140">
        <f>Q89*H89</f>
        <v>0</v>
      </c>
      <c r="S89" s="140">
        <v>0</v>
      </c>
      <c r="T89" s="141">
        <f>S89*H89</f>
        <v>0</v>
      </c>
      <c r="AR89" s="142" t="s">
        <v>192</v>
      </c>
      <c r="AT89" s="142" t="s">
        <v>159</v>
      </c>
      <c r="AU89" s="142" t="s">
        <v>84</v>
      </c>
      <c r="AY89" s="17" t="s">
        <v>157</v>
      </c>
      <c r="BE89" s="143">
        <f>IF(N89="základní",J89,0)</f>
        <v>0</v>
      </c>
      <c r="BF89" s="143">
        <f>IF(N89="snížená",J89,0)</f>
        <v>0</v>
      </c>
      <c r="BG89" s="143">
        <f>IF(N89="zákl. přenesená",J89,0)</f>
        <v>0</v>
      </c>
      <c r="BH89" s="143">
        <f>IF(N89="sníž. přenesená",J89,0)</f>
        <v>0</v>
      </c>
      <c r="BI89" s="143">
        <f>IF(N89="nulová",J89,0)</f>
        <v>0</v>
      </c>
      <c r="BJ89" s="17" t="s">
        <v>80</v>
      </c>
      <c r="BK89" s="143">
        <f>ROUND(I89*H89,2)</f>
        <v>0</v>
      </c>
      <c r="BL89" s="17" t="s">
        <v>192</v>
      </c>
      <c r="BM89" s="142" t="s">
        <v>84</v>
      </c>
    </row>
    <row r="90" spans="2:65" s="1" customFormat="1" ht="18">
      <c r="B90" s="32"/>
      <c r="D90" s="144" t="s">
        <v>163</v>
      </c>
      <c r="F90" s="145" t="s">
        <v>1990</v>
      </c>
      <c r="I90" s="146"/>
      <c r="L90" s="32"/>
      <c r="M90" s="147"/>
      <c r="T90" s="53"/>
      <c r="AT90" s="17" t="s">
        <v>163</v>
      </c>
      <c r="AU90" s="17" t="s">
        <v>84</v>
      </c>
    </row>
    <row r="91" spans="2:65" s="1" customFormat="1" ht="16.5" customHeight="1">
      <c r="B91" s="32"/>
      <c r="C91" s="162" t="s">
        <v>84</v>
      </c>
      <c r="D91" s="162" t="s">
        <v>206</v>
      </c>
      <c r="E91" s="163" t="s">
        <v>1991</v>
      </c>
      <c r="F91" s="164" t="s">
        <v>1992</v>
      </c>
      <c r="G91" s="165" t="s">
        <v>235</v>
      </c>
      <c r="H91" s="166">
        <v>147</v>
      </c>
      <c r="I91" s="167"/>
      <c r="J91" s="168">
        <f>ROUND(I91*H91,2)</f>
        <v>0</v>
      </c>
      <c r="K91" s="164" t="s">
        <v>19</v>
      </c>
      <c r="L91" s="169"/>
      <c r="M91" s="170" t="s">
        <v>19</v>
      </c>
      <c r="N91" s="171" t="s">
        <v>46</v>
      </c>
      <c r="P91" s="140">
        <f>O91*H91</f>
        <v>0</v>
      </c>
      <c r="Q91" s="140">
        <v>0</v>
      </c>
      <c r="R91" s="140">
        <f>Q91*H91</f>
        <v>0</v>
      </c>
      <c r="S91" s="140">
        <v>0</v>
      </c>
      <c r="T91" s="141">
        <f>S91*H91</f>
        <v>0</v>
      </c>
      <c r="AR91" s="142" t="s">
        <v>230</v>
      </c>
      <c r="AT91" s="142" t="s">
        <v>206</v>
      </c>
      <c r="AU91" s="142" t="s">
        <v>84</v>
      </c>
      <c r="AY91" s="17" t="s">
        <v>157</v>
      </c>
      <c r="BE91" s="143">
        <f>IF(N91="základní",J91,0)</f>
        <v>0</v>
      </c>
      <c r="BF91" s="143">
        <f>IF(N91="snížená",J91,0)</f>
        <v>0</v>
      </c>
      <c r="BG91" s="143">
        <f>IF(N91="zákl. přenesená",J91,0)</f>
        <v>0</v>
      </c>
      <c r="BH91" s="143">
        <f>IF(N91="sníž. přenesená",J91,0)</f>
        <v>0</v>
      </c>
      <c r="BI91" s="143">
        <f>IF(N91="nulová",J91,0)</f>
        <v>0</v>
      </c>
      <c r="BJ91" s="17" t="s">
        <v>80</v>
      </c>
      <c r="BK91" s="143">
        <f>ROUND(I91*H91,2)</f>
        <v>0</v>
      </c>
      <c r="BL91" s="17" t="s">
        <v>192</v>
      </c>
      <c r="BM91" s="142" t="s">
        <v>90</v>
      </c>
    </row>
    <row r="92" spans="2:65" s="1" customFormat="1" ht="10">
      <c r="B92" s="32"/>
      <c r="D92" s="144" t="s">
        <v>163</v>
      </c>
      <c r="F92" s="145" t="s">
        <v>1992</v>
      </c>
      <c r="I92" s="146"/>
      <c r="L92" s="32"/>
      <c r="M92" s="147"/>
      <c r="T92" s="53"/>
      <c r="AT92" s="17" t="s">
        <v>163</v>
      </c>
      <c r="AU92" s="17" t="s">
        <v>84</v>
      </c>
    </row>
    <row r="93" spans="2:65" s="12" customFormat="1" ht="10">
      <c r="B93" s="148"/>
      <c r="D93" s="144" t="s">
        <v>164</v>
      </c>
      <c r="E93" s="149" t="s">
        <v>19</v>
      </c>
      <c r="F93" s="150" t="s">
        <v>1993</v>
      </c>
      <c r="H93" s="151">
        <v>147</v>
      </c>
      <c r="I93" s="152"/>
      <c r="L93" s="148"/>
      <c r="M93" s="153"/>
      <c r="T93" s="154"/>
      <c r="AT93" s="149" t="s">
        <v>164</v>
      </c>
      <c r="AU93" s="149" t="s">
        <v>84</v>
      </c>
      <c r="AV93" s="12" t="s">
        <v>84</v>
      </c>
      <c r="AW93" s="12" t="s">
        <v>36</v>
      </c>
      <c r="AX93" s="12" t="s">
        <v>75</v>
      </c>
      <c r="AY93" s="149" t="s">
        <v>157</v>
      </c>
    </row>
    <row r="94" spans="2:65" s="13" customFormat="1" ht="10">
      <c r="B94" s="155"/>
      <c r="D94" s="144" t="s">
        <v>164</v>
      </c>
      <c r="E94" s="156" t="s">
        <v>19</v>
      </c>
      <c r="F94" s="157" t="s">
        <v>166</v>
      </c>
      <c r="H94" s="158">
        <v>147</v>
      </c>
      <c r="I94" s="159"/>
      <c r="L94" s="155"/>
      <c r="M94" s="160"/>
      <c r="T94" s="161"/>
      <c r="AT94" s="156" t="s">
        <v>164</v>
      </c>
      <c r="AU94" s="156" t="s">
        <v>84</v>
      </c>
      <c r="AV94" s="13" t="s">
        <v>90</v>
      </c>
      <c r="AW94" s="13" t="s">
        <v>36</v>
      </c>
      <c r="AX94" s="13" t="s">
        <v>80</v>
      </c>
      <c r="AY94" s="156" t="s">
        <v>157</v>
      </c>
    </row>
    <row r="95" spans="2:65" s="1" customFormat="1" ht="16.5" customHeight="1">
      <c r="B95" s="32"/>
      <c r="C95" s="162" t="s">
        <v>87</v>
      </c>
      <c r="D95" s="162" t="s">
        <v>206</v>
      </c>
      <c r="E95" s="163" t="s">
        <v>1994</v>
      </c>
      <c r="F95" s="164" t="s">
        <v>1995</v>
      </c>
      <c r="G95" s="165" t="s">
        <v>235</v>
      </c>
      <c r="H95" s="166">
        <v>189</v>
      </c>
      <c r="I95" s="167"/>
      <c r="J95" s="168">
        <f>ROUND(I95*H95,2)</f>
        <v>0</v>
      </c>
      <c r="K95" s="164" t="s">
        <v>19</v>
      </c>
      <c r="L95" s="169"/>
      <c r="M95" s="170" t="s">
        <v>19</v>
      </c>
      <c r="N95" s="171" t="s">
        <v>46</v>
      </c>
      <c r="P95" s="140">
        <f>O95*H95</f>
        <v>0</v>
      </c>
      <c r="Q95" s="140">
        <v>0</v>
      </c>
      <c r="R95" s="140">
        <f>Q95*H95</f>
        <v>0</v>
      </c>
      <c r="S95" s="140">
        <v>0</v>
      </c>
      <c r="T95" s="141">
        <f>S95*H95</f>
        <v>0</v>
      </c>
      <c r="AR95" s="142" t="s">
        <v>230</v>
      </c>
      <c r="AT95" s="142" t="s">
        <v>206</v>
      </c>
      <c r="AU95" s="142" t="s">
        <v>84</v>
      </c>
      <c r="AY95" s="17" t="s">
        <v>157</v>
      </c>
      <c r="BE95" s="143">
        <f>IF(N95="základní",J95,0)</f>
        <v>0</v>
      </c>
      <c r="BF95" s="143">
        <f>IF(N95="snížená",J95,0)</f>
        <v>0</v>
      </c>
      <c r="BG95" s="143">
        <f>IF(N95="zákl. přenesená",J95,0)</f>
        <v>0</v>
      </c>
      <c r="BH95" s="143">
        <f>IF(N95="sníž. přenesená",J95,0)</f>
        <v>0</v>
      </c>
      <c r="BI95" s="143">
        <f>IF(N95="nulová",J95,0)</f>
        <v>0</v>
      </c>
      <c r="BJ95" s="17" t="s">
        <v>80</v>
      </c>
      <c r="BK95" s="143">
        <f>ROUND(I95*H95,2)</f>
        <v>0</v>
      </c>
      <c r="BL95" s="17" t="s">
        <v>192</v>
      </c>
      <c r="BM95" s="142" t="s">
        <v>96</v>
      </c>
    </row>
    <row r="96" spans="2:65" s="1" customFormat="1" ht="10">
      <c r="B96" s="32"/>
      <c r="D96" s="144" t="s">
        <v>163</v>
      </c>
      <c r="F96" s="145" t="s">
        <v>1995</v>
      </c>
      <c r="I96" s="146"/>
      <c r="L96" s="32"/>
      <c r="M96" s="147"/>
      <c r="T96" s="53"/>
      <c r="AT96" s="17" t="s">
        <v>163</v>
      </c>
      <c r="AU96" s="17" t="s">
        <v>84</v>
      </c>
    </row>
    <row r="97" spans="2:65" s="12" customFormat="1" ht="10">
      <c r="B97" s="148"/>
      <c r="D97" s="144" t="s">
        <v>164</v>
      </c>
      <c r="E97" s="149" t="s">
        <v>19</v>
      </c>
      <c r="F97" s="150" t="s">
        <v>1996</v>
      </c>
      <c r="H97" s="151">
        <v>189</v>
      </c>
      <c r="I97" s="152"/>
      <c r="L97" s="148"/>
      <c r="M97" s="153"/>
      <c r="T97" s="154"/>
      <c r="AT97" s="149" t="s">
        <v>164</v>
      </c>
      <c r="AU97" s="149" t="s">
        <v>84</v>
      </c>
      <c r="AV97" s="12" t="s">
        <v>84</v>
      </c>
      <c r="AW97" s="12" t="s">
        <v>36</v>
      </c>
      <c r="AX97" s="12" t="s">
        <v>75</v>
      </c>
      <c r="AY97" s="149" t="s">
        <v>157</v>
      </c>
    </row>
    <row r="98" spans="2:65" s="13" customFormat="1" ht="10">
      <c r="B98" s="155"/>
      <c r="D98" s="144" t="s">
        <v>164</v>
      </c>
      <c r="E98" s="156" t="s">
        <v>19</v>
      </c>
      <c r="F98" s="157" t="s">
        <v>166</v>
      </c>
      <c r="H98" s="158">
        <v>189</v>
      </c>
      <c r="I98" s="159"/>
      <c r="L98" s="155"/>
      <c r="M98" s="160"/>
      <c r="T98" s="161"/>
      <c r="AT98" s="156" t="s">
        <v>164</v>
      </c>
      <c r="AU98" s="156" t="s">
        <v>84</v>
      </c>
      <c r="AV98" s="13" t="s">
        <v>90</v>
      </c>
      <c r="AW98" s="13" t="s">
        <v>36</v>
      </c>
      <c r="AX98" s="13" t="s">
        <v>80</v>
      </c>
      <c r="AY98" s="156" t="s">
        <v>157</v>
      </c>
    </row>
    <row r="99" spans="2:65" s="1" customFormat="1" ht="24.15" customHeight="1">
      <c r="B99" s="32"/>
      <c r="C99" s="131" t="s">
        <v>90</v>
      </c>
      <c r="D99" s="131" t="s">
        <v>159</v>
      </c>
      <c r="E99" s="132" t="s">
        <v>1997</v>
      </c>
      <c r="F99" s="133" t="s">
        <v>1998</v>
      </c>
      <c r="G99" s="134" t="s">
        <v>235</v>
      </c>
      <c r="H99" s="135">
        <v>50</v>
      </c>
      <c r="I99" s="136"/>
      <c r="J99" s="137">
        <f>ROUND(I99*H99,2)</f>
        <v>0</v>
      </c>
      <c r="K99" s="133" t="s">
        <v>19</v>
      </c>
      <c r="L99" s="32"/>
      <c r="M99" s="138" t="s">
        <v>19</v>
      </c>
      <c r="N99" s="139" t="s">
        <v>46</v>
      </c>
      <c r="P99" s="140">
        <f>O99*H99</f>
        <v>0</v>
      </c>
      <c r="Q99" s="140">
        <v>0</v>
      </c>
      <c r="R99" s="140">
        <f>Q99*H99</f>
        <v>0</v>
      </c>
      <c r="S99" s="140">
        <v>0</v>
      </c>
      <c r="T99" s="141">
        <f>S99*H99</f>
        <v>0</v>
      </c>
      <c r="AR99" s="142" t="s">
        <v>192</v>
      </c>
      <c r="AT99" s="142" t="s">
        <v>159</v>
      </c>
      <c r="AU99" s="142" t="s">
        <v>84</v>
      </c>
      <c r="AY99" s="17" t="s">
        <v>157</v>
      </c>
      <c r="BE99" s="143">
        <f>IF(N99="základní",J99,0)</f>
        <v>0</v>
      </c>
      <c r="BF99" s="143">
        <f>IF(N99="snížená",J99,0)</f>
        <v>0</v>
      </c>
      <c r="BG99" s="143">
        <f>IF(N99="zákl. přenesená",J99,0)</f>
        <v>0</v>
      </c>
      <c r="BH99" s="143">
        <f>IF(N99="sníž. přenesená",J99,0)</f>
        <v>0</v>
      </c>
      <c r="BI99" s="143">
        <f>IF(N99="nulová",J99,0)</f>
        <v>0</v>
      </c>
      <c r="BJ99" s="17" t="s">
        <v>80</v>
      </c>
      <c r="BK99" s="143">
        <f>ROUND(I99*H99,2)</f>
        <v>0</v>
      </c>
      <c r="BL99" s="17" t="s">
        <v>192</v>
      </c>
      <c r="BM99" s="142" t="s">
        <v>175</v>
      </c>
    </row>
    <row r="100" spans="2:65" s="1" customFormat="1" ht="18">
      <c r="B100" s="32"/>
      <c r="D100" s="144" t="s">
        <v>163</v>
      </c>
      <c r="F100" s="145" t="s">
        <v>1998</v>
      </c>
      <c r="I100" s="146"/>
      <c r="L100" s="32"/>
      <c r="M100" s="147"/>
      <c r="T100" s="53"/>
      <c r="AT100" s="17" t="s">
        <v>163</v>
      </c>
      <c r="AU100" s="17" t="s">
        <v>84</v>
      </c>
    </row>
    <row r="101" spans="2:65" s="1" customFormat="1" ht="16.5" customHeight="1">
      <c r="B101" s="32"/>
      <c r="C101" s="162" t="s">
        <v>93</v>
      </c>
      <c r="D101" s="162" t="s">
        <v>206</v>
      </c>
      <c r="E101" s="163" t="s">
        <v>1999</v>
      </c>
      <c r="F101" s="164" t="s">
        <v>2000</v>
      </c>
      <c r="G101" s="165" t="s">
        <v>235</v>
      </c>
      <c r="H101" s="166">
        <v>52.5</v>
      </c>
      <c r="I101" s="167"/>
      <c r="J101" s="168">
        <f>ROUND(I101*H101,2)</f>
        <v>0</v>
      </c>
      <c r="K101" s="164" t="s">
        <v>19</v>
      </c>
      <c r="L101" s="169"/>
      <c r="M101" s="170" t="s">
        <v>19</v>
      </c>
      <c r="N101" s="171" t="s">
        <v>46</v>
      </c>
      <c r="P101" s="140">
        <f>O101*H101</f>
        <v>0</v>
      </c>
      <c r="Q101" s="140">
        <v>0</v>
      </c>
      <c r="R101" s="140">
        <f>Q101*H101</f>
        <v>0</v>
      </c>
      <c r="S101" s="140">
        <v>0</v>
      </c>
      <c r="T101" s="141">
        <f>S101*H101</f>
        <v>0</v>
      </c>
      <c r="AR101" s="142" t="s">
        <v>230</v>
      </c>
      <c r="AT101" s="142" t="s">
        <v>206</v>
      </c>
      <c r="AU101" s="142" t="s">
        <v>84</v>
      </c>
      <c r="AY101" s="17" t="s">
        <v>157</v>
      </c>
      <c r="BE101" s="143">
        <f>IF(N101="základní",J101,0)</f>
        <v>0</v>
      </c>
      <c r="BF101" s="143">
        <f>IF(N101="snížená",J101,0)</f>
        <v>0</v>
      </c>
      <c r="BG101" s="143">
        <f>IF(N101="zákl. přenesená",J101,0)</f>
        <v>0</v>
      </c>
      <c r="BH101" s="143">
        <f>IF(N101="sníž. přenesená",J101,0)</f>
        <v>0</v>
      </c>
      <c r="BI101" s="143">
        <f>IF(N101="nulová",J101,0)</f>
        <v>0</v>
      </c>
      <c r="BJ101" s="17" t="s">
        <v>80</v>
      </c>
      <c r="BK101" s="143">
        <f>ROUND(I101*H101,2)</f>
        <v>0</v>
      </c>
      <c r="BL101" s="17" t="s">
        <v>192</v>
      </c>
      <c r="BM101" s="142" t="s">
        <v>181</v>
      </c>
    </row>
    <row r="102" spans="2:65" s="1" customFormat="1" ht="10">
      <c r="B102" s="32"/>
      <c r="D102" s="144" t="s">
        <v>163</v>
      </c>
      <c r="F102" s="145" t="s">
        <v>2000</v>
      </c>
      <c r="I102" s="146"/>
      <c r="L102" s="32"/>
      <c r="M102" s="147"/>
      <c r="T102" s="53"/>
      <c r="AT102" s="17" t="s">
        <v>163</v>
      </c>
      <c r="AU102" s="17" t="s">
        <v>84</v>
      </c>
    </row>
    <row r="103" spans="2:65" s="12" customFormat="1" ht="10">
      <c r="B103" s="148"/>
      <c r="D103" s="144" t="s">
        <v>164</v>
      </c>
      <c r="E103" s="149" t="s">
        <v>19</v>
      </c>
      <c r="F103" s="150" t="s">
        <v>2001</v>
      </c>
      <c r="H103" s="151">
        <v>52.5</v>
      </c>
      <c r="I103" s="152"/>
      <c r="L103" s="148"/>
      <c r="M103" s="153"/>
      <c r="T103" s="154"/>
      <c r="AT103" s="149" t="s">
        <v>164</v>
      </c>
      <c r="AU103" s="149" t="s">
        <v>84</v>
      </c>
      <c r="AV103" s="12" t="s">
        <v>84</v>
      </c>
      <c r="AW103" s="12" t="s">
        <v>36</v>
      </c>
      <c r="AX103" s="12" t="s">
        <v>75</v>
      </c>
      <c r="AY103" s="149" t="s">
        <v>157</v>
      </c>
    </row>
    <row r="104" spans="2:65" s="13" customFormat="1" ht="10">
      <c r="B104" s="155"/>
      <c r="D104" s="144" t="s">
        <v>164</v>
      </c>
      <c r="E104" s="156" t="s">
        <v>19</v>
      </c>
      <c r="F104" s="157" t="s">
        <v>166</v>
      </c>
      <c r="H104" s="158">
        <v>52.5</v>
      </c>
      <c r="I104" s="159"/>
      <c r="L104" s="155"/>
      <c r="M104" s="160"/>
      <c r="T104" s="161"/>
      <c r="AT104" s="156" t="s">
        <v>164</v>
      </c>
      <c r="AU104" s="156" t="s">
        <v>84</v>
      </c>
      <c r="AV104" s="13" t="s">
        <v>90</v>
      </c>
      <c r="AW104" s="13" t="s">
        <v>36</v>
      </c>
      <c r="AX104" s="13" t="s">
        <v>80</v>
      </c>
      <c r="AY104" s="156" t="s">
        <v>157</v>
      </c>
    </row>
    <row r="105" spans="2:65" s="1" customFormat="1" ht="24.15" customHeight="1">
      <c r="B105" s="32"/>
      <c r="C105" s="131" t="s">
        <v>96</v>
      </c>
      <c r="D105" s="131" t="s">
        <v>159</v>
      </c>
      <c r="E105" s="132" t="s">
        <v>2002</v>
      </c>
      <c r="F105" s="133" t="s">
        <v>2003</v>
      </c>
      <c r="G105" s="134" t="s">
        <v>235</v>
      </c>
      <c r="H105" s="135">
        <v>180</v>
      </c>
      <c r="I105" s="136"/>
      <c r="J105" s="137">
        <f>ROUND(I105*H105,2)</f>
        <v>0</v>
      </c>
      <c r="K105" s="133" t="s">
        <v>19</v>
      </c>
      <c r="L105" s="32"/>
      <c r="M105" s="138" t="s">
        <v>19</v>
      </c>
      <c r="N105" s="139" t="s">
        <v>46</v>
      </c>
      <c r="P105" s="140">
        <f>O105*H105</f>
        <v>0</v>
      </c>
      <c r="Q105" s="140">
        <v>0</v>
      </c>
      <c r="R105" s="140">
        <f>Q105*H105</f>
        <v>0</v>
      </c>
      <c r="S105" s="140">
        <v>0</v>
      </c>
      <c r="T105" s="141">
        <f>S105*H105</f>
        <v>0</v>
      </c>
      <c r="AR105" s="142" t="s">
        <v>192</v>
      </c>
      <c r="AT105" s="142" t="s">
        <v>159</v>
      </c>
      <c r="AU105" s="142" t="s">
        <v>84</v>
      </c>
      <c r="AY105" s="17" t="s">
        <v>157</v>
      </c>
      <c r="BE105" s="143">
        <f>IF(N105="základní",J105,0)</f>
        <v>0</v>
      </c>
      <c r="BF105" s="143">
        <f>IF(N105="snížená",J105,0)</f>
        <v>0</v>
      </c>
      <c r="BG105" s="143">
        <f>IF(N105="zákl. přenesená",J105,0)</f>
        <v>0</v>
      </c>
      <c r="BH105" s="143">
        <f>IF(N105="sníž. přenesená",J105,0)</f>
        <v>0</v>
      </c>
      <c r="BI105" s="143">
        <f>IF(N105="nulová",J105,0)</f>
        <v>0</v>
      </c>
      <c r="BJ105" s="17" t="s">
        <v>80</v>
      </c>
      <c r="BK105" s="143">
        <f>ROUND(I105*H105,2)</f>
        <v>0</v>
      </c>
      <c r="BL105" s="17" t="s">
        <v>192</v>
      </c>
      <c r="BM105" s="142" t="s">
        <v>8</v>
      </c>
    </row>
    <row r="106" spans="2:65" s="1" customFormat="1" ht="10">
      <c r="B106" s="32"/>
      <c r="D106" s="144" t="s">
        <v>163</v>
      </c>
      <c r="F106" s="145" t="s">
        <v>2003</v>
      </c>
      <c r="I106" s="146"/>
      <c r="L106" s="32"/>
      <c r="M106" s="147"/>
      <c r="T106" s="53"/>
      <c r="AT106" s="17" t="s">
        <v>163</v>
      </c>
      <c r="AU106" s="17" t="s">
        <v>84</v>
      </c>
    </row>
    <row r="107" spans="2:65" s="1" customFormat="1" ht="16.5" customHeight="1">
      <c r="B107" s="32"/>
      <c r="C107" s="162" t="s">
        <v>108</v>
      </c>
      <c r="D107" s="162" t="s">
        <v>206</v>
      </c>
      <c r="E107" s="163" t="s">
        <v>2004</v>
      </c>
      <c r="F107" s="164" t="s">
        <v>2005</v>
      </c>
      <c r="G107" s="165" t="s">
        <v>235</v>
      </c>
      <c r="H107" s="166">
        <v>189</v>
      </c>
      <c r="I107" s="167"/>
      <c r="J107" s="168">
        <f>ROUND(I107*H107,2)</f>
        <v>0</v>
      </c>
      <c r="K107" s="164" t="s">
        <v>19</v>
      </c>
      <c r="L107" s="169"/>
      <c r="M107" s="170" t="s">
        <v>19</v>
      </c>
      <c r="N107" s="171" t="s">
        <v>46</v>
      </c>
      <c r="P107" s="140">
        <f>O107*H107</f>
        <v>0</v>
      </c>
      <c r="Q107" s="140">
        <v>0</v>
      </c>
      <c r="R107" s="140">
        <f>Q107*H107</f>
        <v>0</v>
      </c>
      <c r="S107" s="140">
        <v>0</v>
      </c>
      <c r="T107" s="141">
        <f>S107*H107</f>
        <v>0</v>
      </c>
      <c r="AR107" s="142" t="s">
        <v>230</v>
      </c>
      <c r="AT107" s="142" t="s">
        <v>206</v>
      </c>
      <c r="AU107" s="142" t="s">
        <v>84</v>
      </c>
      <c r="AY107" s="17" t="s">
        <v>157</v>
      </c>
      <c r="BE107" s="143">
        <f>IF(N107="základní",J107,0)</f>
        <v>0</v>
      </c>
      <c r="BF107" s="143">
        <f>IF(N107="snížená",J107,0)</f>
        <v>0</v>
      </c>
      <c r="BG107" s="143">
        <f>IF(N107="zákl. přenesená",J107,0)</f>
        <v>0</v>
      </c>
      <c r="BH107" s="143">
        <f>IF(N107="sníž. přenesená",J107,0)</f>
        <v>0</v>
      </c>
      <c r="BI107" s="143">
        <f>IF(N107="nulová",J107,0)</f>
        <v>0</v>
      </c>
      <c r="BJ107" s="17" t="s">
        <v>80</v>
      </c>
      <c r="BK107" s="143">
        <f>ROUND(I107*H107,2)</f>
        <v>0</v>
      </c>
      <c r="BL107" s="17" t="s">
        <v>192</v>
      </c>
      <c r="BM107" s="142" t="s">
        <v>189</v>
      </c>
    </row>
    <row r="108" spans="2:65" s="1" customFormat="1" ht="10">
      <c r="B108" s="32"/>
      <c r="D108" s="144" t="s">
        <v>163</v>
      </c>
      <c r="F108" s="145" t="s">
        <v>2005</v>
      </c>
      <c r="I108" s="146"/>
      <c r="L108" s="32"/>
      <c r="M108" s="147"/>
      <c r="T108" s="53"/>
      <c r="AT108" s="17" t="s">
        <v>163</v>
      </c>
      <c r="AU108" s="17" t="s">
        <v>84</v>
      </c>
    </row>
    <row r="109" spans="2:65" s="12" customFormat="1" ht="10">
      <c r="B109" s="148"/>
      <c r="D109" s="144" t="s">
        <v>164</v>
      </c>
      <c r="E109" s="149" t="s">
        <v>19</v>
      </c>
      <c r="F109" s="150" t="s">
        <v>1996</v>
      </c>
      <c r="H109" s="151">
        <v>189</v>
      </c>
      <c r="I109" s="152"/>
      <c r="L109" s="148"/>
      <c r="M109" s="153"/>
      <c r="T109" s="154"/>
      <c r="AT109" s="149" t="s">
        <v>164</v>
      </c>
      <c r="AU109" s="149" t="s">
        <v>84</v>
      </c>
      <c r="AV109" s="12" t="s">
        <v>84</v>
      </c>
      <c r="AW109" s="12" t="s">
        <v>36</v>
      </c>
      <c r="AX109" s="12" t="s">
        <v>75</v>
      </c>
      <c r="AY109" s="149" t="s">
        <v>157</v>
      </c>
    </row>
    <row r="110" spans="2:65" s="13" customFormat="1" ht="10">
      <c r="B110" s="155"/>
      <c r="D110" s="144" t="s">
        <v>164</v>
      </c>
      <c r="E110" s="156" t="s">
        <v>19</v>
      </c>
      <c r="F110" s="157" t="s">
        <v>166</v>
      </c>
      <c r="H110" s="158">
        <v>189</v>
      </c>
      <c r="I110" s="159"/>
      <c r="L110" s="155"/>
      <c r="M110" s="160"/>
      <c r="T110" s="161"/>
      <c r="AT110" s="156" t="s">
        <v>164</v>
      </c>
      <c r="AU110" s="156" t="s">
        <v>84</v>
      </c>
      <c r="AV110" s="13" t="s">
        <v>90</v>
      </c>
      <c r="AW110" s="13" t="s">
        <v>36</v>
      </c>
      <c r="AX110" s="13" t="s">
        <v>80</v>
      </c>
      <c r="AY110" s="156" t="s">
        <v>157</v>
      </c>
    </row>
    <row r="111" spans="2:65" s="1" customFormat="1" ht="24.15" customHeight="1">
      <c r="B111" s="32"/>
      <c r="C111" s="131" t="s">
        <v>175</v>
      </c>
      <c r="D111" s="131" t="s">
        <v>159</v>
      </c>
      <c r="E111" s="132" t="s">
        <v>2006</v>
      </c>
      <c r="F111" s="133" t="s">
        <v>2007</v>
      </c>
      <c r="G111" s="134" t="s">
        <v>235</v>
      </c>
      <c r="H111" s="135">
        <v>400</v>
      </c>
      <c r="I111" s="136"/>
      <c r="J111" s="137">
        <f>ROUND(I111*H111,2)</f>
        <v>0</v>
      </c>
      <c r="K111" s="133" t="s">
        <v>19</v>
      </c>
      <c r="L111" s="32"/>
      <c r="M111" s="138" t="s">
        <v>19</v>
      </c>
      <c r="N111" s="139" t="s">
        <v>46</v>
      </c>
      <c r="P111" s="140">
        <f>O111*H111</f>
        <v>0</v>
      </c>
      <c r="Q111" s="140">
        <v>0</v>
      </c>
      <c r="R111" s="140">
        <f>Q111*H111</f>
        <v>0</v>
      </c>
      <c r="S111" s="140">
        <v>0</v>
      </c>
      <c r="T111" s="141">
        <f>S111*H111</f>
        <v>0</v>
      </c>
      <c r="AR111" s="142" t="s">
        <v>192</v>
      </c>
      <c r="AT111" s="142" t="s">
        <v>159</v>
      </c>
      <c r="AU111" s="142" t="s">
        <v>84</v>
      </c>
      <c r="AY111" s="17" t="s">
        <v>157</v>
      </c>
      <c r="BE111" s="143">
        <f>IF(N111="základní",J111,0)</f>
        <v>0</v>
      </c>
      <c r="BF111" s="143">
        <f>IF(N111="snížená",J111,0)</f>
        <v>0</v>
      </c>
      <c r="BG111" s="143">
        <f>IF(N111="zákl. přenesená",J111,0)</f>
        <v>0</v>
      </c>
      <c r="BH111" s="143">
        <f>IF(N111="sníž. přenesená",J111,0)</f>
        <v>0</v>
      </c>
      <c r="BI111" s="143">
        <f>IF(N111="nulová",J111,0)</f>
        <v>0</v>
      </c>
      <c r="BJ111" s="17" t="s">
        <v>80</v>
      </c>
      <c r="BK111" s="143">
        <f>ROUND(I111*H111,2)</f>
        <v>0</v>
      </c>
      <c r="BL111" s="17" t="s">
        <v>192</v>
      </c>
      <c r="BM111" s="142" t="s">
        <v>192</v>
      </c>
    </row>
    <row r="112" spans="2:65" s="1" customFormat="1" ht="18">
      <c r="B112" s="32"/>
      <c r="D112" s="144" t="s">
        <v>163</v>
      </c>
      <c r="F112" s="145" t="s">
        <v>2007</v>
      </c>
      <c r="I112" s="146"/>
      <c r="L112" s="32"/>
      <c r="M112" s="147"/>
      <c r="T112" s="53"/>
      <c r="AT112" s="17" t="s">
        <v>163</v>
      </c>
      <c r="AU112" s="17" t="s">
        <v>84</v>
      </c>
    </row>
    <row r="113" spans="2:65" s="1" customFormat="1" ht="16.5" customHeight="1">
      <c r="B113" s="32"/>
      <c r="C113" s="162" t="s">
        <v>196</v>
      </c>
      <c r="D113" s="162" t="s">
        <v>206</v>
      </c>
      <c r="E113" s="163" t="s">
        <v>2008</v>
      </c>
      <c r="F113" s="164" t="s">
        <v>2009</v>
      </c>
      <c r="G113" s="165" t="s">
        <v>235</v>
      </c>
      <c r="H113" s="166">
        <v>262.5</v>
      </c>
      <c r="I113" s="167"/>
      <c r="J113" s="168">
        <f>ROUND(I113*H113,2)</f>
        <v>0</v>
      </c>
      <c r="K113" s="164" t="s">
        <v>19</v>
      </c>
      <c r="L113" s="169"/>
      <c r="M113" s="170" t="s">
        <v>19</v>
      </c>
      <c r="N113" s="171" t="s">
        <v>46</v>
      </c>
      <c r="P113" s="140">
        <f>O113*H113</f>
        <v>0</v>
      </c>
      <c r="Q113" s="140">
        <v>0</v>
      </c>
      <c r="R113" s="140">
        <f>Q113*H113</f>
        <v>0</v>
      </c>
      <c r="S113" s="140">
        <v>0</v>
      </c>
      <c r="T113" s="141">
        <f>S113*H113</f>
        <v>0</v>
      </c>
      <c r="AR113" s="142" t="s">
        <v>230</v>
      </c>
      <c r="AT113" s="142" t="s">
        <v>206</v>
      </c>
      <c r="AU113" s="142" t="s">
        <v>84</v>
      </c>
      <c r="AY113" s="17" t="s">
        <v>157</v>
      </c>
      <c r="BE113" s="143">
        <f>IF(N113="základní",J113,0)</f>
        <v>0</v>
      </c>
      <c r="BF113" s="143">
        <f>IF(N113="snížená",J113,0)</f>
        <v>0</v>
      </c>
      <c r="BG113" s="143">
        <f>IF(N113="zákl. přenesená",J113,0)</f>
        <v>0</v>
      </c>
      <c r="BH113" s="143">
        <f>IF(N113="sníž. přenesená",J113,0)</f>
        <v>0</v>
      </c>
      <c r="BI113" s="143">
        <f>IF(N113="nulová",J113,0)</f>
        <v>0</v>
      </c>
      <c r="BJ113" s="17" t="s">
        <v>80</v>
      </c>
      <c r="BK113" s="143">
        <f>ROUND(I113*H113,2)</f>
        <v>0</v>
      </c>
      <c r="BL113" s="17" t="s">
        <v>192</v>
      </c>
      <c r="BM113" s="142" t="s">
        <v>200</v>
      </c>
    </row>
    <row r="114" spans="2:65" s="1" customFormat="1" ht="10">
      <c r="B114" s="32"/>
      <c r="D114" s="144" t="s">
        <v>163</v>
      </c>
      <c r="F114" s="145" t="s">
        <v>2009</v>
      </c>
      <c r="I114" s="146"/>
      <c r="L114" s="32"/>
      <c r="M114" s="147"/>
      <c r="T114" s="53"/>
      <c r="AT114" s="17" t="s">
        <v>163</v>
      </c>
      <c r="AU114" s="17" t="s">
        <v>84</v>
      </c>
    </row>
    <row r="115" spans="2:65" s="12" customFormat="1" ht="10">
      <c r="B115" s="148"/>
      <c r="D115" s="144" t="s">
        <v>164</v>
      </c>
      <c r="E115" s="149" t="s">
        <v>19</v>
      </c>
      <c r="F115" s="150" t="s">
        <v>2010</v>
      </c>
      <c r="H115" s="151">
        <v>262.5</v>
      </c>
      <c r="I115" s="152"/>
      <c r="L115" s="148"/>
      <c r="M115" s="153"/>
      <c r="T115" s="154"/>
      <c r="AT115" s="149" t="s">
        <v>164</v>
      </c>
      <c r="AU115" s="149" t="s">
        <v>84</v>
      </c>
      <c r="AV115" s="12" t="s">
        <v>84</v>
      </c>
      <c r="AW115" s="12" t="s">
        <v>36</v>
      </c>
      <c r="AX115" s="12" t="s">
        <v>75</v>
      </c>
      <c r="AY115" s="149" t="s">
        <v>157</v>
      </c>
    </row>
    <row r="116" spans="2:65" s="13" customFormat="1" ht="10">
      <c r="B116" s="155"/>
      <c r="D116" s="144" t="s">
        <v>164</v>
      </c>
      <c r="E116" s="156" t="s">
        <v>19</v>
      </c>
      <c r="F116" s="157" t="s">
        <v>166</v>
      </c>
      <c r="H116" s="158">
        <v>262.5</v>
      </c>
      <c r="I116" s="159"/>
      <c r="L116" s="155"/>
      <c r="M116" s="160"/>
      <c r="T116" s="161"/>
      <c r="AT116" s="156" t="s">
        <v>164</v>
      </c>
      <c r="AU116" s="156" t="s">
        <v>84</v>
      </c>
      <c r="AV116" s="13" t="s">
        <v>90</v>
      </c>
      <c r="AW116" s="13" t="s">
        <v>36</v>
      </c>
      <c r="AX116" s="13" t="s">
        <v>80</v>
      </c>
      <c r="AY116" s="156" t="s">
        <v>157</v>
      </c>
    </row>
    <row r="117" spans="2:65" s="1" customFormat="1" ht="16.5" customHeight="1">
      <c r="B117" s="32"/>
      <c r="C117" s="162" t="s">
        <v>181</v>
      </c>
      <c r="D117" s="162" t="s">
        <v>206</v>
      </c>
      <c r="E117" s="163" t="s">
        <v>2011</v>
      </c>
      <c r="F117" s="164" t="s">
        <v>2012</v>
      </c>
      <c r="G117" s="165" t="s">
        <v>235</v>
      </c>
      <c r="H117" s="166">
        <v>157.5</v>
      </c>
      <c r="I117" s="167"/>
      <c r="J117" s="168">
        <f>ROUND(I117*H117,2)</f>
        <v>0</v>
      </c>
      <c r="K117" s="164" t="s">
        <v>19</v>
      </c>
      <c r="L117" s="169"/>
      <c r="M117" s="170" t="s">
        <v>19</v>
      </c>
      <c r="N117" s="171" t="s">
        <v>46</v>
      </c>
      <c r="P117" s="140">
        <f>O117*H117</f>
        <v>0</v>
      </c>
      <c r="Q117" s="140">
        <v>0</v>
      </c>
      <c r="R117" s="140">
        <f>Q117*H117</f>
        <v>0</v>
      </c>
      <c r="S117" s="140">
        <v>0</v>
      </c>
      <c r="T117" s="141">
        <f>S117*H117</f>
        <v>0</v>
      </c>
      <c r="AR117" s="142" t="s">
        <v>230</v>
      </c>
      <c r="AT117" s="142" t="s">
        <v>206</v>
      </c>
      <c r="AU117" s="142" t="s">
        <v>84</v>
      </c>
      <c r="AY117" s="17" t="s">
        <v>157</v>
      </c>
      <c r="BE117" s="143">
        <f>IF(N117="základní",J117,0)</f>
        <v>0</v>
      </c>
      <c r="BF117" s="143">
        <f>IF(N117="snížená",J117,0)</f>
        <v>0</v>
      </c>
      <c r="BG117" s="143">
        <f>IF(N117="zákl. přenesená",J117,0)</f>
        <v>0</v>
      </c>
      <c r="BH117" s="143">
        <f>IF(N117="sníž. přenesená",J117,0)</f>
        <v>0</v>
      </c>
      <c r="BI117" s="143">
        <f>IF(N117="nulová",J117,0)</f>
        <v>0</v>
      </c>
      <c r="BJ117" s="17" t="s">
        <v>80</v>
      </c>
      <c r="BK117" s="143">
        <f>ROUND(I117*H117,2)</f>
        <v>0</v>
      </c>
      <c r="BL117" s="17" t="s">
        <v>192</v>
      </c>
      <c r="BM117" s="142" t="s">
        <v>204</v>
      </c>
    </row>
    <row r="118" spans="2:65" s="1" customFormat="1" ht="10">
      <c r="B118" s="32"/>
      <c r="D118" s="144" t="s">
        <v>163</v>
      </c>
      <c r="F118" s="145" t="s">
        <v>2012</v>
      </c>
      <c r="I118" s="146"/>
      <c r="L118" s="32"/>
      <c r="M118" s="147"/>
      <c r="T118" s="53"/>
      <c r="AT118" s="17" t="s">
        <v>163</v>
      </c>
      <c r="AU118" s="17" t="s">
        <v>84</v>
      </c>
    </row>
    <row r="119" spans="2:65" s="12" customFormat="1" ht="10">
      <c r="B119" s="148"/>
      <c r="D119" s="144" t="s">
        <v>164</v>
      </c>
      <c r="E119" s="149" t="s">
        <v>19</v>
      </c>
      <c r="F119" s="150" t="s">
        <v>2013</v>
      </c>
      <c r="H119" s="151">
        <v>157.5</v>
      </c>
      <c r="I119" s="152"/>
      <c r="L119" s="148"/>
      <c r="M119" s="153"/>
      <c r="T119" s="154"/>
      <c r="AT119" s="149" t="s">
        <v>164</v>
      </c>
      <c r="AU119" s="149" t="s">
        <v>84</v>
      </c>
      <c r="AV119" s="12" t="s">
        <v>84</v>
      </c>
      <c r="AW119" s="12" t="s">
        <v>36</v>
      </c>
      <c r="AX119" s="12" t="s">
        <v>75</v>
      </c>
      <c r="AY119" s="149" t="s">
        <v>157</v>
      </c>
    </row>
    <row r="120" spans="2:65" s="13" customFormat="1" ht="10">
      <c r="B120" s="155"/>
      <c r="D120" s="144" t="s">
        <v>164</v>
      </c>
      <c r="E120" s="156" t="s">
        <v>19</v>
      </c>
      <c r="F120" s="157" t="s">
        <v>166</v>
      </c>
      <c r="H120" s="158">
        <v>157.5</v>
      </c>
      <c r="I120" s="159"/>
      <c r="L120" s="155"/>
      <c r="M120" s="160"/>
      <c r="T120" s="161"/>
      <c r="AT120" s="156" t="s">
        <v>164</v>
      </c>
      <c r="AU120" s="156" t="s">
        <v>84</v>
      </c>
      <c r="AV120" s="13" t="s">
        <v>90</v>
      </c>
      <c r="AW120" s="13" t="s">
        <v>36</v>
      </c>
      <c r="AX120" s="13" t="s">
        <v>80</v>
      </c>
      <c r="AY120" s="156" t="s">
        <v>157</v>
      </c>
    </row>
    <row r="121" spans="2:65" s="1" customFormat="1" ht="24.15" customHeight="1">
      <c r="B121" s="32"/>
      <c r="C121" s="131" t="s">
        <v>205</v>
      </c>
      <c r="D121" s="131" t="s">
        <v>159</v>
      </c>
      <c r="E121" s="132" t="s">
        <v>2014</v>
      </c>
      <c r="F121" s="133" t="s">
        <v>2015</v>
      </c>
      <c r="G121" s="134" t="s">
        <v>340</v>
      </c>
      <c r="H121" s="135">
        <v>206</v>
      </c>
      <c r="I121" s="136"/>
      <c r="J121" s="137">
        <f>ROUND(I121*H121,2)</f>
        <v>0</v>
      </c>
      <c r="K121" s="133" t="s">
        <v>19</v>
      </c>
      <c r="L121" s="32"/>
      <c r="M121" s="138" t="s">
        <v>19</v>
      </c>
      <c r="N121" s="139" t="s">
        <v>46</v>
      </c>
      <c r="P121" s="140">
        <f>O121*H121</f>
        <v>0</v>
      </c>
      <c r="Q121" s="140">
        <v>0</v>
      </c>
      <c r="R121" s="140">
        <f>Q121*H121</f>
        <v>0</v>
      </c>
      <c r="S121" s="140">
        <v>0</v>
      </c>
      <c r="T121" s="141">
        <f>S121*H121</f>
        <v>0</v>
      </c>
      <c r="AR121" s="142" t="s">
        <v>192</v>
      </c>
      <c r="AT121" s="142" t="s">
        <v>159</v>
      </c>
      <c r="AU121" s="142" t="s">
        <v>84</v>
      </c>
      <c r="AY121" s="17" t="s">
        <v>157</v>
      </c>
      <c r="BE121" s="143">
        <f>IF(N121="základní",J121,0)</f>
        <v>0</v>
      </c>
      <c r="BF121" s="143">
        <f>IF(N121="snížená",J121,0)</f>
        <v>0</v>
      </c>
      <c r="BG121" s="143">
        <f>IF(N121="zákl. přenesená",J121,0)</f>
        <v>0</v>
      </c>
      <c r="BH121" s="143">
        <f>IF(N121="sníž. přenesená",J121,0)</f>
        <v>0</v>
      </c>
      <c r="BI121" s="143">
        <f>IF(N121="nulová",J121,0)</f>
        <v>0</v>
      </c>
      <c r="BJ121" s="17" t="s">
        <v>80</v>
      </c>
      <c r="BK121" s="143">
        <f>ROUND(I121*H121,2)</f>
        <v>0</v>
      </c>
      <c r="BL121" s="17" t="s">
        <v>192</v>
      </c>
      <c r="BM121" s="142" t="s">
        <v>210</v>
      </c>
    </row>
    <row r="122" spans="2:65" s="1" customFormat="1" ht="18">
      <c r="B122" s="32"/>
      <c r="D122" s="144" t="s">
        <v>163</v>
      </c>
      <c r="F122" s="145" t="s">
        <v>2015</v>
      </c>
      <c r="I122" s="146"/>
      <c r="L122" s="32"/>
      <c r="M122" s="147"/>
      <c r="T122" s="53"/>
      <c r="AT122" s="17" t="s">
        <v>163</v>
      </c>
      <c r="AU122" s="17" t="s">
        <v>84</v>
      </c>
    </row>
    <row r="123" spans="2:65" s="1" customFormat="1" ht="16.5" customHeight="1">
      <c r="B123" s="32"/>
      <c r="C123" s="162" t="s">
        <v>8</v>
      </c>
      <c r="D123" s="162" t="s">
        <v>206</v>
      </c>
      <c r="E123" s="163" t="s">
        <v>2016</v>
      </c>
      <c r="F123" s="164" t="s">
        <v>2017</v>
      </c>
      <c r="G123" s="165" t="s">
        <v>340</v>
      </c>
      <c r="H123" s="166">
        <v>100</v>
      </c>
      <c r="I123" s="167"/>
      <c r="J123" s="168">
        <f>ROUND(I123*H123,2)</f>
        <v>0</v>
      </c>
      <c r="K123" s="164" t="s">
        <v>19</v>
      </c>
      <c r="L123" s="169"/>
      <c r="M123" s="170" t="s">
        <v>19</v>
      </c>
      <c r="N123" s="171" t="s">
        <v>46</v>
      </c>
      <c r="P123" s="140">
        <f>O123*H123</f>
        <v>0</v>
      </c>
      <c r="Q123" s="140">
        <v>0</v>
      </c>
      <c r="R123" s="140">
        <f>Q123*H123</f>
        <v>0</v>
      </c>
      <c r="S123" s="140">
        <v>0</v>
      </c>
      <c r="T123" s="141">
        <f>S123*H123</f>
        <v>0</v>
      </c>
      <c r="AR123" s="142" t="s">
        <v>230</v>
      </c>
      <c r="AT123" s="142" t="s">
        <v>206</v>
      </c>
      <c r="AU123" s="142" t="s">
        <v>84</v>
      </c>
      <c r="AY123" s="17" t="s">
        <v>157</v>
      </c>
      <c r="BE123" s="143">
        <f>IF(N123="základní",J123,0)</f>
        <v>0</v>
      </c>
      <c r="BF123" s="143">
        <f>IF(N123="snížená",J123,0)</f>
        <v>0</v>
      </c>
      <c r="BG123" s="143">
        <f>IF(N123="zákl. přenesená",J123,0)</f>
        <v>0</v>
      </c>
      <c r="BH123" s="143">
        <f>IF(N123="sníž. přenesená",J123,0)</f>
        <v>0</v>
      </c>
      <c r="BI123" s="143">
        <f>IF(N123="nulová",J123,0)</f>
        <v>0</v>
      </c>
      <c r="BJ123" s="17" t="s">
        <v>80</v>
      </c>
      <c r="BK123" s="143">
        <f>ROUND(I123*H123,2)</f>
        <v>0</v>
      </c>
      <c r="BL123" s="17" t="s">
        <v>192</v>
      </c>
      <c r="BM123" s="142" t="s">
        <v>213</v>
      </c>
    </row>
    <row r="124" spans="2:65" s="1" customFormat="1" ht="10">
      <c r="B124" s="32"/>
      <c r="D124" s="144" t="s">
        <v>163</v>
      </c>
      <c r="F124" s="145" t="s">
        <v>2017</v>
      </c>
      <c r="I124" s="146"/>
      <c r="L124" s="32"/>
      <c r="M124" s="147"/>
      <c r="T124" s="53"/>
      <c r="AT124" s="17" t="s">
        <v>163</v>
      </c>
      <c r="AU124" s="17" t="s">
        <v>84</v>
      </c>
    </row>
    <row r="125" spans="2:65" s="1" customFormat="1" ht="16.5" customHeight="1">
      <c r="B125" s="32"/>
      <c r="C125" s="162" t="s">
        <v>215</v>
      </c>
      <c r="D125" s="162" t="s">
        <v>206</v>
      </c>
      <c r="E125" s="163" t="s">
        <v>2018</v>
      </c>
      <c r="F125" s="164" t="s">
        <v>2019</v>
      </c>
      <c r="G125" s="165" t="s">
        <v>340</v>
      </c>
      <c r="H125" s="166">
        <v>90</v>
      </c>
      <c r="I125" s="167"/>
      <c r="J125" s="168">
        <f>ROUND(I125*H125,2)</f>
        <v>0</v>
      </c>
      <c r="K125" s="164" t="s">
        <v>19</v>
      </c>
      <c r="L125" s="169"/>
      <c r="M125" s="170" t="s">
        <v>19</v>
      </c>
      <c r="N125" s="171" t="s">
        <v>46</v>
      </c>
      <c r="P125" s="140">
        <f>O125*H125</f>
        <v>0</v>
      </c>
      <c r="Q125" s="140">
        <v>0</v>
      </c>
      <c r="R125" s="140">
        <f>Q125*H125</f>
        <v>0</v>
      </c>
      <c r="S125" s="140">
        <v>0</v>
      </c>
      <c r="T125" s="141">
        <f>S125*H125</f>
        <v>0</v>
      </c>
      <c r="AR125" s="142" t="s">
        <v>230</v>
      </c>
      <c r="AT125" s="142" t="s">
        <v>206</v>
      </c>
      <c r="AU125" s="142" t="s">
        <v>84</v>
      </c>
      <c r="AY125" s="17" t="s">
        <v>157</v>
      </c>
      <c r="BE125" s="143">
        <f>IF(N125="základní",J125,0)</f>
        <v>0</v>
      </c>
      <c r="BF125" s="143">
        <f>IF(N125="snížená",J125,0)</f>
        <v>0</v>
      </c>
      <c r="BG125" s="143">
        <f>IF(N125="zákl. přenesená",J125,0)</f>
        <v>0</v>
      </c>
      <c r="BH125" s="143">
        <f>IF(N125="sníž. přenesená",J125,0)</f>
        <v>0</v>
      </c>
      <c r="BI125" s="143">
        <f>IF(N125="nulová",J125,0)</f>
        <v>0</v>
      </c>
      <c r="BJ125" s="17" t="s">
        <v>80</v>
      </c>
      <c r="BK125" s="143">
        <f>ROUND(I125*H125,2)</f>
        <v>0</v>
      </c>
      <c r="BL125" s="17" t="s">
        <v>192</v>
      </c>
      <c r="BM125" s="142" t="s">
        <v>218</v>
      </c>
    </row>
    <row r="126" spans="2:65" s="1" customFormat="1" ht="10">
      <c r="B126" s="32"/>
      <c r="D126" s="144" t="s">
        <v>163</v>
      </c>
      <c r="F126" s="145" t="s">
        <v>2019</v>
      </c>
      <c r="I126" s="146"/>
      <c r="L126" s="32"/>
      <c r="M126" s="147"/>
      <c r="T126" s="53"/>
      <c r="AT126" s="17" t="s">
        <v>163</v>
      </c>
      <c r="AU126" s="17" t="s">
        <v>84</v>
      </c>
    </row>
    <row r="127" spans="2:65" s="1" customFormat="1" ht="24.15" customHeight="1">
      <c r="B127" s="32"/>
      <c r="C127" s="131" t="s">
        <v>189</v>
      </c>
      <c r="D127" s="131" t="s">
        <v>159</v>
      </c>
      <c r="E127" s="132" t="s">
        <v>2020</v>
      </c>
      <c r="F127" s="133" t="s">
        <v>2021</v>
      </c>
      <c r="G127" s="134" t="s">
        <v>235</v>
      </c>
      <c r="H127" s="135">
        <v>200</v>
      </c>
      <c r="I127" s="136"/>
      <c r="J127" s="137">
        <f>ROUND(I127*H127,2)</f>
        <v>0</v>
      </c>
      <c r="K127" s="133" t="s">
        <v>19</v>
      </c>
      <c r="L127" s="32"/>
      <c r="M127" s="138" t="s">
        <v>19</v>
      </c>
      <c r="N127" s="139" t="s">
        <v>46</v>
      </c>
      <c r="P127" s="140">
        <f>O127*H127</f>
        <v>0</v>
      </c>
      <c r="Q127" s="140">
        <v>0</v>
      </c>
      <c r="R127" s="140">
        <f>Q127*H127</f>
        <v>0</v>
      </c>
      <c r="S127" s="140">
        <v>0</v>
      </c>
      <c r="T127" s="141">
        <f>S127*H127</f>
        <v>0</v>
      </c>
      <c r="AR127" s="142" t="s">
        <v>192</v>
      </c>
      <c r="AT127" s="142" t="s">
        <v>159</v>
      </c>
      <c r="AU127" s="142" t="s">
        <v>84</v>
      </c>
      <c r="AY127" s="17" t="s">
        <v>157</v>
      </c>
      <c r="BE127" s="143">
        <f>IF(N127="základní",J127,0)</f>
        <v>0</v>
      </c>
      <c r="BF127" s="143">
        <f>IF(N127="snížená",J127,0)</f>
        <v>0</v>
      </c>
      <c r="BG127" s="143">
        <f>IF(N127="zákl. přenesená",J127,0)</f>
        <v>0</v>
      </c>
      <c r="BH127" s="143">
        <f>IF(N127="sníž. přenesená",J127,0)</f>
        <v>0</v>
      </c>
      <c r="BI127" s="143">
        <f>IF(N127="nulová",J127,0)</f>
        <v>0</v>
      </c>
      <c r="BJ127" s="17" t="s">
        <v>80</v>
      </c>
      <c r="BK127" s="143">
        <f>ROUND(I127*H127,2)</f>
        <v>0</v>
      </c>
      <c r="BL127" s="17" t="s">
        <v>192</v>
      </c>
      <c r="BM127" s="142" t="s">
        <v>221</v>
      </c>
    </row>
    <row r="128" spans="2:65" s="1" customFormat="1" ht="10">
      <c r="B128" s="32"/>
      <c r="D128" s="144" t="s">
        <v>163</v>
      </c>
      <c r="F128" s="145" t="s">
        <v>2021</v>
      </c>
      <c r="I128" s="146"/>
      <c r="L128" s="32"/>
      <c r="M128" s="147"/>
      <c r="T128" s="53"/>
      <c r="AT128" s="17" t="s">
        <v>163</v>
      </c>
      <c r="AU128" s="17" t="s">
        <v>84</v>
      </c>
    </row>
    <row r="129" spans="2:65" s="1" customFormat="1" ht="16.5" customHeight="1">
      <c r="B129" s="32"/>
      <c r="C129" s="162" t="s">
        <v>223</v>
      </c>
      <c r="D129" s="162" t="s">
        <v>206</v>
      </c>
      <c r="E129" s="163" t="s">
        <v>2022</v>
      </c>
      <c r="F129" s="164" t="s">
        <v>2023</v>
      </c>
      <c r="G129" s="165" t="s">
        <v>235</v>
      </c>
      <c r="H129" s="166">
        <v>103.5</v>
      </c>
      <c r="I129" s="167"/>
      <c r="J129" s="168">
        <f>ROUND(I129*H129,2)</f>
        <v>0</v>
      </c>
      <c r="K129" s="164" t="s">
        <v>19</v>
      </c>
      <c r="L129" s="169"/>
      <c r="M129" s="170" t="s">
        <v>19</v>
      </c>
      <c r="N129" s="171" t="s">
        <v>46</v>
      </c>
      <c r="P129" s="140">
        <f>O129*H129</f>
        <v>0</v>
      </c>
      <c r="Q129" s="140">
        <v>0</v>
      </c>
      <c r="R129" s="140">
        <f>Q129*H129</f>
        <v>0</v>
      </c>
      <c r="S129" s="140">
        <v>0</v>
      </c>
      <c r="T129" s="141">
        <f>S129*H129</f>
        <v>0</v>
      </c>
      <c r="AR129" s="142" t="s">
        <v>230</v>
      </c>
      <c r="AT129" s="142" t="s">
        <v>206</v>
      </c>
      <c r="AU129" s="142" t="s">
        <v>84</v>
      </c>
      <c r="AY129" s="17" t="s">
        <v>157</v>
      </c>
      <c r="BE129" s="143">
        <f>IF(N129="základní",J129,0)</f>
        <v>0</v>
      </c>
      <c r="BF129" s="143">
        <f>IF(N129="snížená",J129,0)</f>
        <v>0</v>
      </c>
      <c r="BG129" s="143">
        <f>IF(N129="zákl. přenesená",J129,0)</f>
        <v>0</v>
      </c>
      <c r="BH129" s="143">
        <f>IF(N129="sníž. přenesená",J129,0)</f>
        <v>0</v>
      </c>
      <c r="BI129" s="143">
        <f>IF(N129="nulová",J129,0)</f>
        <v>0</v>
      </c>
      <c r="BJ129" s="17" t="s">
        <v>80</v>
      </c>
      <c r="BK129" s="143">
        <f>ROUND(I129*H129,2)</f>
        <v>0</v>
      </c>
      <c r="BL129" s="17" t="s">
        <v>192</v>
      </c>
      <c r="BM129" s="142" t="s">
        <v>226</v>
      </c>
    </row>
    <row r="130" spans="2:65" s="1" customFormat="1" ht="10">
      <c r="B130" s="32"/>
      <c r="D130" s="144" t="s">
        <v>163</v>
      </c>
      <c r="F130" s="145" t="s">
        <v>2023</v>
      </c>
      <c r="I130" s="146"/>
      <c r="L130" s="32"/>
      <c r="M130" s="147"/>
      <c r="T130" s="53"/>
      <c r="AT130" s="17" t="s">
        <v>163</v>
      </c>
      <c r="AU130" s="17" t="s">
        <v>84</v>
      </c>
    </row>
    <row r="131" spans="2:65" s="12" customFormat="1" ht="10">
      <c r="B131" s="148"/>
      <c r="D131" s="144" t="s">
        <v>164</v>
      </c>
      <c r="E131" s="149" t="s">
        <v>19</v>
      </c>
      <c r="F131" s="150" t="s">
        <v>2024</v>
      </c>
      <c r="H131" s="151">
        <v>103.5</v>
      </c>
      <c r="I131" s="152"/>
      <c r="L131" s="148"/>
      <c r="M131" s="153"/>
      <c r="T131" s="154"/>
      <c r="AT131" s="149" t="s">
        <v>164</v>
      </c>
      <c r="AU131" s="149" t="s">
        <v>84</v>
      </c>
      <c r="AV131" s="12" t="s">
        <v>84</v>
      </c>
      <c r="AW131" s="12" t="s">
        <v>36</v>
      </c>
      <c r="AX131" s="12" t="s">
        <v>75</v>
      </c>
      <c r="AY131" s="149" t="s">
        <v>157</v>
      </c>
    </row>
    <row r="132" spans="2:65" s="13" customFormat="1" ht="10">
      <c r="B132" s="155"/>
      <c r="D132" s="144" t="s">
        <v>164</v>
      </c>
      <c r="E132" s="156" t="s">
        <v>19</v>
      </c>
      <c r="F132" s="157" t="s">
        <v>166</v>
      </c>
      <c r="H132" s="158">
        <v>103.5</v>
      </c>
      <c r="I132" s="159"/>
      <c r="L132" s="155"/>
      <c r="M132" s="160"/>
      <c r="T132" s="161"/>
      <c r="AT132" s="156" t="s">
        <v>164</v>
      </c>
      <c r="AU132" s="156" t="s">
        <v>84</v>
      </c>
      <c r="AV132" s="13" t="s">
        <v>90</v>
      </c>
      <c r="AW132" s="13" t="s">
        <v>36</v>
      </c>
      <c r="AX132" s="13" t="s">
        <v>80</v>
      </c>
      <c r="AY132" s="156" t="s">
        <v>157</v>
      </c>
    </row>
    <row r="133" spans="2:65" s="1" customFormat="1" ht="16.5" customHeight="1">
      <c r="B133" s="32"/>
      <c r="C133" s="162" t="s">
        <v>192</v>
      </c>
      <c r="D133" s="162" t="s">
        <v>206</v>
      </c>
      <c r="E133" s="163" t="s">
        <v>2025</v>
      </c>
      <c r="F133" s="164" t="s">
        <v>2026</v>
      </c>
      <c r="G133" s="165" t="s">
        <v>235</v>
      </c>
      <c r="H133" s="166">
        <v>69</v>
      </c>
      <c r="I133" s="167"/>
      <c r="J133" s="168">
        <f>ROUND(I133*H133,2)</f>
        <v>0</v>
      </c>
      <c r="K133" s="164" t="s">
        <v>19</v>
      </c>
      <c r="L133" s="169"/>
      <c r="M133" s="170" t="s">
        <v>19</v>
      </c>
      <c r="N133" s="171" t="s">
        <v>46</v>
      </c>
      <c r="P133" s="140">
        <f>O133*H133</f>
        <v>0</v>
      </c>
      <c r="Q133" s="140">
        <v>0</v>
      </c>
      <c r="R133" s="140">
        <f>Q133*H133</f>
        <v>0</v>
      </c>
      <c r="S133" s="140">
        <v>0</v>
      </c>
      <c r="T133" s="141">
        <f>S133*H133</f>
        <v>0</v>
      </c>
      <c r="AR133" s="142" t="s">
        <v>230</v>
      </c>
      <c r="AT133" s="142" t="s">
        <v>206</v>
      </c>
      <c r="AU133" s="142" t="s">
        <v>84</v>
      </c>
      <c r="AY133" s="17" t="s">
        <v>157</v>
      </c>
      <c r="BE133" s="143">
        <f>IF(N133="základní",J133,0)</f>
        <v>0</v>
      </c>
      <c r="BF133" s="143">
        <f>IF(N133="snížená",J133,0)</f>
        <v>0</v>
      </c>
      <c r="BG133" s="143">
        <f>IF(N133="zákl. přenesená",J133,0)</f>
        <v>0</v>
      </c>
      <c r="BH133" s="143">
        <f>IF(N133="sníž. přenesená",J133,0)</f>
        <v>0</v>
      </c>
      <c r="BI133" s="143">
        <f>IF(N133="nulová",J133,0)</f>
        <v>0</v>
      </c>
      <c r="BJ133" s="17" t="s">
        <v>80</v>
      </c>
      <c r="BK133" s="143">
        <f>ROUND(I133*H133,2)</f>
        <v>0</v>
      </c>
      <c r="BL133" s="17" t="s">
        <v>192</v>
      </c>
      <c r="BM133" s="142" t="s">
        <v>230</v>
      </c>
    </row>
    <row r="134" spans="2:65" s="1" customFormat="1" ht="10">
      <c r="B134" s="32"/>
      <c r="D134" s="144" t="s">
        <v>163</v>
      </c>
      <c r="F134" s="145" t="s">
        <v>2026</v>
      </c>
      <c r="I134" s="146"/>
      <c r="L134" s="32"/>
      <c r="M134" s="147"/>
      <c r="T134" s="53"/>
      <c r="AT134" s="17" t="s">
        <v>163</v>
      </c>
      <c r="AU134" s="17" t="s">
        <v>84</v>
      </c>
    </row>
    <row r="135" spans="2:65" s="12" customFormat="1" ht="10">
      <c r="B135" s="148"/>
      <c r="D135" s="144" t="s">
        <v>164</v>
      </c>
      <c r="E135" s="149" t="s">
        <v>19</v>
      </c>
      <c r="F135" s="150" t="s">
        <v>2027</v>
      </c>
      <c r="H135" s="151">
        <v>69</v>
      </c>
      <c r="I135" s="152"/>
      <c r="L135" s="148"/>
      <c r="M135" s="153"/>
      <c r="T135" s="154"/>
      <c r="AT135" s="149" t="s">
        <v>164</v>
      </c>
      <c r="AU135" s="149" t="s">
        <v>84</v>
      </c>
      <c r="AV135" s="12" t="s">
        <v>84</v>
      </c>
      <c r="AW135" s="12" t="s">
        <v>36</v>
      </c>
      <c r="AX135" s="12" t="s">
        <v>75</v>
      </c>
      <c r="AY135" s="149" t="s">
        <v>157</v>
      </c>
    </row>
    <row r="136" spans="2:65" s="13" customFormat="1" ht="10">
      <c r="B136" s="155"/>
      <c r="D136" s="144" t="s">
        <v>164</v>
      </c>
      <c r="E136" s="156" t="s">
        <v>19</v>
      </c>
      <c r="F136" s="157" t="s">
        <v>166</v>
      </c>
      <c r="H136" s="158">
        <v>69</v>
      </c>
      <c r="I136" s="159"/>
      <c r="L136" s="155"/>
      <c r="M136" s="160"/>
      <c r="T136" s="161"/>
      <c r="AT136" s="156" t="s">
        <v>164</v>
      </c>
      <c r="AU136" s="156" t="s">
        <v>84</v>
      </c>
      <c r="AV136" s="13" t="s">
        <v>90</v>
      </c>
      <c r="AW136" s="13" t="s">
        <v>36</v>
      </c>
      <c r="AX136" s="13" t="s">
        <v>80</v>
      </c>
      <c r="AY136" s="156" t="s">
        <v>157</v>
      </c>
    </row>
    <row r="137" spans="2:65" s="1" customFormat="1" ht="16.5" customHeight="1">
      <c r="B137" s="32"/>
      <c r="C137" s="162" t="s">
        <v>232</v>
      </c>
      <c r="D137" s="162" t="s">
        <v>206</v>
      </c>
      <c r="E137" s="163" t="s">
        <v>2028</v>
      </c>
      <c r="F137" s="164" t="s">
        <v>2029</v>
      </c>
      <c r="G137" s="165" t="s">
        <v>235</v>
      </c>
      <c r="H137" s="166">
        <v>57.5</v>
      </c>
      <c r="I137" s="167"/>
      <c r="J137" s="168">
        <f>ROUND(I137*H137,2)</f>
        <v>0</v>
      </c>
      <c r="K137" s="164" t="s">
        <v>19</v>
      </c>
      <c r="L137" s="169"/>
      <c r="M137" s="170" t="s">
        <v>19</v>
      </c>
      <c r="N137" s="171" t="s">
        <v>46</v>
      </c>
      <c r="P137" s="140">
        <f>O137*H137</f>
        <v>0</v>
      </c>
      <c r="Q137" s="140">
        <v>0</v>
      </c>
      <c r="R137" s="140">
        <f>Q137*H137</f>
        <v>0</v>
      </c>
      <c r="S137" s="140">
        <v>0</v>
      </c>
      <c r="T137" s="141">
        <f>S137*H137</f>
        <v>0</v>
      </c>
      <c r="AR137" s="142" t="s">
        <v>230</v>
      </c>
      <c r="AT137" s="142" t="s">
        <v>206</v>
      </c>
      <c r="AU137" s="142" t="s">
        <v>84</v>
      </c>
      <c r="AY137" s="17" t="s">
        <v>157</v>
      </c>
      <c r="BE137" s="143">
        <f>IF(N137="základní",J137,0)</f>
        <v>0</v>
      </c>
      <c r="BF137" s="143">
        <f>IF(N137="snížená",J137,0)</f>
        <v>0</v>
      </c>
      <c r="BG137" s="143">
        <f>IF(N137="zákl. přenesená",J137,0)</f>
        <v>0</v>
      </c>
      <c r="BH137" s="143">
        <f>IF(N137="sníž. přenesená",J137,0)</f>
        <v>0</v>
      </c>
      <c r="BI137" s="143">
        <f>IF(N137="nulová",J137,0)</f>
        <v>0</v>
      </c>
      <c r="BJ137" s="17" t="s">
        <v>80</v>
      </c>
      <c r="BK137" s="143">
        <f>ROUND(I137*H137,2)</f>
        <v>0</v>
      </c>
      <c r="BL137" s="17" t="s">
        <v>192</v>
      </c>
      <c r="BM137" s="142" t="s">
        <v>236</v>
      </c>
    </row>
    <row r="138" spans="2:65" s="1" customFormat="1" ht="10">
      <c r="B138" s="32"/>
      <c r="D138" s="144" t="s">
        <v>163</v>
      </c>
      <c r="F138" s="145" t="s">
        <v>2029</v>
      </c>
      <c r="I138" s="146"/>
      <c r="L138" s="32"/>
      <c r="M138" s="147"/>
      <c r="T138" s="53"/>
      <c r="AT138" s="17" t="s">
        <v>163</v>
      </c>
      <c r="AU138" s="17" t="s">
        <v>84</v>
      </c>
    </row>
    <row r="139" spans="2:65" s="12" customFormat="1" ht="10">
      <c r="B139" s="148"/>
      <c r="D139" s="144" t="s">
        <v>164</v>
      </c>
      <c r="E139" s="149" t="s">
        <v>19</v>
      </c>
      <c r="F139" s="150" t="s">
        <v>2030</v>
      </c>
      <c r="H139" s="151">
        <v>57.5</v>
      </c>
      <c r="I139" s="152"/>
      <c r="L139" s="148"/>
      <c r="M139" s="153"/>
      <c r="T139" s="154"/>
      <c r="AT139" s="149" t="s">
        <v>164</v>
      </c>
      <c r="AU139" s="149" t="s">
        <v>84</v>
      </c>
      <c r="AV139" s="12" t="s">
        <v>84</v>
      </c>
      <c r="AW139" s="12" t="s">
        <v>36</v>
      </c>
      <c r="AX139" s="12" t="s">
        <v>75</v>
      </c>
      <c r="AY139" s="149" t="s">
        <v>157</v>
      </c>
    </row>
    <row r="140" spans="2:65" s="13" customFormat="1" ht="10">
      <c r="B140" s="155"/>
      <c r="D140" s="144" t="s">
        <v>164</v>
      </c>
      <c r="E140" s="156" t="s">
        <v>19</v>
      </c>
      <c r="F140" s="157" t="s">
        <v>166</v>
      </c>
      <c r="H140" s="158">
        <v>57.5</v>
      </c>
      <c r="I140" s="159"/>
      <c r="L140" s="155"/>
      <c r="M140" s="160"/>
      <c r="T140" s="161"/>
      <c r="AT140" s="156" t="s">
        <v>164</v>
      </c>
      <c r="AU140" s="156" t="s">
        <v>84</v>
      </c>
      <c r="AV140" s="13" t="s">
        <v>90</v>
      </c>
      <c r="AW140" s="13" t="s">
        <v>36</v>
      </c>
      <c r="AX140" s="13" t="s">
        <v>80</v>
      </c>
      <c r="AY140" s="156" t="s">
        <v>157</v>
      </c>
    </row>
    <row r="141" spans="2:65" s="1" customFormat="1" ht="24.15" customHeight="1">
      <c r="B141" s="32"/>
      <c r="C141" s="131" t="s">
        <v>200</v>
      </c>
      <c r="D141" s="131" t="s">
        <v>159</v>
      </c>
      <c r="E141" s="132" t="s">
        <v>2031</v>
      </c>
      <c r="F141" s="133" t="s">
        <v>2032</v>
      </c>
      <c r="G141" s="134" t="s">
        <v>235</v>
      </c>
      <c r="H141" s="135">
        <v>150</v>
      </c>
      <c r="I141" s="136"/>
      <c r="J141" s="137">
        <f>ROUND(I141*H141,2)</f>
        <v>0</v>
      </c>
      <c r="K141" s="133" t="s">
        <v>19</v>
      </c>
      <c r="L141" s="32"/>
      <c r="M141" s="138" t="s">
        <v>19</v>
      </c>
      <c r="N141" s="139" t="s">
        <v>46</v>
      </c>
      <c r="P141" s="140">
        <f>O141*H141</f>
        <v>0</v>
      </c>
      <c r="Q141" s="140">
        <v>0</v>
      </c>
      <c r="R141" s="140">
        <f>Q141*H141</f>
        <v>0</v>
      </c>
      <c r="S141" s="140">
        <v>0</v>
      </c>
      <c r="T141" s="141">
        <f>S141*H141</f>
        <v>0</v>
      </c>
      <c r="AR141" s="142" t="s">
        <v>192</v>
      </c>
      <c r="AT141" s="142" t="s">
        <v>159</v>
      </c>
      <c r="AU141" s="142" t="s">
        <v>84</v>
      </c>
      <c r="AY141" s="17" t="s">
        <v>157</v>
      </c>
      <c r="BE141" s="143">
        <f>IF(N141="základní",J141,0)</f>
        <v>0</v>
      </c>
      <c r="BF141" s="143">
        <f>IF(N141="snížená",J141,0)</f>
        <v>0</v>
      </c>
      <c r="BG141" s="143">
        <f>IF(N141="zákl. přenesená",J141,0)</f>
        <v>0</v>
      </c>
      <c r="BH141" s="143">
        <f>IF(N141="sníž. přenesená",J141,0)</f>
        <v>0</v>
      </c>
      <c r="BI141" s="143">
        <f>IF(N141="nulová",J141,0)</f>
        <v>0</v>
      </c>
      <c r="BJ141" s="17" t="s">
        <v>80</v>
      </c>
      <c r="BK141" s="143">
        <f>ROUND(I141*H141,2)</f>
        <v>0</v>
      </c>
      <c r="BL141" s="17" t="s">
        <v>192</v>
      </c>
      <c r="BM141" s="142" t="s">
        <v>240</v>
      </c>
    </row>
    <row r="142" spans="2:65" s="1" customFormat="1" ht="10">
      <c r="B142" s="32"/>
      <c r="D142" s="144" t="s">
        <v>163</v>
      </c>
      <c r="F142" s="145" t="s">
        <v>2032</v>
      </c>
      <c r="I142" s="146"/>
      <c r="L142" s="32"/>
      <c r="M142" s="147"/>
      <c r="T142" s="53"/>
      <c r="AT142" s="17" t="s">
        <v>163</v>
      </c>
      <c r="AU142" s="17" t="s">
        <v>84</v>
      </c>
    </row>
    <row r="143" spans="2:65" s="1" customFormat="1" ht="16.5" customHeight="1">
      <c r="B143" s="32"/>
      <c r="C143" s="162" t="s">
        <v>241</v>
      </c>
      <c r="D143" s="162" t="s">
        <v>206</v>
      </c>
      <c r="E143" s="163" t="s">
        <v>2033</v>
      </c>
      <c r="F143" s="164" t="s">
        <v>2034</v>
      </c>
      <c r="G143" s="165" t="s">
        <v>235</v>
      </c>
      <c r="H143" s="166">
        <v>57.5</v>
      </c>
      <c r="I143" s="167"/>
      <c r="J143" s="168">
        <f>ROUND(I143*H143,2)</f>
        <v>0</v>
      </c>
      <c r="K143" s="164" t="s">
        <v>19</v>
      </c>
      <c r="L143" s="169"/>
      <c r="M143" s="170" t="s">
        <v>19</v>
      </c>
      <c r="N143" s="171" t="s">
        <v>46</v>
      </c>
      <c r="P143" s="140">
        <f>O143*H143</f>
        <v>0</v>
      </c>
      <c r="Q143" s="140">
        <v>0</v>
      </c>
      <c r="R143" s="140">
        <f>Q143*H143</f>
        <v>0</v>
      </c>
      <c r="S143" s="140">
        <v>0</v>
      </c>
      <c r="T143" s="141">
        <f>S143*H143</f>
        <v>0</v>
      </c>
      <c r="AR143" s="142" t="s">
        <v>230</v>
      </c>
      <c r="AT143" s="142" t="s">
        <v>206</v>
      </c>
      <c r="AU143" s="142" t="s">
        <v>84</v>
      </c>
      <c r="AY143" s="17" t="s">
        <v>157</v>
      </c>
      <c r="BE143" s="143">
        <f>IF(N143="základní",J143,0)</f>
        <v>0</v>
      </c>
      <c r="BF143" s="143">
        <f>IF(N143="snížená",J143,0)</f>
        <v>0</v>
      </c>
      <c r="BG143" s="143">
        <f>IF(N143="zákl. přenesená",J143,0)</f>
        <v>0</v>
      </c>
      <c r="BH143" s="143">
        <f>IF(N143="sníž. přenesená",J143,0)</f>
        <v>0</v>
      </c>
      <c r="BI143" s="143">
        <f>IF(N143="nulová",J143,0)</f>
        <v>0</v>
      </c>
      <c r="BJ143" s="17" t="s">
        <v>80</v>
      </c>
      <c r="BK143" s="143">
        <f>ROUND(I143*H143,2)</f>
        <v>0</v>
      </c>
      <c r="BL143" s="17" t="s">
        <v>192</v>
      </c>
      <c r="BM143" s="142" t="s">
        <v>244</v>
      </c>
    </row>
    <row r="144" spans="2:65" s="1" customFormat="1" ht="10">
      <c r="B144" s="32"/>
      <c r="D144" s="144" t="s">
        <v>163</v>
      </c>
      <c r="F144" s="145" t="s">
        <v>2034</v>
      </c>
      <c r="I144" s="146"/>
      <c r="L144" s="32"/>
      <c r="M144" s="147"/>
      <c r="T144" s="53"/>
      <c r="AT144" s="17" t="s">
        <v>163</v>
      </c>
      <c r="AU144" s="17" t="s">
        <v>84</v>
      </c>
    </row>
    <row r="145" spans="2:65" s="12" customFormat="1" ht="10">
      <c r="B145" s="148"/>
      <c r="D145" s="144" t="s">
        <v>164</v>
      </c>
      <c r="E145" s="149" t="s">
        <v>19</v>
      </c>
      <c r="F145" s="150" t="s">
        <v>2030</v>
      </c>
      <c r="H145" s="151">
        <v>57.5</v>
      </c>
      <c r="I145" s="152"/>
      <c r="L145" s="148"/>
      <c r="M145" s="153"/>
      <c r="T145" s="154"/>
      <c r="AT145" s="149" t="s">
        <v>164</v>
      </c>
      <c r="AU145" s="149" t="s">
        <v>84</v>
      </c>
      <c r="AV145" s="12" t="s">
        <v>84</v>
      </c>
      <c r="AW145" s="12" t="s">
        <v>36</v>
      </c>
      <c r="AX145" s="12" t="s">
        <v>75</v>
      </c>
      <c r="AY145" s="149" t="s">
        <v>157</v>
      </c>
    </row>
    <row r="146" spans="2:65" s="13" customFormat="1" ht="10">
      <c r="B146" s="155"/>
      <c r="D146" s="144" t="s">
        <v>164</v>
      </c>
      <c r="E146" s="156" t="s">
        <v>19</v>
      </c>
      <c r="F146" s="157" t="s">
        <v>166</v>
      </c>
      <c r="H146" s="158">
        <v>57.5</v>
      </c>
      <c r="I146" s="159"/>
      <c r="L146" s="155"/>
      <c r="M146" s="160"/>
      <c r="T146" s="161"/>
      <c r="AT146" s="156" t="s">
        <v>164</v>
      </c>
      <c r="AU146" s="156" t="s">
        <v>84</v>
      </c>
      <c r="AV146" s="13" t="s">
        <v>90</v>
      </c>
      <c r="AW146" s="13" t="s">
        <v>36</v>
      </c>
      <c r="AX146" s="13" t="s">
        <v>80</v>
      </c>
      <c r="AY146" s="156" t="s">
        <v>157</v>
      </c>
    </row>
    <row r="147" spans="2:65" s="1" customFormat="1" ht="16.5" customHeight="1">
      <c r="B147" s="32"/>
      <c r="C147" s="162" t="s">
        <v>204</v>
      </c>
      <c r="D147" s="162" t="s">
        <v>206</v>
      </c>
      <c r="E147" s="163" t="s">
        <v>2035</v>
      </c>
      <c r="F147" s="164" t="s">
        <v>2036</v>
      </c>
      <c r="G147" s="165" t="s">
        <v>235</v>
      </c>
      <c r="H147" s="166">
        <v>115</v>
      </c>
      <c r="I147" s="167"/>
      <c r="J147" s="168">
        <f>ROUND(I147*H147,2)</f>
        <v>0</v>
      </c>
      <c r="K147" s="164" t="s">
        <v>19</v>
      </c>
      <c r="L147" s="169"/>
      <c r="M147" s="170" t="s">
        <v>19</v>
      </c>
      <c r="N147" s="171" t="s">
        <v>46</v>
      </c>
      <c r="P147" s="140">
        <f>O147*H147</f>
        <v>0</v>
      </c>
      <c r="Q147" s="140">
        <v>0</v>
      </c>
      <c r="R147" s="140">
        <f>Q147*H147</f>
        <v>0</v>
      </c>
      <c r="S147" s="140">
        <v>0</v>
      </c>
      <c r="T147" s="141">
        <f>S147*H147</f>
        <v>0</v>
      </c>
      <c r="AR147" s="142" t="s">
        <v>230</v>
      </c>
      <c r="AT147" s="142" t="s">
        <v>206</v>
      </c>
      <c r="AU147" s="142" t="s">
        <v>84</v>
      </c>
      <c r="AY147" s="17" t="s">
        <v>157</v>
      </c>
      <c r="BE147" s="143">
        <f>IF(N147="základní",J147,0)</f>
        <v>0</v>
      </c>
      <c r="BF147" s="143">
        <f>IF(N147="snížená",J147,0)</f>
        <v>0</v>
      </c>
      <c r="BG147" s="143">
        <f>IF(N147="zákl. přenesená",J147,0)</f>
        <v>0</v>
      </c>
      <c r="BH147" s="143">
        <f>IF(N147="sníž. přenesená",J147,0)</f>
        <v>0</v>
      </c>
      <c r="BI147" s="143">
        <f>IF(N147="nulová",J147,0)</f>
        <v>0</v>
      </c>
      <c r="BJ147" s="17" t="s">
        <v>80</v>
      </c>
      <c r="BK147" s="143">
        <f>ROUND(I147*H147,2)</f>
        <v>0</v>
      </c>
      <c r="BL147" s="17" t="s">
        <v>192</v>
      </c>
      <c r="BM147" s="142" t="s">
        <v>248</v>
      </c>
    </row>
    <row r="148" spans="2:65" s="1" customFormat="1" ht="10">
      <c r="B148" s="32"/>
      <c r="D148" s="144" t="s">
        <v>163</v>
      </c>
      <c r="F148" s="145" t="s">
        <v>2036</v>
      </c>
      <c r="I148" s="146"/>
      <c r="L148" s="32"/>
      <c r="M148" s="147"/>
      <c r="T148" s="53"/>
      <c r="AT148" s="17" t="s">
        <v>163</v>
      </c>
      <c r="AU148" s="17" t="s">
        <v>84</v>
      </c>
    </row>
    <row r="149" spans="2:65" s="12" customFormat="1" ht="10">
      <c r="B149" s="148"/>
      <c r="D149" s="144" t="s">
        <v>164</v>
      </c>
      <c r="E149" s="149" t="s">
        <v>19</v>
      </c>
      <c r="F149" s="150" t="s">
        <v>2037</v>
      </c>
      <c r="H149" s="151">
        <v>115</v>
      </c>
      <c r="I149" s="152"/>
      <c r="L149" s="148"/>
      <c r="M149" s="153"/>
      <c r="T149" s="154"/>
      <c r="AT149" s="149" t="s">
        <v>164</v>
      </c>
      <c r="AU149" s="149" t="s">
        <v>84</v>
      </c>
      <c r="AV149" s="12" t="s">
        <v>84</v>
      </c>
      <c r="AW149" s="12" t="s">
        <v>36</v>
      </c>
      <c r="AX149" s="12" t="s">
        <v>75</v>
      </c>
      <c r="AY149" s="149" t="s">
        <v>157</v>
      </c>
    </row>
    <row r="150" spans="2:65" s="13" customFormat="1" ht="10">
      <c r="B150" s="155"/>
      <c r="D150" s="144" t="s">
        <v>164</v>
      </c>
      <c r="E150" s="156" t="s">
        <v>19</v>
      </c>
      <c r="F150" s="157" t="s">
        <v>166</v>
      </c>
      <c r="H150" s="158">
        <v>115</v>
      </c>
      <c r="I150" s="159"/>
      <c r="L150" s="155"/>
      <c r="M150" s="160"/>
      <c r="T150" s="161"/>
      <c r="AT150" s="156" t="s">
        <v>164</v>
      </c>
      <c r="AU150" s="156" t="s">
        <v>84</v>
      </c>
      <c r="AV150" s="13" t="s">
        <v>90</v>
      </c>
      <c r="AW150" s="13" t="s">
        <v>36</v>
      </c>
      <c r="AX150" s="13" t="s">
        <v>80</v>
      </c>
      <c r="AY150" s="156" t="s">
        <v>157</v>
      </c>
    </row>
    <row r="151" spans="2:65" s="1" customFormat="1" ht="24.15" customHeight="1">
      <c r="B151" s="32"/>
      <c r="C151" s="131" t="s">
        <v>7</v>
      </c>
      <c r="D151" s="131" t="s">
        <v>159</v>
      </c>
      <c r="E151" s="132" t="s">
        <v>2038</v>
      </c>
      <c r="F151" s="133" t="s">
        <v>2039</v>
      </c>
      <c r="G151" s="134" t="s">
        <v>235</v>
      </c>
      <c r="H151" s="135">
        <v>80</v>
      </c>
      <c r="I151" s="136"/>
      <c r="J151" s="137">
        <f>ROUND(I151*H151,2)</f>
        <v>0</v>
      </c>
      <c r="K151" s="133" t="s">
        <v>19</v>
      </c>
      <c r="L151" s="32"/>
      <c r="M151" s="138" t="s">
        <v>19</v>
      </c>
      <c r="N151" s="139" t="s">
        <v>46</v>
      </c>
      <c r="P151" s="140">
        <f>O151*H151</f>
        <v>0</v>
      </c>
      <c r="Q151" s="140">
        <v>0</v>
      </c>
      <c r="R151" s="140">
        <f>Q151*H151</f>
        <v>0</v>
      </c>
      <c r="S151" s="140">
        <v>0</v>
      </c>
      <c r="T151" s="141">
        <f>S151*H151</f>
        <v>0</v>
      </c>
      <c r="AR151" s="142" t="s">
        <v>192</v>
      </c>
      <c r="AT151" s="142" t="s">
        <v>159</v>
      </c>
      <c r="AU151" s="142" t="s">
        <v>84</v>
      </c>
      <c r="AY151" s="17" t="s">
        <v>157</v>
      </c>
      <c r="BE151" s="143">
        <f>IF(N151="základní",J151,0)</f>
        <v>0</v>
      </c>
      <c r="BF151" s="143">
        <f>IF(N151="snížená",J151,0)</f>
        <v>0</v>
      </c>
      <c r="BG151" s="143">
        <f>IF(N151="zákl. přenesená",J151,0)</f>
        <v>0</v>
      </c>
      <c r="BH151" s="143">
        <f>IF(N151="sníž. přenesená",J151,0)</f>
        <v>0</v>
      </c>
      <c r="BI151" s="143">
        <f>IF(N151="nulová",J151,0)</f>
        <v>0</v>
      </c>
      <c r="BJ151" s="17" t="s">
        <v>80</v>
      </c>
      <c r="BK151" s="143">
        <f>ROUND(I151*H151,2)</f>
        <v>0</v>
      </c>
      <c r="BL151" s="17" t="s">
        <v>192</v>
      </c>
      <c r="BM151" s="142" t="s">
        <v>252</v>
      </c>
    </row>
    <row r="152" spans="2:65" s="1" customFormat="1" ht="10">
      <c r="B152" s="32"/>
      <c r="D152" s="144" t="s">
        <v>163</v>
      </c>
      <c r="F152" s="145" t="s">
        <v>2039</v>
      </c>
      <c r="I152" s="146"/>
      <c r="L152" s="32"/>
      <c r="M152" s="147"/>
      <c r="T152" s="53"/>
      <c r="AT152" s="17" t="s">
        <v>163</v>
      </c>
      <c r="AU152" s="17" t="s">
        <v>84</v>
      </c>
    </row>
    <row r="153" spans="2:65" s="1" customFormat="1" ht="16.5" customHeight="1">
      <c r="B153" s="32"/>
      <c r="C153" s="162" t="s">
        <v>210</v>
      </c>
      <c r="D153" s="162" t="s">
        <v>206</v>
      </c>
      <c r="E153" s="163" t="s">
        <v>2040</v>
      </c>
      <c r="F153" s="164" t="s">
        <v>2041</v>
      </c>
      <c r="G153" s="165" t="s">
        <v>235</v>
      </c>
      <c r="H153" s="166">
        <v>92</v>
      </c>
      <c r="I153" s="167"/>
      <c r="J153" s="168">
        <f>ROUND(I153*H153,2)</f>
        <v>0</v>
      </c>
      <c r="K153" s="164" t="s">
        <v>19</v>
      </c>
      <c r="L153" s="169"/>
      <c r="M153" s="170" t="s">
        <v>19</v>
      </c>
      <c r="N153" s="171" t="s">
        <v>46</v>
      </c>
      <c r="P153" s="140">
        <f>O153*H153</f>
        <v>0</v>
      </c>
      <c r="Q153" s="140">
        <v>0</v>
      </c>
      <c r="R153" s="140">
        <f>Q153*H153</f>
        <v>0</v>
      </c>
      <c r="S153" s="140">
        <v>0</v>
      </c>
      <c r="T153" s="141">
        <f>S153*H153</f>
        <v>0</v>
      </c>
      <c r="AR153" s="142" t="s">
        <v>230</v>
      </c>
      <c r="AT153" s="142" t="s">
        <v>206</v>
      </c>
      <c r="AU153" s="142" t="s">
        <v>84</v>
      </c>
      <c r="AY153" s="17" t="s">
        <v>157</v>
      </c>
      <c r="BE153" s="143">
        <f>IF(N153="základní",J153,0)</f>
        <v>0</v>
      </c>
      <c r="BF153" s="143">
        <f>IF(N153="snížená",J153,0)</f>
        <v>0</v>
      </c>
      <c r="BG153" s="143">
        <f>IF(N153="zákl. přenesená",J153,0)</f>
        <v>0</v>
      </c>
      <c r="BH153" s="143">
        <f>IF(N153="sníž. přenesená",J153,0)</f>
        <v>0</v>
      </c>
      <c r="BI153" s="143">
        <f>IF(N153="nulová",J153,0)</f>
        <v>0</v>
      </c>
      <c r="BJ153" s="17" t="s">
        <v>80</v>
      </c>
      <c r="BK153" s="143">
        <f>ROUND(I153*H153,2)</f>
        <v>0</v>
      </c>
      <c r="BL153" s="17" t="s">
        <v>192</v>
      </c>
      <c r="BM153" s="142" t="s">
        <v>256</v>
      </c>
    </row>
    <row r="154" spans="2:65" s="1" customFormat="1" ht="10">
      <c r="B154" s="32"/>
      <c r="D154" s="144" t="s">
        <v>163</v>
      </c>
      <c r="F154" s="145" t="s">
        <v>2041</v>
      </c>
      <c r="I154" s="146"/>
      <c r="L154" s="32"/>
      <c r="M154" s="147"/>
      <c r="T154" s="53"/>
      <c r="AT154" s="17" t="s">
        <v>163</v>
      </c>
      <c r="AU154" s="17" t="s">
        <v>84</v>
      </c>
    </row>
    <row r="155" spans="2:65" s="12" customFormat="1" ht="10">
      <c r="B155" s="148"/>
      <c r="D155" s="144" t="s">
        <v>164</v>
      </c>
      <c r="E155" s="149" t="s">
        <v>19</v>
      </c>
      <c r="F155" s="150" t="s">
        <v>2042</v>
      </c>
      <c r="H155" s="151">
        <v>92</v>
      </c>
      <c r="I155" s="152"/>
      <c r="L155" s="148"/>
      <c r="M155" s="153"/>
      <c r="T155" s="154"/>
      <c r="AT155" s="149" t="s">
        <v>164</v>
      </c>
      <c r="AU155" s="149" t="s">
        <v>84</v>
      </c>
      <c r="AV155" s="12" t="s">
        <v>84</v>
      </c>
      <c r="AW155" s="12" t="s">
        <v>36</v>
      </c>
      <c r="AX155" s="12" t="s">
        <v>75</v>
      </c>
      <c r="AY155" s="149" t="s">
        <v>157</v>
      </c>
    </row>
    <row r="156" spans="2:65" s="13" customFormat="1" ht="10">
      <c r="B156" s="155"/>
      <c r="D156" s="144" t="s">
        <v>164</v>
      </c>
      <c r="E156" s="156" t="s">
        <v>19</v>
      </c>
      <c r="F156" s="157" t="s">
        <v>166</v>
      </c>
      <c r="H156" s="158">
        <v>92</v>
      </c>
      <c r="I156" s="159"/>
      <c r="L156" s="155"/>
      <c r="M156" s="160"/>
      <c r="T156" s="161"/>
      <c r="AT156" s="156" t="s">
        <v>164</v>
      </c>
      <c r="AU156" s="156" t="s">
        <v>84</v>
      </c>
      <c r="AV156" s="13" t="s">
        <v>90</v>
      </c>
      <c r="AW156" s="13" t="s">
        <v>36</v>
      </c>
      <c r="AX156" s="13" t="s">
        <v>80</v>
      </c>
      <c r="AY156" s="156" t="s">
        <v>157</v>
      </c>
    </row>
    <row r="157" spans="2:65" s="1" customFormat="1" ht="24.15" customHeight="1">
      <c r="B157" s="32"/>
      <c r="C157" s="131" t="s">
        <v>258</v>
      </c>
      <c r="D157" s="131" t="s">
        <v>159</v>
      </c>
      <c r="E157" s="132" t="s">
        <v>2043</v>
      </c>
      <c r="F157" s="133" t="s">
        <v>2044</v>
      </c>
      <c r="G157" s="134" t="s">
        <v>235</v>
      </c>
      <c r="H157" s="135">
        <v>750</v>
      </c>
      <c r="I157" s="136"/>
      <c r="J157" s="137">
        <f>ROUND(I157*H157,2)</f>
        <v>0</v>
      </c>
      <c r="K157" s="133" t="s">
        <v>19</v>
      </c>
      <c r="L157" s="32"/>
      <c r="M157" s="138" t="s">
        <v>19</v>
      </c>
      <c r="N157" s="139" t="s">
        <v>46</v>
      </c>
      <c r="P157" s="140">
        <f>O157*H157</f>
        <v>0</v>
      </c>
      <c r="Q157" s="140">
        <v>0</v>
      </c>
      <c r="R157" s="140">
        <f>Q157*H157</f>
        <v>0</v>
      </c>
      <c r="S157" s="140">
        <v>0</v>
      </c>
      <c r="T157" s="141">
        <f>S157*H157</f>
        <v>0</v>
      </c>
      <c r="AR157" s="142" t="s">
        <v>192</v>
      </c>
      <c r="AT157" s="142" t="s">
        <v>159</v>
      </c>
      <c r="AU157" s="142" t="s">
        <v>84</v>
      </c>
      <c r="AY157" s="17" t="s">
        <v>157</v>
      </c>
      <c r="BE157" s="143">
        <f>IF(N157="základní",J157,0)</f>
        <v>0</v>
      </c>
      <c r="BF157" s="143">
        <f>IF(N157="snížená",J157,0)</f>
        <v>0</v>
      </c>
      <c r="BG157" s="143">
        <f>IF(N157="zákl. přenesená",J157,0)</f>
        <v>0</v>
      </c>
      <c r="BH157" s="143">
        <f>IF(N157="sníž. přenesená",J157,0)</f>
        <v>0</v>
      </c>
      <c r="BI157" s="143">
        <f>IF(N157="nulová",J157,0)</f>
        <v>0</v>
      </c>
      <c r="BJ157" s="17" t="s">
        <v>80</v>
      </c>
      <c r="BK157" s="143">
        <f>ROUND(I157*H157,2)</f>
        <v>0</v>
      </c>
      <c r="BL157" s="17" t="s">
        <v>192</v>
      </c>
      <c r="BM157" s="142" t="s">
        <v>261</v>
      </c>
    </row>
    <row r="158" spans="2:65" s="1" customFormat="1" ht="10">
      <c r="B158" s="32"/>
      <c r="D158" s="144" t="s">
        <v>163</v>
      </c>
      <c r="F158" s="145" t="s">
        <v>2044</v>
      </c>
      <c r="I158" s="146"/>
      <c r="L158" s="32"/>
      <c r="M158" s="147"/>
      <c r="T158" s="53"/>
      <c r="AT158" s="17" t="s">
        <v>163</v>
      </c>
      <c r="AU158" s="17" t="s">
        <v>84</v>
      </c>
    </row>
    <row r="159" spans="2:65" s="1" customFormat="1" ht="16.5" customHeight="1">
      <c r="B159" s="32"/>
      <c r="C159" s="162" t="s">
        <v>213</v>
      </c>
      <c r="D159" s="162" t="s">
        <v>206</v>
      </c>
      <c r="E159" s="163" t="s">
        <v>2045</v>
      </c>
      <c r="F159" s="164" t="s">
        <v>2046</v>
      </c>
      <c r="G159" s="165" t="s">
        <v>235</v>
      </c>
      <c r="H159" s="166">
        <v>862.5</v>
      </c>
      <c r="I159" s="167"/>
      <c r="J159" s="168">
        <f>ROUND(I159*H159,2)</f>
        <v>0</v>
      </c>
      <c r="K159" s="164" t="s">
        <v>19</v>
      </c>
      <c r="L159" s="169"/>
      <c r="M159" s="170" t="s">
        <v>19</v>
      </c>
      <c r="N159" s="171" t="s">
        <v>46</v>
      </c>
      <c r="P159" s="140">
        <f>O159*H159</f>
        <v>0</v>
      </c>
      <c r="Q159" s="140">
        <v>0</v>
      </c>
      <c r="R159" s="140">
        <f>Q159*H159</f>
        <v>0</v>
      </c>
      <c r="S159" s="140">
        <v>0</v>
      </c>
      <c r="T159" s="141">
        <f>S159*H159</f>
        <v>0</v>
      </c>
      <c r="AR159" s="142" t="s">
        <v>230</v>
      </c>
      <c r="AT159" s="142" t="s">
        <v>206</v>
      </c>
      <c r="AU159" s="142" t="s">
        <v>84</v>
      </c>
      <c r="AY159" s="17" t="s">
        <v>157</v>
      </c>
      <c r="BE159" s="143">
        <f>IF(N159="základní",J159,0)</f>
        <v>0</v>
      </c>
      <c r="BF159" s="143">
        <f>IF(N159="snížená",J159,0)</f>
        <v>0</v>
      </c>
      <c r="BG159" s="143">
        <f>IF(N159="zákl. přenesená",J159,0)</f>
        <v>0</v>
      </c>
      <c r="BH159" s="143">
        <f>IF(N159="sníž. přenesená",J159,0)</f>
        <v>0</v>
      </c>
      <c r="BI159" s="143">
        <f>IF(N159="nulová",J159,0)</f>
        <v>0</v>
      </c>
      <c r="BJ159" s="17" t="s">
        <v>80</v>
      </c>
      <c r="BK159" s="143">
        <f>ROUND(I159*H159,2)</f>
        <v>0</v>
      </c>
      <c r="BL159" s="17" t="s">
        <v>192</v>
      </c>
      <c r="BM159" s="142" t="s">
        <v>264</v>
      </c>
    </row>
    <row r="160" spans="2:65" s="1" customFormat="1" ht="10">
      <c r="B160" s="32"/>
      <c r="D160" s="144" t="s">
        <v>163</v>
      </c>
      <c r="F160" s="145" t="s">
        <v>2046</v>
      </c>
      <c r="I160" s="146"/>
      <c r="L160" s="32"/>
      <c r="M160" s="147"/>
      <c r="T160" s="53"/>
      <c r="AT160" s="17" t="s">
        <v>163</v>
      </c>
      <c r="AU160" s="17" t="s">
        <v>84</v>
      </c>
    </row>
    <row r="161" spans="2:65" s="12" customFormat="1" ht="10">
      <c r="B161" s="148"/>
      <c r="D161" s="144" t="s">
        <v>164</v>
      </c>
      <c r="E161" s="149" t="s">
        <v>19</v>
      </c>
      <c r="F161" s="150" t="s">
        <v>2047</v>
      </c>
      <c r="H161" s="151">
        <v>862.5</v>
      </c>
      <c r="I161" s="152"/>
      <c r="L161" s="148"/>
      <c r="M161" s="153"/>
      <c r="T161" s="154"/>
      <c r="AT161" s="149" t="s">
        <v>164</v>
      </c>
      <c r="AU161" s="149" t="s">
        <v>84</v>
      </c>
      <c r="AV161" s="12" t="s">
        <v>84</v>
      </c>
      <c r="AW161" s="12" t="s">
        <v>36</v>
      </c>
      <c r="AX161" s="12" t="s">
        <v>75</v>
      </c>
      <c r="AY161" s="149" t="s">
        <v>157</v>
      </c>
    </row>
    <row r="162" spans="2:65" s="13" customFormat="1" ht="10">
      <c r="B162" s="155"/>
      <c r="D162" s="144" t="s">
        <v>164</v>
      </c>
      <c r="E162" s="156" t="s">
        <v>19</v>
      </c>
      <c r="F162" s="157" t="s">
        <v>166</v>
      </c>
      <c r="H162" s="158">
        <v>862.5</v>
      </c>
      <c r="I162" s="159"/>
      <c r="L162" s="155"/>
      <c r="M162" s="160"/>
      <c r="T162" s="161"/>
      <c r="AT162" s="156" t="s">
        <v>164</v>
      </c>
      <c r="AU162" s="156" t="s">
        <v>84</v>
      </c>
      <c r="AV162" s="13" t="s">
        <v>90</v>
      </c>
      <c r="AW162" s="13" t="s">
        <v>36</v>
      </c>
      <c r="AX162" s="13" t="s">
        <v>80</v>
      </c>
      <c r="AY162" s="156" t="s">
        <v>157</v>
      </c>
    </row>
    <row r="163" spans="2:65" s="1" customFormat="1" ht="24.15" customHeight="1">
      <c r="B163" s="32"/>
      <c r="C163" s="131" t="s">
        <v>266</v>
      </c>
      <c r="D163" s="131" t="s">
        <v>159</v>
      </c>
      <c r="E163" s="132" t="s">
        <v>2048</v>
      </c>
      <c r="F163" s="133" t="s">
        <v>2049</v>
      </c>
      <c r="G163" s="134" t="s">
        <v>235</v>
      </c>
      <c r="H163" s="135">
        <v>680</v>
      </c>
      <c r="I163" s="136"/>
      <c r="J163" s="137">
        <f>ROUND(I163*H163,2)</f>
        <v>0</v>
      </c>
      <c r="K163" s="133" t="s">
        <v>19</v>
      </c>
      <c r="L163" s="32"/>
      <c r="M163" s="138" t="s">
        <v>19</v>
      </c>
      <c r="N163" s="139" t="s">
        <v>46</v>
      </c>
      <c r="P163" s="140">
        <f>O163*H163</f>
        <v>0</v>
      </c>
      <c r="Q163" s="140">
        <v>0</v>
      </c>
      <c r="R163" s="140">
        <f>Q163*H163</f>
        <v>0</v>
      </c>
      <c r="S163" s="140">
        <v>0</v>
      </c>
      <c r="T163" s="141">
        <f>S163*H163</f>
        <v>0</v>
      </c>
      <c r="AR163" s="142" t="s">
        <v>192</v>
      </c>
      <c r="AT163" s="142" t="s">
        <v>159</v>
      </c>
      <c r="AU163" s="142" t="s">
        <v>84</v>
      </c>
      <c r="AY163" s="17" t="s">
        <v>157</v>
      </c>
      <c r="BE163" s="143">
        <f>IF(N163="základní",J163,0)</f>
        <v>0</v>
      </c>
      <c r="BF163" s="143">
        <f>IF(N163="snížená",J163,0)</f>
        <v>0</v>
      </c>
      <c r="BG163" s="143">
        <f>IF(N163="zákl. přenesená",J163,0)</f>
        <v>0</v>
      </c>
      <c r="BH163" s="143">
        <f>IF(N163="sníž. přenesená",J163,0)</f>
        <v>0</v>
      </c>
      <c r="BI163" s="143">
        <f>IF(N163="nulová",J163,0)</f>
        <v>0</v>
      </c>
      <c r="BJ163" s="17" t="s">
        <v>80</v>
      </c>
      <c r="BK163" s="143">
        <f>ROUND(I163*H163,2)</f>
        <v>0</v>
      </c>
      <c r="BL163" s="17" t="s">
        <v>192</v>
      </c>
      <c r="BM163" s="142" t="s">
        <v>269</v>
      </c>
    </row>
    <row r="164" spans="2:65" s="1" customFormat="1" ht="10">
      <c r="B164" s="32"/>
      <c r="D164" s="144" t="s">
        <v>163</v>
      </c>
      <c r="F164" s="145" t="s">
        <v>2049</v>
      </c>
      <c r="I164" s="146"/>
      <c r="L164" s="32"/>
      <c r="M164" s="147"/>
      <c r="T164" s="53"/>
      <c r="AT164" s="17" t="s">
        <v>163</v>
      </c>
      <c r="AU164" s="17" t="s">
        <v>84</v>
      </c>
    </row>
    <row r="165" spans="2:65" s="1" customFormat="1" ht="16.5" customHeight="1">
      <c r="B165" s="32"/>
      <c r="C165" s="162" t="s">
        <v>218</v>
      </c>
      <c r="D165" s="162" t="s">
        <v>206</v>
      </c>
      <c r="E165" s="163" t="s">
        <v>2050</v>
      </c>
      <c r="F165" s="164" t="s">
        <v>2051</v>
      </c>
      <c r="G165" s="165" t="s">
        <v>235</v>
      </c>
      <c r="H165" s="166">
        <v>782</v>
      </c>
      <c r="I165" s="167"/>
      <c r="J165" s="168">
        <f>ROUND(I165*H165,2)</f>
        <v>0</v>
      </c>
      <c r="K165" s="164" t="s">
        <v>19</v>
      </c>
      <c r="L165" s="169"/>
      <c r="M165" s="170" t="s">
        <v>19</v>
      </c>
      <c r="N165" s="171" t="s">
        <v>46</v>
      </c>
      <c r="P165" s="140">
        <f>O165*H165</f>
        <v>0</v>
      </c>
      <c r="Q165" s="140">
        <v>0</v>
      </c>
      <c r="R165" s="140">
        <f>Q165*H165</f>
        <v>0</v>
      </c>
      <c r="S165" s="140">
        <v>0</v>
      </c>
      <c r="T165" s="141">
        <f>S165*H165</f>
        <v>0</v>
      </c>
      <c r="AR165" s="142" t="s">
        <v>230</v>
      </c>
      <c r="AT165" s="142" t="s">
        <v>206</v>
      </c>
      <c r="AU165" s="142" t="s">
        <v>84</v>
      </c>
      <c r="AY165" s="17" t="s">
        <v>157</v>
      </c>
      <c r="BE165" s="143">
        <f>IF(N165="základní",J165,0)</f>
        <v>0</v>
      </c>
      <c r="BF165" s="143">
        <f>IF(N165="snížená",J165,0)</f>
        <v>0</v>
      </c>
      <c r="BG165" s="143">
        <f>IF(N165="zákl. přenesená",J165,0)</f>
        <v>0</v>
      </c>
      <c r="BH165" s="143">
        <f>IF(N165="sníž. přenesená",J165,0)</f>
        <v>0</v>
      </c>
      <c r="BI165" s="143">
        <f>IF(N165="nulová",J165,0)</f>
        <v>0</v>
      </c>
      <c r="BJ165" s="17" t="s">
        <v>80</v>
      </c>
      <c r="BK165" s="143">
        <f>ROUND(I165*H165,2)</f>
        <v>0</v>
      </c>
      <c r="BL165" s="17" t="s">
        <v>192</v>
      </c>
      <c r="BM165" s="142" t="s">
        <v>275</v>
      </c>
    </row>
    <row r="166" spans="2:65" s="1" customFormat="1" ht="10">
      <c r="B166" s="32"/>
      <c r="D166" s="144" t="s">
        <v>163</v>
      </c>
      <c r="F166" s="145" t="s">
        <v>2051</v>
      </c>
      <c r="I166" s="146"/>
      <c r="L166" s="32"/>
      <c r="M166" s="147"/>
      <c r="T166" s="53"/>
      <c r="AT166" s="17" t="s">
        <v>163</v>
      </c>
      <c r="AU166" s="17" t="s">
        <v>84</v>
      </c>
    </row>
    <row r="167" spans="2:65" s="12" customFormat="1" ht="10">
      <c r="B167" s="148"/>
      <c r="D167" s="144" t="s">
        <v>164</v>
      </c>
      <c r="E167" s="149" t="s">
        <v>19</v>
      </c>
      <c r="F167" s="150" t="s">
        <v>2052</v>
      </c>
      <c r="H167" s="151">
        <v>782</v>
      </c>
      <c r="I167" s="152"/>
      <c r="L167" s="148"/>
      <c r="M167" s="153"/>
      <c r="T167" s="154"/>
      <c r="AT167" s="149" t="s">
        <v>164</v>
      </c>
      <c r="AU167" s="149" t="s">
        <v>84</v>
      </c>
      <c r="AV167" s="12" t="s">
        <v>84</v>
      </c>
      <c r="AW167" s="12" t="s">
        <v>36</v>
      </c>
      <c r="AX167" s="12" t="s">
        <v>75</v>
      </c>
      <c r="AY167" s="149" t="s">
        <v>157</v>
      </c>
    </row>
    <row r="168" spans="2:65" s="13" customFormat="1" ht="10">
      <c r="B168" s="155"/>
      <c r="D168" s="144" t="s">
        <v>164</v>
      </c>
      <c r="E168" s="156" t="s">
        <v>19</v>
      </c>
      <c r="F168" s="157" t="s">
        <v>166</v>
      </c>
      <c r="H168" s="158">
        <v>782</v>
      </c>
      <c r="I168" s="159"/>
      <c r="L168" s="155"/>
      <c r="M168" s="160"/>
      <c r="T168" s="161"/>
      <c r="AT168" s="156" t="s">
        <v>164</v>
      </c>
      <c r="AU168" s="156" t="s">
        <v>84</v>
      </c>
      <c r="AV168" s="13" t="s">
        <v>90</v>
      </c>
      <c r="AW168" s="13" t="s">
        <v>36</v>
      </c>
      <c r="AX168" s="13" t="s">
        <v>80</v>
      </c>
      <c r="AY168" s="156" t="s">
        <v>157</v>
      </c>
    </row>
    <row r="169" spans="2:65" s="1" customFormat="1" ht="24.15" customHeight="1">
      <c r="B169" s="32"/>
      <c r="C169" s="131" t="s">
        <v>278</v>
      </c>
      <c r="D169" s="131" t="s">
        <v>159</v>
      </c>
      <c r="E169" s="132" t="s">
        <v>2053</v>
      </c>
      <c r="F169" s="133" t="s">
        <v>2054</v>
      </c>
      <c r="G169" s="134" t="s">
        <v>235</v>
      </c>
      <c r="H169" s="135">
        <v>46</v>
      </c>
      <c r="I169" s="136"/>
      <c r="J169" s="137">
        <f>ROUND(I169*H169,2)</f>
        <v>0</v>
      </c>
      <c r="K169" s="133" t="s">
        <v>19</v>
      </c>
      <c r="L169" s="32"/>
      <c r="M169" s="138" t="s">
        <v>19</v>
      </c>
      <c r="N169" s="139" t="s">
        <v>46</v>
      </c>
      <c r="P169" s="140">
        <f>O169*H169</f>
        <v>0</v>
      </c>
      <c r="Q169" s="140">
        <v>0</v>
      </c>
      <c r="R169" s="140">
        <f>Q169*H169</f>
        <v>0</v>
      </c>
      <c r="S169" s="140">
        <v>0</v>
      </c>
      <c r="T169" s="141">
        <f>S169*H169</f>
        <v>0</v>
      </c>
      <c r="AR169" s="142" t="s">
        <v>192</v>
      </c>
      <c r="AT169" s="142" t="s">
        <v>159</v>
      </c>
      <c r="AU169" s="142" t="s">
        <v>84</v>
      </c>
      <c r="AY169" s="17" t="s">
        <v>157</v>
      </c>
      <c r="BE169" s="143">
        <f>IF(N169="základní",J169,0)</f>
        <v>0</v>
      </c>
      <c r="BF169" s="143">
        <f>IF(N169="snížená",J169,0)</f>
        <v>0</v>
      </c>
      <c r="BG169" s="143">
        <f>IF(N169="zákl. přenesená",J169,0)</f>
        <v>0</v>
      </c>
      <c r="BH169" s="143">
        <f>IF(N169="sníž. přenesená",J169,0)</f>
        <v>0</v>
      </c>
      <c r="BI169" s="143">
        <f>IF(N169="nulová",J169,0)</f>
        <v>0</v>
      </c>
      <c r="BJ169" s="17" t="s">
        <v>80</v>
      </c>
      <c r="BK169" s="143">
        <f>ROUND(I169*H169,2)</f>
        <v>0</v>
      </c>
      <c r="BL169" s="17" t="s">
        <v>192</v>
      </c>
      <c r="BM169" s="142" t="s">
        <v>281</v>
      </c>
    </row>
    <row r="170" spans="2:65" s="1" customFormat="1" ht="10">
      <c r="B170" s="32"/>
      <c r="D170" s="144" t="s">
        <v>163</v>
      </c>
      <c r="F170" s="145" t="s">
        <v>2054</v>
      </c>
      <c r="I170" s="146"/>
      <c r="L170" s="32"/>
      <c r="M170" s="147"/>
      <c r="T170" s="53"/>
      <c r="AT170" s="17" t="s">
        <v>163</v>
      </c>
      <c r="AU170" s="17" t="s">
        <v>84</v>
      </c>
    </row>
    <row r="171" spans="2:65" s="1" customFormat="1" ht="16.5" customHeight="1">
      <c r="B171" s="32"/>
      <c r="C171" s="162" t="s">
        <v>221</v>
      </c>
      <c r="D171" s="162" t="s">
        <v>206</v>
      </c>
      <c r="E171" s="163" t="s">
        <v>2055</v>
      </c>
      <c r="F171" s="164" t="s">
        <v>2056</v>
      </c>
      <c r="G171" s="165" t="s">
        <v>235</v>
      </c>
      <c r="H171" s="166">
        <v>52.9</v>
      </c>
      <c r="I171" s="167"/>
      <c r="J171" s="168">
        <f>ROUND(I171*H171,2)</f>
        <v>0</v>
      </c>
      <c r="K171" s="164" t="s">
        <v>19</v>
      </c>
      <c r="L171" s="169"/>
      <c r="M171" s="170" t="s">
        <v>19</v>
      </c>
      <c r="N171" s="171" t="s">
        <v>46</v>
      </c>
      <c r="P171" s="140">
        <f>O171*H171</f>
        <v>0</v>
      </c>
      <c r="Q171" s="140">
        <v>0</v>
      </c>
      <c r="R171" s="140">
        <f>Q171*H171</f>
        <v>0</v>
      </c>
      <c r="S171" s="140">
        <v>0</v>
      </c>
      <c r="T171" s="141">
        <f>S171*H171</f>
        <v>0</v>
      </c>
      <c r="AR171" s="142" t="s">
        <v>230</v>
      </c>
      <c r="AT171" s="142" t="s">
        <v>206</v>
      </c>
      <c r="AU171" s="142" t="s">
        <v>84</v>
      </c>
      <c r="AY171" s="17" t="s">
        <v>157</v>
      </c>
      <c r="BE171" s="143">
        <f>IF(N171="základní",J171,0)</f>
        <v>0</v>
      </c>
      <c r="BF171" s="143">
        <f>IF(N171="snížená",J171,0)</f>
        <v>0</v>
      </c>
      <c r="BG171" s="143">
        <f>IF(N171="zákl. přenesená",J171,0)</f>
        <v>0</v>
      </c>
      <c r="BH171" s="143">
        <f>IF(N171="sníž. přenesená",J171,0)</f>
        <v>0</v>
      </c>
      <c r="BI171" s="143">
        <f>IF(N171="nulová",J171,0)</f>
        <v>0</v>
      </c>
      <c r="BJ171" s="17" t="s">
        <v>80</v>
      </c>
      <c r="BK171" s="143">
        <f>ROUND(I171*H171,2)</f>
        <v>0</v>
      </c>
      <c r="BL171" s="17" t="s">
        <v>192</v>
      </c>
      <c r="BM171" s="142" t="s">
        <v>285</v>
      </c>
    </row>
    <row r="172" spans="2:65" s="1" customFormat="1" ht="10">
      <c r="B172" s="32"/>
      <c r="D172" s="144" t="s">
        <v>163</v>
      </c>
      <c r="F172" s="145" t="s">
        <v>2056</v>
      </c>
      <c r="I172" s="146"/>
      <c r="L172" s="32"/>
      <c r="M172" s="147"/>
      <c r="T172" s="53"/>
      <c r="AT172" s="17" t="s">
        <v>163</v>
      </c>
      <c r="AU172" s="17" t="s">
        <v>84</v>
      </c>
    </row>
    <row r="173" spans="2:65" s="12" customFormat="1" ht="10">
      <c r="B173" s="148"/>
      <c r="D173" s="144" t="s">
        <v>164</v>
      </c>
      <c r="E173" s="149" t="s">
        <v>19</v>
      </c>
      <c r="F173" s="150" t="s">
        <v>2057</v>
      </c>
      <c r="H173" s="151">
        <v>52.9</v>
      </c>
      <c r="I173" s="152"/>
      <c r="L173" s="148"/>
      <c r="M173" s="153"/>
      <c r="T173" s="154"/>
      <c r="AT173" s="149" t="s">
        <v>164</v>
      </c>
      <c r="AU173" s="149" t="s">
        <v>84</v>
      </c>
      <c r="AV173" s="12" t="s">
        <v>84</v>
      </c>
      <c r="AW173" s="12" t="s">
        <v>36</v>
      </c>
      <c r="AX173" s="12" t="s">
        <v>75</v>
      </c>
      <c r="AY173" s="149" t="s">
        <v>157</v>
      </c>
    </row>
    <row r="174" spans="2:65" s="13" customFormat="1" ht="10">
      <c r="B174" s="155"/>
      <c r="D174" s="144" t="s">
        <v>164</v>
      </c>
      <c r="E174" s="156" t="s">
        <v>19</v>
      </c>
      <c r="F174" s="157" t="s">
        <v>166</v>
      </c>
      <c r="H174" s="158">
        <v>52.9</v>
      </c>
      <c r="I174" s="159"/>
      <c r="L174" s="155"/>
      <c r="M174" s="160"/>
      <c r="T174" s="161"/>
      <c r="AT174" s="156" t="s">
        <v>164</v>
      </c>
      <c r="AU174" s="156" t="s">
        <v>84</v>
      </c>
      <c r="AV174" s="13" t="s">
        <v>90</v>
      </c>
      <c r="AW174" s="13" t="s">
        <v>36</v>
      </c>
      <c r="AX174" s="13" t="s">
        <v>80</v>
      </c>
      <c r="AY174" s="156" t="s">
        <v>157</v>
      </c>
    </row>
    <row r="175" spans="2:65" s="1" customFormat="1" ht="21.75" customHeight="1">
      <c r="B175" s="32"/>
      <c r="C175" s="131" t="s">
        <v>286</v>
      </c>
      <c r="D175" s="131" t="s">
        <v>159</v>
      </c>
      <c r="E175" s="132" t="s">
        <v>2058</v>
      </c>
      <c r="F175" s="133" t="s">
        <v>2059</v>
      </c>
      <c r="G175" s="134" t="s">
        <v>235</v>
      </c>
      <c r="H175" s="135">
        <v>46</v>
      </c>
      <c r="I175" s="136"/>
      <c r="J175" s="137">
        <f>ROUND(I175*H175,2)</f>
        <v>0</v>
      </c>
      <c r="K175" s="133" t="s">
        <v>19</v>
      </c>
      <c r="L175" s="32"/>
      <c r="M175" s="138" t="s">
        <v>19</v>
      </c>
      <c r="N175" s="139" t="s">
        <v>46</v>
      </c>
      <c r="P175" s="140">
        <f>O175*H175</f>
        <v>0</v>
      </c>
      <c r="Q175" s="140">
        <v>0</v>
      </c>
      <c r="R175" s="140">
        <f>Q175*H175</f>
        <v>0</v>
      </c>
      <c r="S175" s="140">
        <v>0</v>
      </c>
      <c r="T175" s="141">
        <f>S175*H175</f>
        <v>0</v>
      </c>
      <c r="AR175" s="142" t="s">
        <v>192</v>
      </c>
      <c r="AT175" s="142" t="s">
        <v>159</v>
      </c>
      <c r="AU175" s="142" t="s">
        <v>84</v>
      </c>
      <c r="AY175" s="17" t="s">
        <v>157</v>
      </c>
      <c r="BE175" s="143">
        <f>IF(N175="základní",J175,0)</f>
        <v>0</v>
      </c>
      <c r="BF175" s="143">
        <f>IF(N175="snížená",J175,0)</f>
        <v>0</v>
      </c>
      <c r="BG175" s="143">
        <f>IF(N175="zákl. přenesená",J175,0)</f>
        <v>0</v>
      </c>
      <c r="BH175" s="143">
        <f>IF(N175="sníž. přenesená",J175,0)</f>
        <v>0</v>
      </c>
      <c r="BI175" s="143">
        <f>IF(N175="nulová",J175,0)</f>
        <v>0</v>
      </c>
      <c r="BJ175" s="17" t="s">
        <v>80</v>
      </c>
      <c r="BK175" s="143">
        <f>ROUND(I175*H175,2)</f>
        <v>0</v>
      </c>
      <c r="BL175" s="17" t="s">
        <v>192</v>
      </c>
      <c r="BM175" s="142" t="s">
        <v>289</v>
      </c>
    </row>
    <row r="176" spans="2:65" s="1" customFormat="1" ht="10">
      <c r="B176" s="32"/>
      <c r="D176" s="144" t="s">
        <v>163</v>
      </c>
      <c r="F176" s="145" t="s">
        <v>2059</v>
      </c>
      <c r="I176" s="146"/>
      <c r="L176" s="32"/>
      <c r="M176" s="147"/>
      <c r="T176" s="53"/>
      <c r="AT176" s="17" t="s">
        <v>163</v>
      </c>
      <c r="AU176" s="17" t="s">
        <v>84</v>
      </c>
    </row>
    <row r="177" spans="2:65" s="1" customFormat="1" ht="16.5" customHeight="1">
      <c r="B177" s="32"/>
      <c r="C177" s="162" t="s">
        <v>226</v>
      </c>
      <c r="D177" s="162" t="s">
        <v>206</v>
      </c>
      <c r="E177" s="163" t="s">
        <v>2060</v>
      </c>
      <c r="F177" s="164" t="s">
        <v>2061</v>
      </c>
      <c r="G177" s="165" t="s">
        <v>235</v>
      </c>
      <c r="H177" s="166">
        <v>52.9</v>
      </c>
      <c r="I177" s="167"/>
      <c r="J177" s="168">
        <f>ROUND(I177*H177,2)</f>
        <v>0</v>
      </c>
      <c r="K177" s="164" t="s">
        <v>19</v>
      </c>
      <c r="L177" s="169"/>
      <c r="M177" s="170" t="s">
        <v>19</v>
      </c>
      <c r="N177" s="171" t="s">
        <v>46</v>
      </c>
      <c r="P177" s="140">
        <f>O177*H177</f>
        <v>0</v>
      </c>
      <c r="Q177" s="140">
        <v>0</v>
      </c>
      <c r="R177" s="140">
        <f>Q177*H177</f>
        <v>0</v>
      </c>
      <c r="S177" s="140">
        <v>0</v>
      </c>
      <c r="T177" s="141">
        <f>S177*H177</f>
        <v>0</v>
      </c>
      <c r="AR177" s="142" t="s">
        <v>230</v>
      </c>
      <c r="AT177" s="142" t="s">
        <v>206</v>
      </c>
      <c r="AU177" s="142" t="s">
        <v>84</v>
      </c>
      <c r="AY177" s="17" t="s">
        <v>157</v>
      </c>
      <c r="BE177" s="143">
        <f>IF(N177="základní",J177,0)</f>
        <v>0</v>
      </c>
      <c r="BF177" s="143">
        <f>IF(N177="snížená",J177,0)</f>
        <v>0</v>
      </c>
      <c r="BG177" s="143">
        <f>IF(N177="zákl. přenesená",J177,0)</f>
        <v>0</v>
      </c>
      <c r="BH177" s="143">
        <f>IF(N177="sníž. přenesená",J177,0)</f>
        <v>0</v>
      </c>
      <c r="BI177" s="143">
        <f>IF(N177="nulová",J177,0)</f>
        <v>0</v>
      </c>
      <c r="BJ177" s="17" t="s">
        <v>80</v>
      </c>
      <c r="BK177" s="143">
        <f>ROUND(I177*H177,2)</f>
        <v>0</v>
      </c>
      <c r="BL177" s="17" t="s">
        <v>192</v>
      </c>
      <c r="BM177" s="142" t="s">
        <v>292</v>
      </c>
    </row>
    <row r="178" spans="2:65" s="1" customFormat="1" ht="10">
      <c r="B178" s="32"/>
      <c r="D178" s="144" t="s">
        <v>163</v>
      </c>
      <c r="F178" s="145" t="s">
        <v>2061</v>
      </c>
      <c r="I178" s="146"/>
      <c r="L178" s="32"/>
      <c r="M178" s="147"/>
      <c r="T178" s="53"/>
      <c r="AT178" s="17" t="s">
        <v>163</v>
      </c>
      <c r="AU178" s="17" t="s">
        <v>84</v>
      </c>
    </row>
    <row r="179" spans="2:65" s="12" customFormat="1" ht="10">
      <c r="B179" s="148"/>
      <c r="D179" s="144" t="s">
        <v>164</v>
      </c>
      <c r="E179" s="149" t="s">
        <v>19</v>
      </c>
      <c r="F179" s="150" t="s">
        <v>2062</v>
      </c>
      <c r="H179" s="151">
        <v>52.9</v>
      </c>
      <c r="I179" s="152"/>
      <c r="L179" s="148"/>
      <c r="M179" s="153"/>
      <c r="T179" s="154"/>
      <c r="AT179" s="149" t="s">
        <v>164</v>
      </c>
      <c r="AU179" s="149" t="s">
        <v>84</v>
      </c>
      <c r="AV179" s="12" t="s">
        <v>84</v>
      </c>
      <c r="AW179" s="12" t="s">
        <v>36</v>
      </c>
      <c r="AX179" s="12" t="s">
        <v>75</v>
      </c>
      <c r="AY179" s="149" t="s">
        <v>157</v>
      </c>
    </row>
    <row r="180" spans="2:65" s="13" customFormat="1" ht="10">
      <c r="B180" s="155"/>
      <c r="D180" s="144" t="s">
        <v>164</v>
      </c>
      <c r="E180" s="156" t="s">
        <v>19</v>
      </c>
      <c r="F180" s="157" t="s">
        <v>166</v>
      </c>
      <c r="H180" s="158">
        <v>52.9</v>
      </c>
      <c r="I180" s="159"/>
      <c r="L180" s="155"/>
      <c r="M180" s="160"/>
      <c r="T180" s="161"/>
      <c r="AT180" s="156" t="s">
        <v>164</v>
      </c>
      <c r="AU180" s="156" t="s">
        <v>84</v>
      </c>
      <c r="AV180" s="13" t="s">
        <v>90</v>
      </c>
      <c r="AW180" s="13" t="s">
        <v>36</v>
      </c>
      <c r="AX180" s="13" t="s">
        <v>80</v>
      </c>
      <c r="AY180" s="156" t="s">
        <v>157</v>
      </c>
    </row>
    <row r="181" spans="2:65" s="1" customFormat="1" ht="24.15" customHeight="1">
      <c r="B181" s="32"/>
      <c r="C181" s="131" t="s">
        <v>294</v>
      </c>
      <c r="D181" s="131" t="s">
        <v>159</v>
      </c>
      <c r="E181" s="132" t="s">
        <v>2063</v>
      </c>
      <c r="F181" s="133" t="s">
        <v>2064</v>
      </c>
      <c r="G181" s="134" t="s">
        <v>235</v>
      </c>
      <c r="H181" s="135">
        <v>580</v>
      </c>
      <c r="I181" s="136"/>
      <c r="J181" s="137">
        <f>ROUND(I181*H181,2)</f>
        <v>0</v>
      </c>
      <c r="K181" s="133" t="s">
        <v>19</v>
      </c>
      <c r="L181" s="32"/>
      <c r="M181" s="138" t="s">
        <v>19</v>
      </c>
      <c r="N181" s="139" t="s">
        <v>46</v>
      </c>
      <c r="P181" s="140">
        <f>O181*H181</f>
        <v>0</v>
      </c>
      <c r="Q181" s="140">
        <v>0</v>
      </c>
      <c r="R181" s="140">
        <f>Q181*H181</f>
        <v>0</v>
      </c>
      <c r="S181" s="140">
        <v>0</v>
      </c>
      <c r="T181" s="141">
        <f>S181*H181</f>
        <v>0</v>
      </c>
      <c r="AR181" s="142" t="s">
        <v>192</v>
      </c>
      <c r="AT181" s="142" t="s">
        <v>159</v>
      </c>
      <c r="AU181" s="142" t="s">
        <v>84</v>
      </c>
      <c r="AY181" s="17" t="s">
        <v>157</v>
      </c>
      <c r="BE181" s="143">
        <f>IF(N181="základní",J181,0)</f>
        <v>0</v>
      </c>
      <c r="BF181" s="143">
        <f>IF(N181="snížená",J181,0)</f>
        <v>0</v>
      </c>
      <c r="BG181" s="143">
        <f>IF(N181="zákl. přenesená",J181,0)</f>
        <v>0</v>
      </c>
      <c r="BH181" s="143">
        <f>IF(N181="sníž. přenesená",J181,0)</f>
        <v>0</v>
      </c>
      <c r="BI181" s="143">
        <f>IF(N181="nulová",J181,0)</f>
        <v>0</v>
      </c>
      <c r="BJ181" s="17" t="s">
        <v>80</v>
      </c>
      <c r="BK181" s="143">
        <f>ROUND(I181*H181,2)</f>
        <v>0</v>
      </c>
      <c r="BL181" s="17" t="s">
        <v>192</v>
      </c>
      <c r="BM181" s="142" t="s">
        <v>297</v>
      </c>
    </row>
    <row r="182" spans="2:65" s="1" customFormat="1" ht="10">
      <c r="B182" s="32"/>
      <c r="D182" s="144" t="s">
        <v>163</v>
      </c>
      <c r="F182" s="145" t="s">
        <v>2064</v>
      </c>
      <c r="I182" s="146"/>
      <c r="L182" s="32"/>
      <c r="M182" s="147"/>
      <c r="T182" s="53"/>
      <c r="AT182" s="17" t="s">
        <v>163</v>
      </c>
      <c r="AU182" s="17" t="s">
        <v>84</v>
      </c>
    </row>
    <row r="183" spans="2:65" s="1" customFormat="1" ht="16.5" customHeight="1">
      <c r="B183" s="32"/>
      <c r="C183" s="162" t="s">
        <v>230</v>
      </c>
      <c r="D183" s="162" t="s">
        <v>206</v>
      </c>
      <c r="E183" s="163" t="s">
        <v>2065</v>
      </c>
      <c r="F183" s="164" t="s">
        <v>2066</v>
      </c>
      <c r="G183" s="165" t="s">
        <v>235</v>
      </c>
      <c r="H183" s="166">
        <v>347.39600000000002</v>
      </c>
      <c r="I183" s="167"/>
      <c r="J183" s="168">
        <f>ROUND(I183*H183,2)</f>
        <v>0</v>
      </c>
      <c r="K183" s="164" t="s">
        <v>19</v>
      </c>
      <c r="L183" s="169"/>
      <c r="M183" s="170" t="s">
        <v>19</v>
      </c>
      <c r="N183" s="171" t="s">
        <v>46</v>
      </c>
      <c r="P183" s="140">
        <f>O183*H183</f>
        <v>0</v>
      </c>
      <c r="Q183" s="140">
        <v>0</v>
      </c>
      <c r="R183" s="140">
        <f>Q183*H183</f>
        <v>0</v>
      </c>
      <c r="S183" s="140">
        <v>0</v>
      </c>
      <c r="T183" s="141">
        <f>S183*H183</f>
        <v>0</v>
      </c>
      <c r="AR183" s="142" t="s">
        <v>230</v>
      </c>
      <c r="AT183" s="142" t="s">
        <v>206</v>
      </c>
      <c r="AU183" s="142" t="s">
        <v>84</v>
      </c>
      <c r="AY183" s="17" t="s">
        <v>157</v>
      </c>
      <c r="BE183" s="143">
        <f>IF(N183="základní",J183,0)</f>
        <v>0</v>
      </c>
      <c r="BF183" s="143">
        <f>IF(N183="snížená",J183,0)</f>
        <v>0</v>
      </c>
      <c r="BG183" s="143">
        <f>IF(N183="zákl. přenesená",J183,0)</f>
        <v>0</v>
      </c>
      <c r="BH183" s="143">
        <f>IF(N183="sníž. přenesená",J183,0)</f>
        <v>0</v>
      </c>
      <c r="BI183" s="143">
        <f>IF(N183="nulová",J183,0)</f>
        <v>0</v>
      </c>
      <c r="BJ183" s="17" t="s">
        <v>80</v>
      </c>
      <c r="BK183" s="143">
        <f>ROUND(I183*H183,2)</f>
        <v>0</v>
      </c>
      <c r="BL183" s="17" t="s">
        <v>192</v>
      </c>
      <c r="BM183" s="142" t="s">
        <v>303</v>
      </c>
    </row>
    <row r="184" spans="2:65" s="1" customFormat="1" ht="10">
      <c r="B184" s="32"/>
      <c r="D184" s="144" t="s">
        <v>163</v>
      </c>
      <c r="F184" s="145" t="s">
        <v>2066</v>
      </c>
      <c r="I184" s="146"/>
      <c r="L184" s="32"/>
      <c r="M184" s="147"/>
      <c r="T184" s="53"/>
      <c r="AT184" s="17" t="s">
        <v>163</v>
      </c>
      <c r="AU184" s="17" t="s">
        <v>84</v>
      </c>
    </row>
    <row r="185" spans="2:65" s="12" customFormat="1" ht="10">
      <c r="B185" s="148"/>
      <c r="D185" s="144" t="s">
        <v>164</v>
      </c>
      <c r="E185" s="149" t="s">
        <v>19</v>
      </c>
      <c r="F185" s="150" t="s">
        <v>2067</v>
      </c>
      <c r="H185" s="151">
        <v>347.39600000000002</v>
      </c>
      <c r="I185" s="152"/>
      <c r="L185" s="148"/>
      <c r="M185" s="153"/>
      <c r="T185" s="154"/>
      <c r="AT185" s="149" t="s">
        <v>164</v>
      </c>
      <c r="AU185" s="149" t="s">
        <v>84</v>
      </c>
      <c r="AV185" s="12" t="s">
        <v>84</v>
      </c>
      <c r="AW185" s="12" t="s">
        <v>36</v>
      </c>
      <c r="AX185" s="12" t="s">
        <v>75</v>
      </c>
      <c r="AY185" s="149" t="s">
        <v>157</v>
      </c>
    </row>
    <row r="186" spans="2:65" s="13" customFormat="1" ht="10">
      <c r="B186" s="155"/>
      <c r="D186" s="144" t="s">
        <v>164</v>
      </c>
      <c r="E186" s="156" t="s">
        <v>19</v>
      </c>
      <c r="F186" s="157" t="s">
        <v>166</v>
      </c>
      <c r="H186" s="158">
        <v>347.39600000000002</v>
      </c>
      <c r="I186" s="159"/>
      <c r="L186" s="155"/>
      <c r="M186" s="160"/>
      <c r="T186" s="161"/>
      <c r="AT186" s="156" t="s">
        <v>164</v>
      </c>
      <c r="AU186" s="156" t="s">
        <v>84</v>
      </c>
      <c r="AV186" s="13" t="s">
        <v>90</v>
      </c>
      <c r="AW186" s="13" t="s">
        <v>36</v>
      </c>
      <c r="AX186" s="13" t="s">
        <v>80</v>
      </c>
      <c r="AY186" s="156" t="s">
        <v>157</v>
      </c>
    </row>
    <row r="187" spans="2:65" s="1" customFormat="1" ht="16.5" customHeight="1">
      <c r="B187" s="32"/>
      <c r="C187" s="162" t="s">
        <v>304</v>
      </c>
      <c r="D187" s="162" t="s">
        <v>206</v>
      </c>
      <c r="E187" s="163" t="s">
        <v>2068</v>
      </c>
      <c r="F187" s="164" t="s">
        <v>2069</v>
      </c>
      <c r="G187" s="165" t="s">
        <v>235</v>
      </c>
      <c r="H187" s="166">
        <v>264.5</v>
      </c>
      <c r="I187" s="167"/>
      <c r="J187" s="168">
        <f>ROUND(I187*H187,2)</f>
        <v>0</v>
      </c>
      <c r="K187" s="164" t="s">
        <v>19</v>
      </c>
      <c r="L187" s="169"/>
      <c r="M187" s="170" t="s">
        <v>19</v>
      </c>
      <c r="N187" s="171" t="s">
        <v>46</v>
      </c>
      <c r="P187" s="140">
        <f>O187*H187</f>
        <v>0</v>
      </c>
      <c r="Q187" s="140">
        <v>0</v>
      </c>
      <c r="R187" s="140">
        <f>Q187*H187</f>
        <v>0</v>
      </c>
      <c r="S187" s="140">
        <v>0</v>
      </c>
      <c r="T187" s="141">
        <f>S187*H187</f>
        <v>0</v>
      </c>
      <c r="AR187" s="142" t="s">
        <v>230</v>
      </c>
      <c r="AT187" s="142" t="s">
        <v>206</v>
      </c>
      <c r="AU187" s="142" t="s">
        <v>84</v>
      </c>
      <c r="AY187" s="17" t="s">
        <v>157</v>
      </c>
      <c r="BE187" s="143">
        <f>IF(N187="základní",J187,0)</f>
        <v>0</v>
      </c>
      <c r="BF187" s="143">
        <f>IF(N187="snížená",J187,0)</f>
        <v>0</v>
      </c>
      <c r="BG187" s="143">
        <f>IF(N187="zákl. přenesená",J187,0)</f>
        <v>0</v>
      </c>
      <c r="BH187" s="143">
        <f>IF(N187="sníž. přenesená",J187,0)</f>
        <v>0</v>
      </c>
      <c r="BI187" s="143">
        <f>IF(N187="nulová",J187,0)</f>
        <v>0</v>
      </c>
      <c r="BJ187" s="17" t="s">
        <v>80</v>
      </c>
      <c r="BK187" s="143">
        <f>ROUND(I187*H187,2)</f>
        <v>0</v>
      </c>
      <c r="BL187" s="17" t="s">
        <v>192</v>
      </c>
      <c r="BM187" s="142" t="s">
        <v>307</v>
      </c>
    </row>
    <row r="188" spans="2:65" s="1" customFormat="1" ht="10">
      <c r="B188" s="32"/>
      <c r="D188" s="144" t="s">
        <v>163</v>
      </c>
      <c r="F188" s="145" t="s">
        <v>2069</v>
      </c>
      <c r="I188" s="146"/>
      <c r="L188" s="32"/>
      <c r="M188" s="147"/>
      <c r="T188" s="53"/>
      <c r="AT188" s="17" t="s">
        <v>163</v>
      </c>
      <c r="AU188" s="17" t="s">
        <v>84</v>
      </c>
    </row>
    <row r="189" spans="2:65" s="12" customFormat="1" ht="10">
      <c r="B189" s="148"/>
      <c r="D189" s="144" t="s">
        <v>164</v>
      </c>
      <c r="E189" s="149" t="s">
        <v>19</v>
      </c>
      <c r="F189" s="150" t="s">
        <v>2070</v>
      </c>
      <c r="H189" s="151">
        <v>264.5</v>
      </c>
      <c r="I189" s="152"/>
      <c r="L189" s="148"/>
      <c r="M189" s="153"/>
      <c r="T189" s="154"/>
      <c r="AT189" s="149" t="s">
        <v>164</v>
      </c>
      <c r="AU189" s="149" t="s">
        <v>84</v>
      </c>
      <c r="AV189" s="12" t="s">
        <v>84</v>
      </c>
      <c r="AW189" s="12" t="s">
        <v>36</v>
      </c>
      <c r="AX189" s="12" t="s">
        <v>75</v>
      </c>
      <c r="AY189" s="149" t="s">
        <v>157</v>
      </c>
    </row>
    <row r="190" spans="2:65" s="13" customFormat="1" ht="10">
      <c r="B190" s="155"/>
      <c r="D190" s="144" t="s">
        <v>164</v>
      </c>
      <c r="E190" s="156" t="s">
        <v>19</v>
      </c>
      <c r="F190" s="157" t="s">
        <v>166</v>
      </c>
      <c r="H190" s="158">
        <v>264.5</v>
      </c>
      <c r="I190" s="159"/>
      <c r="L190" s="155"/>
      <c r="M190" s="160"/>
      <c r="T190" s="161"/>
      <c r="AT190" s="156" t="s">
        <v>164</v>
      </c>
      <c r="AU190" s="156" t="s">
        <v>84</v>
      </c>
      <c r="AV190" s="13" t="s">
        <v>90</v>
      </c>
      <c r="AW190" s="13" t="s">
        <v>36</v>
      </c>
      <c r="AX190" s="13" t="s">
        <v>80</v>
      </c>
      <c r="AY190" s="156" t="s">
        <v>157</v>
      </c>
    </row>
    <row r="191" spans="2:65" s="1" customFormat="1" ht="24.15" customHeight="1">
      <c r="B191" s="32"/>
      <c r="C191" s="131" t="s">
        <v>236</v>
      </c>
      <c r="D191" s="131" t="s">
        <v>159</v>
      </c>
      <c r="E191" s="132" t="s">
        <v>2071</v>
      </c>
      <c r="F191" s="133" t="s">
        <v>2072</v>
      </c>
      <c r="G191" s="134" t="s">
        <v>235</v>
      </c>
      <c r="H191" s="135">
        <v>170</v>
      </c>
      <c r="I191" s="136"/>
      <c r="J191" s="137">
        <f>ROUND(I191*H191,2)</f>
        <v>0</v>
      </c>
      <c r="K191" s="133" t="s">
        <v>19</v>
      </c>
      <c r="L191" s="32"/>
      <c r="M191" s="138" t="s">
        <v>19</v>
      </c>
      <c r="N191" s="139" t="s">
        <v>46</v>
      </c>
      <c r="P191" s="140">
        <f>O191*H191</f>
        <v>0</v>
      </c>
      <c r="Q191" s="140">
        <v>0</v>
      </c>
      <c r="R191" s="140">
        <f>Q191*H191</f>
        <v>0</v>
      </c>
      <c r="S191" s="140">
        <v>0</v>
      </c>
      <c r="T191" s="141">
        <f>S191*H191</f>
        <v>0</v>
      </c>
      <c r="AR191" s="142" t="s">
        <v>192</v>
      </c>
      <c r="AT191" s="142" t="s">
        <v>159</v>
      </c>
      <c r="AU191" s="142" t="s">
        <v>84</v>
      </c>
      <c r="AY191" s="17" t="s">
        <v>157</v>
      </c>
      <c r="BE191" s="143">
        <f>IF(N191="základní",J191,0)</f>
        <v>0</v>
      </c>
      <c r="BF191" s="143">
        <f>IF(N191="snížená",J191,0)</f>
        <v>0</v>
      </c>
      <c r="BG191" s="143">
        <f>IF(N191="zákl. přenesená",J191,0)</f>
        <v>0</v>
      </c>
      <c r="BH191" s="143">
        <f>IF(N191="sníž. přenesená",J191,0)</f>
        <v>0</v>
      </c>
      <c r="BI191" s="143">
        <f>IF(N191="nulová",J191,0)</f>
        <v>0</v>
      </c>
      <c r="BJ191" s="17" t="s">
        <v>80</v>
      </c>
      <c r="BK191" s="143">
        <f>ROUND(I191*H191,2)</f>
        <v>0</v>
      </c>
      <c r="BL191" s="17" t="s">
        <v>192</v>
      </c>
      <c r="BM191" s="142" t="s">
        <v>312</v>
      </c>
    </row>
    <row r="192" spans="2:65" s="1" customFormat="1" ht="10">
      <c r="B192" s="32"/>
      <c r="D192" s="144" t="s">
        <v>163</v>
      </c>
      <c r="F192" s="145" t="s">
        <v>2072</v>
      </c>
      <c r="I192" s="146"/>
      <c r="L192" s="32"/>
      <c r="M192" s="147"/>
      <c r="T192" s="53"/>
      <c r="AT192" s="17" t="s">
        <v>163</v>
      </c>
      <c r="AU192" s="17" t="s">
        <v>84</v>
      </c>
    </row>
    <row r="193" spans="2:65" s="1" customFormat="1" ht="16.5" customHeight="1">
      <c r="B193" s="32"/>
      <c r="C193" s="162" t="s">
        <v>314</v>
      </c>
      <c r="D193" s="162" t="s">
        <v>206</v>
      </c>
      <c r="E193" s="163" t="s">
        <v>2073</v>
      </c>
      <c r="F193" s="164" t="s">
        <v>2074</v>
      </c>
      <c r="G193" s="165" t="s">
        <v>235</v>
      </c>
      <c r="H193" s="166">
        <v>46</v>
      </c>
      <c r="I193" s="167"/>
      <c r="J193" s="168">
        <f>ROUND(I193*H193,2)</f>
        <v>0</v>
      </c>
      <c r="K193" s="164" t="s">
        <v>19</v>
      </c>
      <c r="L193" s="169"/>
      <c r="M193" s="170" t="s">
        <v>19</v>
      </c>
      <c r="N193" s="171" t="s">
        <v>46</v>
      </c>
      <c r="P193" s="140">
        <f>O193*H193</f>
        <v>0</v>
      </c>
      <c r="Q193" s="140">
        <v>0</v>
      </c>
      <c r="R193" s="140">
        <f>Q193*H193</f>
        <v>0</v>
      </c>
      <c r="S193" s="140">
        <v>0</v>
      </c>
      <c r="T193" s="141">
        <f>S193*H193</f>
        <v>0</v>
      </c>
      <c r="AR193" s="142" t="s">
        <v>230</v>
      </c>
      <c r="AT193" s="142" t="s">
        <v>206</v>
      </c>
      <c r="AU193" s="142" t="s">
        <v>84</v>
      </c>
      <c r="AY193" s="17" t="s">
        <v>157</v>
      </c>
      <c r="BE193" s="143">
        <f>IF(N193="základní",J193,0)</f>
        <v>0</v>
      </c>
      <c r="BF193" s="143">
        <f>IF(N193="snížená",J193,0)</f>
        <v>0</v>
      </c>
      <c r="BG193" s="143">
        <f>IF(N193="zákl. přenesená",J193,0)</f>
        <v>0</v>
      </c>
      <c r="BH193" s="143">
        <f>IF(N193="sníž. přenesená",J193,0)</f>
        <v>0</v>
      </c>
      <c r="BI193" s="143">
        <f>IF(N193="nulová",J193,0)</f>
        <v>0</v>
      </c>
      <c r="BJ193" s="17" t="s">
        <v>80</v>
      </c>
      <c r="BK193" s="143">
        <f>ROUND(I193*H193,2)</f>
        <v>0</v>
      </c>
      <c r="BL193" s="17" t="s">
        <v>192</v>
      </c>
      <c r="BM193" s="142" t="s">
        <v>317</v>
      </c>
    </row>
    <row r="194" spans="2:65" s="1" customFormat="1" ht="10">
      <c r="B194" s="32"/>
      <c r="D194" s="144" t="s">
        <v>163</v>
      </c>
      <c r="F194" s="145" t="s">
        <v>2074</v>
      </c>
      <c r="I194" s="146"/>
      <c r="L194" s="32"/>
      <c r="M194" s="147"/>
      <c r="T194" s="53"/>
      <c r="AT194" s="17" t="s">
        <v>163</v>
      </c>
      <c r="AU194" s="17" t="s">
        <v>84</v>
      </c>
    </row>
    <row r="195" spans="2:65" s="12" customFormat="1" ht="10">
      <c r="B195" s="148"/>
      <c r="D195" s="144" t="s">
        <v>164</v>
      </c>
      <c r="E195" s="149" t="s">
        <v>19</v>
      </c>
      <c r="F195" s="150" t="s">
        <v>2075</v>
      </c>
      <c r="H195" s="151">
        <v>46</v>
      </c>
      <c r="I195" s="152"/>
      <c r="L195" s="148"/>
      <c r="M195" s="153"/>
      <c r="T195" s="154"/>
      <c r="AT195" s="149" t="s">
        <v>164</v>
      </c>
      <c r="AU195" s="149" t="s">
        <v>84</v>
      </c>
      <c r="AV195" s="12" t="s">
        <v>84</v>
      </c>
      <c r="AW195" s="12" t="s">
        <v>36</v>
      </c>
      <c r="AX195" s="12" t="s">
        <v>75</v>
      </c>
      <c r="AY195" s="149" t="s">
        <v>157</v>
      </c>
    </row>
    <row r="196" spans="2:65" s="13" customFormat="1" ht="10">
      <c r="B196" s="155"/>
      <c r="D196" s="144" t="s">
        <v>164</v>
      </c>
      <c r="E196" s="156" t="s">
        <v>19</v>
      </c>
      <c r="F196" s="157" t="s">
        <v>166</v>
      </c>
      <c r="H196" s="158">
        <v>46</v>
      </c>
      <c r="I196" s="159"/>
      <c r="L196" s="155"/>
      <c r="M196" s="160"/>
      <c r="T196" s="161"/>
      <c r="AT196" s="156" t="s">
        <v>164</v>
      </c>
      <c r="AU196" s="156" t="s">
        <v>84</v>
      </c>
      <c r="AV196" s="13" t="s">
        <v>90</v>
      </c>
      <c r="AW196" s="13" t="s">
        <v>36</v>
      </c>
      <c r="AX196" s="13" t="s">
        <v>80</v>
      </c>
      <c r="AY196" s="156" t="s">
        <v>157</v>
      </c>
    </row>
    <row r="197" spans="2:65" s="1" customFormat="1" ht="16.5" customHeight="1">
      <c r="B197" s="32"/>
      <c r="C197" s="162" t="s">
        <v>240</v>
      </c>
      <c r="D197" s="162" t="s">
        <v>206</v>
      </c>
      <c r="E197" s="163" t="s">
        <v>2076</v>
      </c>
      <c r="F197" s="164" t="s">
        <v>2077</v>
      </c>
      <c r="G197" s="165" t="s">
        <v>235</v>
      </c>
      <c r="H197" s="166">
        <v>195.5</v>
      </c>
      <c r="I197" s="167"/>
      <c r="J197" s="168">
        <f>ROUND(I197*H197,2)</f>
        <v>0</v>
      </c>
      <c r="K197" s="164" t="s">
        <v>19</v>
      </c>
      <c r="L197" s="169"/>
      <c r="M197" s="170" t="s">
        <v>19</v>
      </c>
      <c r="N197" s="171" t="s">
        <v>46</v>
      </c>
      <c r="P197" s="140">
        <f>O197*H197</f>
        <v>0</v>
      </c>
      <c r="Q197" s="140">
        <v>0</v>
      </c>
      <c r="R197" s="140">
        <f>Q197*H197</f>
        <v>0</v>
      </c>
      <c r="S197" s="140">
        <v>0</v>
      </c>
      <c r="T197" s="141">
        <f>S197*H197</f>
        <v>0</v>
      </c>
      <c r="AR197" s="142" t="s">
        <v>230</v>
      </c>
      <c r="AT197" s="142" t="s">
        <v>206</v>
      </c>
      <c r="AU197" s="142" t="s">
        <v>84</v>
      </c>
      <c r="AY197" s="17" t="s">
        <v>157</v>
      </c>
      <c r="BE197" s="143">
        <f>IF(N197="základní",J197,0)</f>
        <v>0</v>
      </c>
      <c r="BF197" s="143">
        <f>IF(N197="snížená",J197,0)</f>
        <v>0</v>
      </c>
      <c r="BG197" s="143">
        <f>IF(N197="zákl. přenesená",J197,0)</f>
        <v>0</v>
      </c>
      <c r="BH197" s="143">
        <f>IF(N197="sníž. přenesená",J197,0)</f>
        <v>0</v>
      </c>
      <c r="BI197" s="143">
        <f>IF(N197="nulová",J197,0)</f>
        <v>0</v>
      </c>
      <c r="BJ197" s="17" t="s">
        <v>80</v>
      </c>
      <c r="BK197" s="143">
        <f>ROUND(I197*H197,2)</f>
        <v>0</v>
      </c>
      <c r="BL197" s="17" t="s">
        <v>192</v>
      </c>
      <c r="BM197" s="142" t="s">
        <v>333</v>
      </c>
    </row>
    <row r="198" spans="2:65" s="1" customFormat="1" ht="10">
      <c r="B198" s="32"/>
      <c r="D198" s="144" t="s">
        <v>163</v>
      </c>
      <c r="F198" s="145" t="s">
        <v>2077</v>
      </c>
      <c r="I198" s="146"/>
      <c r="L198" s="32"/>
      <c r="M198" s="147"/>
      <c r="T198" s="53"/>
      <c r="AT198" s="17" t="s">
        <v>163</v>
      </c>
      <c r="AU198" s="17" t="s">
        <v>84</v>
      </c>
    </row>
    <row r="199" spans="2:65" s="12" customFormat="1" ht="10">
      <c r="B199" s="148"/>
      <c r="D199" s="144" t="s">
        <v>164</v>
      </c>
      <c r="E199" s="149" t="s">
        <v>19</v>
      </c>
      <c r="F199" s="150" t="s">
        <v>2078</v>
      </c>
      <c r="H199" s="151">
        <v>195.5</v>
      </c>
      <c r="I199" s="152"/>
      <c r="L199" s="148"/>
      <c r="M199" s="153"/>
      <c r="T199" s="154"/>
      <c r="AT199" s="149" t="s">
        <v>164</v>
      </c>
      <c r="AU199" s="149" t="s">
        <v>84</v>
      </c>
      <c r="AV199" s="12" t="s">
        <v>84</v>
      </c>
      <c r="AW199" s="12" t="s">
        <v>36</v>
      </c>
      <c r="AX199" s="12" t="s">
        <v>75</v>
      </c>
      <c r="AY199" s="149" t="s">
        <v>157</v>
      </c>
    </row>
    <row r="200" spans="2:65" s="13" customFormat="1" ht="10">
      <c r="B200" s="155"/>
      <c r="D200" s="144" t="s">
        <v>164</v>
      </c>
      <c r="E200" s="156" t="s">
        <v>19</v>
      </c>
      <c r="F200" s="157" t="s">
        <v>166</v>
      </c>
      <c r="H200" s="158">
        <v>195.5</v>
      </c>
      <c r="I200" s="159"/>
      <c r="L200" s="155"/>
      <c r="M200" s="160"/>
      <c r="T200" s="161"/>
      <c r="AT200" s="156" t="s">
        <v>164</v>
      </c>
      <c r="AU200" s="156" t="s">
        <v>84</v>
      </c>
      <c r="AV200" s="13" t="s">
        <v>90</v>
      </c>
      <c r="AW200" s="13" t="s">
        <v>36</v>
      </c>
      <c r="AX200" s="13" t="s">
        <v>80</v>
      </c>
      <c r="AY200" s="156" t="s">
        <v>157</v>
      </c>
    </row>
    <row r="201" spans="2:65" s="1" customFormat="1" ht="24.15" customHeight="1">
      <c r="B201" s="32"/>
      <c r="C201" s="131" t="s">
        <v>337</v>
      </c>
      <c r="D201" s="131" t="s">
        <v>159</v>
      </c>
      <c r="E201" s="132" t="s">
        <v>2079</v>
      </c>
      <c r="F201" s="133" t="s">
        <v>2080</v>
      </c>
      <c r="G201" s="134" t="s">
        <v>235</v>
      </c>
      <c r="H201" s="135">
        <v>10</v>
      </c>
      <c r="I201" s="136"/>
      <c r="J201" s="137">
        <f>ROUND(I201*H201,2)</f>
        <v>0</v>
      </c>
      <c r="K201" s="133" t="s">
        <v>19</v>
      </c>
      <c r="L201" s="32"/>
      <c r="M201" s="138" t="s">
        <v>19</v>
      </c>
      <c r="N201" s="139" t="s">
        <v>46</v>
      </c>
      <c r="P201" s="140">
        <f>O201*H201</f>
        <v>0</v>
      </c>
      <c r="Q201" s="140">
        <v>0</v>
      </c>
      <c r="R201" s="140">
        <f>Q201*H201</f>
        <v>0</v>
      </c>
      <c r="S201" s="140">
        <v>0</v>
      </c>
      <c r="T201" s="141">
        <f>S201*H201</f>
        <v>0</v>
      </c>
      <c r="AR201" s="142" t="s">
        <v>192</v>
      </c>
      <c r="AT201" s="142" t="s">
        <v>159</v>
      </c>
      <c r="AU201" s="142" t="s">
        <v>84</v>
      </c>
      <c r="AY201" s="17" t="s">
        <v>157</v>
      </c>
      <c r="BE201" s="143">
        <f>IF(N201="základní",J201,0)</f>
        <v>0</v>
      </c>
      <c r="BF201" s="143">
        <f>IF(N201="snížená",J201,0)</f>
        <v>0</v>
      </c>
      <c r="BG201" s="143">
        <f>IF(N201="zákl. přenesená",J201,0)</f>
        <v>0</v>
      </c>
      <c r="BH201" s="143">
        <f>IF(N201="sníž. přenesená",J201,0)</f>
        <v>0</v>
      </c>
      <c r="BI201" s="143">
        <f>IF(N201="nulová",J201,0)</f>
        <v>0</v>
      </c>
      <c r="BJ201" s="17" t="s">
        <v>80</v>
      </c>
      <c r="BK201" s="143">
        <f>ROUND(I201*H201,2)</f>
        <v>0</v>
      </c>
      <c r="BL201" s="17" t="s">
        <v>192</v>
      </c>
      <c r="BM201" s="142" t="s">
        <v>341</v>
      </c>
    </row>
    <row r="202" spans="2:65" s="1" customFormat="1" ht="18">
      <c r="B202" s="32"/>
      <c r="D202" s="144" t="s">
        <v>163</v>
      </c>
      <c r="F202" s="145" t="s">
        <v>2080</v>
      </c>
      <c r="I202" s="146"/>
      <c r="L202" s="32"/>
      <c r="M202" s="147"/>
      <c r="T202" s="53"/>
      <c r="AT202" s="17" t="s">
        <v>163</v>
      </c>
      <c r="AU202" s="17" t="s">
        <v>84</v>
      </c>
    </row>
    <row r="203" spans="2:65" s="1" customFormat="1" ht="24.15" customHeight="1">
      <c r="B203" s="32"/>
      <c r="C203" s="162" t="s">
        <v>244</v>
      </c>
      <c r="D203" s="162" t="s">
        <v>206</v>
      </c>
      <c r="E203" s="163" t="s">
        <v>2081</v>
      </c>
      <c r="F203" s="164" t="s">
        <v>2082</v>
      </c>
      <c r="G203" s="165" t="s">
        <v>235</v>
      </c>
      <c r="H203" s="166">
        <v>11.5</v>
      </c>
      <c r="I203" s="167"/>
      <c r="J203" s="168">
        <f>ROUND(I203*H203,2)</f>
        <v>0</v>
      </c>
      <c r="K203" s="164" t="s">
        <v>19</v>
      </c>
      <c r="L203" s="169"/>
      <c r="M203" s="170" t="s">
        <v>19</v>
      </c>
      <c r="N203" s="171" t="s">
        <v>46</v>
      </c>
      <c r="P203" s="140">
        <f>O203*H203</f>
        <v>0</v>
      </c>
      <c r="Q203" s="140">
        <v>0</v>
      </c>
      <c r="R203" s="140">
        <f>Q203*H203</f>
        <v>0</v>
      </c>
      <c r="S203" s="140">
        <v>0</v>
      </c>
      <c r="T203" s="141">
        <f>S203*H203</f>
        <v>0</v>
      </c>
      <c r="AR203" s="142" t="s">
        <v>230</v>
      </c>
      <c r="AT203" s="142" t="s">
        <v>206</v>
      </c>
      <c r="AU203" s="142" t="s">
        <v>84</v>
      </c>
      <c r="AY203" s="17" t="s">
        <v>157</v>
      </c>
      <c r="BE203" s="143">
        <f>IF(N203="základní",J203,0)</f>
        <v>0</v>
      </c>
      <c r="BF203" s="143">
        <f>IF(N203="snížená",J203,0)</f>
        <v>0</v>
      </c>
      <c r="BG203" s="143">
        <f>IF(N203="zákl. přenesená",J203,0)</f>
        <v>0</v>
      </c>
      <c r="BH203" s="143">
        <f>IF(N203="sníž. přenesená",J203,0)</f>
        <v>0</v>
      </c>
      <c r="BI203" s="143">
        <f>IF(N203="nulová",J203,0)</f>
        <v>0</v>
      </c>
      <c r="BJ203" s="17" t="s">
        <v>80</v>
      </c>
      <c r="BK203" s="143">
        <f>ROUND(I203*H203,2)</f>
        <v>0</v>
      </c>
      <c r="BL203" s="17" t="s">
        <v>192</v>
      </c>
      <c r="BM203" s="142" t="s">
        <v>345</v>
      </c>
    </row>
    <row r="204" spans="2:65" s="1" customFormat="1" ht="18">
      <c r="B204" s="32"/>
      <c r="D204" s="144" t="s">
        <v>163</v>
      </c>
      <c r="F204" s="145" t="s">
        <v>2082</v>
      </c>
      <c r="I204" s="146"/>
      <c r="L204" s="32"/>
      <c r="M204" s="147"/>
      <c r="T204" s="53"/>
      <c r="AT204" s="17" t="s">
        <v>163</v>
      </c>
      <c r="AU204" s="17" t="s">
        <v>84</v>
      </c>
    </row>
    <row r="205" spans="2:65" s="12" customFormat="1" ht="10">
      <c r="B205" s="148"/>
      <c r="D205" s="144" t="s">
        <v>164</v>
      </c>
      <c r="E205" s="149" t="s">
        <v>19</v>
      </c>
      <c r="F205" s="150" t="s">
        <v>2083</v>
      </c>
      <c r="H205" s="151">
        <v>11.5</v>
      </c>
      <c r="I205" s="152"/>
      <c r="L205" s="148"/>
      <c r="M205" s="153"/>
      <c r="T205" s="154"/>
      <c r="AT205" s="149" t="s">
        <v>164</v>
      </c>
      <c r="AU205" s="149" t="s">
        <v>84</v>
      </c>
      <c r="AV205" s="12" t="s">
        <v>84</v>
      </c>
      <c r="AW205" s="12" t="s">
        <v>36</v>
      </c>
      <c r="AX205" s="12" t="s">
        <v>75</v>
      </c>
      <c r="AY205" s="149" t="s">
        <v>157</v>
      </c>
    </row>
    <row r="206" spans="2:65" s="13" customFormat="1" ht="10">
      <c r="B206" s="155"/>
      <c r="D206" s="144" t="s">
        <v>164</v>
      </c>
      <c r="E206" s="156" t="s">
        <v>19</v>
      </c>
      <c r="F206" s="157" t="s">
        <v>166</v>
      </c>
      <c r="H206" s="158">
        <v>11.5</v>
      </c>
      <c r="I206" s="159"/>
      <c r="L206" s="155"/>
      <c r="M206" s="160"/>
      <c r="T206" s="161"/>
      <c r="AT206" s="156" t="s">
        <v>164</v>
      </c>
      <c r="AU206" s="156" t="s">
        <v>84</v>
      </c>
      <c r="AV206" s="13" t="s">
        <v>90</v>
      </c>
      <c r="AW206" s="13" t="s">
        <v>36</v>
      </c>
      <c r="AX206" s="13" t="s">
        <v>80</v>
      </c>
      <c r="AY206" s="156" t="s">
        <v>157</v>
      </c>
    </row>
    <row r="207" spans="2:65" s="1" customFormat="1" ht="24.15" customHeight="1">
      <c r="B207" s="32"/>
      <c r="C207" s="131" t="s">
        <v>346</v>
      </c>
      <c r="D207" s="131" t="s">
        <v>159</v>
      </c>
      <c r="E207" s="132" t="s">
        <v>2084</v>
      </c>
      <c r="F207" s="133" t="s">
        <v>2085</v>
      </c>
      <c r="G207" s="134" t="s">
        <v>235</v>
      </c>
      <c r="H207" s="135">
        <v>100</v>
      </c>
      <c r="I207" s="136"/>
      <c r="J207" s="137">
        <f>ROUND(I207*H207,2)</f>
        <v>0</v>
      </c>
      <c r="K207" s="133" t="s">
        <v>19</v>
      </c>
      <c r="L207" s="32"/>
      <c r="M207" s="138" t="s">
        <v>19</v>
      </c>
      <c r="N207" s="139" t="s">
        <v>46</v>
      </c>
      <c r="P207" s="140">
        <f>O207*H207</f>
        <v>0</v>
      </c>
      <c r="Q207" s="140">
        <v>0</v>
      </c>
      <c r="R207" s="140">
        <f>Q207*H207</f>
        <v>0</v>
      </c>
      <c r="S207" s="140">
        <v>0</v>
      </c>
      <c r="T207" s="141">
        <f>S207*H207</f>
        <v>0</v>
      </c>
      <c r="AR207" s="142" t="s">
        <v>192</v>
      </c>
      <c r="AT207" s="142" t="s">
        <v>159</v>
      </c>
      <c r="AU207" s="142" t="s">
        <v>84</v>
      </c>
      <c r="AY207" s="17" t="s">
        <v>157</v>
      </c>
      <c r="BE207" s="143">
        <f>IF(N207="základní",J207,0)</f>
        <v>0</v>
      </c>
      <c r="BF207" s="143">
        <f>IF(N207="snížená",J207,0)</f>
        <v>0</v>
      </c>
      <c r="BG207" s="143">
        <f>IF(N207="zákl. přenesená",J207,0)</f>
        <v>0</v>
      </c>
      <c r="BH207" s="143">
        <f>IF(N207="sníž. přenesená",J207,0)</f>
        <v>0</v>
      </c>
      <c r="BI207" s="143">
        <f>IF(N207="nulová",J207,0)</f>
        <v>0</v>
      </c>
      <c r="BJ207" s="17" t="s">
        <v>80</v>
      </c>
      <c r="BK207" s="143">
        <f>ROUND(I207*H207,2)</f>
        <v>0</v>
      </c>
      <c r="BL207" s="17" t="s">
        <v>192</v>
      </c>
      <c r="BM207" s="142" t="s">
        <v>349</v>
      </c>
    </row>
    <row r="208" spans="2:65" s="1" customFormat="1" ht="18">
      <c r="B208" s="32"/>
      <c r="D208" s="144" t="s">
        <v>163</v>
      </c>
      <c r="F208" s="145" t="s">
        <v>2085</v>
      </c>
      <c r="I208" s="146"/>
      <c r="L208" s="32"/>
      <c r="M208" s="147"/>
      <c r="T208" s="53"/>
      <c r="AT208" s="17" t="s">
        <v>163</v>
      </c>
      <c r="AU208" s="17" t="s">
        <v>84</v>
      </c>
    </row>
    <row r="209" spans="2:65" s="1" customFormat="1" ht="24.15" customHeight="1">
      <c r="B209" s="32"/>
      <c r="C209" s="162" t="s">
        <v>248</v>
      </c>
      <c r="D209" s="162" t="s">
        <v>206</v>
      </c>
      <c r="E209" s="163" t="s">
        <v>2086</v>
      </c>
      <c r="F209" s="164" t="s">
        <v>2087</v>
      </c>
      <c r="G209" s="165" t="s">
        <v>235</v>
      </c>
      <c r="H209" s="166">
        <v>57.5</v>
      </c>
      <c r="I209" s="167"/>
      <c r="J209" s="168">
        <f>ROUND(I209*H209,2)</f>
        <v>0</v>
      </c>
      <c r="K209" s="164" t="s">
        <v>19</v>
      </c>
      <c r="L209" s="169"/>
      <c r="M209" s="170" t="s">
        <v>19</v>
      </c>
      <c r="N209" s="171" t="s">
        <v>46</v>
      </c>
      <c r="P209" s="140">
        <f>O209*H209</f>
        <v>0</v>
      </c>
      <c r="Q209" s="140">
        <v>0</v>
      </c>
      <c r="R209" s="140">
        <f>Q209*H209</f>
        <v>0</v>
      </c>
      <c r="S209" s="140">
        <v>0</v>
      </c>
      <c r="T209" s="141">
        <f>S209*H209</f>
        <v>0</v>
      </c>
      <c r="AR209" s="142" t="s">
        <v>230</v>
      </c>
      <c r="AT209" s="142" t="s">
        <v>206</v>
      </c>
      <c r="AU209" s="142" t="s">
        <v>84</v>
      </c>
      <c r="AY209" s="17" t="s">
        <v>157</v>
      </c>
      <c r="BE209" s="143">
        <f>IF(N209="základní",J209,0)</f>
        <v>0</v>
      </c>
      <c r="BF209" s="143">
        <f>IF(N209="snížená",J209,0)</f>
        <v>0</v>
      </c>
      <c r="BG209" s="143">
        <f>IF(N209="zákl. přenesená",J209,0)</f>
        <v>0</v>
      </c>
      <c r="BH209" s="143">
        <f>IF(N209="sníž. přenesená",J209,0)</f>
        <v>0</v>
      </c>
      <c r="BI209" s="143">
        <f>IF(N209="nulová",J209,0)</f>
        <v>0</v>
      </c>
      <c r="BJ209" s="17" t="s">
        <v>80</v>
      </c>
      <c r="BK209" s="143">
        <f>ROUND(I209*H209,2)</f>
        <v>0</v>
      </c>
      <c r="BL209" s="17" t="s">
        <v>192</v>
      </c>
      <c r="BM209" s="142" t="s">
        <v>352</v>
      </c>
    </row>
    <row r="210" spans="2:65" s="1" customFormat="1" ht="10">
      <c r="B210" s="32"/>
      <c r="D210" s="144" t="s">
        <v>163</v>
      </c>
      <c r="F210" s="145" t="s">
        <v>2087</v>
      </c>
      <c r="I210" s="146"/>
      <c r="L210" s="32"/>
      <c r="M210" s="147"/>
      <c r="T210" s="53"/>
      <c r="AT210" s="17" t="s">
        <v>163</v>
      </c>
      <c r="AU210" s="17" t="s">
        <v>84</v>
      </c>
    </row>
    <row r="211" spans="2:65" s="12" customFormat="1" ht="10">
      <c r="B211" s="148"/>
      <c r="D211" s="144" t="s">
        <v>164</v>
      </c>
      <c r="E211" s="149" t="s">
        <v>19</v>
      </c>
      <c r="F211" s="150" t="s">
        <v>2030</v>
      </c>
      <c r="H211" s="151">
        <v>57.5</v>
      </c>
      <c r="I211" s="152"/>
      <c r="L211" s="148"/>
      <c r="M211" s="153"/>
      <c r="T211" s="154"/>
      <c r="AT211" s="149" t="s">
        <v>164</v>
      </c>
      <c r="AU211" s="149" t="s">
        <v>84</v>
      </c>
      <c r="AV211" s="12" t="s">
        <v>84</v>
      </c>
      <c r="AW211" s="12" t="s">
        <v>36</v>
      </c>
      <c r="AX211" s="12" t="s">
        <v>75</v>
      </c>
      <c r="AY211" s="149" t="s">
        <v>157</v>
      </c>
    </row>
    <row r="212" spans="2:65" s="13" customFormat="1" ht="10">
      <c r="B212" s="155"/>
      <c r="D212" s="144" t="s">
        <v>164</v>
      </c>
      <c r="E212" s="156" t="s">
        <v>19</v>
      </c>
      <c r="F212" s="157" t="s">
        <v>166</v>
      </c>
      <c r="H212" s="158">
        <v>57.5</v>
      </c>
      <c r="I212" s="159"/>
      <c r="L212" s="155"/>
      <c r="M212" s="160"/>
      <c r="T212" s="161"/>
      <c r="AT212" s="156" t="s">
        <v>164</v>
      </c>
      <c r="AU212" s="156" t="s">
        <v>84</v>
      </c>
      <c r="AV212" s="13" t="s">
        <v>90</v>
      </c>
      <c r="AW212" s="13" t="s">
        <v>36</v>
      </c>
      <c r="AX212" s="13" t="s">
        <v>80</v>
      </c>
      <c r="AY212" s="156" t="s">
        <v>157</v>
      </c>
    </row>
    <row r="213" spans="2:65" s="1" customFormat="1" ht="24.15" customHeight="1">
      <c r="B213" s="32"/>
      <c r="C213" s="162" t="s">
        <v>353</v>
      </c>
      <c r="D213" s="162" t="s">
        <v>206</v>
      </c>
      <c r="E213" s="163" t="s">
        <v>2088</v>
      </c>
      <c r="F213" s="164" t="s">
        <v>2089</v>
      </c>
      <c r="G213" s="165" t="s">
        <v>235</v>
      </c>
      <c r="H213" s="166">
        <v>57.5</v>
      </c>
      <c r="I213" s="167"/>
      <c r="J213" s="168">
        <f>ROUND(I213*H213,2)</f>
        <v>0</v>
      </c>
      <c r="K213" s="164" t="s">
        <v>19</v>
      </c>
      <c r="L213" s="169"/>
      <c r="M213" s="170" t="s">
        <v>19</v>
      </c>
      <c r="N213" s="171" t="s">
        <v>46</v>
      </c>
      <c r="P213" s="140">
        <f>O213*H213</f>
        <v>0</v>
      </c>
      <c r="Q213" s="140">
        <v>0</v>
      </c>
      <c r="R213" s="140">
        <f>Q213*H213</f>
        <v>0</v>
      </c>
      <c r="S213" s="140">
        <v>0</v>
      </c>
      <c r="T213" s="141">
        <f>S213*H213</f>
        <v>0</v>
      </c>
      <c r="AR213" s="142" t="s">
        <v>230</v>
      </c>
      <c r="AT213" s="142" t="s">
        <v>206</v>
      </c>
      <c r="AU213" s="142" t="s">
        <v>84</v>
      </c>
      <c r="AY213" s="17" t="s">
        <v>157</v>
      </c>
      <c r="BE213" s="143">
        <f>IF(N213="základní",J213,0)</f>
        <v>0</v>
      </c>
      <c r="BF213" s="143">
        <f>IF(N213="snížená",J213,0)</f>
        <v>0</v>
      </c>
      <c r="BG213" s="143">
        <f>IF(N213="zákl. přenesená",J213,0)</f>
        <v>0</v>
      </c>
      <c r="BH213" s="143">
        <f>IF(N213="sníž. přenesená",J213,0)</f>
        <v>0</v>
      </c>
      <c r="BI213" s="143">
        <f>IF(N213="nulová",J213,0)</f>
        <v>0</v>
      </c>
      <c r="BJ213" s="17" t="s">
        <v>80</v>
      </c>
      <c r="BK213" s="143">
        <f>ROUND(I213*H213,2)</f>
        <v>0</v>
      </c>
      <c r="BL213" s="17" t="s">
        <v>192</v>
      </c>
      <c r="BM213" s="142" t="s">
        <v>356</v>
      </c>
    </row>
    <row r="214" spans="2:65" s="1" customFormat="1" ht="10">
      <c r="B214" s="32"/>
      <c r="D214" s="144" t="s">
        <v>163</v>
      </c>
      <c r="F214" s="145" t="s">
        <v>2089</v>
      </c>
      <c r="I214" s="146"/>
      <c r="L214" s="32"/>
      <c r="M214" s="147"/>
      <c r="T214" s="53"/>
      <c r="AT214" s="17" t="s">
        <v>163</v>
      </c>
      <c r="AU214" s="17" t="s">
        <v>84</v>
      </c>
    </row>
    <row r="215" spans="2:65" s="12" customFormat="1" ht="10">
      <c r="B215" s="148"/>
      <c r="D215" s="144" t="s">
        <v>164</v>
      </c>
      <c r="E215" s="149" t="s">
        <v>19</v>
      </c>
      <c r="F215" s="150" t="s">
        <v>2030</v>
      </c>
      <c r="H215" s="151">
        <v>57.5</v>
      </c>
      <c r="I215" s="152"/>
      <c r="L215" s="148"/>
      <c r="M215" s="153"/>
      <c r="T215" s="154"/>
      <c r="AT215" s="149" t="s">
        <v>164</v>
      </c>
      <c r="AU215" s="149" t="s">
        <v>84</v>
      </c>
      <c r="AV215" s="12" t="s">
        <v>84</v>
      </c>
      <c r="AW215" s="12" t="s">
        <v>36</v>
      </c>
      <c r="AX215" s="12" t="s">
        <v>75</v>
      </c>
      <c r="AY215" s="149" t="s">
        <v>157</v>
      </c>
    </row>
    <row r="216" spans="2:65" s="13" customFormat="1" ht="10">
      <c r="B216" s="155"/>
      <c r="D216" s="144" t="s">
        <v>164</v>
      </c>
      <c r="E216" s="156" t="s">
        <v>19</v>
      </c>
      <c r="F216" s="157" t="s">
        <v>166</v>
      </c>
      <c r="H216" s="158">
        <v>57.5</v>
      </c>
      <c r="I216" s="159"/>
      <c r="L216" s="155"/>
      <c r="M216" s="160"/>
      <c r="T216" s="161"/>
      <c r="AT216" s="156" t="s">
        <v>164</v>
      </c>
      <c r="AU216" s="156" t="s">
        <v>84</v>
      </c>
      <c r="AV216" s="13" t="s">
        <v>90</v>
      </c>
      <c r="AW216" s="13" t="s">
        <v>36</v>
      </c>
      <c r="AX216" s="13" t="s">
        <v>80</v>
      </c>
      <c r="AY216" s="156" t="s">
        <v>157</v>
      </c>
    </row>
    <row r="217" spans="2:65" s="1" customFormat="1" ht="21.75" customHeight="1">
      <c r="B217" s="32"/>
      <c r="C217" s="131" t="s">
        <v>252</v>
      </c>
      <c r="D217" s="131" t="s">
        <v>159</v>
      </c>
      <c r="E217" s="132" t="s">
        <v>2090</v>
      </c>
      <c r="F217" s="133" t="s">
        <v>2091</v>
      </c>
      <c r="G217" s="134" t="s">
        <v>340</v>
      </c>
      <c r="H217" s="135">
        <v>140</v>
      </c>
      <c r="I217" s="136"/>
      <c r="J217" s="137">
        <f>ROUND(I217*H217,2)</f>
        <v>0</v>
      </c>
      <c r="K217" s="133" t="s">
        <v>19</v>
      </c>
      <c r="L217" s="32"/>
      <c r="M217" s="138" t="s">
        <v>19</v>
      </c>
      <c r="N217" s="139" t="s">
        <v>46</v>
      </c>
      <c r="P217" s="140">
        <f>O217*H217</f>
        <v>0</v>
      </c>
      <c r="Q217" s="140">
        <v>0</v>
      </c>
      <c r="R217" s="140">
        <f>Q217*H217</f>
        <v>0</v>
      </c>
      <c r="S217" s="140">
        <v>0</v>
      </c>
      <c r="T217" s="141">
        <f>S217*H217</f>
        <v>0</v>
      </c>
      <c r="AR217" s="142" t="s">
        <v>192</v>
      </c>
      <c r="AT217" s="142" t="s">
        <v>159</v>
      </c>
      <c r="AU217" s="142" t="s">
        <v>84</v>
      </c>
      <c r="AY217" s="17" t="s">
        <v>157</v>
      </c>
      <c r="BE217" s="143">
        <f>IF(N217="základní",J217,0)</f>
        <v>0</v>
      </c>
      <c r="BF217" s="143">
        <f>IF(N217="snížená",J217,0)</f>
        <v>0</v>
      </c>
      <c r="BG217" s="143">
        <f>IF(N217="zákl. přenesená",J217,0)</f>
        <v>0</v>
      </c>
      <c r="BH217" s="143">
        <f>IF(N217="sníž. přenesená",J217,0)</f>
        <v>0</v>
      </c>
      <c r="BI217" s="143">
        <f>IF(N217="nulová",J217,0)</f>
        <v>0</v>
      </c>
      <c r="BJ217" s="17" t="s">
        <v>80</v>
      </c>
      <c r="BK217" s="143">
        <f>ROUND(I217*H217,2)</f>
        <v>0</v>
      </c>
      <c r="BL217" s="17" t="s">
        <v>192</v>
      </c>
      <c r="BM217" s="142" t="s">
        <v>359</v>
      </c>
    </row>
    <row r="218" spans="2:65" s="1" customFormat="1" ht="10">
      <c r="B218" s="32"/>
      <c r="D218" s="144" t="s">
        <v>163</v>
      </c>
      <c r="F218" s="145" t="s">
        <v>2091</v>
      </c>
      <c r="I218" s="146"/>
      <c r="L218" s="32"/>
      <c r="M218" s="147"/>
      <c r="T218" s="53"/>
      <c r="AT218" s="17" t="s">
        <v>163</v>
      </c>
      <c r="AU218" s="17" t="s">
        <v>84</v>
      </c>
    </row>
    <row r="219" spans="2:65" s="1" customFormat="1" ht="21.75" customHeight="1">
      <c r="B219" s="32"/>
      <c r="C219" s="131" t="s">
        <v>360</v>
      </c>
      <c r="D219" s="131" t="s">
        <v>159</v>
      </c>
      <c r="E219" s="132" t="s">
        <v>2092</v>
      </c>
      <c r="F219" s="133" t="s">
        <v>2093</v>
      </c>
      <c r="G219" s="134" t="s">
        <v>340</v>
      </c>
      <c r="H219" s="135">
        <v>10</v>
      </c>
      <c r="I219" s="136"/>
      <c r="J219" s="137">
        <f>ROUND(I219*H219,2)</f>
        <v>0</v>
      </c>
      <c r="K219" s="133" t="s">
        <v>19</v>
      </c>
      <c r="L219" s="32"/>
      <c r="M219" s="138" t="s">
        <v>19</v>
      </c>
      <c r="N219" s="139" t="s">
        <v>46</v>
      </c>
      <c r="P219" s="140">
        <f>O219*H219</f>
        <v>0</v>
      </c>
      <c r="Q219" s="140">
        <v>0</v>
      </c>
      <c r="R219" s="140">
        <f>Q219*H219</f>
        <v>0</v>
      </c>
      <c r="S219" s="140">
        <v>0</v>
      </c>
      <c r="T219" s="141">
        <f>S219*H219</f>
        <v>0</v>
      </c>
      <c r="AR219" s="142" t="s">
        <v>192</v>
      </c>
      <c r="AT219" s="142" t="s">
        <v>159</v>
      </c>
      <c r="AU219" s="142" t="s">
        <v>84</v>
      </c>
      <c r="AY219" s="17" t="s">
        <v>157</v>
      </c>
      <c r="BE219" s="143">
        <f>IF(N219="základní",J219,0)</f>
        <v>0</v>
      </c>
      <c r="BF219" s="143">
        <f>IF(N219="snížená",J219,0)</f>
        <v>0</v>
      </c>
      <c r="BG219" s="143">
        <f>IF(N219="zákl. přenesená",J219,0)</f>
        <v>0</v>
      </c>
      <c r="BH219" s="143">
        <f>IF(N219="sníž. přenesená",J219,0)</f>
        <v>0</v>
      </c>
      <c r="BI219" s="143">
        <f>IF(N219="nulová",J219,0)</f>
        <v>0</v>
      </c>
      <c r="BJ219" s="17" t="s">
        <v>80</v>
      </c>
      <c r="BK219" s="143">
        <f>ROUND(I219*H219,2)</f>
        <v>0</v>
      </c>
      <c r="BL219" s="17" t="s">
        <v>192</v>
      </c>
      <c r="BM219" s="142" t="s">
        <v>363</v>
      </c>
    </row>
    <row r="220" spans="2:65" s="1" customFormat="1" ht="10">
      <c r="B220" s="32"/>
      <c r="D220" s="144" t="s">
        <v>163</v>
      </c>
      <c r="F220" s="145" t="s">
        <v>2093</v>
      </c>
      <c r="I220" s="146"/>
      <c r="L220" s="32"/>
      <c r="M220" s="147"/>
      <c r="T220" s="53"/>
      <c r="AT220" s="17" t="s">
        <v>163</v>
      </c>
      <c r="AU220" s="17" t="s">
        <v>84</v>
      </c>
    </row>
    <row r="221" spans="2:65" s="1" customFormat="1" ht="21.75" customHeight="1">
      <c r="B221" s="32"/>
      <c r="C221" s="131" t="s">
        <v>256</v>
      </c>
      <c r="D221" s="131" t="s">
        <v>159</v>
      </c>
      <c r="E221" s="132" t="s">
        <v>2094</v>
      </c>
      <c r="F221" s="133" t="s">
        <v>2095</v>
      </c>
      <c r="G221" s="134" t="s">
        <v>340</v>
      </c>
      <c r="H221" s="135">
        <v>25</v>
      </c>
      <c r="I221" s="136"/>
      <c r="J221" s="137">
        <f>ROUND(I221*H221,2)</f>
        <v>0</v>
      </c>
      <c r="K221" s="133" t="s">
        <v>19</v>
      </c>
      <c r="L221" s="32"/>
      <c r="M221" s="138" t="s">
        <v>19</v>
      </c>
      <c r="N221" s="139" t="s">
        <v>46</v>
      </c>
      <c r="P221" s="140">
        <f>O221*H221</f>
        <v>0</v>
      </c>
      <c r="Q221" s="140">
        <v>0</v>
      </c>
      <c r="R221" s="140">
        <f>Q221*H221</f>
        <v>0</v>
      </c>
      <c r="S221" s="140">
        <v>0</v>
      </c>
      <c r="T221" s="141">
        <f>S221*H221</f>
        <v>0</v>
      </c>
      <c r="AR221" s="142" t="s">
        <v>192</v>
      </c>
      <c r="AT221" s="142" t="s">
        <v>159</v>
      </c>
      <c r="AU221" s="142" t="s">
        <v>84</v>
      </c>
      <c r="AY221" s="17" t="s">
        <v>157</v>
      </c>
      <c r="BE221" s="143">
        <f>IF(N221="základní",J221,0)</f>
        <v>0</v>
      </c>
      <c r="BF221" s="143">
        <f>IF(N221="snížená",J221,0)</f>
        <v>0</v>
      </c>
      <c r="BG221" s="143">
        <f>IF(N221="zákl. přenesená",J221,0)</f>
        <v>0</v>
      </c>
      <c r="BH221" s="143">
        <f>IF(N221="sníž. přenesená",J221,0)</f>
        <v>0</v>
      </c>
      <c r="BI221" s="143">
        <f>IF(N221="nulová",J221,0)</f>
        <v>0</v>
      </c>
      <c r="BJ221" s="17" t="s">
        <v>80</v>
      </c>
      <c r="BK221" s="143">
        <f>ROUND(I221*H221,2)</f>
        <v>0</v>
      </c>
      <c r="BL221" s="17" t="s">
        <v>192</v>
      </c>
      <c r="BM221" s="142" t="s">
        <v>368</v>
      </c>
    </row>
    <row r="222" spans="2:65" s="1" customFormat="1" ht="10">
      <c r="B222" s="32"/>
      <c r="D222" s="144" t="s">
        <v>163</v>
      </c>
      <c r="F222" s="145" t="s">
        <v>2095</v>
      </c>
      <c r="I222" s="146"/>
      <c r="L222" s="32"/>
      <c r="M222" s="147"/>
      <c r="T222" s="53"/>
      <c r="AT222" s="17" t="s">
        <v>163</v>
      </c>
      <c r="AU222" s="17" t="s">
        <v>84</v>
      </c>
    </row>
    <row r="223" spans="2:65" s="1" customFormat="1" ht="21.75" customHeight="1">
      <c r="B223" s="32"/>
      <c r="C223" s="131" t="s">
        <v>371</v>
      </c>
      <c r="D223" s="131" t="s">
        <v>159</v>
      </c>
      <c r="E223" s="132" t="s">
        <v>2096</v>
      </c>
      <c r="F223" s="133" t="s">
        <v>2097</v>
      </c>
      <c r="G223" s="134" t="s">
        <v>340</v>
      </c>
      <c r="H223" s="135">
        <v>10</v>
      </c>
      <c r="I223" s="136"/>
      <c r="J223" s="137">
        <f>ROUND(I223*H223,2)</f>
        <v>0</v>
      </c>
      <c r="K223" s="133" t="s">
        <v>19</v>
      </c>
      <c r="L223" s="32"/>
      <c r="M223" s="138" t="s">
        <v>19</v>
      </c>
      <c r="N223" s="139" t="s">
        <v>46</v>
      </c>
      <c r="P223" s="140">
        <f>O223*H223</f>
        <v>0</v>
      </c>
      <c r="Q223" s="140">
        <v>0</v>
      </c>
      <c r="R223" s="140">
        <f>Q223*H223</f>
        <v>0</v>
      </c>
      <c r="S223" s="140">
        <v>0</v>
      </c>
      <c r="T223" s="141">
        <f>S223*H223</f>
        <v>0</v>
      </c>
      <c r="AR223" s="142" t="s">
        <v>192</v>
      </c>
      <c r="AT223" s="142" t="s">
        <v>159</v>
      </c>
      <c r="AU223" s="142" t="s">
        <v>84</v>
      </c>
      <c r="AY223" s="17" t="s">
        <v>157</v>
      </c>
      <c r="BE223" s="143">
        <f>IF(N223="základní",J223,0)</f>
        <v>0</v>
      </c>
      <c r="BF223" s="143">
        <f>IF(N223="snížená",J223,0)</f>
        <v>0</v>
      </c>
      <c r="BG223" s="143">
        <f>IF(N223="zákl. přenesená",J223,0)</f>
        <v>0</v>
      </c>
      <c r="BH223" s="143">
        <f>IF(N223="sníž. přenesená",J223,0)</f>
        <v>0</v>
      </c>
      <c r="BI223" s="143">
        <f>IF(N223="nulová",J223,0)</f>
        <v>0</v>
      </c>
      <c r="BJ223" s="17" t="s">
        <v>80</v>
      </c>
      <c r="BK223" s="143">
        <f>ROUND(I223*H223,2)</f>
        <v>0</v>
      </c>
      <c r="BL223" s="17" t="s">
        <v>192</v>
      </c>
      <c r="BM223" s="142" t="s">
        <v>374</v>
      </c>
    </row>
    <row r="224" spans="2:65" s="1" customFormat="1" ht="10">
      <c r="B224" s="32"/>
      <c r="D224" s="144" t="s">
        <v>163</v>
      </c>
      <c r="F224" s="145" t="s">
        <v>2097</v>
      </c>
      <c r="I224" s="146"/>
      <c r="L224" s="32"/>
      <c r="M224" s="147"/>
      <c r="T224" s="53"/>
      <c r="AT224" s="17" t="s">
        <v>163</v>
      </c>
      <c r="AU224" s="17" t="s">
        <v>84</v>
      </c>
    </row>
    <row r="225" spans="2:65" s="1" customFormat="1" ht="21.75" customHeight="1">
      <c r="B225" s="32"/>
      <c r="C225" s="131" t="s">
        <v>261</v>
      </c>
      <c r="D225" s="131" t="s">
        <v>159</v>
      </c>
      <c r="E225" s="132" t="s">
        <v>2098</v>
      </c>
      <c r="F225" s="133" t="s">
        <v>2099</v>
      </c>
      <c r="G225" s="134" t="s">
        <v>340</v>
      </c>
      <c r="H225" s="135">
        <v>5</v>
      </c>
      <c r="I225" s="136"/>
      <c r="J225" s="137">
        <f>ROUND(I225*H225,2)</f>
        <v>0</v>
      </c>
      <c r="K225" s="133" t="s">
        <v>19</v>
      </c>
      <c r="L225" s="32"/>
      <c r="M225" s="138" t="s">
        <v>19</v>
      </c>
      <c r="N225" s="139" t="s">
        <v>46</v>
      </c>
      <c r="P225" s="140">
        <f>O225*H225</f>
        <v>0</v>
      </c>
      <c r="Q225" s="140">
        <v>0</v>
      </c>
      <c r="R225" s="140">
        <f>Q225*H225</f>
        <v>0</v>
      </c>
      <c r="S225" s="140">
        <v>0</v>
      </c>
      <c r="T225" s="141">
        <f>S225*H225</f>
        <v>0</v>
      </c>
      <c r="AR225" s="142" t="s">
        <v>192</v>
      </c>
      <c r="AT225" s="142" t="s">
        <v>159</v>
      </c>
      <c r="AU225" s="142" t="s">
        <v>84</v>
      </c>
      <c r="AY225" s="17" t="s">
        <v>157</v>
      </c>
      <c r="BE225" s="143">
        <f>IF(N225="základní",J225,0)</f>
        <v>0</v>
      </c>
      <c r="BF225" s="143">
        <f>IF(N225="snížená",J225,0)</f>
        <v>0</v>
      </c>
      <c r="BG225" s="143">
        <f>IF(N225="zákl. přenesená",J225,0)</f>
        <v>0</v>
      </c>
      <c r="BH225" s="143">
        <f>IF(N225="sníž. přenesená",J225,0)</f>
        <v>0</v>
      </c>
      <c r="BI225" s="143">
        <f>IF(N225="nulová",J225,0)</f>
        <v>0</v>
      </c>
      <c r="BJ225" s="17" t="s">
        <v>80</v>
      </c>
      <c r="BK225" s="143">
        <f>ROUND(I225*H225,2)</f>
        <v>0</v>
      </c>
      <c r="BL225" s="17" t="s">
        <v>192</v>
      </c>
      <c r="BM225" s="142" t="s">
        <v>377</v>
      </c>
    </row>
    <row r="226" spans="2:65" s="1" customFormat="1" ht="10">
      <c r="B226" s="32"/>
      <c r="D226" s="144" t="s">
        <v>163</v>
      </c>
      <c r="F226" s="145" t="s">
        <v>2099</v>
      </c>
      <c r="I226" s="146"/>
      <c r="L226" s="32"/>
      <c r="M226" s="147"/>
      <c r="T226" s="53"/>
      <c r="AT226" s="17" t="s">
        <v>163</v>
      </c>
      <c r="AU226" s="17" t="s">
        <v>84</v>
      </c>
    </row>
    <row r="227" spans="2:65" s="1" customFormat="1" ht="21.75" customHeight="1">
      <c r="B227" s="32"/>
      <c r="C227" s="131" t="s">
        <v>380</v>
      </c>
      <c r="D227" s="131" t="s">
        <v>159</v>
      </c>
      <c r="E227" s="132" t="s">
        <v>2100</v>
      </c>
      <c r="F227" s="133" t="s">
        <v>2101</v>
      </c>
      <c r="G227" s="134" t="s">
        <v>340</v>
      </c>
      <c r="H227" s="135">
        <v>2</v>
      </c>
      <c r="I227" s="136"/>
      <c r="J227" s="137">
        <f>ROUND(I227*H227,2)</f>
        <v>0</v>
      </c>
      <c r="K227" s="133" t="s">
        <v>19</v>
      </c>
      <c r="L227" s="32"/>
      <c r="M227" s="138" t="s">
        <v>19</v>
      </c>
      <c r="N227" s="139" t="s">
        <v>46</v>
      </c>
      <c r="P227" s="140">
        <f>O227*H227</f>
        <v>0</v>
      </c>
      <c r="Q227" s="140">
        <v>0</v>
      </c>
      <c r="R227" s="140">
        <f>Q227*H227</f>
        <v>0</v>
      </c>
      <c r="S227" s="140">
        <v>0</v>
      </c>
      <c r="T227" s="141">
        <f>S227*H227</f>
        <v>0</v>
      </c>
      <c r="AR227" s="142" t="s">
        <v>192</v>
      </c>
      <c r="AT227" s="142" t="s">
        <v>159</v>
      </c>
      <c r="AU227" s="142" t="s">
        <v>84</v>
      </c>
      <c r="AY227" s="17" t="s">
        <v>157</v>
      </c>
      <c r="BE227" s="143">
        <f>IF(N227="základní",J227,0)</f>
        <v>0</v>
      </c>
      <c r="BF227" s="143">
        <f>IF(N227="snížená",J227,0)</f>
        <v>0</v>
      </c>
      <c r="BG227" s="143">
        <f>IF(N227="zákl. přenesená",J227,0)</f>
        <v>0</v>
      </c>
      <c r="BH227" s="143">
        <f>IF(N227="sníž. přenesená",J227,0)</f>
        <v>0</v>
      </c>
      <c r="BI227" s="143">
        <f>IF(N227="nulová",J227,0)</f>
        <v>0</v>
      </c>
      <c r="BJ227" s="17" t="s">
        <v>80</v>
      </c>
      <c r="BK227" s="143">
        <f>ROUND(I227*H227,2)</f>
        <v>0</v>
      </c>
      <c r="BL227" s="17" t="s">
        <v>192</v>
      </c>
      <c r="BM227" s="142" t="s">
        <v>383</v>
      </c>
    </row>
    <row r="228" spans="2:65" s="1" customFormat="1" ht="10">
      <c r="B228" s="32"/>
      <c r="D228" s="144" t="s">
        <v>163</v>
      </c>
      <c r="F228" s="145" t="s">
        <v>2101</v>
      </c>
      <c r="I228" s="146"/>
      <c r="L228" s="32"/>
      <c r="M228" s="147"/>
      <c r="T228" s="53"/>
      <c r="AT228" s="17" t="s">
        <v>163</v>
      </c>
      <c r="AU228" s="17" t="s">
        <v>84</v>
      </c>
    </row>
    <row r="229" spans="2:65" s="1" customFormat="1" ht="16.5" customHeight="1">
      <c r="B229" s="32"/>
      <c r="C229" s="162" t="s">
        <v>264</v>
      </c>
      <c r="D229" s="162" t="s">
        <v>206</v>
      </c>
      <c r="E229" s="163" t="s">
        <v>2102</v>
      </c>
      <c r="F229" s="164" t="s">
        <v>2103</v>
      </c>
      <c r="G229" s="165" t="s">
        <v>340</v>
      </c>
      <c r="H229" s="166">
        <v>1</v>
      </c>
      <c r="I229" s="167"/>
      <c r="J229" s="168">
        <f>ROUND(I229*H229,2)</f>
        <v>0</v>
      </c>
      <c r="K229" s="164" t="s">
        <v>19</v>
      </c>
      <c r="L229" s="169"/>
      <c r="M229" s="170" t="s">
        <v>19</v>
      </c>
      <c r="N229" s="171" t="s">
        <v>46</v>
      </c>
      <c r="P229" s="140">
        <f>O229*H229</f>
        <v>0</v>
      </c>
      <c r="Q229" s="140">
        <v>0</v>
      </c>
      <c r="R229" s="140">
        <f>Q229*H229</f>
        <v>0</v>
      </c>
      <c r="S229" s="140">
        <v>0</v>
      </c>
      <c r="T229" s="141">
        <f>S229*H229</f>
        <v>0</v>
      </c>
      <c r="AR229" s="142" t="s">
        <v>230</v>
      </c>
      <c r="AT229" s="142" t="s">
        <v>206</v>
      </c>
      <c r="AU229" s="142" t="s">
        <v>84</v>
      </c>
      <c r="AY229" s="17" t="s">
        <v>157</v>
      </c>
      <c r="BE229" s="143">
        <f>IF(N229="základní",J229,0)</f>
        <v>0</v>
      </c>
      <c r="BF229" s="143">
        <f>IF(N229="snížená",J229,0)</f>
        <v>0</v>
      </c>
      <c r="BG229" s="143">
        <f>IF(N229="zákl. přenesená",J229,0)</f>
        <v>0</v>
      </c>
      <c r="BH229" s="143">
        <f>IF(N229="sníž. přenesená",J229,0)</f>
        <v>0</v>
      </c>
      <c r="BI229" s="143">
        <f>IF(N229="nulová",J229,0)</f>
        <v>0</v>
      </c>
      <c r="BJ229" s="17" t="s">
        <v>80</v>
      </c>
      <c r="BK229" s="143">
        <f>ROUND(I229*H229,2)</f>
        <v>0</v>
      </c>
      <c r="BL229" s="17" t="s">
        <v>192</v>
      </c>
      <c r="BM229" s="142" t="s">
        <v>386</v>
      </c>
    </row>
    <row r="230" spans="2:65" s="1" customFormat="1" ht="10">
      <c r="B230" s="32"/>
      <c r="D230" s="144" t="s">
        <v>163</v>
      </c>
      <c r="F230" s="145" t="s">
        <v>2103</v>
      </c>
      <c r="I230" s="146"/>
      <c r="L230" s="32"/>
      <c r="M230" s="147"/>
      <c r="T230" s="53"/>
      <c r="AT230" s="17" t="s">
        <v>163</v>
      </c>
      <c r="AU230" s="17" t="s">
        <v>84</v>
      </c>
    </row>
    <row r="231" spans="2:65" s="1" customFormat="1" ht="16.5" customHeight="1">
      <c r="B231" s="32"/>
      <c r="C231" s="162" t="s">
        <v>388</v>
      </c>
      <c r="D231" s="162" t="s">
        <v>206</v>
      </c>
      <c r="E231" s="163" t="s">
        <v>2104</v>
      </c>
      <c r="F231" s="164" t="s">
        <v>2105</v>
      </c>
      <c r="G231" s="165" t="s">
        <v>340</v>
      </c>
      <c r="H231" s="166">
        <v>1</v>
      </c>
      <c r="I231" s="167"/>
      <c r="J231" s="168">
        <f>ROUND(I231*H231,2)</f>
        <v>0</v>
      </c>
      <c r="K231" s="164" t="s">
        <v>19</v>
      </c>
      <c r="L231" s="169"/>
      <c r="M231" s="170" t="s">
        <v>19</v>
      </c>
      <c r="N231" s="171" t="s">
        <v>46</v>
      </c>
      <c r="P231" s="140">
        <f>O231*H231</f>
        <v>0</v>
      </c>
      <c r="Q231" s="140">
        <v>0</v>
      </c>
      <c r="R231" s="140">
        <f>Q231*H231</f>
        <v>0</v>
      </c>
      <c r="S231" s="140">
        <v>0</v>
      </c>
      <c r="T231" s="141">
        <f>S231*H231</f>
        <v>0</v>
      </c>
      <c r="AR231" s="142" t="s">
        <v>230</v>
      </c>
      <c r="AT231" s="142" t="s">
        <v>206</v>
      </c>
      <c r="AU231" s="142" t="s">
        <v>84</v>
      </c>
      <c r="AY231" s="17" t="s">
        <v>157</v>
      </c>
      <c r="BE231" s="143">
        <f>IF(N231="základní",J231,0)</f>
        <v>0</v>
      </c>
      <c r="BF231" s="143">
        <f>IF(N231="snížená",J231,0)</f>
        <v>0</v>
      </c>
      <c r="BG231" s="143">
        <f>IF(N231="zákl. přenesená",J231,0)</f>
        <v>0</v>
      </c>
      <c r="BH231" s="143">
        <f>IF(N231="sníž. přenesená",J231,0)</f>
        <v>0</v>
      </c>
      <c r="BI231" s="143">
        <f>IF(N231="nulová",J231,0)</f>
        <v>0</v>
      </c>
      <c r="BJ231" s="17" t="s">
        <v>80</v>
      </c>
      <c r="BK231" s="143">
        <f>ROUND(I231*H231,2)</f>
        <v>0</v>
      </c>
      <c r="BL231" s="17" t="s">
        <v>192</v>
      </c>
      <c r="BM231" s="142" t="s">
        <v>391</v>
      </c>
    </row>
    <row r="232" spans="2:65" s="1" customFormat="1" ht="10">
      <c r="B232" s="32"/>
      <c r="D232" s="144" t="s">
        <v>163</v>
      </c>
      <c r="F232" s="145" t="s">
        <v>2105</v>
      </c>
      <c r="I232" s="146"/>
      <c r="L232" s="32"/>
      <c r="M232" s="147"/>
      <c r="T232" s="53"/>
      <c r="AT232" s="17" t="s">
        <v>163</v>
      </c>
      <c r="AU232" s="17" t="s">
        <v>84</v>
      </c>
    </row>
    <row r="233" spans="2:65" s="1" customFormat="1" ht="21.75" customHeight="1">
      <c r="B233" s="32"/>
      <c r="C233" s="131" t="s">
        <v>269</v>
      </c>
      <c r="D233" s="131" t="s">
        <v>159</v>
      </c>
      <c r="E233" s="132" t="s">
        <v>2106</v>
      </c>
      <c r="F233" s="133" t="s">
        <v>2107</v>
      </c>
      <c r="G233" s="134" t="s">
        <v>340</v>
      </c>
      <c r="H233" s="135">
        <v>2</v>
      </c>
      <c r="I233" s="136"/>
      <c r="J233" s="137">
        <f>ROUND(I233*H233,2)</f>
        <v>0</v>
      </c>
      <c r="K233" s="133" t="s">
        <v>19</v>
      </c>
      <c r="L233" s="32"/>
      <c r="M233" s="138" t="s">
        <v>19</v>
      </c>
      <c r="N233" s="139" t="s">
        <v>46</v>
      </c>
      <c r="P233" s="140">
        <f>O233*H233</f>
        <v>0</v>
      </c>
      <c r="Q233" s="140">
        <v>0</v>
      </c>
      <c r="R233" s="140">
        <f>Q233*H233</f>
        <v>0</v>
      </c>
      <c r="S233" s="140">
        <v>0</v>
      </c>
      <c r="T233" s="141">
        <f>S233*H233</f>
        <v>0</v>
      </c>
      <c r="AR233" s="142" t="s">
        <v>192</v>
      </c>
      <c r="AT233" s="142" t="s">
        <v>159</v>
      </c>
      <c r="AU233" s="142" t="s">
        <v>84</v>
      </c>
      <c r="AY233" s="17" t="s">
        <v>157</v>
      </c>
      <c r="BE233" s="143">
        <f>IF(N233="základní",J233,0)</f>
        <v>0</v>
      </c>
      <c r="BF233" s="143">
        <f>IF(N233="snížená",J233,0)</f>
        <v>0</v>
      </c>
      <c r="BG233" s="143">
        <f>IF(N233="zákl. přenesená",J233,0)</f>
        <v>0</v>
      </c>
      <c r="BH233" s="143">
        <f>IF(N233="sníž. přenesená",J233,0)</f>
        <v>0</v>
      </c>
      <c r="BI233" s="143">
        <f>IF(N233="nulová",J233,0)</f>
        <v>0</v>
      </c>
      <c r="BJ233" s="17" t="s">
        <v>80</v>
      </c>
      <c r="BK233" s="143">
        <f>ROUND(I233*H233,2)</f>
        <v>0</v>
      </c>
      <c r="BL233" s="17" t="s">
        <v>192</v>
      </c>
      <c r="BM233" s="142" t="s">
        <v>395</v>
      </c>
    </row>
    <row r="234" spans="2:65" s="1" customFormat="1" ht="10">
      <c r="B234" s="32"/>
      <c r="D234" s="144" t="s">
        <v>163</v>
      </c>
      <c r="F234" s="145" t="s">
        <v>2107</v>
      </c>
      <c r="I234" s="146"/>
      <c r="L234" s="32"/>
      <c r="M234" s="147"/>
      <c r="T234" s="53"/>
      <c r="AT234" s="17" t="s">
        <v>163</v>
      </c>
      <c r="AU234" s="17" t="s">
        <v>84</v>
      </c>
    </row>
    <row r="235" spans="2:65" s="1" customFormat="1" ht="16.5" customHeight="1">
      <c r="B235" s="32"/>
      <c r="C235" s="162" t="s">
        <v>397</v>
      </c>
      <c r="D235" s="162" t="s">
        <v>206</v>
      </c>
      <c r="E235" s="163" t="s">
        <v>2108</v>
      </c>
      <c r="F235" s="164" t="s">
        <v>2109</v>
      </c>
      <c r="G235" s="165" t="s">
        <v>340</v>
      </c>
      <c r="H235" s="166">
        <v>1</v>
      </c>
      <c r="I235" s="167"/>
      <c r="J235" s="168">
        <f>ROUND(I235*H235,2)</f>
        <v>0</v>
      </c>
      <c r="K235" s="164" t="s">
        <v>19</v>
      </c>
      <c r="L235" s="169"/>
      <c r="M235" s="170" t="s">
        <v>19</v>
      </c>
      <c r="N235" s="171" t="s">
        <v>46</v>
      </c>
      <c r="P235" s="140">
        <f>O235*H235</f>
        <v>0</v>
      </c>
      <c r="Q235" s="140">
        <v>0</v>
      </c>
      <c r="R235" s="140">
        <f>Q235*H235</f>
        <v>0</v>
      </c>
      <c r="S235" s="140">
        <v>0</v>
      </c>
      <c r="T235" s="141">
        <f>S235*H235</f>
        <v>0</v>
      </c>
      <c r="AR235" s="142" t="s">
        <v>230</v>
      </c>
      <c r="AT235" s="142" t="s">
        <v>206</v>
      </c>
      <c r="AU235" s="142" t="s">
        <v>84</v>
      </c>
      <c r="AY235" s="17" t="s">
        <v>157</v>
      </c>
      <c r="BE235" s="143">
        <f>IF(N235="základní",J235,0)</f>
        <v>0</v>
      </c>
      <c r="BF235" s="143">
        <f>IF(N235="snížená",J235,0)</f>
        <v>0</v>
      </c>
      <c r="BG235" s="143">
        <f>IF(N235="zákl. přenesená",J235,0)</f>
        <v>0</v>
      </c>
      <c r="BH235" s="143">
        <f>IF(N235="sníž. přenesená",J235,0)</f>
        <v>0</v>
      </c>
      <c r="BI235" s="143">
        <f>IF(N235="nulová",J235,0)</f>
        <v>0</v>
      </c>
      <c r="BJ235" s="17" t="s">
        <v>80</v>
      </c>
      <c r="BK235" s="143">
        <f>ROUND(I235*H235,2)</f>
        <v>0</v>
      </c>
      <c r="BL235" s="17" t="s">
        <v>192</v>
      </c>
      <c r="BM235" s="142" t="s">
        <v>400</v>
      </c>
    </row>
    <row r="236" spans="2:65" s="1" customFormat="1" ht="10">
      <c r="B236" s="32"/>
      <c r="D236" s="144" t="s">
        <v>163</v>
      </c>
      <c r="F236" s="145" t="s">
        <v>2109</v>
      </c>
      <c r="I236" s="146"/>
      <c r="L236" s="32"/>
      <c r="M236" s="147"/>
      <c r="T236" s="53"/>
      <c r="AT236" s="17" t="s">
        <v>163</v>
      </c>
      <c r="AU236" s="17" t="s">
        <v>84</v>
      </c>
    </row>
    <row r="237" spans="2:65" s="1" customFormat="1" ht="16.5" customHeight="1">
      <c r="B237" s="32"/>
      <c r="C237" s="162" t="s">
        <v>275</v>
      </c>
      <c r="D237" s="162" t="s">
        <v>206</v>
      </c>
      <c r="E237" s="163" t="s">
        <v>2110</v>
      </c>
      <c r="F237" s="164" t="s">
        <v>2111</v>
      </c>
      <c r="G237" s="165" t="s">
        <v>340</v>
      </c>
      <c r="H237" s="166">
        <v>1</v>
      </c>
      <c r="I237" s="167"/>
      <c r="J237" s="168">
        <f>ROUND(I237*H237,2)</f>
        <v>0</v>
      </c>
      <c r="K237" s="164" t="s">
        <v>19</v>
      </c>
      <c r="L237" s="169"/>
      <c r="M237" s="170" t="s">
        <v>19</v>
      </c>
      <c r="N237" s="171" t="s">
        <v>46</v>
      </c>
      <c r="P237" s="140">
        <f>O237*H237</f>
        <v>0</v>
      </c>
      <c r="Q237" s="140">
        <v>0</v>
      </c>
      <c r="R237" s="140">
        <f>Q237*H237</f>
        <v>0</v>
      </c>
      <c r="S237" s="140">
        <v>0</v>
      </c>
      <c r="T237" s="141">
        <f>S237*H237</f>
        <v>0</v>
      </c>
      <c r="AR237" s="142" t="s">
        <v>230</v>
      </c>
      <c r="AT237" s="142" t="s">
        <v>206</v>
      </c>
      <c r="AU237" s="142" t="s">
        <v>84</v>
      </c>
      <c r="AY237" s="17" t="s">
        <v>157</v>
      </c>
      <c r="BE237" s="143">
        <f>IF(N237="základní",J237,0)</f>
        <v>0</v>
      </c>
      <c r="BF237" s="143">
        <f>IF(N237="snížená",J237,0)</f>
        <v>0</v>
      </c>
      <c r="BG237" s="143">
        <f>IF(N237="zákl. přenesená",J237,0)</f>
        <v>0</v>
      </c>
      <c r="BH237" s="143">
        <f>IF(N237="sníž. přenesená",J237,0)</f>
        <v>0</v>
      </c>
      <c r="BI237" s="143">
        <f>IF(N237="nulová",J237,0)</f>
        <v>0</v>
      </c>
      <c r="BJ237" s="17" t="s">
        <v>80</v>
      </c>
      <c r="BK237" s="143">
        <f>ROUND(I237*H237,2)</f>
        <v>0</v>
      </c>
      <c r="BL237" s="17" t="s">
        <v>192</v>
      </c>
      <c r="BM237" s="142" t="s">
        <v>403</v>
      </c>
    </row>
    <row r="238" spans="2:65" s="1" customFormat="1" ht="10">
      <c r="B238" s="32"/>
      <c r="D238" s="144" t="s">
        <v>163</v>
      </c>
      <c r="F238" s="145" t="s">
        <v>2111</v>
      </c>
      <c r="I238" s="146"/>
      <c r="L238" s="32"/>
      <c r="M238" s="147"/>
      <c r="T238" s="53"/>
      <c r="AT238" s="17" t="s">
        <v>163</v>
      </c>
      <c r="AU238" s="17" t="s">
        <v>84</v>
      </c>
    </row>
    <row r="239" spans="2:65" s="1" customFormat="1" ht="21.75" customHeight="1">
      <c r="B239" s="32"/>
      <c r="C239" s="131" t="s">
        <v>404</v>
      </c>
      <c r="D239" s="131" t="s">
        <v>159</v>
      </c>
      <c r="E239" s="132" t="s">
        <v>2112</v>
      </c>
      <c r="F239" s="133" t="s">
        <v>2113</v>
      </c>
      <c r="G239" s="134" t="s">
        <v>340</v>
      </c>
      <c r="H239" s="135">
        <v>4</v>
      </c>
      <c r="I239" s="136"/>
      <c r="J239" s="137">
        <f>ROUND(I239*H239,2)</f>
        <v>0</v>
      </c>
      <c r="K239" s="133" t="s">
        <v>19</v>
      </c>
      <c r="L239" s="32"/>
      <c r="M239" s="138" t="s">
        <v>19</v>
      </c>
      <c r="N239" s="139" t="s">
        <v>46</v>
      </c>
      <c r="P239" s="140">
        <f>O239*H239</f>
        <v>0</v>
      </c>
      <c r="Q239" s="140">
        <v>0</v>
      </c>
      <c r="R239" s="140">
        <f>Q239*H239</f>
        <v>0</v>
      </c>
      <c r="S239" s="140">
        <v>0</v>
      </c>
      <c r="T239" s="141">
        <f>S239*H239</f>
        <v>0</v>
      </c>
      <c r="AR239" s="142" t="s">
        <v>192</v>
      </c>
      <c r="AT239" s="142" t="s">
        <v>159</v>
      </c>
      <c r="AU239" s="142" t="s">
        <v>84</v>
      </c>
      <c r="AY239" s="17" t="s">
        <v>157</v>
      </c>
      <c r="BE239" s="143">
        <f>IF(N239="základní",J239,0)</f>
        <v>0</v>
      </c>
      <c r="BF239" s="143">
        <f>IF(N239="snížená",J239,0)</f>
        <v>0</v>
      </c>
      <c r="BG239" s="143">
        <f>IF(N239="zákl. přenesená",J239,0)</f>
        <v>0</v>
      </c>
      <c r="BH239" s="143">
        <f>IF(N239="sníž. přenesená",J239,0)</f>
        <v>0</v>
      </c>
      <c r="BI239" s="143">
        <f>IF(N239="nulová",J239,0)</f>
        <v>0</v>
      </c>
      <c r="BJ239" s="17" t="s">
        <v>80</v>
      </c>
      <c r="BK239" s="143">
        <f>ROUND(I239*H239,2)</f>
        <v>0</v>
      </c>
      <c r="BL239" s="17" t="s">
        <v>192</v>
      </c>
      <c r="BM239" s="142" t="s">
        <v>407</v>
      </c>
    </row>
    <row r="240" spans="2:65" s="1" customFormat="1" ht="10">
      <c r="B240" s="32"/>
      <c r="D240" s="144" t="s">
        <v>163</v>
      </c>
      <c r="F240" s="145" t="s">
        <v>2113</v>
      </c>
      <c r="I240" s="146"/>
      <c r="L240" s="32"/>
      <c r="M240" s="147"/>
      <c r="T240" s="53"/>
      <c r="AT240" s="17" t="s">
        <v>163</v>
      </c>
      <c r="AU240" s="17" t="s">
        <v>84</v>
      </c>
    </row>
    <row r="241" spans="2:65" s="1" customFormat="1" ht="16.5" customHeight="1">
      <c r="B241" s="32"/>
      <c r="C241" s="162" t="s">
        <v>281</v>
      </c>
      <c r="D241" s="162" t="s">
        <v>206</v>
      </c>
      <c r="E241" s="163" t="s">
        <v>2114</v>
      </c>
      <c r="F241" s="164" t="s">
        <v>2115</v>
      </c>
      <c r="G241" s="165" t="s">
        <v>340</v>
      </c>
      <c r="H241" s="166">
        <v>4</v>
      </c>
      <c r="I241" s="167"/>
      <c r="J241" s="168">
        <f>ROUND(I241*H241,2)</f>
        <v>0</v>
      </c>
      <c r="K241" s="164" t="s">
        <v>19</v>
      </c>
      <c r="L241" s="169"/>
      <c r="M241" s="170" t="s">
        <v>19</v>
      </c>
      <c r="N241" s="171" t="s">
        <v>46</v>
      </c>
      <c r="P241" s="140">
        <f>O241*H241</f>
        <v>0</v>
      </c>
      <c r="Q241" s="140">
        <v>0</v>
      </c>
      <c r="R241" s="140">
        <f>Q241*H241</f>
        <v>0</v>
      </c>
      <c r="S241" s="140">
        <v>0</v>
      </c>
      <c r="T241" s="141">
        <f>S241*H241</f>
        <v>0</v>
      </c>
      <c r="AR241" s="142" t="s">
        <v>230</v>
      </c>
      <c r="AT241" s="142" t="s">
        <v>206</v>
      </c>
      <c r="AU241" s="142" t="s">
        <v>84</v>
      </c>
      <c r="AY241" s="17" t="s">
        <v>157</v>
      </c>
      <c r="BE241" s="143">
        <f>IF(N241="základní",J241,0)</f>
        <v>0</v>
      </c>
      <c r="BF241" s="143">
        <f>IF(N241="snížená",J241,0)</f>
        <v>0</v>
      </c>
      <c r="BG241" s="143">
        <f>IF(N241="zákl. přenesená",J241,0)</f>
        <v>0</v>
      </c>
      <c r="BH241" s="143">
        <f>IF(N241="sníž. přenesená",J241,0)</f>
        <v>0</v>
      </c>
      <c r="BI241" s="143">
        <f>IF(N241="nulová",J241,0)</f>
        <v>0</v>
      </c>
      <c r="BJ241" s="17" t="s">
        <v>80</v>
      </c>
      <c r="BK241" s="143">
        <f>ROUND(I241*H241,2)</f>
        <v>0</v>
      </c>
      <c r="BL241" s="17" t="s">
        <v>192</v>
      </c>
      <c r="BM241" s="142" t="s">
        <v>411</v>
      </c>
    </row>
    <row r="242" spans="2:65" s="1" customFormat="1" ht="10">
      <c r="B242" s="32"/>
      <c r="D242" s="144" t="s">
        <v>163</v>
      </c>
      <c r="F242" s="145" t="s">
        <v>2115</v>
      </c>
      <c r="I242" s="146"/>
      <c r="L242" s="32"/>
      <c r="M242" s="147"/>
      <c r="T242" s="53"/>
      <c r="AT242" s="17" t="s">
        <v>163</v>
      </c>
      <c r="AU242" s="17" t="s">
        <v>84</v>
      </c>
    </row>
    <row r="243" spans="2:65" s="1" customFormat="1" ht="24.15" customHeight="1">
      <c r="B243" s="32"/>
      <c r="C243" s="131" t="s">
        <v>424</v>
      </c>
      <c r="D243" s="131" t="s">
        <v>159</v>
      </c>
      <c r="E243" s="132" t="s">
        <v>2116</v>
      </c>
      <c r="F243" s="133" t="s">
        <v>2117</v>
      </c>
      <c r="G243" s="134" t="s">
        <v>340</v>
      </c>
      <c r="H243" s="135">
        <v>6</v>
      </c>
      <c r="I243" s="136"/>
      <c r="J243" s="137">
        <f>ROUND(I243*H243,2)</f>
        <v>0</v>
      </c>
      <c r="K243" s="133" t="s">
        <v>19</v>
      </c>
      <c r="L243" s="32"/>
      <c r="M243" s="138" t="s">
        <v>19</v>
      </c>
      <c r="N243" s="139" t="s">
        <v>46</v>
      </c>
      <c r="P243" s="140">
        <f>O243*H243</f>
        <v>0</v>
      </c>
      <c r="Q243" s="140">
        <v>0</v>
      </c>
      <c r="R243" s="140">
        <f>Q243*H243</f>
        <v>0</v>
      </c>
      <c r="S243" s="140">
        <v>0</v>
      </c>
      <c r="T243" s="141">
        <f>S243*H243</f>
        <v>0</v>
      </c>
      <c r="AR243" s="142" t="s">
        <v>192</v>
      </c>
      <c r="AT243" s="142" t="s">
        <v>159</v>
      </c>
      <c r="AU243" s="142" t="s">
        <v>84</v>
      </c>
      <c r="AY243" s="17" t="s">
        <v>157</v>
      </c>
      <c r="BE243" s="143">
        <f>IF(N243="základní",J243,0)</f>
        <v>0</v>
      </c>
      <c r="BF243" s="143">
        <f>IF(N243="snížená",J243,0)</f>
        <v>0</v>
      </c>
      <c r="BG243" s="143">
        <f>IF(N243="zákl. přenesená",J243,0)</f>
        <v>0</v>
      </c>
      <c r="BH243" s="143">
        <f>IF(N243="sníž. přenesená",J243,0)</f>
        <v>0</v>
      </c>
      <c r="BI243" s="143">
        <f>IF(N243="nulová",J243,0)</f>
        <v>0</v>
      </c>
      <c r="BJ243" s="17" t="s">
        <v>80</v>
      </c>
      <c r="BK243" s="143">
        <f>ROUND(I243*H243,2)</f>
        <v>0</v>
      </c>
      <c r="BL243" s="17" t="s">
        <v>192</v>
      </c>
      <c r="BM243" s="142" t="s">
        <v>427</v>
      </c>
    </row>
    <row r="244" spans="2:65" s="1" customFormat="1" ht="18">
      <c r="B244" s="32"/>
      <c r="D244" s="144" t="s">
        <v>163</v>
      </c>
      <c r="F244" s="145" t="s">
        <v>2117</v>
      </c>
      <c r="I244" s="146"/>
      <c r="L244" s="32"/>
      <c r="M244" s="147"/>
      <c r="T244" s="53"/>
      <c r="AT244" s="17" t="s">
        <v>163</v>
      </c>
      <c r="AU244" s="17" t="s">
        <v>84</v>
      </c>
    </row>
    <row r="245" spans="2:65" s="1" customFormat="1" ht="16.5" customHeight="1">
      <c r="B245" s="32"/>
      <c r="C245" s="162" t="s">
        <v>285</v>
      </c>
      <c r="D245" s="162" t="s">
        <v>206</v>
      </c>
      <c r="E245" s="163" t="s">
        <v>2118</v>
      </c>
      <c r="F245" s="164" t="s">
        <v>2119</v>
      </c>
      <c r="G245" s="165" t="s">
        <v>340</v>
      </c>
      <c r="H245" s="166">
        <v>6</v>
      </c>
      <c r="I245" s="167"/>
      <c r="J245" s="168">
        <f>ROUND(I245*H245,2)</f>
        <v>0</v>
      </c>
      <c r="K245" s="164" t="s">
        <v>19</v>
      </c>
      <c r="L245" s="169"/>
      <c r="M245" s="170" t="s">
        <v>19</v>
      </c>
      <c r="N245" s="171" t="s">
        <v>46</v>
      </c>
      <c r="P245" s="140">
        <f>O245*H245</f>
        <v>0</v>
      </c>
      <c r="Q245" s="140">
        <v>0</v>
      </c>
      <c r="R245" s="140">
        <f>Q245*H245</f>
        <v>0</v>
      </c>
      <c r="S245" s="140">
        <v>0</v>
      </c>
      <c r="T245" s="141">
        <f>S245*H245</f>
        <v>0</v>
      </c>
      <c r="AR245" s="142" t="s">
        <v>230</v>
      </c>
      <c r="AT245" s="142" t="s">
        <v>206</v>
      </c>
      <c r="AU245" s="142" t="s">
        <v>84</v>
      </c>
      <c r="AY245" s="17" t="s">
        <v>157</v>
      </c>
      <c r="BE245" s="143">
        <f>IF(N245="základní",J245,0)</f>
        <v>0</v>
      </c>
      <c r="BF245" s="143">
        <f>IF(N245="snížená",J245,0)</f>
        <v>0</v>
      </c>
      <c r="BG245" s="143">
        <f>IF(N245="zákl. přenesená",J245,0)</f>
        <v>0</v>
      </c>
      <c r="BH245" s="143">
        <f>IF(N245="sníž. přenesená",J245,0)</f>
        <v>0</v>
      </c>
      <c r="BI245" s="143">
        <f>IF(N245="nulová",J245,0)</f>
        <v>0</v>
      </c>
      <c r="BJ245" s="17" t="s">
        <v>80</v>
      </c>
      <c r="BK245" s="143">
        <f>ROUND(I245*H245,2)</f>
        <v>0</v>
      </c>
      <c r="BL245" s="17" t="s">
        <v>192</v>
      </c>
      <c r="BM245" s="142" t="s">
        <v>432</v>
      </c>
    </row>
    <row r="246" spans="2:65" s="1" customFormat="1" ht="10">
      <c r="B246" s="32"/>
      <c r="D246" s="144" t="s">
        <v>163</v>
      </c>
      <c r="F246" s="145" t="s">
        <v>2119</v>
      </c>
      <c r="I246" s="146"/>
      <c r="L246" s="32"/>
      <c r="M246" s="147"/>
      <c r="T246" s="53"/>
      <c r="AT246" s="17" t="s">
        <v>163</v>
      </c>
      <c r="AU246" s="17" t="s">
        <v>84</v>
      </c>
    </row>
    <row r="247" spans="2:65" s="1" customFormat="1" ht="16.5" customHeight="1">
      <c r="B247" s="32"/>
      <c r="C247" s="162" t="s">
        <v>435</v>
      </c>
      <c r="D247" s="162" t="s">
        <v>206</v>
      </c>
      <c r="E247" s="163" t="s">
        <v>2120</v>
      </c>
      <c r="F247" s="164" t="s">
        <v>2121</v>
      </c>
      <c r="G247" s="165" t="s">
        <v>340</v>
      </c>
      <c r="H247" s="166">
        <v>6</v>
      </c>
      <c r="I247" s="167"/>
      <c r="J247" s="168">
        <f>ROUND(I247*H247,2)</f>
        <v>0</v>
      </c>
      <c r="K247" s="164" t="s">
        <v>19</v>
      </c>
      <c r="L247" s="169"/>
      <c r="M247" s="170" t="s">
        <v>19</v>
      </c>
      <c r="N247" s="171" t="s">
        <v>46</v>
      </c>
      <c r="P247" s="140">
        <f>O247*H247</f>
        <v>0</v>
      </c>
      <c r="Q247" s="140">
        <v>0</v>
      </c>
      <c r="R247" s="140">
        <f>Q247*H247</f>
        <v>0</v>
      </c>
      <c r="S247" s="140">
        <v>0</v>
      </c>
      <c r="T247" s="141">
        <f>S247*H247</f>
        <v>0</v>
      </c>
      <c r="AR247" s="142" t="s">
        <v>230</v>
      </c>
      <c r="AT247" s="142" t="s">
        <v>206</v>
      </c>
      <c r="AU247" s="142" t="s">
        <v>84</v>
      </c>
      <c r="AY247" s="17" t="s">
        <v>157</v>
      </c>
      <c r="BE247" s="143">
        <f>IF(N247="základní",J247,0)</f>
        <v>0</v>
      </c>
      <c r="BF247" s="143">
        <f>IF(N247="snížená",J247,0)</f>
        <v>0</v>
      </c>
      <c r="BG247" s="143">
        <f>IF(N247="zákl. přenesená",J247,0)</f>
        <v>0</v>
      </c>
      <c r="BH247" s="143">
        <f>IF(N247="sníž. přenesená",J247,0)</f>
        <v>0</v>
      </c>
      <c r="BI247" s="143">
        <f>IF(N247="nulová",J247,0)</f>
        <v>0</v>
      </c>
      <c r="BJ247" s="17" t="s">
        <v>80</v>
      </c>
      <c r="BK247" s="143">
        <f>ROUND(I247*H247,2)</f>
        <v>0</v>
      </c>
      <c r="BL247" s="17" t="s">
        <v>192</v>
      </c>
      <c r="BM247" s="142" t="s">
        <v>438</v>
      </c>
    </row>
    <row r="248" spans="2:65" s="1" customFormat="1" ht="10">
      <c r="B248" s="32"/>
      <c r="D248" s="144" t="s">
        <v>163</v>
      </c>
      <c r="F248" s="145" t="s">
        <v>2121</v>
      </c>
      <c r="I248" s="146"/>
      <c r="L248" s="32"/>
      <c r="M248" s="147"/>
      <c r="T248" s="53"/>
      <c r="AT248" s="17" t="s">
        <v>163</v>
      </c>
      <c r="AU248" s="17" t="s">
        <v>84</v>
      </c>
    </row>
    <row r="249" spans="2:65" s="1" customFormat="1" ht="16.5" customHeight="1">
      <c r="B249" s="32"/>
      <c r="C249" s="162" t="s">
        <v>289</v>
      </c>
      <c r="D249" s="162" t="s">
        <v>206</v>
      </c>
      <c r="E249" s="163" t="s">
        <v>2122</v>
      </c>
      <c r="F249" s="164" t="s">
        <v>2123</v>
      </c>
      <c r="G249" s="165" t="s">
        <v>340</v>
      </c>
      <c r="H249" s="166">
        <v>6</v>
      </c>
      <c r="I249" s="167"/>
      <c r="J249" s="168">
        <f>ROUND(I249*H249,2)</f>
        <v>0</v>
      </c>
      <c r="K249" s="164" t="s">
        <v>19</v>
      </c>
      <c r="L249" s="169"/>
      <c r="M249" s="170" t="s">
        <v>19</v>
      </c>
      <c r="N249" s="171" t="s">
        <v>46</v>
      </c>
      <c r="P249" s="140">
        <f>O249*H249</f>
        <v>0</v>
      </c>
      <c r="Q249" s="140">
        <v>0</v>
      </c>
      <c r="R249" s="140">
        <f>Q249*H249</f>
        <v>0</v>
      </c>
      <c r="S249" s="140">
        <v>0</v>
      </c>
      <c r="T249" s="141">
        <f>S249*H249</f>
        <v>0</v>
      </c>
      <c r="AR249" s="142" t="s">
        <v>230</v>
      </c>
      <c r="AT249" s="142" t="s">
        <v>206</v>
      </c>
      <c r="AU249" s="142" t="s">
        <v>84</v>
      </c>
      <c r="AY249" s="17" t="s">
        <v>157</v>
      </c>
      <c r="BE249" s="143">
        <f>IF(N249="základní",J249,0)</f>
        <v>0</v>
      </c>
      <c r="BF249" s="143">
        <f>IF(N249="snížená",J249,0)</f>
        <v>0</v>
      </c>
      <c r="BG249" s="143">
        <f>IF(N249="zákl. přenesená",J249,0)</f>
        <v>0</v>
      </c>
      <c r="BH249" s="143">
        <f>IF(N249="sníž. přenesená",J249,0)</f>
        <v>0</v>
      </c>
      <c r="BI249" s="143">
        <f>IF(N249="nulová",J249,0)</f>
        <v>0</v>
      </c>
      <c r="BJ249" s="17" t="s">
        <v>80</v>
      </c>
      <c r="BK249" s="143">
        <f>ROUND(I249*H249,2)</f>
        <v>0</v>
      </c>
      <c r="BL249" s="17" t="s">
        <v>192</v>
      </c>
      <c r="BM249" s="142" t="s">
        <v>442</v>
      </c>
    </row>
    <row r="250" spans="2:65" s="1" customFormat="1" ht="10">
      <c r="B250" s="32"/>
      <c r="D250" s="144" t="s">
        <v>163</v>
      </c>
      <c r="F250" s="145" t="s">
        <v>2123</v>
      </c>
      <c r="I250" s="146"/>
      <c r="L250" s="32"/>
      <c r="M250" s="147"/>
      <c r="T250" s="53"/>
      <c r="AT250" s="17" t="s">
        <v>163</v>
      </c>
      <c r="AU250" s="17" t="s">
        <v>84</v>
      </c>
    </row>
    <row r="251" spans="2:65" s="1" customFormat="1" ht="24.15" customHeight="1">
      <c r="B251" s="32"/>
      <c r="C251" s="131" t="s">
        <v>443</v>
      </c>
      <c r="D251" s="131" t="s">
        <v>159</v>
      </c>
      <c r="E251" s="132" t="s">
        <v>2124</v>
      </c>
      <c r="F251" s="133" t="s">
        <v>2125</v>
      </c>
      <c r="G251" s="134" t="s">
        <v>340</v>
      </c>
      <c r="H251" s="135">
        <v>2</v>
      </c>
      <c r="I251" s="136"/>
      <c r="J251" s="137">
        <f>ROUND(I251*H251,2)</f>
        <v>0</v>
      </c>
      <c r="K251" s="133" t="s">
        <v>19</v>
      </c>
      <c r="L251" s="32"/>
      <c r="M251" s="138" t="s">
        <v>19</v>
      </c>
      <c r="N251" s="139" t="s">
        <v>46</v>
      </c>
      <c r="P251" s="140">
        <f>O251*H251</f>
        <v>0</v>
      </c>
      <c r="Q251" s="140">
        <v>0</v>
      </c>
      <c r="R251" s="140">
        <f>Q251*H251</f>
        <v>0</v>
      </c>
      <c r="S251" s="140">
        <v>0</v>
      </c>
      <c r="T251" s="141">
        <f>S251*H251</f>
        <v>0</v>
      </c>
      <c r="AR251" s="142" t="s">
        <v>192</v>
      </c>
      <c r="AT251" s="142" t="s">
        <v>159</v>
      </c>
      <c r="AU251" s="142" t="s">
        <v>84</v>
      </c>
      <c r="AY251" s="17" t="s">
        <v>157</v>
      </c>
      <c r="BE251" s="143">
        <f>IF(N251="základní",J251,0)</f>
        <v>0</v>
      </c>
      <c r="BF251" s="143">
        <f>IF(N251="snížená",J251,0)</f>
        <v>0</v>
      </c>
      <c r="BG251" s="143">
        <f>IF(N251="zákl. přenesená",J251,0)</f>
        <v>0</v>
      </c>
      <c r="BH251" s="143">
        <f>IF(N251="sníž. přenesená",J251,0)</f>
        <v>0</v>
      </c>
      <c r="BI251" s="143">
        <f>IF(N251="nulová",J251,0)</f>
        <v>0</v>
      </c>
      <c r="BJ251" s="17" t="s">
        <v>80</v>
      </c>
      <c r="BK251" s="143">
        <f>ROUND(I251*H251,2)</f>
        <v>0</v>
      </c>
      <c r="BL251" s="17" t="s">
        <v>192</v>
      </c>
      <c r="BM251" s="142" t="s">
        <v>446</v>
      </c>
    </row>
    <row r="252" spans="2:65" s="1" customFormat="1" ht="18">
      <c r="B252" s="32"/>
      <c r="D252" s="144" t="s">
        <v>163</v>
      </c>
      <c r="F252" s="145" t="s">
        <v>2125</v>
      </c>
      <c r="I252" s="146"/>
      <c r="L252" s="32"/>
      <c r="M252" s="147"/>
      <c r="T252" s="53"/>
      <c r="AT252" s="17" t="s">
        <v>163</v>
      </c>
      <c r="AU252" s="17" t="s">
        <v>84</v>
      </c>
    </row>
    <row r="253" spans="2:65" s="1" customFormat="1" ht="16.5" customHeight="1">
      <c r="B253" s="32"/>
      <c r="C253" s="162" t="s">
        <v>292</v>
      </c>
      <c r="D253" s="162" t="s">
        <v>206</v>
      </c>
      <c r="E253" s="163" t="s">
        <v>2126</v>
      </c>
      <c r="F253" s="164" t="s">
        <v>2127</v>
      </c>
      <c r="G253" s="165" t="s">
        <v>340</v>
      </c>
      <c r="H253" s="166">
        <v>2</v>
      </c>
      <c r="I253" s="167"/>
      <c r="J253" s="168">
        <f>ROUND(I253*H253,2)</f>
        <v>0</v>
      </c>
      <c r="K253" s="164" t="s">
        <v>19</v>
      </c>
      <c r="L253" s="169"/>
      <c r="M253" s="170" t="s">
        <v>19</v>
      </c>
      <c r="N253" s="171" t="s">
        <v>46</v>
      </c>
      <c r="P253" s="140">
        <f>O253*H253</f>
        <v>0</v>
      </c>
      <c r="Q253" s="140">
        <v>0</v>
      </c>
      <c r="R253" s="140">
        <f>Q253*H253</f>
        <v>0</v>
      </c>
      <c r="S253" s="140">
        <v>0</v>
      </c>
      <c r="T253" s="141">
        <f>S253*H253</f>
        <v>0</v>
      </c>
      <c r="AR253" s="142" t="s">
        <v>230</v>
      </c>
      <c r="AT253" s="142" t="s">
        <v>206</v>
      </c>
      <c r="AU253" s="142" t="s">
        <v>84</v>
      </c>
      <c r="AY253" s="17" t="s">
        <v>157</v>
      </c>
      <c r="BE253" s="143">
        <f>IF(N253="základní",J253,0)</f>
        <v>0</v>
      </c>
      <c r="BF253" s="143">
        <f>IF(N253="snížená",J253,0)</f>
        <v>0</v>
      </c>
      <c r="BG253" s="143">
        <f>IF(N253="zákl. přenesená",J253,0)</f>
        <v>0</v>
      </c>
      <c r="BH253" s="143">
        <f>IF(N253="sníž. přenesená",J253,0)</f>
        <v>0</v>
      </c>
      <c r="BI253" s="143">
        <f>IF(N253="nulová",J253,0)</f>
        <v>0</v>
      </c>
      <c r="BJ253" s="17" t="s">
        <v>80</v>
      </c>
      <c r="BK253" s="143">
        <f>ROUND(I253*H253,2)</f>
        <v>0</v>
      </c>
      <c r="BL253" s="17" t="s">
        <v>192</v>
      </c>
      <c r="BM253" s="142" t="s">
        <v>450</v>
      </c>
    </row>
    <row r="254" spans="2:65" s="1" customFormat="1" ht="10">
      <c r="B254" s="32"/>
      <c r="D254" s="144" t="s">
        <v>163</v>
      </c>
      <c r="F254" s="145" t="s">
        <v>2127</v>
      </c>
      <c r="I254" s="146"/>
      <c r="L254" s="32"/>
      <c r="M254" s="147"/>
      <c r="T254" s="53"/>
      <c r="AT254" s="17" t="s">
        <v>163</v>
      </c>
      <c r="AU254" s="17" t="s">
        <v>84</v>
      </c>
    </row>
    <row r="255" spans="2:65" s="1" customFormat="1" ht="16.5" customHeight="1">
      <c r="B255" s="32"/>
      <c r="C255" s="162" t="s">
        <v>452</v>
      </c>
      <c r="D255" s="162" t="s">
        <v>206</v>
      </c>
      <c r="E255" s="163" t="s">
        <v>2128</v>
      </c>
      <c r="F255" s="164" t="s">
        <v>2129</v>
      </c>
      <c r="G255" s="165" t="s">
        <v>340</v>
      </c>
      <c r="H255" s="166">
        <v>2</v>
      </c>
      <c r="I255" s="167"/>
      <c r="J255" s="168">
        <f>ROUND(I255*H255,2)</f>
        <v>0</v>
      </c>
      <c r="K255" s="164" t="s">
        <v>19</v>
      </c>
      <c r="L255" s="169"/>
      <c r="M255" s="170" t="s">
        <v>19</v>
      </c>
      <c r="N255" s="171" t="s">
        <v>46</v>
      </c>
      <c r="P255" s="140">
        <f>O255*H255</f>
        <v>0</v>
      </c>
      <c r="Q255" s="140">
        <v>0</v>
      </c>
      <c r="R255" s="140">
        <f>Q255*H255</f>
        <v>0</v>
      </c>
      <c r="S255" s="140">
        <v>0</v>
      </c>
      <c r="T255" s="141">
        <f>S255*H255</f>
        <v>0</v>
      </c>
      <c r="AR255" s="142" t="s">
        <v>230</v>
      </c>
      <c r="AT255" s="142" t="s">
        <v>206</v>
      </c>
      <c r="AU255" s="142" t="s">
        <v>84</v>
      </c>
      <c r="AY255" s="17" t="s">
        <v>157</v>
      </c>
      <c r="BE255" s="143">
        <f>IF(N255="základní",J255,0)</f>
        <v>0</v>
      </c>
      <c r="BF255" s="143">
        <f>IF(N255="snížená",J255,0)</f>
        <v>0</v>
      </c>
      <c r="BG255" s="143">
        <f>IF(N255="zákl. přenesená",J255,0)</f>
        <v>0</v>
      </c>
      <c r="BH255" s="143">
        <f>IF(N255="sníž. přenesená",J255,0)</f>
        <v>0</v>
      </c>
      <c r="BI255" s="143">
        <f>IF(N255="nulová",J255,0)</f>
        <v>0</v>
      </c>
      <c r="BJ255" s="17" t="s">
        <v>80</v>
      </c>
      <c r="BK255" s="143">
        <f>ROUND(I255*H255,2)</f>
        <v>0</v>
      </c>
      <c r="BL255" s="17" t="s">
        <v>192</v>
      </c>
      <c r="BM255" s="142" t="s">
        <v>455</v>
      </c>
    </row>
    <row r="256" spans="2:65" s="1" customFormat="1" ht="10">
      <c r="B256" s="32"/>
      <c r="D256" s="144" t="s">
        <v>163</v>
      </c>
      <c r="F256" s="145" t="s">
        <v>2129</v>
      </c>
      <c r="I256" s="146"/>
      <c r="L256" s="32"/>
      <c r="M256" s="147"/>
      <c r="T256" s="53"/>
      <c r="AT256" s="17" t="s">
        <v>163</v>
      </c>
      <c r="AU256" s="17" t="s">
        <v>84</v>
      </c>
    </row>
    <row r="257" spans="2:65" s="1" customFormat="1" ht="16.5" customHeight="1">
      <c r="B257" s="32"/>
      <c r="C257" s="162" t="s">
        <v>297</v>
      </c>
      <c r="D257" s="162" t="s">
        <v>206</v>
      </c>
      <c r="E257" s="163" t="s">
        <v>2130</v>
      </c>
      <c r="F257" s="164" t="s">
        <v>2123</v>
      </c>
      <c r="G257" s="165" t="s">
        <v>340</v>
      </c>
      <c r="H257" s="166">
        <v>2</v>
      </c>
      <c r="I257" s="167"/>
      <c r="J257" s="168">
        <f>ROUND(I257*H257,2)</f>
        <v>0</v>
      </c>
      <c r="K257" s="164" t="s">
        <v>19</v>
      </c>
      <c r="L257" s="169"/>
      <c r="M257" s="170" t="s">
        <v>19</v>
      </c>
      <c r="N257" s="171" t="s">
        <v>46</v>
      </c>
      <c r="P257" s="140">
        <f>O257*H257</f>
        <v>0</v>
      </c>
      <c r="Q257" s="140">
        <v>0</v>
      </c>
      <c r="R257" s="140">
        <f>Q257*H257</f>
        <v>0</v>
      </c>
      <c r="S257" s="140">
        <v>0</v>
      </c>
      <c r="T257" s="141">
        <f>S257*H257</f>
        <v>0</v>
      </c>
      <c r="AR257" s="142" t="s">
        <v>230</v>
      </c>
      <c r="AT257" s="142" t="s">
        <v>206</v>
      </c>
      <c r="AU257" s="142" t="s">
        <v>84</v>
      </c>
      <c r="AY257" s="17" t="s">
        <v>157</v>
      </c>
      <c r="BE257" s="143">
        <f>IF(N257="základní",J257,0)</f>
        <v>0</v>
      </c>
      <c r="BF257" s="143">
        <f>IF(N257="snížená",J257,0)</f>
        <v>0</v>
      </c>
      <c r="BG257" s="143">
        <f>IF(N257="zákl. přenesená",J257,0)</f>
        <v>0</v>
      </c>
      <c r="BH257" s="143">
        <f>IF(N257="sníž. přenesená",J257,0)</f>
        <v>0</v>
      </c>
      <c r="BI257" s="143">
        <f>IF(N257="nulová",J257,0)</f>
        <v>0</v>
      </c>
      <c r="BJ257" s="17" t="s">
        <v>80</v>
      </c>
      <c r="BK257" s="143">
        <f>ROUND(I257*H257,2)</f>
        <v>0</v>
      </c>
      <c r="BL257" s="17" t="s">
        <v>192</v>
      </c>
      <c r="BM257" s="142" t="s">
        <v>462</v>
      </c>
    </row>
    <row r="258" spans="2:65" s="1" customFormat="1" ht="10">
      <c r="B258" s="32"/>
      <c r="D258" s="144" t="s">
        <v>163</v>
      </c>
      <c r="F258" s="145" t="s">
        <v>2123</v>
      </c>
      <c r="I258" s="146"/>
      <c r="L258" s="32"/>
      <c r="M258" s="147"/>
      <c r="T258" s="53"/>
      <c r="AT258" s="17" t="s">
        <v>163</v>
      </c>
      <c r="AU258" s="17" t="s">
        <v>84</v>
      </c>
    </row>
    <row r="259" spans="2:65" s="1" customFormat="1" ht="24.15" customHeight="1">
      <c r="B259" s="32"/>
      <c r="C259" s="131" t="s">
        <v>463</v>
      </c>
      <c r="D259" s="131" t="s">
        <v>159</v>
      </c>
      <c r="E259" s="132" t="s">
        <v>2131</v>
      </c>
      <c r="F259" s="133" t="s">
        <v>2132</v>
      </c>
      <c r="G259" s="134" t="s">
        <v>340</v>
      </c>
      <c r="H259" s="135">
        <v>14</v>
      </c>
      <c r="I259" s="136"/>
      <c r="J259" s="137">
        <f>ROUND(I259*H259,2)</f>
        <v>0</v>
      </c>
      <c r="K259" s="133" t="s">
        <v>19</v>
      </c>
      <c r="L259" s="32"/>
      <c r="M259" s="138" t="s">
        <v>19</v>
      </c>
      <c r="N259" s="139" t="s">
        <v>46</v>
      </c>
      <c r="P259" s="140">
        <f>O259*H259</f>
        <v>0</v>
      </c>
      <c r="Q259" s="140">
        <v>0</v>
      </c>
      <c r="R259" s="140">
        <f>Q259*H259</f>
        <v>0</v>
      </c>
      <c r="S259" s="140">
        <v>0</v>
      </c>
      <c r="T259" s="141">
        <f>S259*H259</f>
        <v>0</v>
      </c>
      <c r="AR259" s="142" t="s">
        <v>192</v>
      </c>
      <c r="AT259" s="142" t="s">
        <v>159</v>
      </c>
      <c r="AU259" s="142" t="s">
        <v>84</v>
      </c>
      <c r="AY259" s="17" t="s">
        <v>157</v>
      </c>
      <c r="BE259" s="143">
        <f>IF(N259="základní",J259,0)</f>
        <v>0</v>
      </c>
      <c r="BF259" s="143">
        <f>IF(N259="snížená",J259,0)</f>
        <v>0</v>
      </c>
      <c r="BG259" s="143">
        <f>IF(N259="zákl. přenesená",J259,0)</f>
        <v>0</v>
      </c>
      <c r="BH259" s="143">
        <f>IF(N259="sníž. přenesená",J259,0)</f>
        <v>0</v>
      </c>
      <c r="BI259" s="143">
        <f>IF(N259="nulová",J259,0)</f>
        <v>0</v>
      </c>
      <c r="BJ259" s="17" t="s">
        <v>80</v>
      </c>
      <c r="BK259" s="143">
        <f>ROUND(I259*H259,2)</f>
        <v>0</v>
      </c>
      <c r="BL259" s="17" t="s">
        <v>192</v>
      </c>
      <c r="BM259" s="142" t="s">
        <v>466</v>
      </c>
    </row>
    <row r="260" spans="2:65" s="1" customFormat="1" ht="18">
      <c r="B260" s="32"/>
      <c r="D260" s="144" t="s">
        <v>163</v>
      </c>
      <c r="F260" s="145" t="s">
        <v>2132</v>
      </c>
      <c r="I260" s="146"/>
      <c r="L260" s="32"/>
      <c r="M260" s="147"/>
      <c r="T260" s="53"/>
      <c r="AT260" s="17" t="s">
        <v>163</v>
      </c>
      <c r="AU260" s="17" t="s">
        <v>84</v>
      </c>
    </row>
    <row r="261" spans="2:65" s="1" customFormat="1" ht="16.5" customHeight="1">
      <c r="B261" s="32"/>
      <c r="C261" s="162" t="s">
        <v>303</v>
      </c>
      <c r="D261" s="162" t="s">
        <v>206</v>
      </c>
      <c r="E261" s="163" t="s">
        <v>2133</v>
      </c>
      <c r="F261" s="164" t="s">
        <v>2134</v>
      </c>
      <c r="G261" s="165" t="s">
        <v>340</v>
      </c>
      <c r="H261" s="166">
        <v>14</v>
      </c>
      <c r="I261" s="167"/>
      <c r="J261" s="168">
        <f>ROUND(I261*H261,2)</f>
        <v>0</v>
      </c>
      <c r="K261" s="164" t="s">
        <v>19</v>
      </c>
      <c r="L261" s="169"/>
      <c r="M261" s="170" t="s">
        <v>19</v>
      </c>
      <c r="N261" s="171" t="s">
        <v>46</v>
      </c>
      <c r="P261" s="140">
        <f>O261*H261</f>
        <v>0</v>
      </c>
      <c r="Q261" s="140">
        <v>0</v>
      </c>
      <c r="R261" s="140">
        <f>Q261*H261</f>
        <v>0</v>
      </c>
      <c r="S261" s="140">
        <v>0</v>
      </c>
      <c r="T261" s="141">
        <f>S261*H261</f>
        <v>0</v>
      </c>
      <c r="AR261" s="142" t="s">
        <v>230</v>
      </c>
      <c r="AT261" s="142" t="s">
        <v>206</v>
      </c>
      <c r="AU261" s="142" t="s">
        <v>84</v>
      </c>
      <c r="AY261" s="17" t="s">
        <v>157</v>
      </c>
      <c r="BE261" s="143">
        <f>IF(N261="základní",J261,0)</f>
        <v>0</v>
      </c>
      <c r="BF261" s="143">
        <f>IF(N261="snížená",J261,0)</f>
        <v>0</v>
      </c>
      <c r="BG261" s="143">
        <f>IF(N261="zákl. přenesená",J261,0)</f>
        <v>0</v>
      </c>
      <c r="BH261" s="143">
        <f>IF(N261="sníž. přenesená",J261,0)</f>
        <v>0</v>
      </c>
      <c r="BI261" s="143">
        <f>IF(N261="nulová",J261,0)</f>
        <v>0</v>
      </c>
      <c r="BJ261" s="17" t="s">
        <v>80</v>
      </c>
      <c r="BK261" s="143">
        <f>ROUND(I261*H261,2)</f>
        <v>0</v>
      </c>
      <c r="BL261" s="17" t="s">
        <v>192</v>
      </c>
      <c r="BM261" s="142" t="s">
        <v>469</v>
      </c>
    </row>
    <row r="262" spans="2:65" s="1" customFormat="1" ht="10">
      <c r="B262" s="32"/>
      <c r="D262" s="144" t="s">
        <v>163</v>
      </c>
      <c r="F262" s="145" t="s">
        <v>2134</v>
      </c>
      <c r="I262" s="146"/>
      <c r="L262" s="32"/>
      <c r="M262" s="147"/>
      <c r="T262" s="53"/>
      <c r="AT262" s="17" t="s">
        <v>163</v>
      </c>
      <c r="AU262" s="17" t="s">
        <v>84</v>
      </c>
    </row>
    <row r="263" spans="2:65" s="1" customFormat="1" ht="16.5" customHeight="1">
      <c r="B263" s="32"/>
      <c r="C263" s="162" t="s">
        <v>470</v>
      </c>
      <c r="D263" s="162" t="s">
        <v>206</v>
      </c>
      <c r="E263" s="163" t="s">
        <v>2135</v>
      </c>
      <c r="F263" s="164" t="s">
        <v>2123</v>
      </c>
      <c r="G263" s="165" t="s">
        <v>340</v>
      </c>
      <c r="H263" s="166">
        <v>14</v>
      </c>
      <c r="I263" s="167"/>
      <c r="J263" s="168">
        <f>ROUND(I263*H263,2)</f>
        <v>0</v>
      </c>
      <c r="K263" s="164" t="s">
        <v>19</v>
      </c>
      <c r="L263" s="169"/>
      <c r="M263" s="170" t="s">
        <v>19</v>
      </c>
      <c r="N263" s="171" t="s">
        <v>46</v>
      </c>
      <c r="P263" s="140">
        <f>O263*H263</f>
        <v>0</v>
      </c>
      <c r="Q263" s="140">
        <v>0</v>
      </c>
      <c r="R263" s="140">
        <f>Q263*H263</f>
        <v>0</v>
      </c>
      <c r="S263" s="140">
        <v>0</v>
      </c>
      <c r="T263" s="141">
        <f>S263*H263</f>
        <v>0</v>
      </c>
      <c r="AR263" s="142" t="s">
        <v>230</v>
      </c>
      <c r="AT263" s="142" t="s">
        <v>206</v>
      </c>
      <c r="AU263" s="142" t="s">
        <v>84</v>
      </c>
      <c r="AY263" s="17" t="s">
        <v>157</v>
      </c>
      <c r="BE263" s="143">
        <f>IF(N263="základní",J263,0)</f>
        <v>0</v>
      </c>
      <c r="BF263" s="143">
        <f>IF(N263="snížená",J263,0)</f>
        <v>0</v>
      </c>
      <c r="BG263" s="143">
        <f>IF(N263="zákl. přenesená",J263,0)</f>
        <v>0</v>
      </c>
      <c r="BH263" s="143">
        <f>IF(N263="sníž. přenesená",J263,0)</f>
        <v>0</v>
      </c>
      <c r="BI263" s="143">
        <f>IF(N263="nulová",J263,0)</f>
        <v>0</v>
      </c>
      <c r="BJ263" s="17" t="s">
        <v>80</v>
      </c>
      <c r="BK263" s="143">
        <f>ROUND(I263*H263,2)</f>
        <v>0</v>
      </c>
      <c r="BL263" s="17" t="s">
        <v>192</v>
      </c>
      <c r="BM263" s="142" t="s">
        <v>473</v>
      </c>
    </row>
    <row r="264" spans="2:65" s="1" customFormat="1" ht="10">
      <c r="B264" s="32"/>
      <c r="D264" s="144" t="s">
        <v>163</v>
      </c>
      <c r="F264" s="145" t="s">
        <v>2123</v>
      </c>
      <c r="I264" s="146"/>
      <c r="L264" s="32"/>
      <c r="M264" s="147"/>
      <c r="T264" s="53"/>
      <c r="AT264" s="17" t="s">
        <v>163</v>
      </c>
      <c r="AU264" s="17" t="s">
        <v>84</v>
      </c>
    </row>
    <row r="265" spans="2:65" s="1" customFormat="1" ht="16.5" customHeight="1">
      <c r="B265" s="32"/>
      <c r="C265" s="162" t="s">
        <v>307</v>
      </c>
      <c r="D265" s="162" t="s">
        <v>206</v>
      </c>
      <c r="E265" s="163" t="s">
        <v>2136</v>
      </c>
      <c r="F265" s="164" t="s">
        <v>2129</v>
      </c>
      <c r="G265" s="165" t="s">
        <v>340</v>
      </c>
      <c r="H265" s="166">
        <v>14</v>
      </c>
      <c r="I265" s="167"/>
      <c r="J265" s="168">
        <f>ROUND(I265*H265,2)</f>
        <v>0</v>
      </c>
      <c r="K265" s="164" t="s">
        <v>19</v>
      </c>
      <c r="L265" s="169"/>
      <c r="M265" s="170" t="s">
        <v>19</v>
      </c>
      <c r="N265" s="171" t="s">
        <v>46</v>
      </c>
      <c r="P265" s="140">
        <f>O265*H265</f>
        <v>0</v>
      </c>
      <c r="Q265" s="140">
        <v>0</v>
      </c>
      <c r="R265" s="140">
        <f>Q265*H265</f>
        <v>0</v>
      </c>
      <c r="S265" s="140">
        <v>0</v>
      </c>
      <c r="T265" s="141">
        <f>S265*H265</f>
        <v>0</v>
      </c>
      <c r="AR265" s="142" t="s">
        <v>230</v>
      </c>
      <c r="AT265" s="142" t="s">
        <v>206</v>
      </c>
      <c r="AU265" s="142" t="s">
        <v>84</v>
      </c>
      <c r="AY265" s="17" t="s">
        <v>157</v>
      </c>
      <c r="BE265" s="143">
        <f>IF(N265="základní",J265,0)</f>
        <v>0</v>
      </c>
      <c r="BF265" s="143">
        <f>IF(N265="snížená",J265,0)</f>
        <v>0</v>
      </c>
      <c r="BG265" s="143">
        <f>IF(N265="zákl. přenesená",J265,0)</f>
        <v>0</v>
      </c>
      <c r="BH265" s="143">
        <f>IF(N265="sníž. přenesená",J265,0)</f>
        <v>0</v>
      </c>
      <c r="BI265" s="143">
        <f>IF(N265="nulová",J265,0)</f>
        <v>0</v>
      </c>
      <c r="BJ265" s="17" t="s">
        <v>80</v>
      </c>
      <c r="BK265" s="143">
        <f>ROUND(I265*H265,2)</f>
        <v>0</v>
      </c>
      <c r="BL265" s="17" t="s">
        <v>192</v>
      </c>
      <c r="BM265" s="142" t="s">
        <v>476</v>
      </c>
    </row>
    <row r="266" spans="2:65" s="1" customFormat="1" ht="10">
      <c r="B266" s="32"/>
      <c r="D266" s="144" t="s">
        <v>163</v>
      </c>
      <c r="F266" s="145" t="s">
        <v>2129</v>
      </c>
      <c r="I266" s="146"/>
      <c r="L266" s="32"/>
      <c r="M266" s="147"/>
      <c r="T266" s="53"/>
      <c r="AT266" s="17" t="s">
        <v>163</v>
      </c>
      <c r="AU266" s="17" t="s">
        <v>84</v>
      </c>
    </row>
    <row r="267" spans="2:65" s="1" customFormat="1" ht="24.15" customHeight="1">
      <c r="B267" s="32"/>
      <c r="C267" s="131" t="s">
        <v>478</v>
      </c>
      <c r="D267" s="131" t="s">
        <v>159</v>
      </c>
      <c r="E267" s="132" t="s">
        <v>2137</v>
      </c>
      <c r="F267" s="133" t="s">
        <v>2138</v>
      </c>
      <c r="G267" s="134" t="s">
        <v>340</v>
      </c>
      <c r="H267" s="135">
        <v>4</v>
      </c>
      <c r="I267" s="136"/>
      <c r="J267" s="137">
        <f>ROUND(I267*H267,2)</f>
        <v>0</v>
      </c>
      <c r="K267" s="133" t="s">
        <v>19</v>
      </c>
      <c r="L267" s="32"/>
      <c r="M267" s="138" t="s">
        <v>19</v>
      </c>
      <c r="N267" s="139" t="s">
        <v>46</v>
      </c>
      <c r="P267" s="140">
        <f>O267*H267</f>
        <v>0</v>
      </c>
      <c r="Q267" s="140">
        <v>0</v>
      </c>
      <c r="R267" s="140">
        <f>Q267*H267</f>
        <v>0</v>
      </c>
      <c r="S267" s="140">
        <v>0</v>
      </c>
      <c r="T267" s="141">
        <f>S267*H267</f>
        <v>0</v>
      </c>
      <c r="AR267" s="142" t="s">
        <v>192</v>
      </c>
      <c r="AT267" s="142" t="s">
        <v>159</v>
      </c>
      <c r="AU267" s="142" t="s">
        <v>84</v>
      </c>
      <c r="AY267" s="17" t="s">
        <v>157</v>
      </c>
      <c r="BE267" s="143">
        <f>IF(N267="základní",J267,0)</f>
        <v>0</v>
      </c>
      <c r="BF267" s="143">
        <f>IF(N267="snížená",J267,0)</f>
        <v>0</v>
      </c>
      <c r="BG267" s="143">
        <f>IF(N267="zákl. přenesená",J267,0)</f>
        <v>0</v>
      </c>
      <c r="BH267" s="143">
        <f>IF(N267="sníž. přenesená",J267,0)</f>
        <v>0</v>
      </c>
      <c r="BI267" s="143">
        <f>IF(N267="nulová",J267,0)</f>
        <v>0</v>
      </c>
      <c r="BJ267" s="17" t="s">
        <v>80</v>
      </c>
      <c r="BK267" s="143">
        <f>ROUND(I267*H267,2)</f>
        <v>0</v>
      </c>
      <c r="BL267" s="17" t="s">
        <v>192</v>
      </c>
      <c r="BM267" s="142" t="s">
        <v>481</v>
      </c>
    </row>
    <row r="268" spans="2:65" s="1" customFormat="1" ht="18">
      <c r="B268" s="32"/>
      <c r="D268" s="144" t="s">
        <v>163</v>
      </c>
      <c r="F268" s="145" t="s">
        <v>2138</v>
      </c>
      <c r="I268" s="146"/>
      <c r="L268" s="32"/>
      <c r="M268" s="147"/>
      <c r="T268" s="53"/>
      <c r="AT268" s="17" t="s">
        <v>163</v>
      </c>
      <c r="AU268" s="17" t="s">
        <v>84</v>
      </c>
    </row>
    <row r="269" spans="2:65" s="1" customFormat="1" ht="16.5" customHeight="1">
      <c r="B269" s="32"/>
      <c r="C269" s="162" t="s">
        <v>312</v>
      </c>
      <c r="D269" s="162" t="s">
        <v>206</v>
      </c>
      <c r="E269" s="163" t="s">
        <v>2139</v>
      </c>
      <c r="F269" s="164" t="s">
        <v>2140</v>
      </c>
      <c r="G269" s="165" t="s">
        <v>340</v>
      </c>
      <c r="H269" s="166">
        <v>4</v>
      </c>
      <c r="I269" s="167"/>
      <c r="J269" s="168">
        <f>ROUND(I269*H269,2)</f>
        <v>0</v>
      </c>
      <c r="K269" s="164" t="s">
        <v>19</v>
      </c>
      <c r="L269" s="169"/>
      <c r="M269" s="170" t="s">
        <v>19</v>
      </c>
      <c r="N269" s="171" t="s">
        <v>46</v>
      </c>
      <c r="P269" s="140">
        <f>O269*H269</f>
        <v>0</v>
      </c>
      <c r="Q269" s="140">
        <v>0</v>
      </c>
      <c r="R269" s="140">
        <f>Q269*H269</f>
        <v>0</v>
      </c>
      <c r="S269" s="140">
        <v>0</v>
      </c>
      <c r="T269" s="141">
        <f>S269*H269</f>
        <v>0</v>
      </c>
      <c r="AR269" s="142" t="s">
        <v>230</v>
      </c>
      <c r="AT269" s="142" t="s">
        <v>206</v>
      </c>
      <c r="AU269" s="142" t="s">
        <v>84</v>
      </c>
      <c r="AY269" s="17" t="s">
        <v>157</v>
      </c>
      <c r="BE269" s="143">
        <f>IF(N269="základní",J269,0)</f>
        <v>0</v>
      </c>
      <c r="BF269" s="143">
        <f>IF(N269="snížená",J269,0)</f>
        <v>0</v>
      </c>
      <c r="BG269" s="143">
        <f>IF(N269="zákl. přenesená",J269,0)</f>
        <v>0</v>
      </c>
      <c r="BH269" s="143">
        <f>IF(N269="sníž. přenesená",J269,0)</f>
        <v>0</v>
      </c>
      <c r="BI269" s="143">
        <f>IF(N269="nulová",J269,0)</f>
        <v>0</v>
      </c>
      <c r="BJ269" s="17" t="s">
        <v>80</v>
      </c>
      <c r="BK269" s="143">
        <f>ROUND(I269*H269,2)</f>
        <v>0</v>
      </c>
      <c r="BL269" s="17" t="s">
        <v>192</v>
      </c>
      <c r="BM269" s="142" t="s">
        <v>484</v>
      </c>
    </row>
    <row r="270" spans="2:65" s="1" customFormat="1" ht="10">
      <c r="B270" s="32"/>
      <c r="D270" s="144" t="s">
        <v>163</v>
      </c>
      <c r="F270" s="145" t="s">
        <v>2140</v>
      </c>
      <c r="I270" s="146"/>
      <c r="L270" s="32"/>
      <c r="M270" s="147"/>
      <c r="T270" s="53"/>
      <c r="AT270" s="17" t="s">
        <v>163</v>
      </c>
      <c r="AU270" s="17" t="s">
        <v>84</v>
      </c>
    </row>
    <row r="271" spans="2:65" s="1" customFormat="1" ht="16.5" customHeight="1">
      <c r="B271" s="32"/>
      <c r="C271" s="162" t="s">
        <v>485</v>
      </c>
      <c r="D271" s="162" t="s">
        <v>206</v>
      </c>
      <c r="E271" s="163" t="s">
        <v>2141</v>
      </c>
      <c r="F271" s="164" t="s">
        <v>2129</v>
      </c>
      <c r="G271" s="165" t="s">
        <v>340</v>
      </c>
      <c r="H271" s="166">
        <v>4</v>
      </c>
      <c r="I271" s="167"/>
      <c r="J271" s="168">
        <f>ROUND(I271*H271,2)</f>
        <v>0</v>
      </c>
      <c r="K271" s="164" t="s">
        <v>19</v>
      </c>
      <c r="L271" s="169"/>
      <c r="M271" s="170" t="s">
        <v>19</v>
      </c>
      <c r="N271" s="171" t="s">
        <v>46</v>
      </c>
      <c r="P271" s="140">
        <f>O271*H271</f>
        <v>0</v>
      </c>
      <c r="Q271" s="140">
        <v>0</v>
      </c>
      <c r="R271" s="140">
        <f>Q271*H271</f>
        <v>0</v>
      </c>
      <c r="S271" s="140">
        <v>0</v>
      </c>
      <c r="T271" s="141">
        <f>S271*H271</f>
        <v>0</v>
      </c>
      <c r="AR271" s="142" t="s">
        <v>230</v>
      </c>
      <c r="AT271" s="142" t="s">
        <v>206</v>
      </c>
      <c r="AU271" s="142" t="s">
        <v>84</v>
      </c>
      <c r="AY271" s="17" t="s">
        <v>157</v>
      </c>
      <c r="BE271" s="143">
        <f>IF(N271="základní",J271,0)</f>
        <v>0</v>
      </c>
      <c r="BF271" s="143">
        <f>IF(N271="snížená",J271,0)</f>
        <v>0</v>
      </c>
      <c r="BG271" s="143">
        <f>IF(N271="zákl. přenesená",J271,0)</f>
        <v>0</v>
      </c>
      <c r="BH271" s="143">
        <f>IF(N271="sníž. přenesená",J271,0)</f>
        <v>0</v>
      </c>
      <c r="BI271" s="143">
        <f>IF(N271="nulová",J271,0)</f>
        <v>0</v>
      </c>
      <c r="BJ271" s="17" t="s">
        <v>80</v>
      </c>
      <c r="BK271" s="143">
        <f>ROUND(I271*H271,2)</f>
        <v>0</v>
      </c>
      <c r="BL271" s="17" t="s">
        <v>192</v>
      </c>
      <c r="BM271" s="142" t="s">
        <v>488</v>
      </c>
    </row>
    <row r="272" spans="2:65" s="1" customFormat="1" ht="10">
      <c r="B272" s="32"/>
      <c r="D272" s="144" t="s">
        <v>163</v>
      </c>
      <c r="F272" s="145" t="s">
        <v>2129</v>
      </c>
      <c r="I272" s="146"/>
      <c r="L272" s="32"/>
      <c r="M272" s="147"/>
      <c r="T272" s="53"/>
      <c r="AT272" s="17" t="s">
        <v>163</v>
      </c>
      <c r="AU272" s="17" t="s">
        <v>84</v>
      </c>
    </row>
    <row r="273" spans="2:65" s="1" customFormat="1" ht="16.5" customHeight="1">
      <c r="B273" s="32"/>
      <c r="C273" s="162" t="s">
        <v>317</v>
      </c>
      <c r="D273" s="162" t="s">
        <v>206</v>
      </c>
      <c r="E273" s="163" t="s">
        <v>2142</v>
      </c>
      <c r="F273" s="164" t="s">
        <v>2123</v>
      </c>
      <c r="G273" s="165" t="s">
        <v>340</v>
      </c>
      <c r="H273" s="166">
        <v>4</v>
      </c>
      <c r="I273" s="167"/>
      <c r="J273" s="168">
        <f>ROUND(I273*H273,2)</f>
        <v>0</v>
      </c>
      <c r="K273" s="164" t="s">
        <v>19</v>
      </c>
      <c r="L273" s="169"/>
      <c r="M273" s="170" t="s">
        <v>19</v>
      </c>
      <c r="N273" s="171" t="s">
        <v>46</v>
      </c>
      <c r="P273" s="140">
        <f>O273*H273</f>
        <v>0</v>
      </c>
      <c r="Q273" s="140">
        <v>0</v>
      </c>
      <c r="R273" s="140">
        <f>Q273*H273</f>
        <v>0</v>
      </c>
      <c r="S273" s="140">
        <v>0</v>
      </c>
      <c r="T273" s="141">
        <f>S273*H273</f>
        <v>0</v>
      </c>
      <c r="AR273" s="142" t="s">
        <v>230</v>
      </c>
      <c r="AT273" s="142" t="s">
        <v>206</v>
      </c>
      <c r="AU273" s="142" t="s">
        <v>84</v>
      </c>
      <c r="AY273" s="17" t="s">
        <v>157</v>
      </c>
      <c r="BE273" s="143">
        <f>IF(N273="základní",J273,0)</f>
        <v>0</v>
      </c>
      <c r="BF273" s="143">
        <f>IF(N273="snížená",J273,0)</f>
        <v>0</v>
      </c>
      <c r="BG273" s="143">
        <f>IF(N273="zákl. přenesená",J273,0)</f>
        <v>0</v>
      </c>
      <c r="BH273" s="143">
        <f>IF(N273="sníž. přenesená",J273,0)</f>
        <v>0</v>
      </c>
      <c r="BI273" s="143">
        <f>IF(N273="nulová",J273,0)</f>
        <v>0</v>
      </c>
      <c r="BJ273" s="17" t="s">
        <v>80</v>
      </c>
      <c r="BK273" s="143">
        <f>ROUND(I273*H273,2)</f>
        <v>0</v>
      </c>
      <c r="BL273" s="17" t="s">
        <v>192</v>
      </c>
      <c r="BM273" s="142" t="s">
        <v>491</v>
      </c>
    </row>
    <row r="274" spans="2:65" s="1" customFormat="1" ht="10">
      <c r="B274" s="32"/>
      <c r="D274" s="144" t="s">
        <v>163</v>
      </c>
      <c r="F274" s="145" t="s">
        <v>2123</v>
      </c>
      <c r="I274" s="146"/>
      <c r="L274" s="32"/>
      <c r="M274" s="147"/>
      <c r="T274" s="53"/>
      <c r="AT274" s="17" t="s">
        <v>163</v>
      </c>
      <c r="AU274" s="17" t="s">
        <v>84</v>
      </c>
    </row>
    <row r="275" spans="2:65" s="1" customFormat="1" ht="24.15" customHeight="1">
      <c r="B275" s="32"/>
      <c r="C275" s="131" t="s">
        <v>493</v>
      </c>
      <c r="D275" s="131" t="s">
        <v>159</v>
      </c>
      <c r="E275" s="132" t="s">
        <v>2143</v>
      </c>
      <c r="F275" s="133" t="s">
        <v>2144</v>
      </c>
      <c r="G275" s="134" t="s">
        <v>340</v>
      </c>
      <c r="H275" s="135">
        <v>6</v>
      </c>
      <c r="I275" s="136"/>
      <c r="J275" s="137">
        <f>ROUND(I275*H275,2)</f>
        <v>0</v>
      </c>
      <c r="K275" s="133" t="s">
        <v>19</v>
      </c>
      <c r="L275" s="32"/>
      <c r="M275" s="138" t="s">
        <v>19</v>
      </c>
      <c r="N275" s="139" t="s">
        <v>46</v>
      </c>
      <c r="P275" s="140">
        <f>O275*H275</f>
        <v>0</v>
      </c>
      <c r="Q275" s="140">
        <v>0</v>
      </c>
      <c r="R275" s="140">
        <f>Q275*H275</f>
        <v>0</v>
      </c>
      <c r="S275" s="140">
        <v>0</v>
      </c>
      <c r="T275" s="141">
        <f>S275*H275</f>
        <v>0</v>
      </c>
      <c r="AR275" s="142" t="s">
        <v>192</v>
      </c>
      <c r="AT275" s="142" t="s">
        <v>159</v>
      </c>
      <c r="AU275" s="142" t="s">
        <v>84</v>
      </c>
      <c r="AY275" s="17" t="s">
        <v>157</v>
      </c>
      <c r="BE275" s="143">
        <f>IF(N275="základní",J275,0)</f>
        <v>0</v>
      </c>
      <c r="BF275" s="143">
        <f>IF(N275="snížená",J275,0)</f>
        <v>0</v>
      </c>
      <c r="BG275" s="143">
        <f>IF(N275="zákl. přenesená",J275,0)</f>
        <v>0</v>
      </c>
      <c r="BH275" s="143">
        <f>IF(N275="sníž. přenesená",J275,0)</f>
        <v>0</v>
      </c>
      <c r="BI275" s="143">
        <f>IF(N275="nulová",J275,0)</f>
        <v>0</v>
      </c>
      <c r="BJ275" s="17" t="s">
        <v>80</v>
      </c>
      <c r="BK275" s="143">
        <f>ROUND(I275*H275,2)</f>
        <v>0</v>
      </c>
      <c r="BL275" s="17" t="s">
        <v>192</v>
      </c>
      <c r="BM275" s="142" t="s">
        <v>496</v>
      </c>
    </row>
    <row r="276" spans="2:65" s="1" customFormat="1" ht="18">
      <c r="B276" s="32"/>
      <c r="D276" s="144" t="s">
        <v>163</v>
      </c>
      <c r="F276" s="145" t="s">
        <v>2144</v>
      </c>
      <c r="I276" s="146"/>
      <c r="L276" s="32"/>
      <c r="M276" s="147"/>
      <c r="T276" s="53"/>
      <c r="AT276" s="17" t="s">
        <v>163</v>
      </c>
      <c r="AU276" s="17" t="s">
        <v>84</v>
      </c>
    </row>
    <row r="277" spans="2:65" s="1" customFormat="1" ht="16.5" customHeight="1">
      <c r="B277" s="32"/>
      <c r="C277" s="162" t="s">
        <v>333</v>
      </c>
      <c r="D277" s="162" t="s">
        <v>206</v>
      </c>
      <c r="E277" s="163" t="s">
        <v>2145</v>
      </c>
      <c r="F277" s="164" t="s">
        <v>2146</v>
      </c>
      <c r="G277" s="165" t="s">
        <v>340</v>
      </c>
      <c r="H277" s="166">
        <v>6</v>
      </c>
      <c r="I277" s="167"/>
      <c r="J277" s="168">
        <f>ROUND(I277*H277,2)</f>
        <v>0</v>
      </c>
      <c r="K277" s="164" t="s">
        <v>19</v>
      </c>
      <c r="L277" s="169"/>
      <c r="M277" s="170" t="s">
        <v>19</v>
      </c>
      <c r="N277" s="171" t="s">
        <v>46</v>
      </c>
      <c r="P277" s="140">
        <f>O277*H277</f>
        <v>0</v>
      </c>
      <c r="Q277" s="140">
        <v>0</v>
      </c>
      <c r="R277" s="140">
        <f>Q277*H277</f>
        <v>0</v>
      </c>
      <c r="S277" s="140">
        <v>0</v>
      </c>
      <c r="T277" s="141">
        <f>S277*H277</f>
        <v>0</v>
      </c>
      <c r="AR277" s="142" t="s">
        <v>230</v>
      </c>
      <c r="AT277" s="142" t="s">
        <v>206</v>
      </c>
      <c r="AU277" s="142" t="s">
        <v>84</v>
      </c>
      <c r="AY277" s="17" t="s">
        <v>157</v>
      </c>
      <c r="BE277" s="143">
        <f>IF(N277="základní",J277,0)</f>
        <v>0</v>
      </c>
      <c r="BF277" s="143">
        <f>IF(N277="snížená",J277,0)</f>
        <v>0</v>
      </c>
      <c r="BG277" s="143">
        <f>IF(N277="zákl. přenesená",J277,0)</f>
        <v>0</v>
      </c>
      <c r="BH277" s="143">
        <f>IF(N277="sníž. přenesená",J277,0)</f>
        <v>0</v>
      </c>
      <c r="BI277" s="143">
        <f>IF(N277="nulová",J277,0)</f>
        <v>0</v>
      </c>
      <c r="BJ277" s="17" t="s">
        <v>80</v>
      </c>
      <c r="BK277" s="143">
        <f>ROUND(I277*H277,2)</f>
        <v>0</v>
      </c>
      <c r="BL277" s="17" t="s">
        <v>192</v>
      </c>
      <c r="BM277" s="142" t="s">
        <v>499</v>
      </c>
    </row>
    <row r="278" spans="2:65" s="1" customFormat="1" ht="10">
      <c r="B278" s="32"/>
      <c r="D278" s="144" t="s">
        <v>163</v>
      </c>
      <c r="F278" s="145" t="s">
        <v>2146</v>
      </c>
      <c r="I278" s="146"/>
      <c r="L278" s="32"/>
      <c r="M278" s="147"/>
      <c r="T278" s="53"/>
      <c r="AT278" s="17" t="s">
        <v>163</v>
      </c>
      <c r="AU278" s="17" t="s">
        <v>84</v>
      </c>
    </row>
    <row r="279" spans="2:65" s="1" customFormat="1" ht="16.5" customHeight="1">
      <c r="B279" s="32"/>
      <c r="C279" s="162" t="s">
        <v>501</v>
      </c>
      <c r="D279" s="162" t="s">
        <v>206</v>
      </c>
      <c r="E279" s="163" t="s">
        <v>2147</v>
      </c>
      <c r="F279" s="164" t="s">
        <v>2129</v>
      </c>
      <c r="G279" s="165" t="s">
        <v>340</v>
      </c>
      <c r="H279" s="166">
        <v>6</v>
      </c>
      <c r="I279" s="167"/>
      <c r="J279" s="168">
        <f>ROUND(I279*H279,2)</f>
        <v>0</v>
      </c>
      <c r="K279" s="164" t="s">
        <v>19</v>
      </c>
      <c r="L279" s="169"/>
      <c r="M279" s="170" t="s">
        <v>19</v>
      </c>
      <c r="N279" s="171" t="s">
        <v>46</v>
      </c>
      <c r="P279" s="140">
        <f>O279*H279</f>
        <v>0</v>
      </c>
      <c r="Q279" s="140">
        <v>0</v>
      </c>
      <c r="R279" s="140">
        <f>Q279*H279</f>
        <v>0</v>
      </c>
      <c r="S279" s="140">
        <v>0</v>
      </c>
      <c r="T279" s="141">
        <f>S279*H279</f>
        <v>0</v>
      </c>
      <c r="AR279" s="142" t="s">
        <v>230</v>
      </c>
      <c r="AT279" s="142" t="s">
        <v>206</v>
      </c>
      <c r="AU279" s="142" t="s">
        <v>84</v>
      </c>
      <c r="AY279" s="17" t="s">
        <v>157</v>
      </c>
      <c r="BE279" s="143">
        <f>IF(N279="základní",J279,0)</f>
        <v>0</v>
      </c>
      <c r="BF279" s="143">
        <f>IF(N279="snížená",J279,0)</f>
        <v>0</v>
      </c>
      <c r="BG279" s="143">
        <f>IF(N279="zákl. přenesená",J279,0)</f>
        <v>0</v>
      </c>
      <c r="BH279" s="143">
        <f>IF(N279="sníž. přenesená",J279,0)</f>
        <v>0</v>
      </c>
      <c r="BI279" s="143">
        <f>IF(N279="nulová",J279,0)</f>
        <v>0</v>
      </c>
      <c r="BJ279" s="17" t="s">
        <v>80</v>
      </c>
      <c r="BK279" s="143">
        <f>ROUND(I279*H279,2)</f>
        <v>0</v>
      </c>
      <c r="BL279" s="17" t="s">
        <v>192</v>
      </c>
      <c r="BM279" s="142" t="s">
        <v>504</v>
      </c>
    </row>
    <row r="280" spans="2:65" s="1" customFormat="1" ht="10">
      <c r="B280" s="32"/>
      <c r="D280" s="144" t="s">
        <v>163</v>
      </c>
      <c r="F280" s="145" t="s">
        <v>2129</v>
      </c>
      <c r="I280" s="146"/>
      <c r="L280" s="32"/>
      <c r="M280" s="147"/>
      <c r="T280" s="53"/>
      <c r="AT280" s="17" t="s">
        <v>163</v>
      </c>
      <c r="AU280" s="17" t="s">
        <v>84</v>
      </c>
    </row>
    <row r="281" spans="2:65" s="1" customFormat="1" ht="16.5" customHeight="1">
      <c r="B281" s="32"/>
      <c r="C281" s="162" t="s">
        <v>341</v>
      </c>
      <c r="D281" s="162" t="s">
        <v>206</v>
      </c>
      <c r="E281" s="163" t="s">
        <v>2148</v>
      </c>
      <c r="F281" s="164" t="s">
        <v>2123</v>
      </c>
      <c r="G281" s="165" t="s">
        <v>340</v>
      </c>
      <c r="H281" s="166">
        <v>6</v>
      </c>
      <c r="I281" s="167"/>
      <c r="J281" s="168">
        <f>ROUND(I281*H281,2)</f>
        <v>0</v>
      </c>
      <c r="K281" s="164" t="s">
        <v>19</v>
      </c>
      <c r="L281" s="169"/>
      <c r="M281" s="170" t="s">
        <v>19</v>
      </c>
      <c r="N281" s="171" t="s">
        <v>46</v>
      </c>
      <c r="P281" s="140">
        <f>O281*H281</f>
        <v>0</v>
      </c>
      <c r="Q281" s="140">
        <v>0</v>
      </c>
      <c r="R281" s="140">
        <f>Q281*H281</f>
        <v>0</v>
      </c>
      <c r="S281" s="140">
        <v>0</v>
      </c>
      <c r="T281" s="141">
        <f>S281*H281</f>
        <v>0</v>
      </c>
      <c r="AR281" s="142" t="s">
        <v>230</v>
      </c>
      <c r="AT281" s="142" t="s">
        <v>206</v>
      </c>
      <c r="AU281" s="142" t="s">
        <v>84</v>
      </c>
      <c r="AY281" s="17" t="s">
        <v>157</v>
      </c>
      <c r="BE281" s="143">
        <f>IF(N281="základní",J281,0)</f>
        <v>0</v>
      </c>
      <c r="BF281" s="143">
        <f>IF(N281="snížená",J281,0)</f>
        <v>0</v>
      </c>
      <c r="BG281" s="143">
        <f>IF(N281="zákl. přenesená",J281,0)</f>
        <v>0</v>
      </c>
      <c r="BH281" s="143">
        <f>IF(N281="sníž. přenesená",J281,0)</f>
        <v>0</v>
      </c>
      <c r="BI281" s="143">
        <f>IF(N281="nulová",J281,0)</f>
        <v>0</v>
      </c>
      <c r="BJ281" s="17" t="s">
        <v>80</v>
      </c>
      <c r="BK281" s="143">
        <f>ROUND(I281*H281,2)</f>
        <v>0</v>
      </c>
      <c r="BL281" s="17" t="s">
        <v>192</v>
      </c>
      <c r="BM281" s="142" t="s">
        <v>507</v>
      </c>
    </row>
    <row r="282" spans="2:65" s="1" customFormat="1" ht="10">
      <c r="B282" s="32"/>
      <c r="D282" s="144" t="s">
        <v>163</v>
      </c>
      <c r="F282" s="145" t="s">
        <v>2123</v>
      </c>
      <c r="I282" s="146"/>
      <c r="L282" s="32"/>
      <c r="M282" s="147"/>
      <c r="T282" s="53"/>
      <c r="AT282" s="17" t="s">
        <v>163</v>
      </c>
      <c r="AU282" s="17" t="s">
        <v>84</v>
      </c>
    </row>
    <row r="283" spans="2:65" s="1" customFormat="1" ht="24.15" customHeight="1">
      <c r="B283" s="32"/>
      <c r="C283" s="131" t="s">
        <v>513</v>
      </c>
      <c r="D283" s="131" t="s">
        <v>159</v>
      </c>
      <c r="E283" s="132" t="s">
        <v>2149</v>
      </c>
      <c r="F283" s="133" t="s">
        <v>2150</v>
      </c>
      <c r="G283" s="134" t="s">
        <v>340</v>
      </c>
      <c r="H283" s="135">
        <v>5</v>
      </c>
      <c r="I283" s="136"/>
      <c r="J283" s="137">
        <f>ROUND(I283*H283,2)</f>
        <v>0</v>
      </c>
      <c r="K283" s="133" t="s">
        <v>19</v>
      </c>
      <c r="L283" s="32"/>
      <c r="M283" s="138" t="s">
        <v>19</v>
      </c>
      <c r="N283" s="139" t="s">
        <v>46</v>
      </c>
      <c r="P283" s="140">
        <f>O283*H283</f>
        <v>0</v>
      </c>
      <c r="Q283" s="140">
        <v>0</v>
      </c>
      <c r="R283" s="140">
        <f>Q283*H283</f>
        <v>0</v>
      </c>
      <c r="S283" s="140">
        <v>0</v>
      </c>
      <c r="T283" s="141">
        <f>S283*H283</f>
        <v>0</v>
      </c>
      <c r="AR283" s="142" t="s">
        <v>192</v>
      </c>
      <c r="AT283" s="142" t="s">
        <v>159</v>
      </c>
      <c r="AU283" s="142" t="s">
        <v>84</v>
      </c>
      <c r="AY283" s="17" t="s">
        <v>157</v>
      </c>
      <c r="BE283" s="143">
        <f>IF(N283="základní",J283,0)</f>
        <v>0</v>
      </c>
      <c r="BF283" s="143">
        <f>IF(N283="snížená",J283,0)</f>
        <v>0</v>
      </c>
      <c r="BG283" s="143">
        <f>IF(N283="zákl. přenesená",J283,0)</f>
        <v>0</v>
      </c>
      <c r="BH283" s="143">
        <f>IF(N283="sníž. přenesená",J283,0)</f>
        <v>0</v>
      </c>
      <c r="BI283" s="143">
        <f>IF(N283="nulová",J283,0)</f>
        <v>0</v>
      </c>
      <c r="BJ283" s="17" t="s">
        <v>80</v>
      </c>
      <c r="BK283" s="143">
        <f>ROUND(I283*H283,2)</f>
        <v>0</v>
      </c>
      <c r="BL283" s="17" t="s">
        <v>192</v>
      </c>
      <c r="BM283" s="142" t="s">
        <v>516</v>
      </c>
    </row>
    <row r="284" spans="2:65" s="1" customFormat="1" ht="18">
      <c r="B284" s="32"/>
      <c r="D284" s="144" t="s">
        <v>163</v>
      </c>
      <c r="F284" s="145" t="s">
        <v>2150</v>
      </c>
      <c r="I284" s="146"/>
      <c r="L284" s="32"/>
      <c r="M284" s="147"/>
      <c r="T284" s="53"/>
      <c r="AT284" s="17" t="s">
        <v>163</v>
      </c>
      <c r="AU284" s="17" t="s">
        <v>84</v>
      </c>
    </row>
    <row r="285" spans="2:65" s="1" customFormat="1" ht="16.5" customHeight="1">
      <c r="B285" s="32"/>
      <c r="C285" s="162" t="s">
        <v>345</v>
      </c>
      <c r="D285" s="162" t="s">
        <v>206</v>
      </c>
      <c r="E285" s="163" t="s">
        <v>2151</v>
      </c>
      <c r="F285" s="164" t="s">
        <v>2152</v>
      </c>
      <c r="G285" s="165" t="s">
        <v>340</v>
      </c>
      <c r="H285" s="166">
        <v>5</v>
      </c>
      <c r="I285" s="167"/>
      <c r="J285" s="168">
        <f>ROUND(I285*H285,2)</f>
        <v>0</v>
      </c>
      <c r="K285" s="164" t="s">
        <v>19</v>
      </c>
      <c r="L285" s="169"/>
      <c r="M285" s="170" t="s">
        <v>19</v>
      </c>
      <c r="N285" s="171" t="s">
        <v>46</v>
      </c>
      <c r="P285" s="140">
        <f>O285*H285</f>
        <v>0</v>
      </c>
      <c r="Q285" s="140">
        <v>0</v>
      </c>
      <c r="R285" s="140">
        <f>Q285*H285</f>
        <v>0</v>
      </c>
      <c r="S285" s="140">
        <v>0</v>
      </c>
      <c r="T285" s="141">
        <f>S285*H285</f>
        <v>0</v>
      </c>
      <c r="AR285" s="142" t="s">
        <v>230</v>
      </c>
      <c r="AT285" s="142" t="s">
        <v>206</v>
      </c>
      <c r="AU285" s="142" t="s">
        <v>84</v>
      </c>
      <c r="AY285" s="17" t="s">
        <v>157</v>
      </c>
      <c r="BE285" s="143">
        <f>IF(N285="základní",J285,0)</f>
        <v>0</v>
      </c>
      <c r="BF285" s="143">
        <f>IF(N285="snížená",J285,0)</f>
        <v>0</v>
      </c>
      <c r="BG285" s="143">
        <f>IF(N285="zákl. přenesená",J285,0)</f>
        <v>0</v>
      </c>
      <c r="BH285" s="143">
        <f>IF(N285="sníž. přenesená",J285,0)</f>
        <v>0</v>
      </c>
      <c r="BI285" s="143">
        <f>IF(N285="nulová",J285,0)</f>
        <v>0</v>
      </c>
      <c r="BJ285" s="17" t="s">
        <v>80</v>
      </c>
      <c r="BK285" s="143">
        <f>ROUND(I285*H285,2)</f>
        <v>0</v>
      </c>
      <c r="BL285" s="17" t="s">
        <v>192</v>
      </c>
      <c r="BM285" s="142" t="s">
        <v>523</v>
      </c>
    </row>
    <row r="286" spans="2:65" s="1" customFormat="1" ht="10">
      <c r="B286" s="32"/>
      <c r="D286" s="144" t="s">
        <v>163</v>
      </c>
      <c r="F286" s="145" t="s">
        <v>2152</v>
      </c>
      <c r="I286" s="146"/>
      <c r="L286" s="32"/>
      <c r="M286" s="147"/>
      <c r="T286" s="53"/>
      <c r="AT286" s="17" t="s">
        <v>163</v>
      </c>
      <c r="AU286" s="17" t="s">
        <v>84</v>
      </c>
    </row>
    <row r="287" spans="2:65" s="1" customFormat="1" ht="16.5" customHeight="1">
      <c r="B287" s="32"/>
      <c r="C287" s="162" t="s">
        <v>524</v>
      </c>
      <c r="D287" s="162" t="s">
        <v>206</v>
      </c>
      <c r="E287" s="163" t="s">
        <v>2153</v>
      </c>
      <c r="F287" s="164" t="s">
        <v>2123</v>
      </c>
      <c r="G287" s="165" t="s">
        <v>340</v>
      </c>
      <c r="H287" s="166">
        <v>5</v>
      </c>
      <c r="I287" s="167"/>
      <c r="J287" s="168">
        <f>ROUND(I287*H287,2)</f>
        <v>0</v>
      </c>
      <c r="K287" s="164" t="s">
        <v>19</v>
      </c>
      <c r="L287" s="169"/>
      <c r="M287" s="170" t="s">
        <v>19</v>
      </c>
      <c r="N287" s="171" t="s">
        <v>46</v>
      </c>
      <c r="P287" s="140">
        <f>O287*H287</f>
        <v>0</v>
      </c>
      <c r="Q287" s="140">
        <v>0</v>
      </c>
      <c r="R287" s="140">
        <f>Q287*H287</f>
        <v>0</v>
      </c>
      <c r="S287" s="140">
        <v>0</v>
      </c>
      <c r="T287" s="141">
        <f>S287*H287</f>
        <v>0</v>
      </c>
      <c r="AR287" s="142" t="s">
        <v>230</v>
      </c>
      <c r="AT287" s="142" t="s">
        <v>206</v>
      </c>
      <c r="AU287" s="142" t="s">
        <v>84</v>
      </c>
      <c r="AY287" s="17" t="s">
        <v>157</v>
      </c>
      <c r="BE287" s="143">
        <f>IF(N287="základní",J287,0)</f>
        <v>0</v>
      </c>
      <c r="BF287" s="143">
        <f>IF(N287="snížená",J287,0)</f>
        <v>0</v>
      </c>
      <c r="BG287" s="143">
        <f>IF(N287="zákl. přenesená",J287,0)</f>
        <v>0</v>
      </c>
      <c r="BH287" s="143">
        <f>IF(N287="sníž. přenesená",J287,0)</f>
        <v>0</v>
      </c>
      <c r="BI287" s="143">
        <f>IF(N287="nulová",J287,0)</f>
        <v>0</v>
      </c>
      <c r="BJ287" s="17" t="s">
        <v>80</v>
      </c>
      <c r="BK287" s="143">
        <f>ROUND(I287*H287,2)</f>
        <v>0</v>
      </c>
      <c r="BL287" s="17" t="s">
        <v>192</v>
      </c>
      <c r="BM287" s="142" t="s">
        <v>527</v>
      </c>
    </row>
    <row r="288" spans="2:65" s="1" customFormat="1" ht="10">
      <c r="B288" s="32"/>
      <c r="D288" s="144" t="s">
        <v>163</v>
      </c>
      <c r="F288" s="145" t="s">
        <v>2123</v>
      </c>
      <c r="I288" s="146"/>
      <c r="L288" s="32"/>
      <c r="M288" s="147"/>
      <c r="T288" s="53"/>
      <c r="AT288" s="17" t="s">
        <v>163</v>
      </c>
      <c r="AU288" s="17" t="s">
        <v>84</v>
      </c>
    </row>
    <row r="289" spans="2:65" s="1" customFormat="1" ht="16.5" customHeight="1">
      <c r="B289" s="32"/>
      <c r="C289" s="162" t="s">
        <v>349</v>
      </c>
      <c r="D289" s="162" t="s">
        <v>206</v>
      </c>
      <c r="E289" s="163" t="s">
        <v>2154</v>
      </c>
      <c r="F289" s="164" t="s">
        <v>2129</v>
      </c>
      <c r="G289" s="165" t="s">
        <v>340</v>
      </c>
      <c r="H289" s="166">
        <v>5</v>
      </c>
      <c r="I289" s="167"/>
      <c r="J289" s="168">
        <f>ROUND(I289*H289,2)</f>
        <v>0</v>
      </c>
      <c r="K289" s="164" t="s">
        <v>19</v>
      </c>
      <c r="L289" s="169"/>
      <c r="M289" s="170" t="s">
        <v>19</v>
      </c>
      <c r="N289" s="171" t="s">
        <v>46</v>
      </c>
      <c r="P289" s="140">
        <f>O289*H289</f>
        <v>0</v>
      </c>
      <c r="Q289" s="140">
        <v>0</v>
      </c>
      <c r="R289" s="140">
        <f>Q289*H289</f>
        <v>0</v>
      </c>
      <c r="S289" s="140">
        <v>0</v>
      </c>
      <c r="T289" s="141">
        <f>S289*H289</f>
        <v>0</v>
      </c>
      <c r="AR289" s="142" t="s">
        <v>230</v>
      </c>
      <c r="AT289" s="142" t="s">
        <v>206</v>
      </c>
      <c r="AU289" s="142" t="s">
        <v>84</v>
      </c>
      <c r="AY289" s="17" t="s">
        <v>157</v>
      </c>
      <c r="BE289" s="143">
        <f>IF(N289="základní",J289,0)</f>
        <v>0</v>
      </c>
      <c r="BF289" s="143">
        <f>IF(N289="snížená",J289,0)</f>
        <v>0</v>
      </c>
      <c r="BG289" s="143">
        <f>IF(N289="zákl. přenesená",J289,0)</f>
        <v>0</v>
      </c>
      <c r="BH289" s="143">
        <f>IF(N289="sníž. přenesená",J289,0)</f>
        <v>0</v>
      </c>
      <c r="BI289" s="143">
        <f>IF(N289="nulová",J289,0)</f>
        <v>0</v>
      </c>
      <c r="BJ289" s="17" t="s">
        <v>80</v>
      </c>
      <c r="BK289" s="143">
        <f>ROUND(I289*H289,2)</f>
        <v>0</v>
      </c>
      <c r="BL289" s="17" t="s">
        <v>192</v>
      </c>
      <c r="BM289" s="142" t="s">
        <v>532</v>
      </c>
    </row>
    <row r="290" spans="2:65" s="1" customFormat="1" ht="10">
      <c r="B290" s="32"/>
      <c r="D290" s="144" t="s">
        <v>163</v>
      </c>
      <c r="F290" s="145" t="s">
        <v>2129</v>
      </c>
      <c r="I290" s="146"/>
      <c r="L290" s="32"/>
      <c r="M290" s="147"/>
      <c r="T290" s="53"/>
      <c r="AT290" s="17" t="s">
        <v>163</v>
      </c>
      <c r="AU290" s="17" t="s">
        <v>84</v>
      </c>
    </row>
    <row r="291" spans="2:65" s="1" customFormat="1" ht="24.15" customHeight="1">
      <c r="B291" s="32"/>
      <c r="C291" s="131" t="s">
        <v>533</v>
      </c>
      <c r="D291" s="131" t="s">
        <v>159</v>
      </c>
      <c r="E291" s="132" t="s">
        <v>2155</v>
      </c>
      <c r="F291" s="133" t="s">
        <v>2156</v>
      </c>
      <c r="G291" s="134" t="s">
        <v>340</v>
      </c>
      <c r="H291" s="135">
        <v>10</v>
      </c>
      <c r="I291" s="136"/>
      <c r="J291" s="137">
        <f>ROUND(I291*H291,2)</f>
        <v>0</v>
      </c>
      <c r="K291" s="133" t="s">
        <v>19</v>
      </c>
      <c r="L291" s="32"/>
      <c r="M291" s="138" t="s">
        <v>19</v>
      </c>
      <c r="N291" s="139" t="s">
        <v>46</v>
      </c>
      <c r="P291" s="140">
        <f>O291*H291</f>
        <v>0</v>
      </c>
      <c r="Q291" s="140">
        <v>0</v>
      </c>
      <c r="R291" s="140">
        <f>Q291*H291</f>
        <v>0</v>
      </c>
      <c r="S291" s="140">
        <v>0</v>
      </c>
      <c r="T291" s="141">
        <f>S291*H291</f>
        <v>0</v>
      </c>
      <c r="AR291" s="142" t="s">
        <v>192</v>
      </c>
      <c r="AT291" s="142" t="s">
        <v>159</v>
      </c>
      <c r="AU291" s="142" t="s">
        <v>84</v>
      </c>
      <c r="AY291" s="17" t="s">
        <v>157</v>
      </c>
      <c r="BE291" s="143">
        <f>IF(N291="základní",J291,0)</f>
        <v>0</v>
      </c>
      <c r="BF291" s="143">
        <f>IF(N291="snížená",J291,0)</f>
        <v>0</v>
      </c>
      <c r="BG291" s="143">
        <f>IF(N291="zákl. přenesená",J291,0)</f>
        <v>0</v>
      </c>
      <c r="BH291" s="143">
        <f>IF(N291="sníž. přenesená",J291,0)</f>
        <v>0</v>
      </c>
      <c r="BI291" s="143">
        <f>IF(N291="nulová",J291,0)</f>
        <v>0</v>
      </c>
      <c r="BJ291" s="17" t="s">
        <v>80</v>
      </c>
      <c r="BK291" s="143">
        <f>ROUND(I291*H291,2)</f>
        <v>0</v>
      </c>
      <c r="BL291" s="17" t="s">
        <v>192</v>
      </c>
      <c r="BM291" s="142" t="s">
        <v>536</v>
      </c>
    </row>
    <row r="292" spans="2:65" s="1" customFormat="1" ht="18">
      <c r="B292" s="32"/>
      <c r="D292" s="144" t="s">
        <v>163</v>
      </c>
      <c r="F292" s="145" t="s">
        <v>2156</v>
      </c>
      <c r="I292" s="146"/>
      <c r="L292" s="32"/>
      <c r="M292" s="147"/>
      <c r="T292" s="53"/>
      <c r="AT292" s="17" t="s">
        <v>163</v>
      </c>
      <c r="AU292" s="17" t="s">
        <v>84</v>
      </c>
    </row>
    <row r="293" spans="2:65" s="1" customFormat="1" ht="16.5" customHeight="1">
      <c r="B293" s="32"/>
      <c r="C293" s="162" t="s">
        <v>352</v>
      </c>
      <c r="D293" s="162" t="s">
        <v>206</v>
      </c>
      <c r="E293" s="163" t="s">
        <v>2157</v>
      </c>
      <c r="F293" s="164" t="s">
        <v>2158</v>
      </c>
      <c r="G293" s="165" t="s">
        <v>340</v>
      </c>
      <c r="H293" s="166">
        <v>10</v>
      </c>
      <c r="I293" s="167"/>
      <c r="J293" s="168">
        <f>ROUND(I293*H293,2)</f>
        <v>0</v>
      </c>
      <c r="K293" s="164" t="s">
        <v>19</v>
      </c>
      <c r="L293" s="169"/>
      <c r="M293" s="170" t="s">
        <v>19</v>
      </c>
      <c r="N293" s="171" t="s">
        <v>46</v>
      </c>
      <c r="P293" s="140">
        <f>O293*H293</f>
        <v>0</v>
      </c>
      <c r="Q293" s="140">
        <v>0</v>
      </c>
      <c r="R293" s="140">
        <f>Q293*H293</f>
        <v>0</v>
      </c>
      <c r="S293" s="140">
        <v>0</v>
      </c>
      <c r="T293" s="141">
        <f>S293*H293</f>
        <v>0</v>
      </c>
      <c r="AR293" s="142" t="s">
        <v>230</v>
      </c>
      <c r="AT293" s="142" t="s">
        <v>206</v>
      </c>
      <c r="AU293" s="142" t="s">
        <v>84</v>
      </c>
      <c r="AY293" s="17" t="s">
        <v>157</v>
      </c>
      <c r="BE293" s="143">
        <f>IF(N293="základní",J293,0)</f>
        <v>0</v>
      </c>
      <c r="BF293" s="143">
        <f>IF(N293="snížená",J293,0)</f>
        <v>0</v>
      </c>
      <c r="BG293" s="143">
        <f>IF(N293="zákl. přenesená",J293,0)</f>
        <v>0</v>
      </c>
      <c r="BH293" s="143">
        <f>IF(N293="sníž. přenesená",J293,0)</f>
        <v>0</v>
      </c>
      <c r="BI293" s="143">
        <f>IF(N293="nulová",J293,0)</f>
        <v>0</v>
      </c>
      <c r="BJ293" s="17" t="s">
        <v>80</v>
      </c>
      <c r="BK293" s="143">
        <f>ROUND(I293*H293,2)</f>
        <v>0</v>
      </c>
      <c r="BL293" s="17" t="s">
        <v>192</v>
      </c>
      <c r="BM293" s="142" t="s">
        <v>540</v>
      </c>
    </row>
    <row r="294" spans="2:65" s="1" customFormat="1" ht="10">
      <c r="B294" s="32"/>
      <c r="D294" s="144" t="s">
        <v>163</v>
      </c>
      <c r="F294" s="145" t="s">
        <v>2158</v>
      </c>
      <c r="I294" s="146"/>
      <c r="L294" s="32"/>
      <c r="M294" s="147"/>
      <c r="T294" s="53"/>
      <c r="AT294" s="17" t="s">
        <v>163</v>
      </c>
      <c r="AU294" s="17" t="s">
        <v>84</v>
      </c>
    </row>
    <row r="295" spans="2:65" s="1" customFormat="1" ht="16.5" customHeight="1">
      <c r="B295" s="32"/>
      <c r="C295" s="162" t="s">
        <v>541</v>
      </c>
      <c r="D295" s="162" t="s">
        <v>206</v>
      </c>
      <c r="E295" s="163" t="s">
        <v>2159</v>
      </c>
      <c r="F295" s="164" t="s">
        <v>2123</v>
      </c>
      <c r="G295" s="165" t="s">
        <v>340</v>
      </c>
      <c r="H295" s="166">
        <v>10</v>
      </c>
      <c r="I295" s="167"/>
      <c r="J295" s="168">
        <f>ROUND(I295*H295,2)</f>
        <v>0</v>
      </c>
      <c r="K295" s="164" t="s">
        <v>19</v>
      </c>
      <c r="L295" s="169"/>
      <c r="M295" s="170" t="s">
        <v>19</v>
      </c>
      <c r="N295" s="171" t="s">
        <v>46</v>
      </c>
      <c r="P295" s="140">
        <f>O295*H295</f>
        <v>0</v>
      </c>
      <c r="Q295" s="140">
        <v>0</v>
      </c>
      <c r="R295" s="140">
        <f>Q295*H295</f>
        <v>0</v>
      </c>
      <c r="S295" s="140">
        <v>0</v>
      </c>
      <c r="T295" s="141">
        <f>S295*H295</f>
        <v>0</v>
      </c>
      <c r="AR295" s="142" t="s">
        <v>230</v>
      </c>
      <c r="AT295" s="142" t="s">
        <v>206</v>
      </c>
      <c r="AU295" s="142" t="s">
        <v>84</v>
      </c>
      <c r="AY295" s="17" t="s">
        <v>157</v>
      </c>
      <c r="BE295" s="143">
        <f>IF(N295="základní",J295,0)</f>
        <v>0</v>
      </c>
      <c r="BF295" s="143">
        <f>IF(N295="snížená",J295,0)</f>
        <v>0</v>
      </c>
      <c r="BG295" s="143">
        <f>IF(N295="zákl. přenesená",J295,0)</f>
        <v>0</v>
      </c>
      <c r="BH295" s="143">
        <f>IF(N295="sníž. přenesená",J295,0)</f>
        <v>0</v>
      </c>
      <c r="BI295" s="143">
        <f>IF(N295="nulová",J295,0)</f>
        <v>0</v>
      </c>
      <c r="BJ295" s="17" t="s">
        <v>80</v>
      </c>
      <c r="BK295" s="143">
        <f>ROUND(I295*H295,2)</f>
        <v>0</v>
      </c>
      <c r="BL295" s="17" t="s">
        <v>192</v>
      </c>
      <c r="BM295" s="142" t="s">
        <v>544</v>
      </c>
    </row>
    <row r="296" spans="2:65" s="1" customFormat="1" ht="10">
      <c r="B296" s="32"/>
      <c r="D296" s="144" t="s">
        <v>163</v>
      </c>
      <c r="F296" s="145" t="s">
        <v>2123</v>
      </c>
      <c r="I296" s="146"/>
      <c r="L296" s="32"/>
      <c r="M296" s="147"/>
      <c r="T296" s="53"/>
      <c r="AT296" s="17" t="s">
        <v>163</v>
      </c>
      <c r="AU296" s="17" t="s">
        <v>84</v>
      </c>
    </row>
    <row r="297" spans="2:65" s="1" customFormat="1" ht="16.5" customHeight="1">
      <c r="B297" s="32"/>
      <c r="C297" s="162" t="s">
        <v>356</v>
      </c>
      <c r="D297" s="162" t="s">
        <v>206</v>
      </c>
      <c r="E297" s="163" t="s">
        <v>2160</v>
      </c>
      <c r="F297" s="164" t="s">
        <v>2129</v>
      </c>
      <c r="G297" s="165" t="s">
        <v>340</v>
      </c>
      <c r="H297" s="166">
        <v>10</v>
      </c>
      <c r="I297" s="167"/>
      <c r="J297" s="168">
        <f>ROUND(I297*H297,2)</f>
        <v>0</v>
      </c>
      <c r="K297" s="164" t="s">
        <v>19</v>
      </c>
      <c r="L297" s="169"/>
      <c r="M297" s="170" t="s">
        <v>19</v>
      </c>
      <c r="N297" s="171" t="s">
        <v>46</v>
      </c>
      <c r="P297" s="140">
        <f>O297*H297</f>
        <v>0</v>
      </c>
      <c r="Q297" s="140">
        <v>0</v>
      </c>
      <c r="R297" s="140">
        <f>Q297*H297</f>
        <v>0</v>
      </c>
      <c r="S297" s="140">
        <v>0</v>
      </c>
      <c r="T297" s="141">
        <f>S297*H297</f>
        <v>0</v>
      </c>
      <c r="AR297" s="142" t="s">
        <v>230</v>
      </c>
      <c r="AT297" s="142" t="s">
        <v>206</v>
      </c>
      <c r="AU297" s="142" t="s">
        <v>84</v>
      </c>
      <c r="AY297" s="17" t="s">
        <v>157</v>
      </c>
      <c r="BE297" s="143">
        <f>IF(N297="základní",J297,0)</f>
        <v>0</v>
      </c>
      <c r="BF297" s="143">
        <f>IF(N297="snížená",J297,0)</f>
        <v>0</v>
      </c>
      <c r="BG297" s="143">
        <f>IF(N297="zákl. přenesená",J297,0)</f>
        <v>0</v>
      </c>
      <c r="BH297" s="143">
        <f>IF(N297="sníž. přenesená",J297,0)</f>
        <v>0</v>
      </c>
      <c r="BI297" s="143">
        <f>IF(N297="nulová",J297,0)</f>
        <v>0</v>
      </c>
      <c r="BJ297" s="17" t="s">
        <v>80</v>
      </c>
      <c r="BK297" s="143">
        <f>ROUND(I297*H297,2)</f>
        <v>0</v>
      </c>
      <c r="BL297" s="17" t="s">
        <v>192</v>
      </c>
      <c r="BM297" s="142" t="s">
        <v>550</v>
      </c>
    </row>
    <row r="298" spans="2:65" s="1" customFormat="1" ht="10">
      <c r="B298" s="32"/>
      <c r="D298" s="144" t="s">
        <v>163</v>
      </c>
      <c r="F298" s="145" t="s">
        <v>2129</v>
      </c>
      <c r="I298" s="146"/>
      <c r="L298" s="32"/>
      <c r="M298" s="147"/>
      <c r="T298" s="53"/>
      <c r="AT298" s="17" t="s">
        <v>163</v>
      </c>
      <c r="AU298" s="17" t="s">
        <v>84</v>
      </c>
    </row>
    <row r="299" spans="2:65" s="1" customFormat="1" ht="16.5" customHeight="1">
      <c r="B299" s="32"/>
      <c r="C299" s="131" t="s">
        <v>552</v>
      </c>
      <c r="D299" s="131" t="s">
        <v>159</v>
      </c>
      <c r="E299" s="132" t="s">
        <v>2161</v>
      </c>
      <c r="F299" s="133" t="s">
        <v>2162</v>
      </c>
      <c r="G299" s="134" t="s">
        <v>340</v>
      </c>
      <c r="H299" s="135">
        <v>1</v>
      </c>
      <c r="I299" s="136"/>
      <c r="J299" s="137">
        <f>ROUND(I299*H299,2)</f>
        <v>0</v>
      </c>
      <c r="K299" s="133" t="s">
        <v>19</v>
      </c>
      <c r="L299" s="32"/>
      <c r="M299" s="138" t="s">
        <v>19</v>
      </c>
      <c r="N299" s="139" t="s">
        <v>46</v>
      </c>
      <c r="P299" s="140">
        <f>O299*H299</f>
        <v>0</v>
      </c>
      <c r="Q299" s="140">
        <v>0</v>
      </c>
      <c r="R299" s="140">
        <f>Q299*H299</f>
        <v>0</v>
      </c>
      <c r="S299" s="140">
        <v>0</v>
      </c>
      <c r="T299" s="141">
        <f>S299*H299</f>
        <v>0</v>
      </c>
      <c r="AR299" s="142" t="s">
        <v>192</v>
      </c>
      <c r="AT299" s="142" t="s">
        <v>159</v>
      </c>
      <c r="AU299" s="142" t="s">
        <v>84</v>
      </c>
      <c r="AY299" s="17" t="s">
        <v>157</v>
      </c>
      <c r="BE299" s="143">
        <f>IF(N299="základní",J299,0)</f>
        <v>0</v>
      </c>
      <c r="BF299" s="143">
        <f>IF(N299="snížená",J299,0)</f>
        <v>0</v>
      </c>
      <c r="BG299" s="143">
        <f>IF(N299="zákl. přenesená",J299,0)</f>
        <v>0</v>
      </c>
      <c r="BH299" s="143">
        <f>IF(N299="sníž. přenesená",J299,0)</f>
        <v>0</v>
      </c>
      <c r="BI299" s="143">
        <f>IF(N299="nulová",J299,0)</f>
        <v>0</v>
      </c>
      <c r="BJ299" s="17" t="s">
        <v>80</v>
      </c>
      <c r="BK299" s="143">
        <f>ROUND(I299*H299,2)</f>
        <v>0</v>
      </c>
      <c r="BL299" s="17" t="s">
        <v>192</v>
      </c>
      <c r="BM299" s="142" t="s">
        <v>555</v>
      </c>
    </row>
    <row r="300" spans="2:65" s="1" customFormat="1" ht="10">
      <c r="B300" s="32"/>
      <c r="D300" s="144" t="s">
        <v>163</v>
      </c>
      <c r="F300" s="145" t="s">
        <v>2162</v>
      </c>
      <c r="I300" s="146"/>
      <c r="L300" s="32"/>
      <c r="M300" s="147"/>
      <c r="T300" s="53"/>
      <c r="AT300" s="17" t="s">
        <v>163</v>
      </c>
      <c r="AU300" s="17" t="s">
        <v>84</v>
      </c>
    </row>
    <row r="301" spans="2:65" s="1" customFormat="1" ht="16.5" customHeight="1">
      <c r="B301" s="32"/>
      <c r="C301" s="162" t="s">
        <v>359</v>
      </c>
      <c r="D301" s="162" t="s">
        <v>206</v>
      </c>
      <c r="E301" s="163" t="s">
        <v>2163</v>
      </c>
      <c r="F301" s="164" t="s">
        <v>2164</v>
      </c>
      <c r="G301" s="165" t="s">
        <v>340</v>
      </c>
      <c r="H301" s="166">
        <v>1</v>
      </c>
      <c r="I301" s="167"/>
      <c r="J301" s="168">
        <f>ROUND(I301*H301,2)</f>
        <v>0</v>
      </c>
      <c r="K301" s="164" t="s">
        <v>19</v>
      </c>
      <c r="L301" s="169"/>
      <c r="M301" s="170" t="s">
        <v>19</v>
      </c>
      <c r="N301" s="171" t="s">
        <v>46</v>
      </c>
      <c r="P301" s="140">
        <f>O301*H301</f>
        <v>0</v>
      </c>
      <c r="Q301" s="140">
        <v>0</v>
      </c>
      <c r="R301" s="140">
        <f>Q301*H301</f>
        <v>0</v>
      </c>
      <c r="S301" s="140">
        <v>0</v>
      </c>
      <c r="T301" s="141">
        <f>S301*H301</f>
        <v>0</v>
      </c>
      <c r="AR301" s="142" t="s">
        <v>230</v>
      </c>
      <c r="AT301" s="142" t="s">
        <v>206</v>
      </c>
      <c r="AU301" s="142" t="s">
        <v>84</v>
      </c>
      <c r="AY301" s="17" t="s">
        <v>157</v>
      </c>
      <c r="BE301" s="143">
        <f>IF(N301="základní",J301,0)</f>
        <v>0</v>
      </c>
      <c r="BF301" s="143">
        <f>IF(N301="snížená",J301,0)</f>
        <v>0</v>
      </c>
      <c r="BG301" s="143">
        <f>IF(N301="zákl. přenesená",J301,0)</f>
        <v>0</v>
      </c>
      <c r="BH301" s="143">
        <f>IF(N301="sníž. přenesená",J301,0)</f>
        <v>0</v>
      </c>
      <c r="BI301" s="143">
        <f>IF(N301="nulová",J301,0)</f>
        <v>0</v>
      </c>
      <c r="BJ301" s="17" t="s">
        <v>80</v>
      </c>
      <c r="BK301" s="143">
        <f>ROUND(I301*H301,2)</f>
        <v>0</v>
      </c>
      <c r="BL301" s="17" t="s">
        <v>192</v>
      </c>
      <c r="BM301" s="142" t="s">
        <v>559</v>
      </c>
    </row>
    <row r="302" spans="2:65" s="1" customFormat="1" ht="10">
      <c r="B302" s="32"/>
      <c r="D302" s="144" t="s">
        <v>163</v>
      </c>
      <c r="F302" s="145" t="s">
        <v>2164</v>
      </c>
      <c r="I302" s="146"/>
      <c r="L302" s="32"/>
      <c r="M302" s="147"/>
      <c r="T302" s="53"/>
      <c r="AT302" s="17" t="s">
        <v>163</v>
      </c>
      <c r="AU302" s="17" t="s">
        <v>84</v>
      </c>
    </row>
    <row r="303" spans="2:65" s="1" customFormat="1" ht="24.15" customHeight="1">
      <c r="B303" s="32"/>
      <c r="C303" s="131" t="s">
        <v>561</v>
      </c>
      <c r="D303" s="131" t="s">
        <v>159</v>
      </c>
      <c r="E303" s="132" t="s">
        <v>2165</v>
      </c>
      <c r="F303" s="133" t="s">
        <v>2166</v>
      </c>
      <c r="G303" s="134" t="s">
        <v>340</v>
      </c>
      <c r="H303" s="135">
        <v>1</v>
      </c>
      <c r="I303" s="136"/>
      <c r="J303" s="137">
        <f>ROUND(I303*H303,2)</f>
        <v>0</v>
      </c>
      <c r="K303" s="133" t="s">
        <v>19</v>
      </c>
      <c r="L303" s="32"/>
      <c r="M303" s="138" t="s">
        <v>19</v>
      </c>
      <c r="N303" s="139" t="s">
        <v>46</v>
      </c>
      <c r="P303" s="140">
        <f>O303*H303</f>
        <v>0</v>
      </c>
      <c r="Q303" s="140">
        <v>0</v>
      </c>
      <c r="R303" s="140">
        <f>Q303*H303</f>
        <v>0</v>
      </c>
      <c r="S303" s="140">
        <v>0</v>
      </c>
      <c r="T303" s="141">
        <f>S303*H303</f>
        <v>0</v>
      </c>
      <c r="AR303" s="142" t="s">
        <v>192</v>
      </c>
      <c r="AT303" s="142" t="s">
        <v>159</v>
      </c>
      <c r="AU303" s="142" t="s">
        <v>84</v>
      </c>
      <c r="AY303" s="17" t="s">
        <v>157</v>
      </c>
      <c r="BE303" s="143">
        <f>IF(N303="základní",J303,0)</f>
        <v>0</v>
      </c>
      <c r="BF303" s="143">
        <f>IF(N303="snížená",J303,0)</f>
        <v>0</v>
      </c>
      <c r="BG303" s="143">
        <f>IF(N303="zákl. přenesená",J303,0)</f>
        <v>0</v>
      </c>
      <c r="BH303" s="143">
        <f>IF(N303="sníž. přenesená",J303,0)</f>
        <v>0</v>
      </c>
      <c r="BI303" s="143">
        <f>IF(N303="nulová",J303,0)</f>
        <v>0</v>
      </c>
      <c r="BJ303" s="17" t="s">
        <v>80</v>
      </c>
      <c r="BK303" s="143">
        <f>ROUND(I303*H303,2)</f>
        <v>0</v>
      </c>
      <c r="BL303" s="17" t="s">
        <v>192</v>
      </c>
      <c r="BM303" s="142" t="s">
        <v>564</v>
      </c>
    </row>
    <row r="304" spans="2:65" s="1" customFormat="1" ht="10">
      <c r="B304" s="32"/>
      <c r="D304" s="144" t="s">
        <v>163</v>
      </c>
      <c r="F304" s="145" t="s">
        <v>2166</v>
      </c>
      <c r="I304" s="146"/>
      <c r="L304" s="32"/>
      <c r="M304" s="147"/>
      <c r="T304" s="53"/>
      <c r="AT304" s="17" t="s">
        <v>163</v>
      </c>
      <c r="AU304" s="17" t="s">
        <v>84</v>
      </c>
    </row>
    <row r="305" spans="2:65" s="1" customFormat="1" ht="16.5" customHeight="1">
      <c r="B305" s="32"/>
      <c r="C305" s="162" t="s">
        <v>363</v>
      </c>
      <c r="D305" s="162" t="s">
        <v>206</v>
      </c>
      <c r="E305" s="163" t="s">
        <v>2167</v>
      </c>
      <c r="F305" s="164" t="s">
        <v>2168</v>
      </c>
      <c r="G305" s="165" t="s">
        <v>340</v>
      </c>
      <c r="H305" s="166">
        <v>1</v>
      </c>
      <c r="I305" s="167"/>
      <c r="J305" s="168">
        <f>ROUND(I305*H305,2)</f>
        <v>0</v>
      </c>
      <c r="K305" s="164" t="s">
        <v>19</v>
      </c>
      <c r="L305" s="169"/>
      <c r="M305" s="170" t="s">
        <v>19</v>
      </c>
      <c r="N305" s="171" t="s">
        <v>46</v>
      </c>
      <c r="P305" s="140">
        <f>O305*H305</f>
        <v>0</v>
      </c>
      <c r="Q305" s="140">
        <v>0</v>
      </c>
      <c r="R305" s="140">
        <f>Q305*H305</f>
        <v>0</v>
      </c>
      <c r="S305" s="140">
        <v>0</v>
      </c>
      <c r="T305" s="141">
        <f>S305*H305</f>
        <v>0</v>
      </c>
      <c r="AR305" s="142" t="s">
        <v>230</v>
      </c>
      <c r="AT305" s="142" t="s">
        <v>206</v>
      </c>
      <c r="AU305" s="142" t="s">
        <v>84</v>
      </c>
      <c r="AY305" s="17" t="s">
        <v>157</v>
      </c>
      <c r="BE305" s="143">
        <f>IF(N305="základní",J305,0)</f>
        <v>0</v>
      </c>
      <c r="BF305" s="143">
        <f>IF(N305="snížená",J305,0)</f>
        <v>0</v>
      </c>
      <c r="BG305" s="143">
        <f>IF(N305="zákl. přenesená",J305,0)</f>
        <v>0</v>
      </c>
      <c r="BH305" s="143">
        <f>IF(N305="sníž. přenesená",J305,0)</f>
        <v>0</v>
      </c>
      <c r="BI305" s="143">
        <f>IF(N305="nulová",J305,0)</f>
        <v>0</v>
      </c>
      <c r="BJ305" s="17" t="s">
        <v>80</v>
      </c>
      <c r="BK305" s="143">
        <f>ROUND(I305*H305,2)</f>
        <v>0</v>
      </c>
      <c r="BL305" s="17" t="s">
        <v>192</v>
      </c>
      <c r="BM305" s="142" t="s">
        <v>571</v>
      </c>
    </row>
    <row r="306" spans="2:65" s="1" customFormat="1" ht="10">
      <c r="B306" s="32"/>
      <c r="D306" s="144" t="s">
        <v>163</v>
      </c>
      <c r="F306" s="145" t="s">
        <v>2168</v>
      </c>
      <c r="I306" s="146"/>
      <c r="L306" s="32"/>
      <c r="M306" s="147"/>
      <c r="T306" s="53"/>
      <c r="AT306" s="17" t="s">
        <v>163</v>
      </c>
      <c r="AU306" s="17" t="s">
        <v>84</v>
      </c>
    </row>
    <row r="307" spans="2:65" s="1" customFormat="1" ht="24.15" customHeight="1">
      <c r="B307" s="32"/>
      <c r="C307" s="131" t="s">
        <v>576</v>
      </c>
      <c r="D307" s="131" t="s">
        <v>159</v>
      </c>
      <c r="E307" s="132" t="s">
        <v>2169</v>
      </c>
      <c r="F307" s="133" t="s">
        <v>2170</v>
      </c>
      <c r="G307" s="134" t="s">
        <v>340</v>
      </c>
      <c r="H307" s="135">
        <v>38</v>
      </c>
      <c r="I307" s="136"/>
      <c r="J307" s="137">
        <f>ROUND(I307*H307,2)</f>
        <v>0</v>
      </c>
      <c r="K307" s="133" t="s">
        <v>19</v>
      </c>
      <c r="L307" s="32"/>
      <c r="M307" s="138" t="s">
        <v>19</v>
      </c>
      <c r="N307" s="139" t="s">
        <v>46</v>
      </c>
      <c r="P307" s="140">
        <f>O307*H307</f>
        <v>0</v>
      </c>
      <c r="Q307" s="140">
        <v>0</v>
      </c>
      <c r="R307" s="140">
        <f>Q307*H307</f>
        <v>0</v>
      </c>
      <c r="S307" s="140">
        <v>0</v>
      </c>
      <c r="T307" s="141">
        <f>S307*H307</f>
        <v>0</v>
      </c>
      <c r="AR307" s="142" t="s">
        <v>192</v>
      </c>
      <c r="AT307" s="142" t="s">
        <v>159</v>
      </c>
      <c r="AU307" s="142" t="s">
        <v>84</v>
      </c>
      <c r="AY307" s="17" t="s">
        <v>157</v>
      </c>
      <c r="BE307" s="143">
        <f>IF(N307="základní",J307,0)</f>
        <v>0</v>
      </c>
      <c r="BF307" s="143">
        <f>IF(N307="snížená",J307,0)</f>
        <v>0</v>
      </c>
      <c r="BG307" s="143">
        <f>IF(N307="zákl. přenesená",J307,0)</f>
        <v>0</v>
      </c>
      <c r="BH307" s="143">
        <f>IF(N307="sníž. přenesená",J307,0)</f>
        <v>0</v>
      </c>
      <c r="BI307" s="143">
        <f>IF(N307="nulová",J307,0)</f>
        <v>0</v>
      </c>
      <c r="BJ307" s="17" t="s">
        <v>80</v>
      </c>
      <c r="BK307" s="143">
        <f>ROUND(I307*H307,2)</f>
        <v>0</v>
      </c>
      <c r="BL307" s="17" t="s">
        <v>192</v>
      </c>
      <c r="BM307" s="142" t="s">
        <v>579</v>
      </c>
    </row>
    <row r="308" spans="2:65" s="1" customFormat="1" ht="18">
      <c r="B308" s="32"/>
      <c r="D308" s="144" t="s">
        <v>163</v>
      </c>
      <c r="F308" s="145" t="s">
        <v>2170</v>
      </c>
      <c r="I308" s="146"/>
      <c r="L308" s="32"/>
      <c r="M308" s="147"/>
      <c r="T308" s="53"/>
      <c r="AT308" s="17" t="s">
        <v>163</v>
      </c>
      <c r="AU308" s="17" t="s">
        <v>84</v>
      </c>
    </row>
    <row r="309" spans="2:65" s="1" customFormat="1" ht="16.5" customHeight="1">
      <c r="B309" s="32"/>
      <c r="C309" s="162" t="s">
        <v>368</v>
      </c>
      <c r="D309" s="162" t="s">
        <v>206</v>
      </c>
      <c r="E309" s="163" t="s">
        <v>2171</v>
      </c>
      <c r="F309" s="164" t="s">
        <v>2172</v>
      </c>
      <c r="G309" s="165" t="s">
        <v>340</v>
      </c>
      <c r="H309" s="166">
        <v>38</v>
      </c>
      <c r="I309" s="167"/>
      <c r="J309" s="168">
        <f>ROUND(I309*H309,2)</f>
        <v>0</v>
      </c>
      <c r="K309" s="164" t="s">
        <v>19</v>
      </c>
      <c r="L309" s="169"/>
      <c r="M309" s="170" t="s">
        <v>19</v>
      </c>
      <c r="N309" s="171" t="s">
        <v>46</v>
      </c>
      <c r="P309" s="140">
        <f>O309*H309</f>
        <v>0</v>
      </c>
      <c r="Q309" s="140">
        <v>0</v>
      </c>
      <c r="R309" s="140">
        <f>Q309*H309</f>
        <v>0</v>
      </c>
      <c r="S309" s="140">
        <v>0</v>
      </c>
      <c r="T309" s="141">
        <f>S309*H309</f>
        <v>0</v>
      </c>
      <c r="AR309" s="142" t="s">
        <v>230</v>
      </c>
      <c r="AT309" s="142" t="s">
        <v>206</v>
      </c>
      <c r="AU309" s="142" t="s">
        <v>84</v>
      </c>
      <c r="AY309" s="17" t="s">
        <v>157</v>
      </c>
      <c r="BE309" s="143">
        <f>IF(N309="základní",J309,0)</f>
        <v>0</v>
      </c>
      <c r="BF309" s="143">
        <f>IF(N309="snížená",J309,0)</f>
        <v>0</v>
      </c>
      <c r="BG309" s="143">
        <f>IF(N309="zákl. přenesená",J309,0)</f>
        <v>0</v>
      </c>
      <c r="BH309" s="143">
        <f>IF(N309="sníž. přenesená",J309,0)</f>
        <v>0</v>
      </c>
      <c r="BI309" s="143">
        <f>IF(N309="nulová",J309,0)</f>
        <v>0</v>
      </c>
      <c r="BJ309" s="17" t="s">
        <v>80</v>
      </c>
      <c r="BK309" s="143">
        <f>ROUND(I309*H309,2)</f>
        <v>0</v>
      </c>
      <c r="BL309" s="17" t="s">
        <v>192</v>
      </c>
      <c r="BM309" s="142" t="s">
        <v>582</v>
      </c>
    </row>
    <row r="310" spans="2:65" s="1" customFormat="1" ht="10">
      <c r="B310" s="32"/>
      <c r="D310" s="144" t="s">
        <v>163</v>
      </c>
      <c r="F310" s="145" t="s">
        <v>2172</v>
      </c>
      <c r="I310" s="146"/>
      <c r="L310" s="32"/>
      <c r="M310" s="147"/>
      <c r="T310" s="53"/>
      <c r="AT310" s="17" t="s">
        <v>163</v>
      </c>
      <c r="AU310" s="17" t="s">
        <v>84</v>
      </c>
    </row>
    <row r="311" spans="2:65" s="1" customFormat="1" ht="16.5" customHeight="1">
      <c r="B311" s="32"/>
      <c r="C311" s="162" t="s">
        <v>588</v>
      </c>
      <c r="D311" s="162" t="s">
        <v>206</v>
      </c>
      <c r="E311" s="163" t="s">
        <v>2173</v>
      </c>
      <c r="F311" s="164" t="s">
        <v>2123</v>
      </c>
      <c r="G311" s="165" t="s">
        <v>340</v>
      </c>
      <c r="H311" s="166">
        <v>38</v>
      </c>
      <c r="I311" s="167"/>
      <c r="J311" s="168">
        <f>ROUND(I311*H311,2)</f>
        <v>0</v>
      </c>
      <c r="K311" s="164" t="s">
        <v>19</v>
      </c>
      <c r="L311" s="169"/>
      <c r="M311" s="170" t="s">
        <v>19</v>
      </c>
      <c r="N311" s="171" t="s">
        <v>46</v>
      </c>
      <c r="P311" s="140">
        <f>O311*H311</f>
        <v>0</v>
      </c>
      <c r="Q311" s="140">
        <v>0</v>
      </c>
      <c r="R311" s="140">
        <f>Q311*H311</f>
        <v>0</v>
      </c>
      <c r="S311" s="140">
        <v>0</v>
      </c>
      <c r="T311" s="141">
        <f>S311*H311</f>
        <v>0</v>
      </c>
      <c r="AR311" s="142" t="s">
        <v>230</v>
      </c>
      <c r="AT311" s="142" t="s">
        <v>206</v>
      </c>
      <c r="AU311" s="142" t="s">
        <v>84</v>
      </c>
      <c r="AY311" s="17" t="s">
        <v>157</v>
      </c>
      <c r="BE311" s="143">
        <f>IF(N311="základní",J311,0)</f>
        <v>0</v>
      </c>
      <c r="BF311" s="143">
        <f>IF(N311="snížená",J311,0)</f>
        <v>0</v>
      </c>
      <c r="BG311" s="143">
        <f>IF(N311="zákl. přenesená",J311,0)</f>
        <v>0</v>
      </c>
      <c r="BH311" s="143">
        <f>IF(N311="sníž. přenesená",J311,0)</f>
        <v>0</v>
      </c>
      <c r="BI311" s="143">
        <f>IF(N311="nulová",J311,0)</f>
        <v>0</v>
      </c>
      <c r="BJ311" s="17" t="s">
        <v>80</v>
      </c>
      <c r="BK311" s="143">
        <f>ROUND(I311*H311,2)</f>
        <v>0</v>
      </c>
      <c r="BL311" s="17" t="s">
        <v>192</v>
      </c>
      <c r="BM311" s="142" t="s">
        <v>591</v>
      </c>
    </row>
    <row r="312" spans="2:65" s="1" customFormat="1" ht="10">
      <c r="B312" s="32"/>
      <c r="D312" s="144" t="s">
        <v>163</v>
      </c>
      <c r="F312" s="145" t="s">
        <v>2123</v>
      </c>
      <c r="I312" s="146"/>
      <c r="L312" s="32"/>
      <c r="M312" s="147"/>
      <c r="T312" s="53"/>
      <c r="AT312" s="17" t="s">
        <v>163</v>
      </c>
      <c r="AU312" s="17" t="s">
        <v>84</v>
      </c>
    </row>
    <row r="313" spans="2:65" s="1" customFormat="1" ht="24.15" customHeight="1">
      <c r="B313" s="32"/>
      <c r="C313" s="131" t="s">
        <v>374</v>
      </c>
      <c r="D313" s="131" t="s">
        <v>159</v>
      </c>
      <c r="E313" s="132" t="s">
        <v>2174</v>
      </c>
      <c r="F313" s="133" t="s">
        <v>2175</v>
      </c>
      <c r="G313" s="134" t="s">
        <v>340</v>
      </c>
      <c r="H313" s="135">
        <v>3</v>
      </c>
      <c r="I313" s="136"/>
      <c r="J313" s="137">
        <f>ROUND(I313*H313,2)</f>
        <v>0</v>
      </c>
      <c r="K313" s="133" t="s">
        <v>19</v>
      </c>
      <c r="L313" s="32"/>
      <c r="M313" s="138" t="s">
        <v>19</v>
      </c>
      <c r="N313" s="139" t="s">
        <v>46</v>
      </c>
      <c r="P313" s="140">
        <f>O313*H313</f>
        <v>0</v>
      </c>
      <c r="Q313" s="140">
        <v>0</v>
      </c>
      <c r="R313" s="140">
        <f>Q313*H313</f>
        <v>0</v>
      </c>
      <c r="S313" s="140">
        <v>0</v>
      </c>
      <c r="T313" s="141">
        <f>S313*H313</f>
        <v>0</v>
      </c>
      <c r="AR313" s="142" t="s">
        <v>192</v>
      </c>
      <c r="AT313" s="142" t="s">
        <v>159</v>
      </c>
      <c r="AU313" s="142" t="s">
        <v>84</v>
      </c>
      <c r="AY313" s="17" t="s">
        <v>157</v>
      </c>
      <c r="BE313" s="143">
        <f>IF(N313="základní",J313,0)</f>
        <v>0</v>
      </c>
      <c r="BF313" s="143">
        <f>IF(N313="snížená",J313,0)</f>
        <v>0</v>
      </c>
      <c r="BG313" s="143">
        <f>IF(N313="zákl. přenesená",J313,0)</f>
        <v>0</v>
      </c>
      <c r="BH313" s="143">
        <f>IF(N313="sníž. přenesená",J313,0)</f>
        <v>0</v>
      </c>
      <c r="BI313" s="143">
        <f>IF(N313="nulová",J313,0)</f>
        <v>0</v>
      </c>
      <c r="BJ313" s="17" t="s">
        <v>80</v>
      </c>
      <c r="BK313" s="143">
        <f>ROUND(I313*H313,2)</f>
        <v>0</v>
      </c>
      <c r="BL313" s="17" t="s">
        <v>192</v>
      </c>
      <c r="BM313" s="142" t="s">
        <v>600</v>
      </c>
    </row>
    <row r="314" spans="2:65" s="1" customFormat="1" ht="18">
      <c r="B314" s="32"/>
      <c r="D314" s="144" t="s">
        <v>163</v>
      </c>
      <c r="F314" s="145" t="s">
        <v>2175</v>
      </c>
      <c r="I314" s="146"/>
      <c r="L314" s="32"/>
      <c r="M314" s="147"/>
      <c r="T314" s="53"/>
      <c r="AT314" s="17" t="s">
        <v>163</v>
      </c>
      <c r="AU314" s="17" t="s">
        <v>84</v>
      </c>
    </row>
    <row r="315" spans="2:65" s="1" customFormat="1" ht="24.15" customHeight="1">
      <c r="B315" s="32"/>
      <c r="C315" s="162" t="s">
        <v>609</v>
      </c>
      <c r="D315" s="162" t="s">
        <v>206</v>
      </c>
      <c r="E315" s="163" t="s">
        <v>2176</v>
      </c>
      <c r="F315" s="164" t="s">
        <v>2177</v>
      </c>
      <c r="G315" s="165" t="s">
        <v>340</v>
      </c>
      <c r="H315" s="166">
        <v>3</v>
      </c>
      <c r="I315" s="167"/>
      <c r="J315" s="168">
        <f>ROUND(I315*H315,2)</f>
        <v>0</v>
      </c>
      <c r="K315" s="164" t="s">
        <v>19</v>
      </c>
      <c r="L315" s="169"/>
      <c r="M315" s="170" t="s">
        <v>19</v>
      </c>
      <c r="N315" s="171" t="s">
        <v>46</v>
      </c>
      <c r="P315" s="140">
        <f>O315*H315</f>
        <v>0</v>
      </c>
      <c r="Q315" s="140">
        <v>0</v>
      </c>
      <c r="R315" s="140">
        <f>Q315*H315</f>
        <v>0</v>
      </c>
      <c r="S315" s="140">
        <v>0</v>
      </c>
      <c r="T315" s="141">
        <f>S315*H315</f>
        <v>0</v>
      </c>
      <c r="AR315" s="142" t="s">
        <v>230</v>
      </c>
      <c r="AT315" s="142" t="s">
        <v>206</v>
      </c>
      <c r="AU315" s="142" t="s">
        <v>84</v>
      </c>
      <c r="AY315" s="17" t="s">
        <v>157</v>
      </c>
      <c r="BE315" s="143">
        <f>IF(N315="základní",J315,0)</f>
        <v>0</v>
      </c>
      <c r="BF315" s="143">
        <f>IF(N315="snížená",J315,0)</f>
        <v>0</v>
      </c>
      <c r="BG315" s="143">
        <f>IF(N315="zákl. přenesená",J315,0)</f>
        <v>0</v>
      </c>
      <c r="BH315" s="143">
        <f>IF(N315="sníž. přenesená",J315,0)</f>
        <v>0</v>
      </c>
      <c r="BI315" s="143">
        <f>IF(N315="nulová",J315,0)</f>
        <v>0</v>
      </c>
      <c r="BJ315" s="17" t="s">
        <v>80</v>
      </c>
      <c r="BK315" s="143">
        <f>ROUND(I315*H315,2)</f>
        <v>0</v>
      </c>
      <c r="BL315" s="17" t="s">
        <v>192</v>
      </c>
      <c r="BM315" s="142" t="s">
        <v>612</v>
      </c>
    </row>
    <row r="316" spans="2:65" s="1" customFormat="1" ht="10">
      <c r="B316" s="32"/>
      <c r="D316" s="144" t="s">
        <v>163</v>
      </c>
      <c r="F316" s="145" t="s">
        <v>2177</v>
      </c>
      <c r="I316" s="146"/>
      <c r="L316" s="32"/>
      <c r="M316" s="147"/>
      <c r="T316" s="53"/>
      <c r="AT316" s="17" t="s">
        <v>163</v>
      </c>
      <c r="AU316" s="17" t="s">
        <v>84</v>
      </c>
    </row>
    <row r="317" spans="2:65" s="1" customFormat="1" ht="16.5" customHeight="1">
      <c r="B317" s="32"/>
      <c r="C317" s="162" t="s">
        <v>377</v>
      </c>
      <c r="D317" s="162" t="s">
        <v>206</v>
      </c>
      <c r="E317" s="163" t="s">
        <v>2178</v>
      </c>
      <c r="F317" s="164" t="s">
        <v>2123</v>
      </c>
      <c r="G317" s="165" t="s">
        <v>340</v>
      </c>
      <c r="H317" s="166">
        <v>3</v>
      </c>
      <c r="I317" s="167"/>
      <c r="J317" s="168">
        <f>ROUND(I317*H317,2)</f>
        <v>0</v>
      </c>
      <c r="K317" s="164" t="s">
        <v>19</v>
      </c>
      <c r="L317" s="169"/>
      <c r="M317" s="170" t="s">
        <v>19</v>
      </c>
      <c r="N317" s="171" t="s">
        <v>46</v>
      </c>
      <c r="P317" s="140">
        <f>O317*H317</f>
        <v>0</v>
      </c>
      <c r="Q317" s="140">
        <v>0</v>
      </c>
      <c r="R317" s="140">
        <f>Q317*H317</f>
        <v>0</v>
      </c>
      <c r="S317" s="140">
        <v>0</v>
      </c>
      <c r="T317" s="141">
        <f>S317*H317</f>
        <v>0</v>
      </c>
      <c r="AR317" s="142" t="s">
        <v>230</v>
      </c>
      <c r="AT317" s="142" t="s">
        <v>206</v>
      </c>
      <c r="AU317" s="142" t="s">
        <v>84</v>
      </c>
      <c r="AY317" s="17" t="s">
        <v>157</v>
      </c>
      <c r="BE317" s="143">
        <f>IF(N317="základní",J317,0)</f>
        <v>0</v>
      </c>
      <c r="BF317" s="143">
        <f>IF(N317="snížená",J317,0)</f>
        <v>0</v>
      </c>
      <c r="BG317" s="143">
        <f>IF(N317="zákl. přenesená",J317,0)</f>
        <v>0</v>
      </c>
      <c r="BH317" s="143">
        <f>IF(N317="sníž. přenesená",J317,0)</f>
        <v>0</v>
      </c>
      <c r="BI317" s="143">
        <f>IF(N317="nulová",J317,0)</f>
        <v>0</v>
      </c>
      <c r="BJ317" s="17" t="s">
        <v>80</v>
      </c>
      <c r="BK317" s="143">
        <f>ROUND(I317*H317,2)</f>
        <v>0</v>
      </c>
      <c r="BL317" s="17" t="s">
        <v>192</v>
      </c>
      <c r="BM317" s="142" t="s">
        <v>620</v>
      </c>
    </row>
    <row r="318" spans="2:65" s="1" customFormat="1" ht="10">
      <c r="B318" s="32"/>
      <c r="D318" s="144" t="s">
        <v>163</v>
      </c>
      <c r="F318" s="145" t="s">
        <v>2123</v>
      </c>
      <c r="I318" s="146"/>
      <c r="L318" s="32"/>
      <c r="M318" s="147"/>
      <c r="T318" s="53"/>
      <c r="AT318" s="17" t="s">
        <v>163</v>
      </c>
      <c r="AU318" s="17" t="s">
        <v>84</v>
      </c>
    </row>
    <row r="319" spans="2:65" s="1" customFormat="1" ht="24.15" customHeight="1">
      <c r="B319" s="32"/>
      <c r="C319" s="131" t="s">
        <v>622</v>
      </c>
      <c r="D319" s="131" t="s">
        <v>159</v>
      </c>
      <c r="E319" s="132" t="s">
        <v>2179</v>
      </c>
      <c r="F319" s="133" t="s">
        <v>2180</v>
      </c>
      <c r="G319" s="134" t="s">
        <v>340</v>
      </c>
      <c r="H319" s="135">
        <v>9</v>
      </c>
      <c r="I319" s="136"/>
      <c r="J319" s="137">
        <f>ROUND(I319*H319,2)</f>
        <v>0</v>
      </c>
      <c r="K319" s="133" t="s">
        <v>19</v>
      </c>
      <c r="L319" s="32"/>
      <c r="M319" s="138" t="s">
        <v>19</v>
      </c>
      <c r="N319" s="139" t="s">
        <v>46</v>
      </c>
      <c r="P319" s="140">
        <f>O319*H319</f>
        <v>0</v>
      </c>
      <c r="Q319" s="140">
        <v>0</v>
      </c>
      <c r="R319" s="140">
        <f>Q319*H319</f>
        <v>0</v>
      </c>
      <c r="S319" s="140">
        <v>0</v>
      </c>
      <c r="T319" s="141">
        <f>S319*H319</f>
        <v>0</v>
      </c>
      <c r="AR319" s="142" t="s">
        <v>192</v>
      </c>
      <c r="AT319" s="142" t="s">
        <v>159</v>
      </c>
      <c r="AU319" s="142" t="s">
        <v>84</v>
      </c>
      <c r="AY319" s="17" t="s">
        <v>157</v>
      </c>
      <c r="BE319" s="143">
        <f>IF(N319="základní",J319,0)</f>
        <v>0</v>
      </c>
      <c r="BF319" s="143">
        <f>IF(N319="snížená",J319,0)</f>
        <v>0</v>
      </c>
      <c r="BG319" s="143">
        <f>IF(N319="zákl. přenesená",J319,0)</f>
        <v>0</v>
      </c>
      <c r="BH319" s="143">
        <f>IF(N319="sníž. přenesená",J319,0)</f>
        <v>0</v>
      </c>
      <c r="BI319" s="143">
        <f>IF(N319="nulová",J319,0)</f>
        <v>0</v>
      </c>
      <c r="BJ319" s="17" t="s">
        <v>80</v>
      </c>
      <c r="BK319" s="143">
        <f>ROUND(I319*H319,2)</f>
        <v>0</v>
      </c>
      <c r="BL319" s="17" t="s">
        <v>192</v>
      </c>
      <c r="BM319" s="142" t="s">
        <v>625</v>
      </c>
    </row>
    <row r="320" spans="2:65" s="1" customFormat="1" ht="18">
      <c r="B320" s="32"/>
      <c r="D320" s="144" t="s">
        <v>163</v>
      </c>
      <c r="F320" s="145" t="s">
        <v>2180</v>
      </c>
      <c r="I320" s="146"/>
      <c r="L320" s="32"/>
      <c r="M320" s="147"/>
      <c r="T320" s="53"/>
      <c r="AT320" s="17" t="s">
        <v>163</v>
      </c>
      <c r="AU320" s="17" t="s">
        <v>84</v>
      </c>
    </row>
    <row r="321" spans="2:65" s="1" customFormat="1" ht="16.5" customHeight="1">
      <c r="B321" s="32"/>
      <c r="C321" s="162" t="s">
        <v>383</v>
      </c>
      <c r="D321" s="162" t="s">
        <v>206</v>
      </c>
      <c r="E321" s="163" t="s">
        <v>2181</v>
      </c>
      <c r="F321" s="164" t="s">
        <v>2182</v>
      </c>
      <c r="G321" s="165" t="s">
        <v>340</v>
      </c>
      <c r="H321" s="166">
        <v>9</v>
      </c>
      <c r="I321" s="167"/>
      <c r="J321" s="168">
        <f>ROUND(I321*H321,2)</f>
        <v>0</v>
      </c>
      <c r="K321" s="164" t="s">
        <v>19</v>
      </c>
      <c r="L321" s="169"/>
      <c r="M321" s="170" t="s">
        <v>19</v>
      </c>
      <c r="N321" s="171" t="s">
        <v>46</v>
      </c>
      <c r="P321" s="140">
        <f>O321*H321</f>
        <v>0</v>
      </c>
      <c r="Q321" s="140">
        <v>0</v>
      </c>
      <c r="R321" s="140">
        <f>Q321*H321</f>
        <v>0</v>
      </c>
      <c r="S321" s="140">
        <v>0</v>
      </c>
      <c r="T321" s="141">
        <f>S321*H321</f>
        <v>0</v>
      </c>
      <c r="AR321" s="142" t="s">
        <v>230</v>
      </c>
      <c r="AT321" s="142" t="s">
        <v>206</v>
      </c>
      <c r="AU321" s="142" t="s">
        <v>84</v>
      </c>
      <c r="AY321" s="17" t="s">
        <v>157</v>
      </c>
      <c r="BE321" s="143">
        <f>IF(N321="základní",J321,0)</f>
        <v>0</v>
      </c>
      <c r="BF321" s="143">
        <f>IF(N321="snížená",J321,0)</f>
        <v>0</v>
      </c>
      <c r="BG321" s="143">
        <f>IF(N321="zákl. přenesená",J321,0)</f>
        <v>0</v>
      </c>
      <c r="BH321" s="143">
        <f>IF(N321="sníž. přenesená",J321,0)</f>
        <v>0</v>
      </c>
      <c r="BI321" s="143">
        <f>IF(N321="nulová",J321,0)</f>
        <v>0</v>
      </c>
      <c r="BJ321" s="17" t="s">
        <v>80</v>
      </c>
      <c r="BK321" s="143">
        <f>ROUND(I321*H321,2)</f>
        <v>0</v>
      </c>
      <c r="BL321" s="17" t="s">
        <v>192</v>
      </c>
      <c r="BM321" s="142" t="s">
        <v>630</v>
      </c>
    </row>
    <row r="322" spans="2:65" s="1" customFormat="1" ht="10">
      <c r="B322" s="32"/>
      <c r="D322" s="144" t="s">
        <v>163</v>
      </c>
      <c r="F322" s="145" t="s">
        <v>2182</v>
      </c>
      <c r="I322" s="146"/>
      <c r="L322" s="32"/>
      <c r="M322" s="147"/>
      <c r="T322" s="53"/>
      <c r="AT322" s="17" t="s">
        <v>163</v>
      </c>
      <c r="AU322" s="17" t="s">
        <v>84</v>
      </c>
    </row>
    <row r="323" spans="2:65" s="1" customFormat="1" ht="16.5" customHeight="1">
      <c r="B323" s="32"/>
      <c r="C323" s="162" t="s">
        <v>632</v>
      </c>
      <c r="D323" s="162" t="s">
        <v>206</v>
      </c>
      <c r="E323" s="163" t="s">
        <v>2183</v>
      </c>
      <c r="F323" s="164" t="s">
        <v>2123</v>
      </c>
      <c r="G323" s="165" t="s">
        <v>340</v>
      </c>
      <c r="H323" s="166">
        <v>9</v>
      </c>
      <c r="I323" s="167"/>
      <c r="J323" s="168">
        <f>ROUND(I323*H323,2)</f>
        <v>0</v>
      </c>
      <c r="K323" s="164" t="s">
        <v>19</v>
      </c>
      <c r="L323" s="169"/>
      <c r="M323" s="170" t="s">
        <v>19</v>
      </c>
      <c r="N323" s="171" t="s">
        <v>46</v>
      </c>
      <c r="P323" s="140">
        <f>O323*H323</f>
        <v>0</v>
      </c>
      <c r="Q323" s="140">
        <v>0</v>
      </c>
      <c r="R323" s="140">
        <f>Q323*H323</f>
        <v>0</v>
      </c>
      <c r="S323" s="140">
        <v>0</v>
      </c>
      <c r="T323" s="141">
        <f>S323*H323</f>
        <v>0</v>
      </c>
      <c r="AR323" s="142" t="s">
        <v>230</v>
      </c>
      <c r="AT323" s="142" t="s">
        <v>206</v>
      </c>
      <c r="AU323" s="142" t="s">
        <v>84</v>
      </c>
      <c r="AY323" s="17" t="s">
        <v>157</v>
      </c>
      <c r="BE323" s="143">
        <f>IF(N323="základní",J323,0)</f>
        <v>0</v>
      </c>
      <c r="BF323" s="143">
        <f>IF(N323="snížená",J323,0)</f>
        <v>0</v>
      </c>
      <c r="BG323" s="143">
        <f>IF(N323="zákl. přenesená",J323,0)</f>
        <v>0</v>
      </c>
      <c r="BH323" s="143">
        <f>IF(N323="sníž. přenesená",J323,0)</f>
        <v>0</v>
      </c>
      <c r="BI323" s="143">
        <f>IF(N323="nulová",J323,0)</f>
        <v>0</v>
      </c>
      <c r="BJ323" s="17" t="s">
        <v>80</v>
      </c>
      <c r="BK323" s="143">
        <f>ROUND(I323*H323,2)</f>
        <v>0</v>
      </c>
      <c r="BL323" s="17" t="s">
        <v>192</v>
      </c>
      <c r="BM323" s="142" t="s">
        <v>635</v>
      </c>
    </row>
    <row r="324" spans="2:65" s="1" customFormat="1" ht="10">
      <c r="B324" s="32"/>
      <c r="D324" s="144" t="s">
        <v>163</v>
      </c>
      <c r="F324" s="145" t="s">
        <v>2123</v>
      </c>
      <c r="I324" s="146"/>
      <c r="L324" s="32"/>
      <c r="M324" s="147"/>
      <c r="T324" s="53"/>
      <c r="AT324" s="17" t="s">
        <v>163</v>
      </c>
      <c r="AU324" s="17" t="s">
        <v>84</v>
      </c>
    </row>
    <row r="325" spans="2:65" s="1" customFormat="1" ht="16.5" customHeight="1">
      <c r="B325" s="32"/>
      <c r="C325" s="131" t="s">
        <v>386</v>
      </c>
      <c r="D325" s="131" t="s">
        <v>159</v>
      </c>
      <c r="E325" s="132" t="s">
        <v>2184</v>
      </c>
      <c r="F325" s="133" t="s">
        <v>2185</v>
      </c>
      <c r="G325" s="134" t="s">
        <v>340</v>
      </c>
      <c r="H325" s="135">
        <v>1</v>
      </c>
      <c r="I325" s="136"/>
      <c r="J325" s="137">
        <f>ROUND(I325*H325,2)</f>
        <v>0</v>
      </c>
      <c r="K325" s="133" t="s">
        <v>19</v>
      </c>
      <c r="L325" s="32"/>
      <c r="M325" s="138" t="s">
        <v>19</v>
      </c>
      <c r="N325" s="139" t="s">
        <v>46</v>
      </c>
      <c r="P325" s="140">
        <f>O325*H325</f>
        <v>0</v>
      </c>
      <c r="Q325" s="140">
        <v>0</v>
      </c>
      <c r="R325" s="140">
        <f>Q325*H325</f>
        <v>0</v>
      </c>
      <c r="S325" s="140">
        <v>0</v>
      </c>
      <c r="T325" s="141">
        <f>S325*H325</f>
        <v>0</v>
      </c>
      <c r="AR325" s="142" t="s">
        <v>192</v>
      </c>
      <c r="AT325" s="142" t="s">
        <v>159</v>
      </c>
      <c r="AU325" s="142" t="s">
        <v>84</v>
      </c>
      <c r="AY325" s="17" t="s">
        <v>157</v>
      </c>
      <c r="BE325" s="143">
        <f>IF(N325="základní",J325,0)</f>
        <v>0</v>
      </c>
      <c r="BF325" s="143">
        <f>IF(N325="snížená",J325,0)</f>
        <v>0</v>
      </c>
      <c r="BG325" s="143">
        <f>IF(N325="zákl. přenesená",J325,0)</f>
        <v>0</v>
      </c>
      <c r="BH325" s="143">
        <f>IF(N325="sníž. přenesená",J325,0)</f>
        <v>0</v>
      </c>
      <c r="BI325" s="143">
        <f>IF(N325="nulová",J325,0)</f>
        <v>0</v>
      </c>
      <c r="BJ325" s="17" t="s">
        <v>80</v>
      </c>
      <c r="BK325" s="143">
        <f>ROUND(I325*H325,2)</f>
        <v>0</v>
      </c>
      <c r="BL325" s="17" t="s">
        <v>192</v>
      </c>
      <c r="BM325" s="142" t="s">
        <v>640</v>
      </c>
    </row>
    <row r="326" spans="2:65" s="1" customFormat="1" ht="10">
      <c r="B326" s="32"/>
      <c r="D326" s="144" t="s">
        <v>163</v>
      </c>
      <c r="F326" s="145" t="s">
        <v>2185</v>
      </c>
      <c r="I326" s="146"/>
      <c r="L326" s="32"/>
      <c r="M326" s="147"/>
      <c r="T326" s="53"/>
      <c r="AT326" s="17" t="s">
        <v>163</v>
      </c>
      <c r="AU326" s="17" t="s">
        <v>84</v>
      </c>
    </row>
    <row r="327" spans="2:65" s="1" customFormat="1" ht="16.5" customHeight="1">
      <c r="B327" s="32"/>
      <c r="C327" s="162" t="s">
        <v>642</v>
      </c>
      <c r="D327" s="162" t="s">
        <v>206</v>
      </c>
      <c r="E327" s="163" t="s">
        <v>2186</v>
      </c>
      <c r="F327" s="164" t="s">
        <v>2187</v>
      </c>
      <c r="G327" s="165" t="s">
        <v>340</v>
      </c>
      <c r="H327" s="166">
        <v>1</v>
      </c>
      <c r="I327" s="167"/>
      <c r="J327" s="168">
        <f>ROUND(I327*H327,2)</f>
        <v>0</v>
      </c>
      <c r="K327" s="164" t="s">
        <v>19</v>
      </c>
      <c r="L327" s="169"/>
      <c r="M327" s="170" t="s">
        <v>19</v>
      </c>
      <c r="N327" s="171" t="s">
        <v>46</v>
      </c>
      <c r="P327" s="140">
        <f>O327*H327</f>
        <v>0</v>
      </c>
      <c r="Q327" s="140">
        <v>0</v>
      </c>
      <c r="R327" s="140">
        <f>Q327*H327</f>
        <v>0</v>
      </c>
      <c r="S327" s="140">
        <v>0</v>
      </c>
      <c r="T327" s="141">
        <f>S327*H327</f>
        <v>0</v>
      </c>
      <c r="AR327" s="142" t="s">
        <v>230</v>
      </c>
      <c r="AT327" s="142" t="s">
        <v>206</v>
      </c>
      <c r="AU327" s="142" t="s">
        <v>84</v>
      </c>
      <c r="AY327" s="17" t="s">
        <v>157</v>
      </c>
      <c r="BE327" s="143">
        <f>IF(N327="základní",J327,0)</f>
        <v>0</v>
      </c>
      <c r="BF327" s="143">
        <f>IF(N327="snížená",J327,0)</f>
        <v>0</v>
      </c>
      <c r="BG327" s="143">
        <f>IF(N327="zákl. přenesená",J327,0)</f>
        <v>0</v>
      </c>
      <c r="BH327" s="143">
        <f>IF(N327="sníž. přenesená",J327,0)</f>
        <v>0</v>
      </c>
      <c r="BI327" s="143">
        <f>IF(N327="nulová",J327,0)</f>
        <v>0</v>
      </c>
      <c r="BJ327" s="17" t="s">
        <v>80</v>
      </c>
      <c r="BK327" s="143">
        <f>ROUND(I327*H327,2)</f>
        <v>0</v>
      </c>
      <c r="BL327" s="17" t="s">
        <v>192</v>
      </c>
      <c r="BM327" s="142" t="s">
        <v>645</v>
      </c>
    </row>
    <row r="328" spans="2:65" s="1" customFormat="1" ht="10">
      <c r="B328" s="32"/>
      <c r="D328" s="144" t="s">
        <v>163</v>
      </c>
      <c r="F328" s="145" t="s">
        <v>2187</v>
      </c>
      <c r="I328" s="146"/>
      <c r="L328" s="32"/>
      <c r="M328" s="147"/>
      <c r="T328" s="53"/>
      <c r="AT328" s="17" t="s">
        <v>163</v>
      </c>
      <c r="AU328" s="17" t="s">
        <v>84</v>
      </c>
    </row>
    <row r="329" spans="2:65" s="1" customFormat="1" ht="16.5" customHeight="1">
      <c r="B329" s="32"/>
      <c r="C329" s="162" t="s">
        <v>391</v>
      </c>
      <c r="D329" s="162" t="s">
        <v>206</v>
      </c>
      <c r="E329" s="163" t="s">
        <v>2188</v>
      </c>
      <c r="F329" s="164" t="s">
        <v>2123</v>
      </c>
      <c r="G329" s="165" t="s">
        <v>340</v>
      </c>
      <c r="H329" s="166">
        <v>1</v>
      </c>
      <c r="I329" s="167"/>
      <c r="J329" s="168">
        <f>ROUND(I329*H329,2)</f>
        <v>0</v>
      </c>
      <c r="K329" s="164" t="s">
        <v>19</v>
      </c>
      <c r="L329" s="169"/>
      <c r="M329" s="170" t="s">
        <v>19</v>
      </c>
      <c r="N329" s="171" t="s">
        <v>46</v>
      </c>
      <c r="P329" s="140">
        <f>O329*H329</f>
        <v>0</v>
      </c>
      <c r="Q329" s="140">
        <v>0</v>
      </c>
      <c r="R329" s="140">
        <f>Q329*H329</f>
        <v>0</v>
      </c>
      <c r="S329" s="140">
        <v>0</v>
      </c>
      <c r="T329" s="141">
        <f>S329*H329</f>
        <v>0</v>
      </c>
      <c r="AR329" s="142" t="s">
        <v>230</v>
      </c>
      <c r="AT329" s="142" t="s">
        <v>206</v>
      </c>
      <c r="AU329" s="142" t="s">
        <v>84</v>
      </c>
      <c r="AY329" s="17" t="s">
        <v>157</v>
      </c>
      <c r="BE329" s="143">
        <f>IF(N329="základní",J329,0)</f>
        <v>0</v>
      </c>
      <c r="BF329" s="143">
        <f>IF(N329="snížená",J329,0)</f>
        <v>0</v>
      </c>
      <c r="BG329" s="143">
        <f>IF(N329="zákl. přenesená",J329,0)</f>
        <v>0</v>
      </c>
      <c r="BH329" s="143">
        <f>IF(N329="sníž. přenesená",J329,0)</f>
        <v>0</v>
      </c>
      <c r="BI329" s="143">
        <f>IF(N329="nulová",J329,0)</f>
        <v>0</v>
      </c>
      <c r="BJ329" s="17" t="s">
        <v>80</v>
      </c>
      <c r="BK329" s="143">
        <f>ROUND(I329*H329,2)</f>
        <v>0</v>
      </c>
      <c r="BL329" s="17" t="s">
        <v>192</v>
      </c>
      <c r="BM329" s="142" t="s">
        <v>648</v>
      </c>
    </row>
    <row r="330" spans="2:65" s="1" customFormat="1" ht="10">
      <c r="B330" s="32"/>
      <c r="D330" s="144" t="s">
        <v>163</v>
      </c>
      <c r="F330" s="145" t="s">
        <v>2123</v>
      </c>
      <c r="I330" s="146"/>
      <c r="L330" s="32"/>
      <c r="M330" s="147"/>
      <c r="T330" s="53"/>
      <c r="AT330" s="17" t="s">
        <v>163</v>
      </c>
      <c r="AU330" s="17" t="s">
        <v>84</v>
      </c>
    </row>
    <row r="331" spans="2:65" s="1" customFormat="1" ht="24.15" customHeight="1">
      <c r="B331" s="32"/>
      <c r="C331" s="131" t="s">
        <v>649</v>
      </c>
      <c r="D331" s="131" t="s">
        <v>159</v>
      </c>
      <c r="E331" s="132" t="s">
        <v>2189</v>
      </c>
      <c r="F331" s="133" t="s">
        <v>2190</v>
      </c>
      <c r="G331" s="134" t="s">
        <v>340</v>
      </c>
      <c r="H331" s="135">
        <v>76</v>
      </c>
      <c r="I331" s="136"/>
      <c r="J331" s="137">
        <f>ROUND(I331*H331,2)</f>
        <v>0</v>
      </c>
      <c r="K331" s="133" t="s">
        <v>19</v>
      </c>
      <c r="L331" s="32"/>
      <c r="M331" s="138" t="s">
        <v>19</v>
      </c>
      <c r="N331" s="139" t="s">
        <v>46</v>
      </c>
      <c r="P331" s="140">
        <f>O331*H331</f>
        <v>0</v>
      </c>
      <c r="Q331" s="140">
        <v>0</v>
      </c>
      <c r="R331" s="140">
        <f>Q331*H331</f>
        <v>0</v>
      </c>
      <c r="S331" s="140">
        <v>0</v>
      </c>
      <c r="T331" s="141">
        <f>S331*H331</f>
        <v>0</v>
      </c>
      <c r="AR331" s="142" t="s">
        <v>192</v>
      </c>
      <c r="AT331" s="142" t="s">
        <v>159</v>
      </c>
      <c r="AU331" s="142" t="s">
        <v>84</v>
      </c>
      <c r="AY331" s="17" t="s">
        <v>157</v>
      </c>
      <c r="BE331" s="143">
        <f>IF(N331="základní",J331,0)</f>
        <v>0</v>
      </c>
      <c r="BF331" s="143">
        <f>IF(N331="snížená",J331,0)</f>
        <v>0</v>
      </c>
      <c r="BG331" s="143">
        <f>IF(N331="zákl. přenesená",J331,0)</f>
        <v>0</v>
      </c>
      <c r="BH331" s="143">
        <f>IF(N331="sníž. přenesená",J331,0)</f>
        <v>0</v>
      </c>
      <c r="BI331" s="143">
        <f>IF(N331="nulová",J331,0)</f>
        <v>0</v>
      </c>
      <c r="BJ331" s="17" t="s">
        <v>80</v>
      </c>
      <c r="BK331" s="143">
        <f>ROUND(I331*H331,2)</f>
        <v>0</v>
      </c>
      <c r="BL331" s="17" t="s">
        <v>192</v>
      </c>
      <c r="BM331" s="142" t="s">
        <v>652</v>
      </c>
    </row>
    <row r="332" spans="2:65" s="1" customFormat="1" ht="18">
      <c r="B332" s="32"/>
      <c r="D332" s="144" t="s">
        <v>163</v>
      </c>
      <c r="F332" s="145" t="s">
        <v>2190</v>
      </c>
      <c r="I332" s="146"/>
      <c r="L332" s="32"/>
      <c r="M332" s="147"/>
      <c r="T332" s="53"/>
      <c r="AT332" s="17" t="s">
        <v>163</v>
      </c>
      <c r="AU332" s="17" t="s">
        <v>84</v>
      </c>
    </row>
    <row r="333" spans="2:65" s="1" customFormat="1" ht="16.5" customHeight="1">
      <c r="B333" s="32"/>
      <c r="C333" s="162" t="s">
        <v>395</v>
      </c>
      <c r="D333" s="162" t="s">
        <v>206</v>
      </c>
      <c r="E333" s="163" t="s">
        <v>2191</v>
      </c>
      <c r="F333" s="164" t="s">
        <v>2192</v>
      </c>
      <c r="G333" s="165" t="s">
        <v>340</v>
      </c>
      <c r="H333" s="166">
        <v>4</v>
      </c>
      <c r="I333" s="167"/>
      <c r="J333" s="168">
        <f>ROUND(I333*H333,2)</f>
        <v>0</v>
      </c>
      <c r="K333" s="164" t="s">
        <v>19</v>
      </c>
      <c r="L333" s="169"/>
      <c r="M333" s="170" t="s">
        <v>19</v>
      </c>
      <c r="N333" s="171" t="s">
        <v>46</v>
      </c>
      <c r="P333" s="140">
        <f>O333*H333</f>
        <v>0</v>
      </c>
      <c r="Q333" s="140">
        <v>0</v>
      </c>
      <c r="R333" s="140">
        <f>Q333*H333</f>
        <v>0</v>
      </c>
      <c r="S333" s="140">
        <v>0</v>
      </c>
      <c r="T333" s="141">
        <f>S333*H333</f>
        <v>0</v>
      </c>
      <c r="AR333" s="142" t="s">
        <v>230</v>
      </c>
      <c r="AT333" s="142" t="s">
        <v>206</v>
      </c>
      <c r="AU333" s="142" t="s">
        <v>84</v>
      </c>
      <c r="AY333" s="17" t="s">
        <v>157</v>
      </c>
      <c r="BE333" s="143">
        <f>IF(N333="základní",J333,0)</f>
        <v>0</v>
      </c>
      <c r="BF333" s="143">
        <f>IF(N333="snížená",J333,0)</f>
        <v>0</v>
      </c>
      <c r="BG333" s="143">
        <f>IF(N333="zákl. přenesená",J333,0)</f>
        <v>0</v>
      </c>
      <c r="BH333" s="143">
        <f>IF(N333="sníž. přenesená",J333,0)</f>
        <v>0</v>
      </c>
      <c r="BI333" s="143">
        <f>IF(N333="nulová",J333,0)</f>
        <v>0</v>
      </c>
      <c r="BJ333" s="17" t="s">
        <v>80</v>
      </c>
      <c r="BK333" s="143">
        <f>ROUND(I333*H333,2)</f>
        <v>0</v>
      </c>
      <c r="BL333" s="17" t="s">
        <v>192</v>
      </c>
      <c r="BM333" s="142" t="s">
        <v>657</v>
      </c>
    </row>
    <row r="334" spans="2:65" s="1" customFormat="1" ht="10">
      <c r="B334" s="32"/>
      <c r="D334" s="144" t="s">
        <v>163</v>
      </c>
      <c r="F334" s="145" t="s">
        <v>2192</v>
      </c>
      <c r="I334" s="146"/>
      <c r="L334" s="32"/>
      <c r="M334" s="147"/>
      <c r="T334" s="53"/>
      <c r="AT334" s="17" t="s">
        <v>163</v>
      </c>
      <c r="AU334" s="17" t="s">
        <v>84</v>
      </c>
    </row>
    <row r="335" spans="2:65" s="1" customFormat="1" ht="16.5" customHeight="1">
      <c r="B335" s="32"/>
      <c r="C335" s="162" t="s">
        <v>659</v>
      </c>
      <c r="D335" s="162" t="s">
        <v>206</v>
      </c>
      <c r="E335" s="163" t="s">
        <v>2193</v>
      </c>
      <c r="F335" s="164" t="s">
        <v>2194</v>
      </c>
      <c r="G335" s="165" t="s">
        <v>340</v>
      </c>
      <c r="H335" s="166">
        <v>1</v>
      </c>
      <c r="I335" s="167"/>
      <c r="J335" s="168">
        <f>ROUND(I335*H335,2)</f>
        <v>0</v>
      </c>
      <c r="K335" s="164" t="s">
        <v>19</v>
      </c>
      <c r="L335" s="169"/>
      <c r="M335" s="170" t="s">
        <v>19</v>
      </c>
      <c r="N335" s="171" t="s">
        <v>46</v>
      </c>
      <c r="P335" s="140">
        <f>O335*H335</f>
        <v>0</v>
      </c>
      <c r="Q335" s="140">
        <v>0</v>
      </c>
      <c r="R335" s="140">
        <f>Q335*H335</f>
        <v>0</v>
      </c>
      <c r="S335" s="140">
        <v>0</v>
      </c>
      <c r="T335" s="141">
        <f>S335*H335</f>
        <v>0</v>
      </c>
      <c r="AR335" s="142" t="s">
        <v>230</v>
      </c>
      <c r="AT335" s="142" t="s">
        <v>206</v>
      </c>
      <c r="AU335" s="142" t="s">
        <v>84</v>
      </c>
      <c r="AY335" s="17" t="s">
        <v>157</v>
      </c>
      <c r="BE335" s="143">
        <f>IF(N335="základní",J335,0)</f>
        <v>0</v>
      </c>
      <c r="BF335" s="143">
        <f>IF(N335="snížená",J335,0)</f>
        <v>0</v>
      </c>
      <c r="BG335" s="143">
        <f>IF(N335="zákl. přenesená",J335,0)</f>
        <v>0</v>
      </c>
      <c r="BH335" s="143">
        <f>IF(N335="sníž. přenesená",J335,0)</f>
        <v>0</v>
      </c>
      <c r="BI335" s="143">
        <f>IF(N335="nulová",J335,0)</f>
        <v>0</v>
      </c>
      <c r="BJ335" s="17" t="s">
        <v>80</v>
      </c>
      <c r="BK335" s="143">
        <f>ROUND(I335*H335,2)</f>
        <v>0</v>
      </c>
      <c r="BL335" s="17" t="s">
        <v>192</v>
      </c>
      <c r="BM335" s="142" t="s">
        <v>662</v>
      </c>
    </row>
    <row r="336" spans="2:65" s="1" customFormat="1" ht="10">
      <c r="B336" s="32"/>
      <c r="D336" s="144" t="s">
        <v>163</v>
      </c>
      <c r="F336" s="145" t="s">
        <v>2194</v>
      </c>
      <c r="I336" s="146"/>
      <c r="L336" s="32"/>
      <c r="M336" s="147"/>
      <c r="T336" s="53"/>
      <c r="AT336" s="17" t="s">
        <v>163</v>
      </c>
      <c r="AU336" s="17" t="s">
        <v>84</v>
      </c>
    </row>
    <row r="337" spans="2:65" s="1" customFormat="1" ht="16.5" customHeight="1">
      <c r="B337" s="32"/>
      <c r="C337" s="162" t="s">
        <v>400</v>
      </c>
      <c r="D337" s="162" t="s">
        <v>206</v>
      </c>
      <c r="E337" s="163" t="s">
        <v>2195</v>
      </c>
      <c r="F337" s="164" t="s">
        <v>2196</v>
      </c>
      <c r="G337" s="165" t="s">
        <v>340</v>
      </c>
      <c r="H337" s="166">
        <v>4</v>
      </c>
      <c r="I337" s="167"/>
      <c r="J337" s="168">
        <f>ROUND(I337*H337,2)</f>
        <v>0</v>
      </c>
      <c r="K337" s="164" t="s">
        <v>19</v>
      </c>
      <c r="L337" s="169"/>
      <c r="M337" s="170" t="s">
        <v>19</v>
      </c>
      <c r="N337" s="171" t="s">
        <v>46</v>
      </c>
      <c r="P337" s="140">
        <f>O337*H337</f>
        <v>0</v>
      </c>
      <c r="Q337" s="140">
        <v>0</v>
      </c>
      <c r="R337" s="140">
        <f>Q337*H337</f>
        <v>0</v>
      </c>
      <c r="S337" s="140">
        <v>0</v>
      </c>
      <c r="T337" s="141">
        <f>S337*H337</f>
        <v>0</v>
      </c>
      <c r="AR337" s="142" t="s">
        <v>230</v>
      </c>
      <c r="AT337" s="142" t="s">
        <v>206</v>
      </c>
      <c r="AU337" s="142" t="s">
        <v>84</v>
      </c>
      <c r="AY337" s="17" t="s">
        <v>157</v>
      </c>
      <c r="BE337" s="143">
        <f>IF(N337="základní",J337,0)</f>
        <v>0</v>
      </c>
      <c r="BF337" s="143">
        <f>IF(N337="snížená",J337,0)</f>
        <v>0</v>
      </c>
      <c r="BG337" s="143">
        <f>IF(N337="zákl. přenesená",J337,0)</f>
        <v>0</v>
      </c>
      <c r="BH337" s="143">
        <f>IF(N337="sníž. přenesená",J337,0)</f>
        <v>0</v>
      </c>
      <c r="BI337" s="143">
        <f>IF(N337="nulová",J337,0)</f>
        <v>0</v>
      </c>
      <c r="BJ337" s="17" t="s">
        <v>80</v>
      </c>
      <c r="BK337" s="143">
        <f>ROUND(I337*H337,2)</f>
        <v>0</v>
      </c>
      <c r="BL337" s="17" t="s">
        <v>192</v>
      </c>
      <c r="BM337" s="142" t="s">
        <v>666</v>
      </c>
    </row>
    <row r="338" spans="2:65" s="1" customFormat="1" ht="10">
      <c r="B338" s="32"/>
      <c r="D338" s="144" t="s">
        <v>163</v>
      </c>
      <c r="F338" s="145" t="s">
        <v>2196</v>
      </c>
      <c r="I338" s="146"/>
      <c r="L338" s="32"/>
      <c r="M338" s="147"/>
      <c r="T338" s="53"/>
      <c r="AT338" s="17" t="s">
        <v>163</v>
      </c>
      <c r="AU338" s="17" t="s">
        <v>84</v>
      </c>
    </row>
    <row r="339" spans="2:65" s="1" customFormat="1" ht="24.15" customHeight="1">
      <c r="B339" s="32"/>
      <c r="C339" s="162" t="s">
        <v>674</v>
      </c>
      <c r="D339" s="162" t="s">
        <v>206</v>
      </c>
      <c r="E339" s="163" t="s">
        <v>2197</v>
      </c>
      <c r="F339" s="164" t="s">
        <v>2198</v>
      </c>
      <c r="G339" s="165" t="s">
        <v>340</v>
      </c>
      <c r="H339" s="166">
        <v>2</v>
      </c>
      <c r="I339" s="167"/>
      <c r="J339" s="168">
        <f>ROUND(I339*H339,2)</f>
        <v>0</v>
      </c>
      <c r="K339" s="164" t="s">
        <v>19</v>
      </c>
      <c r="L339" s="169"/>
      <c r="M339" s="170" t="s">
        <v>19</v>
      </c>
      <c r="N339" s="171" t="s">
        <v>46</v>
      </c>
      <c r="P339" s="140">
        <f>O339*H339</f>
        <v>0</v>
      </c>
      <c r="Q339" s="140">
        <v>0</v>
      </c>
      <c r="R339" s="140">
        <f>Q339*H339</f>
        <v>0</v>
      </c>
      <c r="S339" s="140">
        <v>0</v>
      </c>
      <c r="T339" s="141">
        <f>S339*H339</f>
        <v>0</v>
      </c>
      <c r="AR339" s="142" t="s">
        <v>230</v>
      </c>
      <c r="AT339" s="142" t="s">
        <v>206</v>
      </c>
      <c r="AU339" s="142" t="s">
        <v>84</v>
      </c>
      <c r="AY339" s="17" t="s">
        <v>157</v>
      </c>
      <c r="BE339" s="143">
        <f>IF(N339="základní",J339,0)</f>
        <v>0</v>
      </c>
      <c r="BF339" s="143">
        <f>IF(N339="snížená",J339,0)</f>
        <v>0</v>
      </c>
      <c r="BG339" s="143">
        <f>IF(N339="zákl. přenesená",J339,0)</f>
        <v>0</v>
      </c>
      <c r="BH339" s="143">
        <f>IF(N339="sníž. přenesená",J339,0)</f>
        <v>0</v>
      </c>
      <c r="BI339" s="143">
        <f>IF(N339="nulová",J339,0)</f>
        <v>0</v>
      </c>
      <c r="BJ339" s="17" t="s">
        <v>80</v>
      </c>
      <c r="BK339" s="143">
        <f>ROUND(I339*H339,2)</f>
        <v>0</v>
      </c>
      <c r="BL339" s="17" t="s">
        <v>192</v>
      </c>
      <c r="BM339" s="142" t="s">
        <v>677</v>
      </c>
    </row>
    <row r="340" spans="2:65" s="1" customFormat="1" ht="10">
      <c r="B340" s="32"/>
      <c r="D340" s="144" t="s">
        <v>163</v>
      </c>
      <c r="F340" s="145" t="s">
        <v>2198</v>
      </c>
      <c r="I340" s="146"/>
      <c r="L340" s="32"/>
      <c r="M340" s="147"/>
      <c r="T340" s="53"/>
      <c r="AT340" s="17" t="s">
        <v>163</v>
      </c>
      <c r="AU340" s="17" t="s">
        <v>84</v>
      </c>
    </row>
    <row r="341" spans="2:65" s="1" customFormat="1" ht="24.15" customHeight="1">
      <c r="B341" s="32"/>
      <c r="C341" s="162" t="s">
        <v>403</v>
      </c>
      <c r="D341" s="162" t="s">
        <v>206</v>
      </c>
      <c r="E341" s="163" t="s">
        <v>2199</v>
      </c>
      <c r="F341" s="164" t="s">
        <v>2200</v>
      </c>
      <c r="G341" s="165" t="s">
        <v>340</v>
      </c>
      <c r="H341" s="166">
        <v>39</v>
      </c>
      <c r="I341" s="167"/>
      <c r="J341" s="168">
        <f>ROUND(I341*H341,2)</f>
        <v>0</v>
      </c>
      <c r="K341" s="164" t="s">
        <v>19</v>
      </c>
      <c r="L341" s="169"/>
      <c r="M341" s="170" t="s">
        <v>19</v>
      </c>
      <c r="N341" s="171" t="s">
        <v>46</v>
      </c>
      <c r="P341" s="140">
        <f>O341*H341</f>
        <v>0</v>
      </c>
      <c r="Q341" s="140">
        <v>0</v>
      </c>
      <c r="R341" s="140">
        <f>Q341*H341</f>
        <v>0</v>
      </c>
      <c r="S341" s="140">
        <v>0</v>
      </c>
      <c r="T341" s="141">
        <f>S341*H341</f>
        <v>0</v>
      </c>
      <c r="AR341" s="142" t="s">
        <v>230</v>
      </c>
      <c r="AT341" s="142" t="s">
        <v>206</v>
      </c>
      <c r="AU341" s="142" t="s">
        <v>84</v>
      </c>
      <c r="AY341" s="17" t="s">
        <v>157</v>
      </c>
      <c r="BE341" s="143">
        <f>IF(N341="základní",J341,0)</f>
        <v>0</v>
      </c>
      <c r="BF341" s="143">
        <f>IF(N341="snížená",J341,0)</f>
        <v>0</v>
      </c>
      <c r="BG341" s="143">
        <f>IF(N341="zákl. přenesená",J341,0)</f>
        <v>0</v>
      </c>
      <c r="BH341" s="143">
        <f>IF(N341="sníž. přenesená",J341,0)</f>
        <v>0</v>
      </c>
      <c r="BI341" s="143">
        <f>IF(N341="nulová",J341,0)</f>
        <v>0</v>
      </c>
      <c r="BJ341" s="17" t="s">
        <v>80</v>
      </c>
      <c r="BK341" s="143">
        <f>ROUND(I341*H341,2)</f>
        <v>0</v>
      </c>
      <c r="BL341" s="17" t="s">
        <v>192</v>
      </c>
      <c r="BM341" s="142" t="s">
        <v>682</v>
      </c>
    </row>
    <row r="342" spans="2:65" s="1" customFormat="1" ht="10">
      <c r="B342" s="32"/>
      <c r="D342" s="144" t="s">
        <v>163</v>
      </c>
      <c r="F342" s="145" t="s">
        <v>2200</v>
      </c>
      <c r="I342" s="146"/>
      <c r="L342" s="32"/>
      <c r="M342" s="147"/>
      <c r="T342" s="53"/>
      <c r="AT342" s="17" t="s">
        <v>163</v>
      </c>
      <c r="AU342" s="17" t="s">
        <v>84</v>
      </c>
    </row>
    <row r="343" spans="2:65" s="1" customFormat="1" ht="24.15" customHeight="1">
      <c r="B343" s="32"/>
      <c r="C343" s="162" t="s">
        <v>684</v>
      </c>
      <c r="D343" s="162" t="s">
        <v>206</v>
      </c>
      <c r="E343" s="163" t="s">
        <v>2201</v>
      </c>
      <c r="F343" s="164" t="s">
        <v>2202</v>
      </c>
      <c r="G343" s="165" t="s">
        <v>340</v>
      </c>
      <c r="H343" s="166">
        <v>18</v>
      </c>
      <c r="I343" s="167"/>
      <c r="J343" s="168">
        <f>ROUND(I343*H343,2)</f>
        <v>0</v>
      </c>
      <c r="K343" s="164" t="s">
        <v>19</v>
      </c>
      <c r="L343" s="169"/>
      <c r="M343" s="170" t="s">
        <v>19</v>
      </c>
      <c r="N343" s="171" t="s">
        <v>46</v>
      </c>
      <c r="P343" s="140">
        <f>O343*H343</f>
        <v>0</v>
      </c>
      <c r="Q343" s="140">
        <v>0</v>
      </c>
      <c r="R343" s="140">
        <f>Q343*H343</f>
        <v>0</v>
      </c>
      <c r="S343" s="140">
        <v>0</v>
      </c>
      <c r="T343" s="141">
        <f>S343*H343</f>
        <v>0</v>
      </c>
      <c r="AR343" s="142" t="s">
        <v>230</v>
      </c>
      <c r="AT343" s="142" t="s">
        <v>206</v>
      </c>
      <c r="AU343" s="142" t="s">
        <v>84</v>
      </c>
      <c r="AY343" s="17" t="s">
        <v>157</v>
      </c>
      <c r="BE343" s="143">
        <f>IF(N343="základní",J343,0)</f>
        <v>0</v>
      </c>
      <c r="BF343" s="143">
        <f>IF(N343="snížená",J343,0)</f>
        <v>0</v>
      </c>
      <c r="BG343" s="143">
        <f>IF(N343="zákl. přenesená",J343,0)</f>
        <v>0</v>
      </c>
      <c r="BH343" s="143">
        <f>IF(N343="sníž. přenesená",J343,0)</f>
        <v>0</v>
      </c>
      <c r="BI343" s="143">
        <f>IF(N343="nulová",J343,0)</f>
        <v>0</v>
      </c>
      <c r="BJ343" s="17" t="s">
        <v>80</v>
      </c>
      <c r="BK343" s="143">
        <f>ROUND(I343*H343,2)</f>
        <v>0</v>
      </c>
      <c r="BL343" s="17" t="s">
        <v>192</v>
      </c>
      <c r="BM343" s="142" t="s">
        <v>687</v>
      </c>
    </row>
    <row r="344" spans="2:65" s="1" customFormat="1" ht="10">
      <c r="B344" s="32"/>
      <c r="D344" s="144" t="s">
        <v>163</v>
      </c>
      <c r="F344" s="145" t="s">
        <v>2202</v>
      </c>
      <c r="I344" s="146"/>
      <c r="L344" s="32"/>
      <c r="M344" s="147"/>
      <c r="T344" s="53"/>
      <c r="AT344" s="17" t="s">
        <v>163</v>
      </c>
      <c r="AU344" s="17" t="s">
        <v>84</v>
      </c>
    </row>
    <row r="345" spans="2:65" s="1" customFormat="1" ht="21.75" customHeight="1">
      <c r="B345" s="32"/>
      <c r="C345" s="162" t="s">
        <v>407</v>
      </c>
      <c r="D345" s="162" t="s">
        <v>206</v>
      </c>
      <c r="E345" s="163" t="s">
        <v>2203</v>
      </c>
      <c r="F345" s="164" t="s">
        <v>2204</v>
      </c>
      <c r="G345" s="165" t="s">
        <v>340</v>
      </c>
      <c r="H345" s="166">
        <v>8</v>
      </c>
      <c r="I345" s="167"/>
      <c r="J345" s="168">
        <f>ROUND(I345*H345,2)</f>
        <v>0</v>
      </c>
      <c r="K345" s="164" t="s">
        <v>19</v>
      </c>
      <c r="L345" s="169"/>
      <c r="M345" s="170" t="s">
        <v>19</v>
      </c>
      <c r="N345" s="171" t="s">
        <v>46</v>
      </c>
      <c r="P345" s="140">
        <f>O345*H345</f>
        <v>0</v>
      </c>
      <c r="Q345" s="140">
        <v>0</v>
      </c>
      <c r="R345" s="140">
        <f>Q345*H345</f>
        <v>0</v>
      </c>
      <c r="S345" s="140">
        <v>0</v>
      </c>
      <c r="T345" s="141">
        <f>S345*H345</f>
        <v>0</v>
      </c>
      <c r="AR345" s="142" t="s">
        <v>230</v>
      </c>
      <c r="AT345" s="142" t="s">
        <v>206</v>
      </c>
      <c r="AU345" s="142" t="s">
        <v>84</v>
      </c>
      <c r="AY345" s="17" t="s">
        <v>157</v>
      </c>
      <c r="BE345" s="143">
        <f>IF(N345="základní",J345,0)</f>
        <v>0</v>
      </c>
      <c r="BF345" s="143">
        <f>IF(N345="snížená",J345,0)</f>
        <v>0</v>
      </c>
      <c r="BG345" s="143">
        <f>IF(N345="zákl. přenesená",J345,0)</f>
        <v>0</v>
      </c>
      <c r="BH345" s="143">
        <f>IF(N345="sníž. přenesená",J345,0)</f>
        <v>0</v>
      </c>
      <c r="BI345" s="143">
        <f>IF(N345="nulová",J345,0)</f>
        <v>0</v>
      </c>
      <c r="BJ345" s="17" t="s">
        <v>80</v>
      </c>
      <c r="BK345" s="143">
        <f>ROUND(I345*H345,2)</f>
        <v>0</v>
      </c>
      <c r="BL345" s="17" t="s">
        <v>192</v>
      </c>
      <c r="BM345" s="142" t="s">
        <v>691</v>
      </c>
    </row>
    <row r="346" spans="2:65" s="1" customFormat="1" ht="10">
      <c r="B346" s="32"/>
      <c r="D346" s="144" t="s">
        <v>163</v>
      </c>
      <c r="F346" s="145" t="s">
        <v>2204</v>
      </c>
      <c r="I346" s="146"/>
      <c r="L346" s="32"/>
      <c r="M346" s="147"/>
      <c r="T346" s="53"/>
      <c r="AT346" s="17" t="s">
        <v>163</v>
      </c>
      <c r="AU346" s="17" t="s">
        <v>84</v>
      </c>
    </row>
    <row r="347" spans="2:65" s="1" customFormat="1" ht="24.15" customHeight="1">
      <c r="B347" s="32"/>
      <c r="C347" s="131" t="s">
        <v>701</v>
      </c>
      <c r="D347" s="131" t="s">
        <v>159</v>
      </c>
      <c r="E347" s="132" t="s">
        <v>2205</v>
      </c>
      <c r="F347" s="133" t="s">
        <v>2206</v>
      </c>
      <c r="G347" s="134" t="s">
        <v>340</v>
      </c>
      <c r="H347" s="135">
        <v>15</v>
      </c>
      <c r="I347" s="136"/>
      <c r="J347" s="137">
        <f>ROUND(I347*H347,2)</f>
        <v>0</v>
      </c>
      <c r="K347" s="133" t="s">
        <v>19</v>
      </c>
      <c r="L347" s="32"/>
      <c r="M347" s="138" t="s">
        <v>19</v>
      </c>
      <c r="N347" s="139" t="s">
        <v>46</v>
      </c>
      <c r="P347" s="140">
        <f>O347*H347</f>
        <v>0</v>
      </c>
      <c r="Q347" s="140">
        <v>0</v>
      </c>
      <c r="R347" s="140">
        <f>Q347*H347</f>
        <v>0</v>
      </c>
      <c r="S347" s="140">
        <v>0</v>
      </c>
      <c r="T347" s="141">
        <f>S347*H347</f>
        <v>0</v>
      </c>
      <c r="AR347" s="142" t="s">
        <v>192</v>
      </c>
      <c r="AT347" s="142" t="s">
        <v>159</v>
      </c>
      <c r="AU347" s="142" t="s">
        <v>84</v>
      </c>
      <c r="AY347" s="17" t="s">
        <v>157</v>
      </c>
      <c r="BE347" s="143">
        <f>IF(N347="základní",J347,0)</f>
        <v>0</v>
      </c>
      <c r="BF347" s="143">
        <f>IF(N347="snížená",J347,0)</f>
        <v>0</v>
      </c>
      <c r="BG347" s="143">
        <f>IF(N347="zákl. přenesená",J347,0)</f>
        <v>0</v>
      </c>
      <c r="BH347" s="143">
        <f>IF(N347="sníž. přenesená",J347,0)</f>
        <v>0</v>
      </c>
      <c r="BI347" s="143">
        <f>IF(N347="nulová",J347,0)</f>
        <v>0</v>
      </c>
      <c r="BJ347" s="17" t="s">
        <v>80</v>
      </c>
      <c r="BK347" s="143">
        <f>ROUND(I347*H347,2)</f>
        <v>0</v>
      </c>
      <c r="BL347" s="17" t="s">
        <v>192</v>
      </c>
      <c r="BM347" s="142" t="s">
        <v>704</v>
      </c>
    </row>
    <row r="348" spans="2:65" s="1" customFormat="1" ht="10">
      <c r="B348" s="32"/>
      <c r="D348" s="144" t="s">
        <v>163</v>
      </c>
      <c r="F348" s="145" t="s">
        <v>2206</v>
      </c>
      <c r="I348" s="146"/>
      <c r="L348" s="32"/>
      <c r="M348" s="147"/>
      <c r="T348" s="53"/>
      <c r="AT348" s="17" t="s">
        <v>163</v>
      </c>
      <c r="AU348" s="17" t="s">
        <v>84</v>
      </c>
    </row>
    <row r="349" spans="2:65" s="1" customFormat="1" ht="16.5" customHeight="1">
      <c r="B349" s="32"/>
      <c r="C349" s="162" t="s">
        <v>411</v>
      </c>
      <c r="D349" s="162" t="s">
        <v>206</v>
      </c>
      <c r="E349" s="163" t="s">
        <v>2207</v>
      </c>
      <c r="F349" s="164" t="s">
        <v>2208</v>
      </c>
      <c r="G349" s="165" t="s">
        <v>340</v>
      </c>
      <c r="H349" s="166">
        <v>15</v>
      </c>
      <c r="I349" s="167"/>
      <c r="J349" s="168">
        <f>ROUND(I349*H349,2)</f>
        <v>0</v>
      </c>
      <c r="K349" s="164" t="s">
        <v>19</v>
      </c>
      <c r="L349" s="169"/>
      <c r="M349" s="170" t="s">
        <v>19</v>
      </c>
      <c r="N349" s="171" t="s">
        <v>46</v>
      </c>
      <c r="P349" s="140">
        <f>O349*H349</f>
        <v>0</v>
      </c>
      <c r="Q349" s="140">
        <v>0</v>
      </c>
      <c r="R349" s="140">
        <f>Q349*H349</f>
        <v>0</v>
      </c>
      <c r="S349" s="140">
        <v>0</v>
      </c>
      <c r="T349" s="141">
        <f>S349*H349</f>
        <v>0</v>
      </c>
      <c r="AR349" s="142" t="s">
        <v>230</v>
      </c>
      <c r="AT349" s="142" t="s">
        <v>206</v>
      </c>
      <c r="AU349" s="142" t="s">
        <v>84</v>
      </c>
      <c r="AY349" s="17" t="s">
        <v>157</v>
      </c>
      <c r="BE349" s="143">
        <f>IF(N349="základní",J349,0)</f>
        <v>0</v>
      </c>
      <c r="BF349" s="143">
        <f>IF(N349="snížená",J349,0)</f>
        <v>0</v>
      </c>
      <c r="BG349" s="143">
        <f>IF(N349="zákl. přenesená",J349,0)</f>
        <v>0</v>
      </c>
      <c r="BH349" s="143">
        <f>IF(N349="sníž. přenesená",J349,0)</f>
        <v>0</v>
      </c>
      <c r="BI349" s="143">
        <f>IF(N349="nulová",J349,0)</f>
        <v>0</v>
      </c>
      <c r="BJ349" s="17" t="s">
        <v>80</v>
      </c>
      <c r="BK349" s="143">
        <f>ROUND(I349*H349,2)</f>
        <v>0</v>
      </c>
      <c r="BL349" s="17" t="s">
        <v>192</v>
      </c>
      <c r="BM349" s="142" t="s">
        <v>708</v>
      </c>
    </row>
    <row r="350" spans="2:65" s="1" customFormat="1" ht="10">
      <c r="B350" s="32"/>
      <c r="D350" s="144" t="s">
        <v>163</v>
      </c>
      <c r="F350" s="145" t="s">
        <v>2208</v>
      </c>
      <c r="I350" s="146"/>
      <c r="L350" s="32"/>
      <c r="M350" s="147"/>
      <c r="T350" s="53"/>
      <c r="AT350" s="17" t="s">
        <v>163</v>
      </c>
      <c r="AU350" s="17" t="s">
        <v>84</v>
      </c>
    </row>
    <row r="351" spans="2:65" s="1" customFormat="1" ht="24.15" customHeight="1">
      <c r="B351" s="32"/>
      <c r="C351" s="131" t="s">
        <v>710</v>
      </c>
      <c r="D351" s="131" t="s">
        <v>159</v>
      </c>
      <c r="E351" s="132" t="s">
        <v>2209</v>
      </c>
      <c r="F351" s="133" t="s">
        <v>2210</v>
      </c>
      <c r="G351" s="134" t="s">
        <v>235</v>
      </c>
      <c r="H351" s="135">
        <v>90</v>
      </c>
      <c r="I351" s="136"/>
      <c r="J351" s="137">
        <f>ROUND(I351*H351,2)</f>
        <v>0</v>
      </c>
      <c r="K351" s="133" t="s">
        <v>19</v>
      </c>
      <c r="L351" s="32"/>
      <c r="M351" s="138" t="s">
        <v>19</v>
      </c>
      <c r="N351" s="139" t="s">
        <v>46</v>
      </c>
      <c r="P351" s="140">
        <f>O351*H351</f>
        <v>0</v>
      </c>
      <c r="Q351" s="140">
        <v>0</v>
      </c>
      <c r="R351" s="140">
        <f>Q351*H351</f>
        <v>0</v>
      </c>
      <c r="S351" s="140">
        <v>0</v>
      </c>
      <c r="T351" s="141">
        <f>S351*H351</f>
        <v>0</v>
      </c>
      <c r="AR351" s="142" t="s">
        <v>192</v>
      </c>
      <c r="AT351" s="142" t="s">
        <v>159</v>
      </c>
      <c r="AU351" s="142" t="s">
        <v>84</v>
      </c>
      <c r="AY351" s="17" t="s">
        <v>157</v>
      </c>
      <c r="BE351" s="143">
        <f>IF(N351="základní",J351,0)</f>
        <v>0</v>
      </c>
      <c r="BF351" s="143">
        <f>IF(N351="snížená",J351,0)</f>
        <v>0</v>
      </c>
      <c r="BG351" s="143">
        <f>IF(N351="zákl. přenesená",J351,0)</f>
        <v>0</v>
      </c>
      <c r="BH351" s="143">
        <f>IF(N351="sníž. přenesená",J351,0)</f>
        <v>0</v>
      </c>
      <c r="BI351" s="143">
        <f>IF(N351="nulová",J351,0)</f>
        <v>0</v>
      </c>
      <c r="BJ351" s="17" t="s">
        <v>80</v>
      </c>
      <c r="BK351" s="143">
        <f>ROUND(I351*H351,2)</f>
        <v>0</v>
      </c>
      <c r="BL351" s="17" t="s">
        <v>192</v>
      </c>
      <c r="BM351" s="142" t="s">
        <v>713</v>
      </c>
    </row>
    <row r="352" spans="2:65" s="1" customFormat="1" ht="18">
      <c r="B352" s="32"/>
      <c r="D352" s="144" t="s">
        <v>163</v>
      </c>
      <c r="F352" s="145" t="s">
        <v>2210</v>
      </c>
      <c r="I352" s="146"/>
      <c r="L352" s="32"/>
      <c r="M352" s="147"/>
      <c r="T352" s="53"/>
      <c r="AT352" s="17" t="s">
        <v>163</v>
      </c>
      <c r="AU352" s="17" t="s">
        <v>84</v>
      </c>
    </row>
    <row r="353" spans="2:65" s="1" customFormat="1" ht="16.5" customHeight="1">
      <c r="B353" s="32"/>
      <c r="C353" s="162" t="s">
        <v>427</v>
      </c>
      <c r="D353" s="162" t="s">
        <v>206</v>
      </c>
      <c r="E353" s="163" t="s">
        <v>2211</v>
      </c>
      <c r="F353" s="164" t="s">
        <v>2212</v>
      </c>
      <c r="G353" s="165" t="s">
        <v>206</v>
      </c>
      <c r="H353" s="166">
        <v>90</v>
      </c>
      <c r="I353" s="167"/>
      <c r="J353" s="168">
        <f>ROUND(I353*H353,2)</f>
        <v>0</v>
      </c>
      <c r="K353" s="164" t="s">
        <v>19</v>
      </c>
      <c r="L353" s="169"/>
      <c r="M353" s="170" t="s">
        <v>19</v>
      </c>
      <c r="N353" s="171" t="s">
        <v>46</v>
      </c>
      <c r="P353" s="140">
        <f>O353*H353</f>
        <v>0</v>
      </c>
      <c r="Q353" s="140">
        <v>0</v>
      </c>
      <c r="R353" s="140">
        <f>Q353*H353</f>
        <v>0</v>
      </c>
      <c r="S353" s="140">
        <v>0</v>
      </c>
      <c r="T353" s="141">
        <f>S353*H353</f>
        <v>0</v>
      </c>
      <c r="AR353" s="142" t="s">
        <v>230</v>
      </c>
      <c r="AT353" s="142" t="s">
        <v>206</v>
      </c>
      <c r="AU353" s="142" t="s">
        <v>84</v>
      </c>
      <c r="AY353" s="17" t="s">
        <v>157</v>
      </c>
      <c r="BE353" s="143">
        <f>IF(N353="základní",J353,0)</f>
        <v>0</v>
      </c>
      <c r="BF353" s="143">
        <f>IF(N353="snížená",J353,0)</f>
        <v>0</v>
      </c>
      <c r="BG353" s="143">
        <f>IF(N353="zákl. přenesená",J353,0)</f>
        <v>0</v>
      </c>
      <c r="BH353" s="143">
        <f>IF(N353="sníž. přenesená",J353,0)</f>
        <v>0</v>
      </c>
      <c r="BI353" s="143">
        <f>IF(N353="nulová",J353,0)</f>
        <v>0</v>
      </c>
      <c r="BJ353" s="17" t="s">
        <v>80</v>
      </c>
      <c r="BK353" s="143">
        <f>ROUND(I353*H353,2)</f>
        <v>0</v>
      </c>
      <c r="BL353" s="17" t="s">
        <v>192</v>
      </c>
      <c r="BM353" s="142" t="s">
        <v>716</v>
      </c>
    </row>
    <row r="354" spans="2:65" s="1" customFormat="1" ht="10">
      <c r="B354" s="32"/>
      <c r="D354" s="144" t="s">
        <v>163</v>
      </c>
      <c r="F354" s="145" t="s">
        <v>2212</v>
      </c>
      <c r="I354" s="146"/>
      <c r="L354" s="32"/>
      <c r="M354" s="147"/>
      <c r="T354" s="53"/>
      <c r="AT354" s="17" t="s">
        <v>163</v>
      </c>
      <c r="AU354" s="17" t="s">
        <v>84</v>
      </c>
    </row>
    <row r="355" spans="2:65" s="1" customFormat="1" ht="24.15" customHeight="1">
      <c r="B355" s="32"/>
      <c r="C355" s="131" t="s">
        <v>718</v>
      </c>
      <c r="D355" s="131" t="s">
        <v>159</v>
      </c>
      <c r="E355" s="132" t="s">
        <v>2213</v>
      </c>
      <c r="F355" s="133" t="s">
        <v>2214</v>
      </c>
      <c r="G355" s="134" t="s">
        <v>235</v>
      </c>
      <c r="H355" s="135">
        <v>25</v>
      </c>
      <c r="I355" s="136"/>
      <c r="J355" s="137">
        <f>ROUND(I355*H355,2)</f>
        <v>0</v>
      </c>
      <c r="K355" s="133" t="s">
        <v>19</v>
      </c>
      <c r="L355" s="32"/>
      <c r="M355" s="138" t="s">
        <v>19</v>
      </c>
      <c r="N355" s="139" t="s">
        <v>46</v>
      </c>
      <c r="P355" s="140">
        <f>O355*H355</f>
        <v>0</v>
      </c>
      <c r="Q355" s="140">
        <v>0</v>
      </c>
      <c r="R355" s="140">
        <f>Q355*H355</f>
        <v>0</v>
      </c>
      <c r="S355" s="140">
        <v>0</v>
      </c>
      <c r="T355" s="141">
        <f>S355*H355</f>
        <v>0</v>
      </c>
      <c r="AR355" s="142" t="s">
        <v>192</v>
      </c>
      <c r="AT355" s="142" t="s">
        <v>159</v>
      </c>
      <c r="AU355" s="142" t="s">
        <v>84</v>
      </c>
      <c r="AY355" s="17" t="s">
        <v>157</v>
      </c>
      <c r="BE355" s="143">
        <f>IF(N355="základní",J355,0)</f>
        <v>0</v>
      </c>
      <c r="BF355" s="143">
        <f>IF(N355="snížená",J355,0)</f>
        <v>0</v>
      </c>
      <c r="BG355" s="143">
        <f>IF(N355="zákl. přenesená",J355,0)</f>
        <v>0</v>
      </c>
      <c r="BH355" s="143">
        <f>IF(N355="sníž. přenesená",J355,0)</f>
        <v>0</v>
      </c>
      <c r="BI355" s="143">
        <f>IF(N355="nulová",J355,0)</f>
        <v>0</v>
      </c>
      <c r="BJ355" s="17" t="s">
        <v>80</v>
      </c>
      <c r="BK355" s="143">
        <f>ROUND(I355*H355,2)</f>
        <v>0</v>
      </c>
      <c r="BL355" s="17" t="s">
        <v>192</v>
      </c>
      <c r="BM355" s="142" t="s">
        <v>721</v>
      </c>
    </row>
    <row r="356" spans="2:65" s="1" customFormat="1" ht="18">
      <c r="B356" s="32"/>
      <c r="D356" s="144" t="s">
        <v>163</v>
      </c>
      <c r="F356" s="145" t="s">
        <v>2214</v>
      </c>
      <c r="I356" s="146"/>
      <c r="L356" s="32"/>
      <c r="M356" s="147"/>
      <c r="T356" s="53"/>
      <c r="AT356" s="17" t="s">
        <v>163</v>
      </c>
      <c r="AU356" s="17" t="s">
        <v>84</v>
      </c>
    </row>
    <row r="357" spans="2:65" s="1" customFormat="1" ht="16.5" customHeight="1">
      <c r="B357" s="32"/>
      <c r="C357" s="162" t="s">
        <v>432</v>
      </c>
      <c r="D357" s="162" t="s">
        <v>206</v>
      </c>
      <c r="E357" s="163" t="s">
        <v>2215</v>
      </c>
      <c r="F357" s="164" t="s">
        <v>2216</v>
      </c>
      <c r="G357" s="165" t="s">
        <v>206</v>
      </c>
      <c r="H357" s="166">
        <v>25</v>
      </c>
      <c r="I357" s="167"/>
      <c r="J357" s="168">
        <f>ROUND(I357*H357,2)</f>
        <v>0</v>
      </c>
      <c r="K357" s="164" t="s">
        <v>19</v>
      </c>
      <c r="L357" s="169"/>
      <c r="M357" s="170" t="s">
        <v>19</v>
      </c>
      <c r="N357" s="171" t="s">
        <v>46</v>
      </c>
      <c r="P357" s="140">
        <f>O357*H357</f>
        <v>0</v>
      </c>
      <c r="Q357" s="140">
        <v>0</v>
      </c>
      <c r="R357" s="140">
        <f>Q357*H357</f>
        <v>0</v>
      </c>
      <c r="S357" s="140">
        <v>0</v>
      </c>
      <c r="T357" s="141">
        <f>S357*H357</f>
        <v>0</v>
      </c>
      <c r="AR357" s="142" t="s">
        <v>230</v>
      </c>
      <c r="AT357" s="142" t="s">
        <v>206</v>
      </c>
      <c r="AU357" s="142" t="s">
        <v>84</v>
      </c>
      <c r="AY357" s="17" t="s">
        <v>157</v>
      </c>
      <c r="BE357" s="143">
        <f>IF(N357="základní",J357,0)</f>
        <v>0</v>
      </c>
      <c r="BF357" s="143">
        <f>IF(N357="snížená",J357,0)</f>
        <v>0</v>
      </c>
      <c r="BG357" s="143">
        <f>IF(N357="zákl. přenesená",J357,0)</f>
        <v>0</v>
      </c>
      <c r="BH357" s="143">
        <f>IF(N357="sníž. přenesená",J357,0)</f>
        <v>0</v>
      </c>
      <c r="BI357" s="143">
        <f>IF(N357="nulová",J357,0)</f>
        <v>0</v>
      </c>
      <c r="BJ357" s="17" t="s">
        <v>80</v>
      </c>
      <c r="BK357" s="143">
        <f>ROUND(I357*H357,2)</f>
        <v>0</v>
      </c>
      <c r="BL357" s="17" t="s">
        <v>192</v>
      </c>
      <c r="BM357" s="142" t="s">
        <v>725</v>
      </c>
    </row>
    <row r="358" spans="2:65" s="1" customFormat="1" ht="10">
      <c r="B358" s="32"/>
      <c r="D358" s="144" t="s">
        <v>163</v>
      </c>
      <c r="F358" s="145" t="s">
        <v>2216</v>
      </c>
      <c r="I358" s="146"/>
      <c r="L358" s="32"/>
      <c r="M358" s="147"/>
      <c r="T358" s="53"/>
      <c r="AT358" s="17" t="s">
        <v>163</v>
      </c>
      <c r="AU358" s="17" t="s">
        <v>84</v>
      </c>
    </row>
    <row r="359" spans="2:65" s="1" customFormat="1" ht="16.5" customHeight="1">
      <c r="B359" s="32"/>
      <c r="C359" s="131" t="s">
        <v>726</v>
      </c>
      <c r="D359" s="131" t="s">
        <v>159</v>
      </c>
      <c r="E359" s="132" t="s">
        <v>2217</v>
      </c>
      <c r="F359" s="133" t="s">
        <v>2218</v>
      </c>
      <c r="G359" s="134" t="s">
        <v>235</v>
      </c>
      <c r="H359" s="135">
        <v>80</v>
      </c>
      <c r="I359" s="136"/>
      <c r="J359" s="137">
        <f>ROUND(I359*H359,2)</f>
        <v>0</v>
      </c>
      <c r="K359" s="133" t="s">
        <v>19</v>
      </c>
      <c r="L359" s="32"/>
      <c r="M359" s="138" t="s">
        <v>19</v>
      </c>
      <c r="N359" s="139" t="s">
        <v>46</v>
      </c>
      <c r="P359" s="140">
        <f>O359*H359</f>
        <v>0</v>
      </c>
      <c r="Q359" s="140">
        <v>0</v>
      </c>
      <c r="R359" s="140">
        <f>Q359*H359</f>
        <v>0</v>
      </c>
      <c r="S359" s="140">
        <v>0</v>
      </c>
      <c r="T359" s="141">
        <f>S359*H359</f>
        <v>0</v>
      </c>
      <c r="AR359" s="142" t="s">
        <v>192</v>
      </c>
      <c r="AT359" s="142" t="s">
        <v>159</v>
      </c>
      <c r="AU359" s="142" t="s">
        <v>84</v>
      </c>
      <c r="AY359" s="17" t="s">
        <v>157</v>
      </c>
      <c r="BE359" s="143">
        <f>IF(N359="základní",J359,0)</f>
        <v>0</v>
      </c>
      <c r="BF359" s="143">
        <f>IF(N359="snížená",J359,0)</f>
        <v>0</v>
      </c>
      <c r="BG359" s="143">
        <f>IF(N359="zákl. přenesená",J359,0)</f>
        <v>0</v>
      </c>
      <c r="BH359" s="143">
        <f>IF(N359="sníž. přenesená",J359,0)</f>
        <v>0</v>
      </c>
      <c r="BI359" s="143">
        <f>IF(N359="nulová",J359,0)</f>
        <v>0</v>
      </c>
      <c r="BJ359" s="17" t="s">
        <v>80</v>
      </c>
      <c r="BK359" s="143">
        <f>ROUND(I359*H359,2)</f>
        <v>0</v>
      </c>
      <c r="BL359" s="17" t="s">
        <v>192</v>
      </c>
      <c r="BM359" s="142" t="s">
        <v>729</v>
      </c>
    </row>
    <row r="360" spans="2:65" s="1" customFormat="1" ht="10">
      <c r="B360" s="32"/>
      <c r="D360" s="144" t="s">
        <v>163</v>
      </c>
      <c r="F360" s="145" t="s">
        <v>2218</v>
      </c>
      <c r="I360" s="146"/>
      <c r="L360" s="32"/>
      <c r="M360" s="147"/>
      <c r="T360" s="53"/>
      <c r="AT360" s="17" t="s">
        <v>163</v>
      </c>
      <c r="AU360" s="17" t="s">
        <v>84</v>
      </c>
    </row>
    <row r="361" spans="2:65" s="1" customFormat="1" ht="16.5" customHeight="1">
      <c r="B361" s="32"/>
      <c r="C361" s="162" t="s">
        <v>438</v>
      </c>
      <c r="D361" s="162" t="s">
        <v>206</v>
      </c>
      <c r="E361" s="163" t="s">
        <v>2219</v>
      </c>
      <c r="F361" s="164" t="s">
        <v>2220</v>
      </c>
      <c r="G361" s="165" t="s">
        <v>209</v>
      </c>
      <c r="H361" s="166">
        <v>13</v>
      </c>
      <c r="I361" s="167"/>
      <c r="J361" s="168">
        <f>ROUND(I361*H361,2)</f>
        <v>0</v>
      </c>
      <c r="K361" s="164" t="s">
        <v>19</v>
      </c>
      <c r="L361" s="169"/>
      <c r="M361" s="170" t="s">
        <v>19</v>
      </c>
      <c r="N361" s="171" t="s">
        <v>46</v>
      </c>
      <c r="P361" s="140">
        <f>O361*H361</f>
        <v>0</v>
      </c>
      <c r="Q361" s="140">
        <v>0</v>
      </c>
      <c r="R361" s="140">
        <f>Q361*H361</f>
        <v>0</v>
      </c>
      <c r="S361" s="140">
        <v>0</v>
      </c>
      <c r="T361" s="141">
        <f>S361*H361</f>
        <v>0</v>
      </c>
      <c r="AR361" s="142" t="s">
        <v>230</v>
      </c>
      <c r="AT361" s="142" t="s">
        <v>206</v>
      </c>
      <c r="AU361" s="142" t="s">
        <v>84</v>
      </c>
      <c r="AY361" s="17" t="s">
        <v>157</v>
      </c>
      <c r="BE361" s="143">
        <f>IF(N361="základní",J361,0)</f>
        <v>0</v>
      </c>
      <c r="BF361" s="143">
        <f>IF(N361="snížená",J361,0)</f>
        <v>0</v>
      </c>
      <c r="BG361" s="143">
        <f>IF(N361="zákl. přenesená",J361,0)</f>
        <v>0</v>
      </c>
      <c r="BH361" s="143">
        <f>IF(N361="sníž. přenesená",J361,0)</f>
        <v>0</v>
      </c>
      <c r="BI361" s="143">
        <f>IF(N361="nulová",J361,0)</f>
        <v>0</v>
      </c>
      <c r="BJ361" s="17" t="s">
        <v>80</v>
      </c>
      <c r="BK361" s="143">
        <f>ROUND(I361*H361,2)</f>
        <v>0</v>
      </c>
      <c r="BL361" s="17" t="s">
        <v>192</v>
      </c>
      <c r="BM361" s="142" t="s">
        <v>733</v>
      </c>
    </row>
    <row r="362" spans="2:65" s="1" customFormat="1" ht="10">
      <c r="B362" s="32"/>
      <c r="D362" s="144" t="s">
        <v>163</v>
      </c>
      <c r="F362" s="145" t="s">
        <v>2220</v>
      </c>
      <c r="I362" s="146"/>
      <c r="L362" s="32"/>
      <c r="M362" s="147"/>
      <c r="T362" s="53"/>
      <c r="AT362" s="17" t="s">
        <v>163</v>
      </c>
      <c r="AU362" s="17" t="s">
        <v>84</v>
      </c>
    </row>
    <row r="363" spans="2:65" s="1" customFormat="1" ht="16.5" customHeight="1">
      <c r="B363" s="32"/>
      <c r="C363" s="162" t="s">
        <v>735</v>
      </c>
      <c r="D363" s="162" t="s">
        <v>206</v>
      </c>
      <c r="E363" s="163" t="s">
        <v>2221</v>
      </c>
      <c r="F363" s="164" t="s">
        <v>2222</v>
      </c>
      <c r="G363" s="165" t="s">
        <v>340</v>
      </c>
      <c r="H363" s="166">
        <v>20</v>
      </c>
      <c r="I363" s="167"/>
      <c r="J363" s="168">
        <f>ROUND(I363*H363,2)</f>
        <v>0</v>
      </c>
      <c r="K363" s="164" t="s">
        <v>19</v>
      </c>
      <c r="L363" s="169"/>
      <c r="M363" s="170" t="s">
        <v>19</v>
      </c>
      <c r="N363" s="171" t="s">
        <v>46</v>
      </c>
      <c r="P363" s="140">
        <f>O363*H363</f>
        <v>0</v>
      </c>
      <c r="Q363" s="140">
        <v>0</v>
      </c>
      <c r="R363" s="140">
        <f>Q363*H363</f>
        <v>0</v>
      </c>
      <c r="S363" s="140">
        <v>0</v>
      </c>
      <c r="T363" s="141">
        <f>S363*H363</f>
        <v>0</v>
      </c>
      <c r="AR363" s="142" t="s">
        <v>230</v>
      </c>
      <c r="AT363" s="142" t="s">
        <v>206</v>
      </c>
      <c r="AU363" s="142" t="s">
        <v>84</v>
      </c>
      <c r="AY363" s="17" t="s">
        <v>157</v>
      </c>
      <c r="BE363" s="143">
        <f>IF(N363="základní",J363,0)</f>
        <v>0</v>
      </c>
      <c r="BF363" s="143">
        <f>IF(N363="snížená",J363,0)</f>
        <v>0</v>
      </c>
      <c r="BG363" s="143">
        <f>IF(N363="zákl. přenesená",J363,0)</f>
        <v>0</v>
      </c>
      <c r="BH363" s="143">
        <f>IF(N363="sníž. přenesená",J363,0)</f>
        <v>0</v>
      </c>
      <c r="BI363" s="143">
        <f>IF(N363="nulová",J363,0)</f>
        <v>0</v>
      </c>
      <c r="BJ363" s="17" t="s">
        <v>80</v>
      </c>
      <c r="BK363" s="143">
        <f>ROUND(I363*H363,2)</f>
        <v>0</v>
      </c>
      <c r="BL363" s="17" t="s">
        <v>192</v>
      </c>
      <c r="BM363" s="142" t="s">
        <v>738</v>
      </c>
    </row>
    <row r="364" spans="2:65" s="1" customFormat="1" ht="10">
      <c r="B364" s="32"/>
      <c r="D364" s="144" t="s">
        <v>163</v>
      </c>
      <c r="F364" s="145" t="s">
        <v>2222</v>
      </c>
      <c r="I364" s="146"/>
      <c r="L364" s="32"/>
      <c r="M364" s="147"/>
      <c r="T364" s="53"/>
      <c r="AT364" s="17" t="s">
        <v>163</v>
      </c>
      <c r="AU364" s="17" t="s">
        <v>84</v>
      </c>
    </row>
    <row r="365" spans="2:65" s="1" customFormat="1" ht="16.5" customHeight="1">
      <c r="B365" s="32"/>
      <c r="C365" s="162" t="s">
        <v>442</v>
      </c>
      <c r="D365" s="162" t="s">
        <v>206</v>
      </c>
      <c r="E365" s="163" t="s">
        <v>2223</v>
      </c>
      <c r="F365" s="164" t="s">
        <v>2224</v>
      </c>
      <c r="G365" s="165" t="s">
        <v>340</v>
      </c>
      <c r="H365" s="166">
        <v>20</v>
      </c>
      <c r="I365" s="167"/>
      <c r="J365" s="168">
        <f>ROUND(I365*H365,2)</f>
        <v>0</v>
      </c>
      <c r="K365" s="164" t="s">
        <v>19</v>
      </c>
      <c r="L365" s="169"/>
      <c r="M365" s="170" t="s">
        <v>19</v>
      </c>
      <c r="N365" s="171" t="s">
        <v>46</v>
      </c>
      <c r="P365" s="140">
        <f>O365*H365</f>
        <v>0</v>
      </c>
      <c r="Q365" s="140">
        <v>0</v>
      </c>
      <c r="R365" s="140">
        <f>Q365*H365</f>
        <v>0</v>
      </c>
      <c r="S365" s="140">
        <v>0</v>
      </c>
      <c r="T365" s="141">
        <f>S365*H365</f>
        <v>0</v>
      </c>
      <c r="AR365" s="142" t="s">
        <v>230</v>
      </c>
      <c r="AT365" s="142" t="s">
        <v>206</v>
      </c>
      <c r="AU365" s="142" t="s">
        <v>84</v>
      </c>
      <c r="AY365" s="17" t="s">
        <v>157</v>
      </c>
      <c r="BE365" s="143">
        <f>IF(N365="základní",J365,0)</f>
        <v>0</v>
      </c>
      <c r="BF365" s="143">
        <f>IF(N365="snížená",J365,0)</f>
        <v>0</v>
      </c>
      <c r="BG365" s="143">
        <f>IF(N365="zákl. přenesená",J365,0)</f>
        <v>0</v>
      </c>
      <c r="BH365" s="143">
        <f>IF(N365="sníž. přenesená",J365,0)</f>
        <v>0</v>
      </c>
      <c r="BI365" s="143">
        <f>IF(N365="nulová",J365,0)</f>
        <v>0</v>
      </c>
      <c r="BJ365" s="17" t="s">
        <v>80</v>
      </c>
      <c r="BK365" s="143">
        <f>ROUND(I365*H365,2)</f>
        <v>0</v>
      </c>
      <c r="BL365" s="17" t="s">
        <v>192</v>
      </c>
      <c r="BM365" s="142" t="s">
        <v>760</v>
      </c>
    </row>
    <row r="366" spans="2:65" s="1" customFormat="1" ht="10">
      <c r="B366" s="32"/>
      <c r="D366" s="144" t="s">
        <v>163</v>
      </c>
      <c r="F366" s="145" t="s">
        <v>2224</v>
      </c>
      <c r="I366" s="146"/>
      <c r="L366" s="32"/>
      <c r="M366" s="147"/>
      <c r="T366" s="53"/>
      <c r="AT366" s="17" t="s">
        <v>163</v>
      </c>
      <c r="AU366" s="17" t="s">
        <v>84</v>
      </c>
    </row>
    <row r="367" spans="2:65" s="1" customFormat="1" ht="16.5" customHeight="1">
      <c r="B367" s="32"/>
      <c r="C367" s="162" t="s">
        <v>762</v>
      </c>
      <c r="D367" s="162" t="s">
        <v>206</v>
      </c>
      <c r="E367" s="163" t="s">
        <v>2225</v>
      </c>
      <c r="F367" s="164" t="s">
        <v>2226</v>
      </c>
      <c r="G367" s="165" t="s">
        <v>340</v>
      </c>
      <c r="H367" s="166">
        <v>25</v>
      </c>
      <c r="I367" s="167"/>
      <c r="J367" s="168">
        <f>ROUND(I367*H367,2)</f>
        <v>0</v>
      </c>
      <c r="K367" s="164" t="s">
        <v>19</v>
      </c>
      <c r="L367" s="169"/>
      <c r="M367" s="170" t="s">
        <v>19</v>
      </c>
      <c r="N367" s="171" t="s">
        <v>46</v>
      </c>
      <c r="P367" s="140">
        <f>O367*H367</f>
        <v>0</v>
      </c>
      <c r="Q367" s="140">
        <v>0</v>
      </c>
      <c r="R367" s="140">
        <f>Q367*H367</f>
        <v>0</v>
      </c>
      <c r="S367" s="140">
        <v>0</v>
      </c>
      <c r="T367" s="141">
        <f>S367*H367</f>
        <v>0</v>
      </c>
      <c r="AR367" s="142" t="s">
        <v>230</v>
      </c>
      <c r="AT367" s="142" t="s">
        <v>206</v>
      </c>
      <c r="AU367" s="142" t="s">
        <v>84</v>
      </c>
      <c r="AY367" s="17" t="s">
        <v>157</v>
      </c>
      <c r="BE367" s="143">
        <f>IF(N367="základní",J367,0)</f>
        <v>0</v>
      </c>
      <c r="BF367" s="143">
        <f>IF(N367="snížená",J367,0)</f>
        <v>0</v>
      </c>
      <c r="BG367" s="143">
        <f>IF(N367="zákl. přenesená",J367,0)</f>
        <v>0</v>
      </c>
      <c r="BH367" s="143">
        <f>IF(N367="sníž. přenesená",J367,0)</f>
        <v>0</v>
      </c>
      <c r="BI367" s="143">
        <f>IF(N367="nulová",J367,0)</f>
        <v>0</v>
      </c>
      <c r="BJ367" s="17" t="s">
        <v>80</v>
      </c>
      <c r="BK367" s="143">
        <f>ROUND(I367*H367,2)</f>
        <v>0</v>
      </c>
      <c r="BL367" s="17" t="s">
        <v>192</v>
      </c>
      <c r="BM367" s="142" t="s">
        <v>765</v>
      </c>
    </row>
    <row r="368" spans="2:65" s="1" customFormat="1" ht="10">
      <c r="B368" s="32"/>
      <c r="D368" s="144" t="s">
        <v>163</v>
      </c>
      <c r="F368" s="145" t="s">
        <v>2226</v>
      </c>
      <c r="I368" s="146"/>
      <c r="L368" s="32"/>
      <c r="M368" s="147"/>
      <c r="T368" s="53"/>
      <c r="AT368" s="17" t="s">
        <v>163</v>
      </c>
      <c r="AU368" s="17" t="s">
        <v>84</v>
      </c>
    </row>
    <row r="369" spans="2:65" s="1" customFormat="1" ht="16.5" customHeight="1">
      <c r="B369" s="32"/>
      <c r="C369" s="131" t="s">
        <v>446</v>
      </c>
      <c r="D369" s="131" t="s">
        <v>159</v>
      </c>
      <c r="E369" s="132" t="s">
        <v>2227</v>
      </c>
      <c r="F369" s="133" t="s">
        <v>2228</v>
      </c>
      <c r="G369" s="134" t="s">
        <v>340</v>
      </c>
      <c r="H369" s="135">
        <v>60</v>
      </c>
      <c r="I369" s="136"/>
      <c r="J369" s="137">
        <f>ROUND(I369*H369,2)</f>
        <v>0</v>
      </c>
      <c r="K369" s="133" t="s">
        <v>19</v>
      </c>
      <c r="L369" s="32"/>
      <c r="M369" s="138" t="s">
        <v>19</v>
      </c>
      <c r="N369" s="139" t="s">
        <v>46</v>
      </c>
      <c r="P369" s="140">
        <f>O369*H369</f>
        <v>0</v>
      </c>
      <c r="Q369" s="140">
        <v>0</v>
      </c>
      <c r="R369" s="140">
        <f>Q369*H369</f>
        <v>0</v>
      </c>
      <c r="S369" s="140">
        <v>0</v>
      </c>
      <c r="T369" s="141">
        <f>S369*H369</f>
        <v>0</v>
      </c>
      <c r="AR369" s="142" t="s">
        <v>192</v>
      </c>
      <c r="AT369" s="142" t="s">
        <v>159</v>
      </c>
      <c r="AU369" s="142" t="s">
        <v>84</v>
      </c>
      <c r="AY369" s="17" t="s">
        <v>157</v>
      </c>
      <c r="BE369" s="143">
        <f>IF(N369="základní",J369,0)</f>
        <v>0</v>
      </c>
      <c r="BF369" s="143">
        <f>IF(N369="snížená",J369,0)</f>
        <v>0</v>
      </c>
      <c r="BG369" s="143">
        <f>IF(N369="zákl. přenesená",J369,0)</f>
        <v>0</v>
      </c>
      <c r="BH369" s="143">
        <f>IF(N369="sníž. přenesená",J369,0)</f>
        <v>0</v>
      </c>
      <c r="BI369" s="143">
        <f>IF(N369="nulová",J369,0)</f>
        <v>0</v>
      </c>
      <c r="BJ369" s="17" t="s">
        <v>80</v>
      </c>
      <c r="BK369" s="143">
        <f>ROUND(I369*H369,2)</f>
        <v>0</v>
      </c>
      <c r="BL369" s="17" t="s">
        <v>192</v>
      </c>
      <c r="BM369" s="142" t="s">
        <v>768</v>
      </c>
    </row>
    <row r="370" spans="2:65" s="1" customFormat="1" ht="10">
      <c r="B370" s="32"/>
      <c r="D370" s="144" t="s">
        <v>163</v>
      </c>
      <c r="F370" s="145" t="s">
        <v>2228</v>
      </c>
      <c r="I370" s="146"/>
      <c r="L370" s="32"/>
      <c r="M370" s="147"/>
      <c r="T370" s="53"/>
      <c r="AT370" s="17" t="s">
        <v>163</v>
      </c>
      <c r="AU370" s="17" t="s">
        <v>84</v>
      </c>
    </row>
    <row r="371" spans="2:65" s="1" customFormat="1" ht="16.5" customHeight="1">
      <c r="B371" s="32"/>
      <c r="C371" s="162" t="s">
        <v>769</v>
      </c>
      <c r="D371" s="162" t="s">
        <v>206</v>
      </c>
      <c r="E371" s="163" t="s">
        <v>2229</v>
      </c>
      <c r="F371" s="164" t="s">
        <v>2230</v>
      </c>
      <c r="G371" s="165" t="s">
        <v>340</v>
      </c>
      <c r="H371" s="166">
        <v>60</v>
      </c>
      <c r="I371" s="167"/>
      <c r="J371" s="168">
        <f>ROUND(I371*H371,2)</f>
        <v>0</v>
      </c>
      <c r="K371" s="164" t="s">
        <v>19</v>
      </c>
      <c r="L371" s="169"/>
      <c r="M371" s="170" t="s">
        <v>19</v>
      </c>
      <c r="N371" s="171" t="s">
        <v>46</v>
      </c>
      <c r="P371" s="140">
        <f>O371*H371</f>
        <v>0</v>
      </c>
      <c r="Q371" s="140">
        <v>0</v>
      </c>
      <c r="R371" s="140">
        <f>Q371*H371</f>
        <v>0</v>
      </c>
      <c r="S371" s="140">
        <v>0</v>
      </c>
      <c r="T371" s="141">
        <f>S371*H371</f>
        <v>0</v>
      </c>
      <c r="AR371" s="142" t="s">
        <v>230</v>
      </c>
      <c r="AT371" s="142" t="s">
        <v>206</v>
      </c>
      <c r="AU371" s="142" t="s">
        <v>84</v>
      </c>
      <c r="AY371" s="17" t="s">
        <v>157</v>
      </c>
      <c r="BE371" s="143">
        <f>IF(N371="základní",J371,0)</f>
        <v>0</v>
      </c>
      <c r="BF371" s="143">
        <f>IF(N371="snížená",J371,0)</f>
        <v>0</v>
      </c>
      <c r="BG371" s="143">
        <f>IF(N371="zákl. přenesená",J371,0)</f>
        <v>0</v>
      </c>
      <c r="BH371" s="143">
        <f>IF(N371="sníž. přenesená",J371,0)</f>
        <v>0</v>
      </c>
      <c r="BI371" s="143">
        <f>IF(N371="nulová",J371,0)</f>
        <v>0</v>
      </c>
      <c r="BJ371" s="17" t="s">
        <v>80</v>
      </c>
      <c r="BK371" s="143">
        <f>ROUND(I371*H371,2)</f>
        <v>0</v>
      </c>
      <c r="BL371" s="17" t="s">
        <v>192</v>
      </c>
      <c r="BM371" s="142" t="s">
        <v>772</v>
      </c>
    </row>
    <row r="372" spans="2:65" s="1" customFormat="1" ht="10">
      <c r="B372" s="32"/>
      <c r="D372" s="144" t="s">
        <v>163</v>
      </c>
      <c r="F372" s="145" t="s">
        <v>2230</v>
      </c>
      <c r="I372" s="146"/>
      <c r="L372" s="32"/>
      <c r="M372" s="147"/>
      <c r="T372" s="53"/>
      <c r="AT372" s="17" t="s">
        <v>163</v>
      </c>
      <c r="AU372" s="17" t="s">
        <v>84</v>
      </c>
    </row>
    <row r="373" spans="2:65" s="1" customFormat="1" ht="16.5" customHeight="1">
      <c r="B373" s="32"/>
      <c r="C373" s="131" t="s">
        <v>450</v>
      </c>
      <c r="D373" s="131" t="s">
        <v>159</v>
      </c>
      <c r="E373" s="132" t="s">
        <v>2231</v>
      </c>
      <c r="F373" s="133" t="s">
        <v>2232</v>
      </c>
      <c r="G373" s="134" t="s">
        <v>340</v>
      </c>
      <c r="H373" s="135">
        <v>18</v>
      </c>
      <c r="I373" s="136"/>
      <c r="J373" s="137">
        <f>ROUND(I373*H373,2)</f>
        <v>0</v>
      </c>
      <c r="K373" s="133" t="s">
        <v>19</v>
      </c>
      <c r="L373" s="32"/>
      <c r="M373" s="138" t="s">
        <v>19</v>
      </c>
      <c r="N373" s="139" t="s">
        <v>46</v>
      </c>
      <c r="P373" s="140">
        <f>O373*H373</f>
        <v>0</v>
      </c>
      <c r="Q373" s="140">
        <v>0</v>
      </c>
      <c r="R373" s="140">
        <f>Q373*H373</f>
        <v>0</v>
      </c>
      <c r="S373" s="140">
        <v>0</v>
      </c>
      <c r="T373" s="141">
        <f>S373*H373</f>
        <v>0</v>
      </c>
      <c r="AR373" s="142" t="s">
        <v>192</v>
      </c>
      <c r="AT373" s="142" t="s">
        <v>159</v>
      </c>
      <c r="AU373" s="142" t="s">
        <v>84</v>
      </c>
      <c r="AY373" s="17" t="s">
        <v>157</v>
      </c>
      <c r="BE373" s="143">
        <f>IF(N373="základní",J373,0)</f>
        <v>0</v>
      </c>
      <c r="BF373" s="143">
        <f>IF(N373="snížená",J373,0)</f>
        <v>0</v>
      </c>
      <c r="BG373" s="143">
        <f>IF(N373="zákl. přenesená",J373,0)</f>
        <v>0</v>
      </c>
      <c r="BH373" s="143">
        <f>IF(N373="sníž. přenesená",J373,0)</f>
        <v>0</v>
      </c>
      <c r="BI373" s="143">
        <f>IF(N373="nulová",J373,0)</f>
        <v>0</v>
      </c>
      <c r="BJ373" s="17" t="s">
        <v>80</v>
      </c>
      <c r="BK373" s="143">
        <f>ROUND(I373*H373,2)</f>
        <v>0</v>
      </c>
      <c r="BL373" s="17" t="s">
        <v>192</v>
      </c>
      <c r="BM373" s="142" t="s">
        <v>776</v>
      </c>
    </row>
    <row r="374" spans="2:65" s="1" customFormat="1" ht="10">
      <c r="B374" s="32"/>
      <c r="D374" s="144" t="s">
        <v>163</v>
      </c>
      <c r="F374" s="145" t="s">
        <v>2232</v>
      </c>
      <c r="I374" s="146"/>
      <c r="L374" s="32"/>
      <c r="M374" s="147"/>
      <c r="T374" s="53"/>
      <c r="AT374" s="17" t="s">
        <v>163</v>
      </c>
      <c r="AU374" s="17" t="s">
        <v>84</v>
      </c>
    </row>
    <row r="375" spans="2:65" s="1" customFormat="1" ht="16.5" customHeight="1">
      <c r="B375" s="32"/>
      <c r="C375" s="162" t="s">
        <v>781</v>
      </c>
      <c r="D375" s="162" t="s">
        <v>206</v>
      </c>
      <c r="E375" s="163" t="s">
        <v>2233</v>
      </c>
      <c r="F375" s="164" t="s">
        <v>2234</v>
      </c>
      <c r="G375" s="165" t="s">
        <v>340</v>
      </c>
      <c r="H375" s="166">
        <v>4</v>
      </c>
      <c r="I375" s="167"/>
      <c r="J375" s="168">
        <f>ROUND(I375*H375,2)</f>
        <v>0</v>
      </c>
      <c r="K375" s="164" t="s">
        <v>19</v>
      </c>
      <c r="L375" s="169"/>
      <c r="M375" s="170" t="s">
        <v>19</v>
      </c>
      <c r="N375" s="171" t="s">
        <v>46</v>
      </c>
      <c r="P375" s="140">
        <f>O375*H375</f>
        <v>0</v>
      </c>
      <c r="Q375" s="140">
        <v>0</v>
      </c>
      <c r="R375" s="140">
        <f>Q375*H375</f>
        <v>0</v>
      </c>
      <c r="S375" s="140">
        <v>0</v>
      </c>
      <c r="T375" s="141">
        <f>S375*H375</f>
        <v>0</v>
      </c>
      <c r="AR375" s="142" t="s">
        <v>230</v>
      </c>
      <c r="AT375" s="142" t="s">
        <v>206</v>
      </c>
      <c r="AU375" s="142" t="s">
        <v>84</v>
      </c>
      <c r="AY375" s="17" t="s">
        <v>157</v>
      </c>
      <c r="BE375" s="143">
        <f>IF(N375="základní",J375,0)</f>
        <v>0</v>
      </c>
      <c r="BF375" s="143">
        <f>IF(N375="snížená",J375,0)</f>
        <v>0</v>
      </c>
      <c r="BG375" s="143">
        <f>IF(N375="zákl. přenesená",J375,0)</f>
        <v>0</v>
      </c>
      <c r="BH375" s="143">
        <f>IF(N375="sníž. přenesená",J375,0)</f>
        <v>0</v>
      </c>
      <c r="BI375" s="143">
        <f>IF(N375="nulová",J375,0)</f>
        <v>0</v>
      </c>
      <c r="BJ375" s="17" t="s">
        <v>80</v>
      </c>
      <c r="BK375" s="143">
        <f>ROUND(I375*H375,2)</f>
        <v>0</v>
      </c>
      <c r="BL375" s="17" t="s">
        <v>192</v>
      </c>
      <c r="BM375" s="142" t="s">
        <v>784</v>
      </c>
    </row>
    <row r="376" spans="2:65" s="1" customFormat="1" ht="10">
      <c r="B376" s="32"/>
      <c r="D376" s="144" t="s">
        <v>163</v>
      </c>
      <c r="F376" s="145" t="s">
        <v>2234</v>
      </c>
      <c r="I376" s="146"/>
      <c r="L376" s="32"/>
      <c r="M376" s="147"/>
      <c r="T376" s="53"/>
      <c r="AT376" s="17" t="s">
        <v>163</v>
      </c>
      <c r="AU376" s="17" t="s">
        <v>84</v>
      </c>
    </row>
    <row r="377" spans="2:65" s="1" customFormat="1" ht="16.5" customHeight="1">
      <c r="B377" s="32"/>
      <c r="C377" s="162" t="s">
        <v>455</v>
      </c>
      <c r="D377" s="162" t="s">
        <v>206</v>
      </c>
      <c r="E377" s="163" t="s">
        <v>2235</v>
      </c>
      <c r="F377" s="164" t="s">
        <v>2236</v>
      </c>
      <c r="G377" s="165" t="s">
        <v>340</v>
      </c>
      <c r="H377" s="166">
        <v>6</v>
      </c>
      <c r="I377" s="167"/>
      <c r="J377" s="168">
        <f>ROUND(I377*H377,2)</f>
        <v>0</v>
      </c>
      <c r="K377" s="164" t="s">
        <v>19</v>
      </c>
      <c r="L377" s="169"/>
      <c r="M377" s="170" t="s">
        <v>19</v>
      </c>
      <c r="N377" s="171" t="s">
        <v>46</v>
      </c>
      <c r="P377" s="140">
        <f>O377*H377</f>
        <v>0</v>
      </c>
      <c r="Q377" s="140">
        <v>0</v>
      </c>
      <c r="R377" s="140">
        <f>Q377*H377</f>
        <v>0</v>
      </c>
      <c r="S377" s="140">
        <v>0</v>
      </c>
      <c r="T377" s="141">
        <f>S377*H377</f>
        <v>0</v>
      </c>
      <c r="AR377" s="142" t="s">
        <v>230</v>
      </c>
      <c r="AT377" s="142" t="s">
        <v>206</v>
      </c>
      <c r="AU377" s="142" t="s">
        <v>84</v>
      </c>
      <c r="AY377" s="17" t="s">
        <v>157</v>
      </c>
      <c r="BE377" s="143">
        <f>IF(N377="základní",J377,0)</f>
        <v>0</v>
      </c>
      <c r="BF377" s="143">
        <f>IF(N377="snížená",J377,0)</f>
        <v>0</v>
      </c>
      <c r="BG377" s="143">
        <f>IF(N377="zákl. přenesená",J377,0)</f>
        <v>0</v>
      </c>
      <c r="BH377" s="143">
        <f>IF(N377="sníž. přenesená",J377,0)</f>
        <v>0</v>
      </c>
      <c r="BI377" s="143">
        <f>IF(N377="nulová",J377,0)</f>
        <v>0</v>
      </c>
      <c r="BJ377" s="17" t="s">
        <v>80</v>
      </c>
      <c r="BK377" s="143">
        <f>ROUND(I377*H377,2)</f>
        <v>0</v>
      </c>
      <c r="BL377" s="17" t="s">
        <v>192</v>
      </c>
      <c r="BM377" s="142" t="s">
        <v>788</v>
      </c>
    </row>
    <row r="378" spans="2:65" s="1" customFormat="1" ht="10">
      <c r="B378" s="32"/>
      <c r="D378" s="144" t="s">
        <v>163</v>
      </c>
      <c r="F378" s="145" t="s">
        <v>2236</v>
      </c>
      <c r="I378" s="146"/>
      <c r="L378" s="32"/>
      <c r="M378" s="147"/>
      <c r="T378" s="53"/>
      <c r="AT378" s="17" t="s">
        <v>163</v>
      </c>
      <c r="AU378" s="17" t="s">
        <v>84</v>
      </c>
    </row>
    <row r="379" spans="2:65" s="1" customFormat="1" ht="16.5" customHeight="1">
      <c r="B379" s="32"/>
      <c r="C379" s="162" t="s">
        <v>789</v>
      </c>
      <c r="D379" s="162" t="s">
        <v>206</v>
      </c>
      <c r="E379" s="163" t="s">
        <v>2237</v>
      </c>
      <c r="F379" s="164" t="s">
        <v>2238</v>
      </c>
      <c r="G379" s="165" t="s">
        <v>340</v>
      </c>
      <c r="H379" s="166">
        <v>4</v>
      </c>
      <c r="I379" s="167"/>
      <c r="J379" s="168">
        <f>ROUND(I379*H379,2)</f>
        <v>0</v>
      </c>
      <c r="K379" s="164" t="s">
        <v>19</v>
      </c>
      <c r="L379" s="169"/>
      <c r="M379" s="170" t="s">
        <v>19</v>
      </c>
      <c r="N379" s="171" t="s">
        <v>46</v>
      </c>
      <c r="P379" s="140">
        <f>O379*H379</f>
        <v>0</v>
      </c>
      <c r="Q379" s="140">
        <v>0</v>
      </c>
      <c r="R379" s="140">
        <f>Q379*H379</f>
        <v>0</v>
      </c>
      <c r="S379" s="140">
        <v>0</v>
      </c>
      <c r="T379" s="141">
        <f>S379*H379</f>
        <v>0</v>
      </c>
      <c r="AR379" s="142" t="s">
        <v>230</v>
      </c>
      <c r="AT379" s="142" t="s">
        <v>206</v>
      </c>
      <c r="AU379" s="142" t="s">
        <v>84</v>
      </c>
      <c r="AY379" s="17" t="s">
        <v>157</v>
      </c>
      <c r="BE379" s="143">
        <f>IF(N379="základní",J379,0)</f>
        <v>0</v>
      </c>
      <c r="BF379" s="143">
        <f>IF(N379="snížená",J379,0)</f>
        <v>0</v>
      </c>
      <c r="BG379" s="143">
        <f>IF(N379="zákl. přenesená",J379,0)</f>
        <v>0</v>
      </c>
      <c r="BH379" s="143">
        <f>IF(N379="sníž. přenesená",J379,0)</f>
        <v>0</v>
      </c>
      <c r="BI379" s="143">
        <f>IF(N379="nulová",J379,0)</f>
        <v>0</v>
      </c>
      <c r="BJ379" s="17" t="s">
        <v>80</v>
      </c>
      <c r="BK379" s="143">
        <f>ROUND(I379*H379,2)</f>
        <v>0</v>
      </c>
      <c r="BL379" s="17" t="s">
        <v>192</v>
      </c>
      <c r="BM379" s="142" t="s">
        <v>792</v>
      </c>
    </row>
    <row r="380" spans="2:65" s="1" customFormat="1" ht="10">
      <c r="B380" s="32"/>
      <c r="D380" s="144" t="s">
        <v>163</v>
      </c>
      <c r="F380" s="145" t="s">
        <v>2238</v>
      </c>
      <c r="I380" s="146"/>
      <c r="L380" s="32"/>
      <c r="M380" s="147"/>
      <c r="T380" s="53"/>
      <c r="AT380" s="17" t="s">
        <v>163</v>
      </c>
      <c r="AU380" s="17" t="s">
        <v>84</v>
      </c>
    </row>
    <row r="381" spans="2:65" s="1" customFormat="1" ht="16.5" customHeight="1">
      <c r="B381" s="32"/>
      <c r="C381" s="162" t="s">
        <v>462</v>
      </c>
      <c r="D381" s="162" t="s">
        <v>206</v>
      </c>
      <c r="E381" s="163" t="s">
        <v>2239</v>
      </c>
      <c r="F381" s="164" t="s">
        <v>2240</v>
      </c>
      <c r="G381" s="165" t="s">
        <v>340</v>
      </c>
      <c r="H381" s="166">
        <v>6</v>
      </c>
      <c r="I381" s="167"/>
      <c r="J381" s="168">
        <f>ROUND(I381*H381,2)</f>
        <v>0</v>
      </c>
      <c r="K381" s="164" t="s">
        <v>19</v>
      </c>
      <c r="L381" s="169"/>
      <c r="M381" s="170" t="s">
        <v>19</v>
      </c>
      <c r="N381" s="171" t="s">
        <v>46</v>
      </c>
      <c r="P381" s="140">
        <f>O381*H381</f>
        <v>0</v>
      </c>
      <c r="Q381" s="140">
        <v>0</v>
      </c>
      <c r="R381" s="140">
        <f>Q381*H381</f>
        <v>0</v>
      </c>
      <c r="S381" s="140">
        <v>0</v>
      </c>
      <c r="T381" s="141">
        <f>S381*H381</f>
        <v>0</v>
      </c>
      <c r="AR381" s="142" t="s">
        <v>230</v>
      </c>
      <c r="AT381" s="142" t="s">
        <v>206</v>
      </c>
      <c r="AU381" s="142" t="s">
        <v>84</v>
      </c>
      <c r="AY381" s="17" t="s">
        <v>157</v>
      </c>
      <c r="BE381" s="143">
        <f>IF(N381="základní",J381,0)</f>
        <v>0</v>
      </c>
      <c r="BF381" s="143">
        <f>IF(N381="snížená",J381,0)</f>
        <v>0</v>
      </c>
      <c r="BG381" s="143">
        <f>IF(N381="zákl. přenesená",J381,0)</f>
        <v>0</v>
      </c>
      <c r="BH381" s="143">
        <f>IF(N381="sníž. přenesená",J381,0)</f>
        <v>0</v>
      </c>
      <c r="BI381" s="143">
        <f>IF(N381="nulová",J381,0)</f>
        <v>0</v>
      </c>
      <c r="BJ381" s="17" t="s">
        <v>80</v>
      </c>
      <c r="BK381" s="143">
        <f>ROUND(I381*H381,2)</f>
        <v>0</v>
      </c>
      <c r="BL381" s="17" t="s">
        <v>192</v>
      </c>
      <c r="BM381" s="142" t="s">
        <v>795</v>
      </c>
    </row>
    <row r="382" spans="2:65" s="1" customFormat="1" ht="10">
      <c r="B382" s="32"/>
      <c r="D382" s="144" t="s">
        <v>163</v>
      </c>
      <c r="F382" s="145" t="s">
        <v>2240</v>
      </c>
      <c r="I382" s="146"/>
      <c r="L382" s="32"/>
      <c r="M382" s="147"/>
      <c r="T382" s="53"/>
      <c r="AT382" s="17" t="s">
        <v>163</v>
      </c>
      <c r="AU382" s="17" t="s">
        <v>84</v>
      </c>
    </row>
    <row r="383" spans="2:65" s="1" customFormat="1" ht="16.5" customHeight="1">
      <c r="B383" s="32"/>
      <c r="C383" s="131" t="s">
        <v>796</v>
      </c>
      <c r="D383" s="131" t="s">
        <v>159</v>
      </c>
      <c r="E383" s="132" t="s">
        <v>2241</v>
      </c>
      <c r="F383" s="133" t="s">
        <v>2242</v>
      </c>
      <c r="G383" s="134" t="s">
        <v>340</v>
      </c>
      <c r="H383" s="135">
        <v>6</v>
      </c>
      <c r="I383" s="136"/>
      <c r="J383" s="137">
        <f>ROUND(I383*H383,2)</f>
        <v>0</v>
      </c>
      <c r="K383" s="133" t="s">
        <v>19</v>
      </c>
      <c r="L383" s="32"/>
      <c r="M383" s="138" t="s">
        <v>19</v>
      </c>
      <c r="N383" s="139" t="s">
        <v>46</v>
      </c>
      <c r="P383" s="140">
        <f>O383*H383</f>
        <v>0</v>
      </c>
      <c r="Q383" s="140">
        <v>0</v>
      </c>
      <c r="R383" s="140">
        <f>Q383*H383</f>
        <v>0</v>
      </c>
      <c r="S383" s="140">
        <v>0</v>
      </c>
      <c r="T383" s="141">
        <f>S383*H383</f>
        <v>0</v>
      </c>
      <c r="AR383" s="142" t="s">
        <v>192</v>
      </c>
      <c r="AT383" s="142" t="s">
        <v>159</v>
      </c>
      <c r="AU383" s="142" t="s">
        <v>84</v>
      </c>
      <c r="AY383" s="17" t="s">
        <v>157</v>
      </c>
      <c r="BE383" s="143">
        <f>IF(N383="základní",J383,0)</f>
        <v>0</v>
      </c>
      <c r="BF383" s="143">
        <f>IF(N383="snížená",J383,0)</f>
        <v>0</v>
      </c>
      <c r="BG383" s="143">
        <f>IF(N383="zákl. přenesená",J383,0)</f>
        <v>0</v>
      </c>
      <c r="BH383" s="143">
        <f>IF(N383="sníž. přenesená",J383,0)</f>
        <v>0</v>
      </c>
      <c r="BI383" s="143">
        <f>IF(N383="nulová",J383,0)</f>
        <v>0</v>
      </c>
      <c r="BJ383" s="17" t="s">
        <v>80</v>
      </c>
      <c r="BK383" s="143">
        <f>ROUND(I383*H383,2)</f>
        <v>0</v>
      </c>
      <c r="BL383" s="17" t="s">
        <v>192</v>
      </c>
      <c r="BM383" s="142" t="s">
        <v>799</v>
      </c>
    </row>
    <row r="384" spans="2:65" s="1" customFormat="1" ht="10">
      <c r="B384" s="32"/>
      <c r="D384" s="144" t="s">
        <v>163</v>
      </c>
      <c r="F384" s="145" t="s">
        <v>2242</v>
      </c>
      <c r="I384" s="146"/>
      <c r="L384" s="32"/>
      <c r="M384" s="147"/>
      <c r="T384" s="53"/>
      <c r="AT384" s="17" t="s">
        <v>163</v>
      </c>
      <c r="AU384" s="17" t="s">
        <v>84</v>
      </c>
    </row>
    <row r="385" spans="2:65" s="1" customFormat="1" ht="16.5" customHeight="1">
      <c r="B385" s="32"/>
      <c r="C385" s="162" t="s">
        <v>466</v>
      </c>
      <c r="D385" s="162" t="s">
        <v>206</v>
      </c>
      <c r="E385" s="163" t="s">
        <v>2243</v>
      </c>
      <c r="F385" s="164" t="s">
        <v>2244</v>
      </c>
      <c r="G385" s="165" t="s">
        <v>340</v>
      </c>
      <c r="H385" s="166">
        <v>6</v>
      </c>
      <c r="I385" s="167"/>
      <c r="J385" s="168">
        <f>ROUND(I385*H385,2)</f>
        <v>0</v>
      </c>
      <c r="K385" s="164" t="s">
        <v>19</v>
      </c>
      <c r="L385" s="169"/>
      <c r="M385" s="170" t="s">
        <v>19</v>
      </c>
      <c r="N385" s="171" t="s">
        <v>46</v>
      </c>
      <c r="P385" s="140">
        <f>O385*H385</f>
        <v>0</v>
      </c>
      <c r="Q385" s="140">
        <v>0</v>
      </c>
      <c r="R385" s="140">
        <f>Q385*H385</f>
        <v>0</v>
      </c>
      <c r="S385" s="140">
        <v>0</v>
      </c>
      <c r="T385" s="141">
        <f>S385*H385</f>
        <v>0</v>
      </c>
      <c r="AR385" s="142" t="s">
        <v>230</v>
      </c>
      <c r="AT385" s="142" t="s">
        <v>206</v>
      </c>
      <c r="AU385" s="142" t="s">
        <v>84</v>
      </c>
      <c r="AY385" s="17" t="s">
        <v>157</v>
      </c>
      <c r="BE385" s="143">
        <f>IF(N385="základní",J385,0)</f>
        <v>0</v>
      </c>
      <c r="BF385" s="143">
        <f>IF(N385="snížená",J385,0)</f>
        <v>0</v>
      </c>
      <c r="BG385" s="143">
        <f>IF(N385="zákl. přenesená",J385,0)</f>
        <v>0</v>
      </c>
      <c r="BH385" s="143">
        <f>IF(N385="sníž. přenesená",J385,0)</f>
        <v>0</v>
      </c>
      <c r="BI385" s="143">
        <f>IF(N385="nulová",J385,0)</f>
        <v>0</v>
      </c>
      <c r="BJ385" s="17" t="s">
        <v>80</v>
      </c>
      <c r="BK385" s="143">
        <f>ROUND(I385*H385,2)</f>
        <v>0</v>
      </c>
      <c r="BL385" s="17" t="s">
        <v>192</v>
      </c>
      <c r="BM385" s="142" t="s">
        <v>802</v>
      </c>
    </row>
    <row r="386" spans="2:65" s="1" customFormat="1" ht="10">
      <c r="B386" s="32"/>
      <c r="D386" s="144" t="s">
        <v>163</v>
      </c>
      <c r="F386" s="145" t="s">
        <v>2244</v>
      </c>
      <c r="I386" s="146"/>
      <c r="L386" s="32"/>
      <c r="M386" s="147"/>
      <c r="T386" s="53"/>
      <c r="AT386" s="17" t="s">
        <v>163</v>
      </c>
      <c r="AU386" s="17" t="s">
        <v>84</v>
      </c>
    </row>
    <row r="387" spans="2:65" s="1" customFormat="1" ht="16.5" customHeight="1">
      <c r="B387" s="32"/>
      <c r="C387" s="162" t="s">
        <v>804</v>
      </c>
      <c r="D387" s="162" t="s">
        <v>206</v>
      </c>
      <c r="E387" s="163" t="s">
        <v>2245</v>
      </c>
      <c r="F387" s="164" t="s">
        <v>2246</v>
      </c>
      <c r="G387" s="165" t="s">
        <v>340</v>
      </c>
      <c r="H387" s="166">
        <v>12</v>
      </c>
      <c r="I387" s="167"/>
      <c r="J387" s="168">
        <f>ROUND(I387*H387,2)</f>
        <v>0</v>
      </c>
      <c r="K387" s="164" t="s">
        <v>19</v>
      </c>
      <c r="L387" s="169"/>
      <c r="M387" s="170" t="s">
        <v>19</v>
      </c>
      <c r="N387" s="171" t="s">
        <v>46</v>
      </c>
      <c r="P387" s="140">
        <f>O387*H387</f>
        <v>0</v>
      </c>
      <c r="Q387" s="140">
        <v>0</v>
      </c>
      <c r="R387" s="140">
        <f>Q387*H387</f>
        <v>0</v>
      </c>
      <c r="S387" s="140">
        <v>0</v>
      </c>
      <c r="T387" s="141">
        <f>S387*H387</f>
        <v>0</v>
      </c>
      <c r="AR387" s="142" t="s">
        <v>230</v>
      </c>
      <c r="AT387" s="142" t="s">
        <v>206</v>
      </c>
      <c r="AU387" s="142" t="s">
        <v>84</v>
      </c>
      <c r="AY387" s="17" t="s">
        <v>157</v>
      </c>
      <c r="BE387" s="143">
        <f>IF(N387="základní",J387,0)</f>
        <v>0</v>
      </c>
      <c r="BF387" s="143">
        <f>IF(N387="snížená",J387,0)</f>
        <v>0</v>
      </c>
      <c r="BG387" s="143">
        <f>IF(N387="zákl. přenesená",J387,0)</f>
        <v>0</v>
      </c>
      <c r="BH387" s="143">
        <f>IF(N387="sníž. přenesená",J387,0)</f>
        <v>0</v>
      </c>
      <c r="BI387" s="143">
        <f>IF(N387="nulová",J387,0)</f>
        <v>0</v>
      </c>
      <c r="BJ387" s="17" t="s">
        <v>80</v>
      </c>
      <c r="BK387" s="143">
        <f>ROUND(I387*H387,2)</f>
        <v>0</v>
      </c>
      <c r="BL387" s="17" t="s">
        <v>192</v>
      </c>
      <c r="BM387" s="142" t="s">
        <v>807</v>
      </c>
    </row>
    <row r="388" spans="2:65" s="1" customFormat="1" ht="10">
      <c r="B388" s="32"/>
      <c r="D388" s="144" t="s">
        <v>163</v>
      </c>
      <c r="F388" s="145" t="s">
        <v>2246</v>
      </c>
      <c r="I388" s="146"/>
      <c r="L388" s="32"/>
      <c r="M388" s="147"/>
      <c r="T388" s="53"/>
      <c r="AT388" s="17" t="s">
        <v>163</v>
      </c>
      <c r="AU388" s="17" t="s">
        <v>84</v>
      </c>
    </row>
    <row r="389" spans="2:65" s="1" customFormat="1" ht="16.5" customHeight="1">
      <c r="B389" s="32"/>
      <c r="C389" s="131" t="s">
        <v>469</v>
      </c>
      <c r="D389" s="131" t="s">
        <v>159</v>
      </c>
      <c r="E389" s="132" t="s">
        <v>2247</v>
      </c>
      <c r="F389" s="133" t="s">
        <v>2248</v>
      </c>
      <c r="G389" s="134" t="s">
        <v>340</v>
      </c>
      <c r="H389" s="135">
        <v>6</v>
      </c>
      <c r="I389" s="136"/>
      <c r="J389" s="137">
        <f>ROUND(I389*H389,2)</f>
        <v>0</v>
      </c>
      <c r="K389" s="133" t="s">
        <v>19</v>
      </c>
      <c r="L389" s="32"/>
      <c r="M389" s="138" t="s">
        <v>19</v>
      </c>
      <c r="N389" s="139" t="s">
        <v>46</v>
      </c>
      <c r="P389" s="140">
        <f>O389*H389</f>
        <v>0</v>
      </c>
      <c r="Q389" s="140">
        <v>0</v>
      </c>
      <c r="R389" s="140">
        <f>Q389*H389</f>
        <v>0</v>
      </c>
      <c r="S389" s="140">
        <v>0</v>
      </c>
      <c r="T389" s="141">
        <f>S389*H389</f>
        <v>0</v>
      </c>
      <c r="AR389" s="142" t="s">
        <v>192</v>
      </c>
      <c r="AT389" s="142" t="s">
        <v>159</v>
      </c>
      <c r="AU389" s="142" t="s">
        <v>84</v>
      </c>
      <c r="AY389" s="17" t="s">
        <v>157</v>
      </c>
      <c r="BE389" s="143">
        <f>IF(N389="základní",J389,0)</f>
        <v>0</v>
      </c>
      <c r="BF389" s="143">
        <f>IF(N389="snížená",J389,0)</f>
        <v>0</v>
      </c>
      <c r="BG389" s="143">
        <f>IF(N389="zákl. přenesená",J389,0)</f>
        <v>0</v>
      </c>
      <c r="BH389" s="143">
        <f>IF(N389="sníž. přenesená",J389,0)</f>
        <v>0</v>
      </c>
      <c r="BI389" s="143">
        <f>IF(N389="nulová",J389,0)</f>
        <v>0</v>
      </c>
      <c r="BJ389" s="17" t="s">
        <v>80</v>
      </c>
      <c r="BK389" s="143">
        <f>ROUND(I389*H389,2)</f>
        <v>0</v>
      </c>
      <c r="BL389" s="17" t="s">
        <v>192</v>
      </c>
      <c r="BM389" s="142" t="s">
        <v>810</v>
      </c>
    </row>
    <row r="390" spans="2:65" s="1" customFormat="1" ht="10">
      <c r="B390" s="32"/>
      <c r="D390" s="144" t="s">
        <v>163</v>
      </c>
      <c r="F390" s="145" t="s">
        <v>2248</v>
      </c>
      <c r="I390" s="146"/>
      <c r="L390" s="32"/>
      <c r="M390" s="147"/>
      <c r="T390" s="53"/>
      <c r="AT390" s="17" t="s">
        <v>163</v>
      </c>
      <c r="AU390" s="17" t="s">
        <v>84</v>
      </c>
    </row>
    <row r="391" spans="2:65" s="1" customFormat="1" ht="16.5" customHeight="1">
      <c r="B391" s="32"/>
      <c r="C391" s="162" t="s">
        <v>811</v>
      </c>
      <c r="D391" s="162" t="s">
        <v>206</v>
      </c>
      <c r="E391" s="163" t="s">
        <v>2249</v>
      </c>
      <c r="F391" s="164" t="s">
        <v>2250</v>
      </c>
      <c r="G391" s="165" t="s">
        <v>340</v>
      </c>
      <c r="H391" s="166">
        <v>6</v>
      </c>
      <c r="I391" s="167"/>
      <c r="J391" s="168">
        <f>ROUND(I391*H391,2)</f>
        <v>0</v>
      </c>
      <c r="K391" s="164" t="s">
        <v>19</v>
      </c>
      <c r="L391" s="169"/>
      <c r="M391" s="170" t="s">
        <v>19</v>
      </c>
      <c r="N391" s="171" t="s">
        <v>46</v>
      </c>
      <c r="P391" s="140">
        <f>O391*H391</f>
        <v>0</v>
      </c>
      <c r="Q391" s="140">
        <v>0</v>
      </c>
      <c r="R391" s="140">
        <f>Q391*H391</f>
        <v>0</v>
      </c>
      <c r="S391" s="140">
        <v>0</v>
      </c>
      <c r="T391" s="141">
        <f>S391*H391</f>
        <v>0</v>
      </c>
      <c r="AR391" s="142" t="s">
        <v>230</v>
      </c>
      <c r="AT391" s="142" t="s">
        <v>206</v>
      </c>
      <c r="AU391" s="142" t="s">
        <v>84</v>
      </c>
      <c r="AY391" s="17" t="s">
        <v>157</v>
      </c>
      <c r="BE391" s="143">
        <f>IF(N391="základní",J391,0)</f>
        <v>0</v>
      </c>
      <c r="BF391" s="143">
        <f>IF(N391="snížená",J391,0)</f>
        <v>0</v>
      </c>
      <c r="BG391" s="143">
        <f>IF(N391="zákl. přenesená",J391,0)</f>
        <v>0</v>
      </c>
      <c r="BH391" s="143">
        <f>IF(N391="sníž. přenesená",J391,0)</f>
        <v>0</v>
      </c>
      <c r="BI391" s="143">
        <f>IF(N391="nulová",J391,0)</f>
        <v>0</v>
      </c>
      <c r="BJ391" s="17" t="s">
        <v>80</v>
      </c>
      <c r="BK391" s="143">
        <f>ROUND(I391*H391,2)</f>
        <v>0</v>
      </c>
      <c r="BL391" s="17" t="s">
        <v>192</v>
      </c>
      <c r="BM391" s="142" t="s">
        <v>814</v>
      </c>
    </row>
    <row r="392" spans="2:65" s="1" customFormat="1" ht="10">
      <c r="B392" s="32"/>
      <c r="D392" s="144" t="s">
        <v>163</v>
      </c>
      <c r="F392" s="145" t="s">
        <v>2250</v>
      </c>
      <c r="I392" s="146"/>
      <c r="L392" s="32"/>
      <c r="M392" s="147"/>
      <c r="T392" s="53"/>
      <c r="AT392" s="17" t="s">
        <v>163</v>
      </c>
      <c r="AU392" s="17" t="s">
        <v>84</v>
      </c>
    </row>
    <row r="393" spans="2:65" s="1" customFormat="1" ht="16.5" customHeight="1">
      <c r="B393" s="32"/>
      <c r="C393" s="131" t="s">
        <v>473</v>
      </c>
      <c r="D393" s="131" t="s">
        <v>159</v>
      </c>
      <c r="E393" s="132" t="s">
        <v>2251</v>
      </c>
      <c r="F393" s="133" t="s">
        <v>2252</v>
      </c>
      <c r="G393" s="134" t="s">
        <v>340</v>
      </c>
      <c r="H393" s="135">
        <v>3</v>
      </c>
      <c r="I393" s="136"/>
      <c r="J393" s="137">
        <f>ROUND(I393*H393,2)</f>
        <v>0</v>
      </c>
      <c r="K393" s="133" t="s">
        <v>19</v>
      </c>
      <c r="L393" s="32"/>
      <c r="M393" s="138" t="s">
        <v>19</v>
      </c>
      <c r="N393" s="139" t="s">
        <v>46</v>
      </c>
      <c r="P393" s="140">
        <f>O393*H393</f>
        <v>0</v>
      </c>
      <c r="Q393" s="140">
        <v>0</v>
      </c>
      <c r="R393" s="140">
        <f>Q393*H393</f>
        <v>0</v>
      </c>
      <c r="S393" s="140">
        <v>0</v>
      </c>
      <c r="T393" s="141">
        <f>S393*H393</f>
        <v>0</v>
      </c>
      <c r="AR393" s="142" t="s">
        <v>192</v>
      </c>
      <c r="AT393" s="142" t="s">
        <v>159</v>
      </c>
      <c r="AU393" s="142" t="s">
        <v>84</v>
      </c>
      <c r="AY393" s="17" t="s">
        <v>157</v>
      </c>
      <c r="BE393" s="143">
        <f>IF(N393="základní",J393,0)</f>
        <v>0</v>
      </c>
      <c r="BF393" s="143">
        <f>IF(N393="snížená",J393,0)</f>
        <v>0</v>
      </c>
      <c r="BG393" s="143">
        <f>IF(N393="zákl. přenesená",J393,0)</f>
        <v>0</v>
      </c>
      <c r="BH393" s="143">
        <f>IF(N393="sníž. přenesená",J393,0)</f>
        <v>0</v>
      </c>
      <c r="BI393" s="143">
        <f>IF(N393="nulová",J393,0)</f>
        <v>0</v>
      </c>
      <c r="BJ393" s="17" t="s">
        <v>80</v>
      </c>
      <c r="BK393" s="143">
        <f>ROUND(I393*H393,2)</f>
        <v>0</v>
      </c>
      <c r="BL393" s="17" t="s">
        <v>192</v>
      </c>
      <c r="BM393" s="142" t="s">
        <v>817</v>
      </c>
    </row>
    <row r="394" spans="2:65" s="1" customFormat="1" ht="10">
      <c r="B394" s="32"/>
      <c r="D394" s="144" t="s">
        <v>163</v>
      </c>
      <c r="F394" s="145" t="s">
        <v>2252</v>
      </c>
      <c r="I394" s="146"/>
      <c r="L394" s="32"/>
      <c r="M394" s="147"/>
      <c r="T394" s="53"/>
      <c r="AT394" s="17" t="s">
        <v>163</v>
      </c>
      <c r="AU394" s="17" t="s">
        <v>84</v>
      </c>
    </row>
    <row r="395" spans="2:65" s="1" customFormat="1" ht="16.5" customHeight="1">
      <c r="B395" s="32"/>
      <c r="C395" s="162" t="s">
        <v>818</v>
      </c>
      <c r="D395" s="162" t="s">
        <v>206</v>
      </c>
      <c r="E395" s="163" t="s">
        <v>2253</v>
      </c>
      <c r="F395" s="164" t="s">
        <v>2254</v>
      </c>
      <c r="G395" s="165" t="s">
        <v>340</v>
      </c>
      <c r="H395" s="166">
        <v>3</v>
      </c>
      <c r="I395" s="167"/>
      <c r="J395" s="168">
        <f>ROUND(I395*H395,2)</f>
        <v>0</v>
      </c>
      <c r="K395" s="164" t="s">
        <v>19</v>
      </c>
      <c r="L395" s="169"/>
      <c r="M395" s="170" t="s">
        <v>19</v>
      </c>
      <c r="N395" s="171" t="s">
        <v>46</v>
      </c>
      <c r="P395" s="140">
        <f>O395*H395</f>
        <v>0</v>
      </c>
      <c r="Q395" s="140">
        <v>0</v>
      </c>
      <c r="R395" s="140">
        <f>Q395*H395</f>
        <v>0</v>
      </c>
      <c r="S395" s="140">
        <v>0</v>
      </c>
      <c r="T395" s="141">
        <f>S395*H395</f>
        <v>0</v>
      </c>
      <c r="AR395" s="142" t="s">
        <v>230</v>
      </c>
      <c r="AT395" s="142" t="s">
        <v>206</v>
      </c>
      <c r="AU395" s="142" t="s">
        <v>84</v>
      </c>
      <c r="AY395" s="17" t="s">
        <v>157</v>
      </c>
      <c r="BE395" s="143">
        <f>IF(N395="základní",J395,0)</f>
        <v>0</v>
      </c>
      <c r="BF395" s="143">
        <f>IF(N395="snížená",J395,0)</f>
        <v>0</v>
      </c>
      <c r="BG395" s="143">
        <f>IF(N395="zákl. přenesená",J395,0)</f>
        <v>0</v>
      </c>
      <c r="BH395" s="143">
        <f>IF(N395="sníž. přenesená",J395,0)</f>
        <v>0</v>
      </c>
      <c r="BI395" s="143">
        <f>IF(N395="nulová",J395,0)</f>
        <v>0</v>
      </c>
      <c r="BJ395" s="17" t="s">
        <v>80</v>
      </c>
      <c r="BK395" s="143">
        <f>ROUND(I395*H395,2)</f>
        <v>0</v>
      </c>
      <c r="BL395" s="17" t="s">
        <v>192</v>
      </c>
      <c r="BM395" s="142" t="s">
        <v>822</v>
      </c>
    </row>
    <row r="396" spans="2:65" s="1" customFormat="1" ht="10">
      <c r="B396" s="32"/>
      <c r="D396" s="144" t="s">
        <v>163</v>
      </c>
      <c r="F396" s="145" t="s">
        <v>2254</v>
      </c>
      <c r="I396" s="146"/>
      <c r="L396" s="32"/>
      <c r="M396" s="147"/>
      <c r="T396" s="53"/>
      <c r="AT396" s="17" t="s">
        <v>163</v>
      </c>
      <c r="AU396" s="17" t="s">
        <v>84</v>
      </c>
    </row>
    <row r="397" spans="2:65" s="1" customFormat="1" ht="16.5" customHeight="1">
      <c r="B397" s="32"/>
      <c r="C397" s="162" t="s">
        <v>476</v>
      </c>
      <c r="D397" s="162" t="s">
        <v>206</v>
      </c>
      <c r="E397" s="163" t="s">
        <v>2255</v>
      </c>
      <c r="F397" s="164" t="s">
        <v>2256</v>
      </c>
      <c r="G397" s="165" t="s">
        <v>340</v>
      </c>
      <c r="H397" s="166">
        <v>3</v>
      </c>
      <c r="I397" s="167"/>
      <c r="J397" s="168">
        <f>ROUND(I397*H397,2)</f>
        <v>0</v>
      </c>
      <c r="K397" s="164" t="s">
        <v>19</v>
      </c>
      <c r="L397" s="169"/>
      <c r="M397" s="170" t="s">
        <v>19</v>
      </c>
      <c r="N397" s="171" t="s">
        <v>46</v>
      </c>
      <c r="P397" s="140">
        <f>O397*H397</f>
        <v>0</v>
      </c>
      <c r="Q397" s="140">
        <v>0</v>
      </c>
      <c r="R397" s="140">
        <f>Q397*H397</f>
        <v>0</v>
      </c>
      <c r="S397" s="140">
        <v>0</v>
      </c>
      <c r="T397" s="141">
        <f>S397*H397</f>
        <v>0</v>
      </c>
      <c r="AR397" s="142" t="s">
        <v>230</v>
      </c>
      <c r="AT397" s="142" t="s">
        <v>206</v>
      </c>
      <c r="AU397" s="142" t="s">
        <v>84</v>
      </c>
      <c r="AY397" s="17" t="s">
        <v>157</v>
      </c>
      <c r="BE397" s="143">
        <f>IF(N397="základní",J397,0)</f>
        <v>0</v>
      </c>
      <c r="BF397" s="143">
        <f>IF(N397="snížená",J397,0)</f>
        <v>0</v>
      </c>
      <c r="BG397" s="143">
        <f>IF(N397="zákl. přenesená",J397,0)</f>
        <v>0</v>
      </c>
      <c r="BH397" s="143">
        <f>IF(N397="sníž. přenesená",J397,0)</f>
        <v>0</v>
      </c>
      <c r="BI397" s="143">
        <f>IF(N397="nulová",J397,0)</f>
        <v>0</v>
      </c>
      <c r="BJ397" s="17" t="s">
        <v>80</v>
      </c>
      <c r="BK397" s="143">
        <f>ROUND(I397*H397,2)</f>
        <v>0</v>
      </c>
      <c r="BL397" s="17" t="s">
        <v>192</v>
      </c>
      <c r="BM397" s="142" t="s">
        <v>825</v>
      </c>
    </row>
    <row r="398" spans="2:65" s="1" customFormat="1" ht="10">
      <c r="B398" s="32"/>
      <c r="D398" s="144" t="s">
        <v>163</v>
      </c>
      <c r="F398" s="145" t="s">
        <v>2256</v>
      </c>
      <c r="I398" s="146"/>
      <c r="L398" s="32"/>
      <c r="M398" s="147"/>
      <c r="T398" s="53"/>
      <c r="AT398" s="17" t="s">
        <v>163</v>
      </c>
      <c r="AU398" s="17" t="s">
        <v>84</v>
      </c>
    </row>
    <row r="399" spans="2:65" s="1" customFormat="1" ht="16.5" customHeight="1">
      <c r="B399" s="32"/>
      <c r="C399" s="162" t="s">
        <v>826</v>
      </c>
      <c r="D399" s="162" t="s">
        <v>206</v>
      </c>
      <c r="E399" s="163" t="s">
        <v>2257</v>
      </c>
      <c r="F399" s="164" t="s">
        <v>2258</v>
      </c>
      <c r="G399" s="165" t="s">
        <v>340</v>
      </c>
      <c r="H399" s="166">
        <v>3</v>
      </c>
      <c r="I399" s="167"/>
      <c r="J399" s="168">
        <f>ROUND(I399*H399,2)</f>
        <v>0</v>
      </c>
      <c r="K399" s="164" t="s">
        <v>19</v>
      </c>
      <c r="L399" s="169"/>
      <c r="M399" s="170" t="s">
        <v>19</v>
      </c>
      <c r="N399" s="171" t="s">
        <v>46</v>
      </c>
      <c r="P399" s="140">
        <f>O399*H399</f>
        <v>0</v>
      </c>
      <c r="Q399" s="140">
        <v>0</v>
      </c>
      <c r="R399" s="140">
        <f>Q399*H399</f>
        <v>0</v>
      </c>
      <c r="S399" s="140">
        <v>0</v>
      </c>
      <c r="T399" s="141">
        <f>S399*H399</f>
        <v>0</v>
      </c>
      <c r="AR399" s="142" t="s">
        <v>230</v>
      </c>
      <c r="AT399" s="142" t="s">
        <v>206</v>
      </c>
      <c r="AU399" s="142" t="s">
        <v>84</v>
      </c>
      <c r="AY399" s="17" t="s">
        <v>157</v>
      </c>
      <c r="BE399" s="143">
        <f>IF(N399="základní",J399,0)</f>
        <v>0</v>
      </c>
      <c r="BF399" s="143">
        <f>IF(N399="snížená",J399,0)</f>
        <v>0</v>
      </c>
      <c r="BG399" s="143">
        <f>IF(N399="zákl. přenesená",J399,0)</f>
        <v>0</v>
      </c>
      <c r="BH399" s="143">
        <f>IF(N399="sníž. přenesená",J399,0)</f>
        <v>0</v>
      </c>
      <c r="BI399" s="143">
        <f>IF(N399="nulová",J399,0)</f>
        <v>0</v>
      </c>
      <c r="BJ399" s="17" t="s">
        <v>80</v>
      </c>
      <c r="BK399" s="143">
        <f>ROUND(I399*H399,2)</f>
        <v>0</v>
      </c>
      <c r="BL399" s="17" t="s">
        <v>192</v>
      </c>
      <c r="BM399" s="142" t="s">
        <v>829</v>
      </c>
    </row>
    <row r="400" spans="2:65" s="1" customFormat="1" ht="10">
      <c r="B400" s="32"/>
      <c r="D400" s="144" t="s">
        <v>163</v>
      </c>
      <c r="F400" s="145" t="s">
        <v>2258</v>
      </c>
      <c r="I400" s="146"/>
      <c r="L400" s="32"/>
      <c r="M400" s="147"/>
      <c r="T400" s="53"/>
      <c r="AT400" s="17" t="s">
        <v>163</v>
      </c>
      <c r="AU400" s="17" t="s">
        <v>84</v>
      </c>
    </row>
    <row r="401" spans="2:65" s="1" customFormat="1" ht="24.15" customHeight="1">
      <c r="B401" s="32"/>
      <c r="C401" s="131" t="s">
        <v>481</v>
      </c>
      <c r="D401" s="131" t="s">
        <v>159</v>
      </c>
      <c r="E401" s="132" t="s">
        <v>2259</v>
      </c>
      <c r="F401" s="133" t="s">
        <v>2260</v>
      </c>
      <c r="G401" s="134" t="s">
        <v>340</v>
      </c>
      <c r="H401" s="135">
        <v>1</v>
      </c>
      <c r="I401" s="136"/>
      <c r="J401" s="137">
        <f>ROUND(I401*H401,2)</f>
        <v>0</v>
      </c>
      <c r="K401" s="133" t="s">
        <v>19</v>
      </c>
      <c r="L401" s="32"/>
      <c r="M401" s="138" t="s">
        <v>19</v>
      </c>
      <c r="N401" s="139" t="s">
        <v>46</v>
      </c>
      <c r="P401" s="140">
        <f>O401*H401</f>
        <v>0</v>
      </c>
      <c r="Q401" s="140">
        <v>0</v>
      </c>
      <c r="R401" s="140">
        <f>Q401*H401</f>
        <v>0</v>
      </c>
      <c r="S401" s="140">
        <v>0</v>
      </c>
      <c r="T401" s="141">
        <f>S401*H401</f>
        <v>0</v>
      </c>
      <c r="AR401" s="142" t="s">
        <v>192</v>
      </c>
      <c r="AT401" s="142" t="s">
        <v>159</v>
      </c>
      <c r="AU401" s="142" t="s">
        <v>84</v>
      </c>
      <c r="AY401" s="17" t="s">
        <v>157</v>
      </c>
      <c r="BE401" s="143">
        <f>IF(N401="základní",J401,0)</f>
        <v>0</v>
      </c>
      <c r="BF401" s="143">
        <f>IF(N401="snížená",J401,0)</f>
        <v>0</v>
      </c>
      <c r="BG401" s="143">
        <f>IF(N401="zákl. přenesená",J401,0)</f>
        <v>0</v>
      </c>
      <c r="BH401" s="143">
        <f>IF(N401="sníž. přenesená",J401,0)</f>
        <v>0</v>
      </c>
      <c r="BI401" s="143">
        <f>IF(N401="nulová",J401,0)</f>
        <v>0</v>
      </c>
      <c r="BJ401" s="17" t="s">
        <v>80</v>
      </c>
      <c r="BK401" s="143">
        <f>ROUND(I401*H401,2)</f>
        <v>0</v>
      </c>
      <c r="BL401" s="17" t="s">
        <v>192</v>
      </c>
      <c r="BM401" s="142" t="s">
        <v>834</v>
      </c>
    </row>
    <row r="402" spans="2:65" s="1" customFormat="1" ht="10">
      <c r="B402" s="32"/>
      <c r="D402" s="144" t="s">
        <v>163</v>
      </c>
      <c r="F402" s="145" t="s">
        <v>2260</v>
      </c>
      <c r="I402" s="146"/>
      <c r="L402" s="32"/>
      <c r="M402" s="147"/>
      <c r="T402" s="53"/>
      <c r="AT402" s="17" t="s">
        <v>163</v>
      </c>
      <c r="AU402" s="17" t="s">
        <v>84</v>
      </c>
    </row>
    <row r="403" spans="2:65" s="1" customFormat="1" ht="21.75" customHeight="1">
      <c r="B403" s="32"/>
      <c r="C403" s="131" t="s">
        <v>839</v>
      </c>
      <c r="D403" s="131" t="s">
        <v>159</v>
      </c>
      <c r="E403" s="132" t="s">
        <v>2261</v>
      </c>
      <c r="F403" s="133" t="s">
        <v>2262</v>
      </c>
      <c r="G403" s="134" t="s">
        <v>340</v>
      </c>
      <c r="H403" s="135">
        <v>12</v>
      </c>
      <c r="I403" s="136"/>
      <c r="J403" s="137">
        <f>ROUND(I403*H403,2)</f>
        <v>0</v>
      </c>
      <c r="K403" s="133" t="s">
        <v>19</v>
      </c>
      <c r="L403" s="32"/>
      <c r="M403" s="138" t="s">
        <v>19</v>
      </c>
      <c r="N403" s="139" t="s">
        <v>46</v>
      </c>
      <c r="P403" s="140">
        <f>O403*H403</f>
        <v>0</v>
      </c>
      <c r="Q403" s="140">
        <v>0</v>
      </c>
      <c r="R403" s="140">
        <f>Q403*H403</f>
        <v>0</v>
      </c>
      <c r="S403" s="140">
        <v>0</v>
      </c>
      <c r="T403" s="141">
        <f>S403*H403</f>
        <v>0</v>
      </c>
      <c r="AR403" s="142" t="s">
        <v>192</v>
      </c>
      <c r="AT403" s="142" t="s">
        <v>159</v>
      </c>
      <c r="AU403" s="142" t="s">
        <v>84</v>
      </c>
      <c r="AY403" s="17" t="s">
        <v>157</v>
      </c>
      <c r="BE403" s="143">
        <f>IF(N403="základní",J403,0)</f>
        <v>0</v>
      </c>
      <c r="BF403" s="143">
        <f>IF(N403="snížená",J403,0)</f>
        <v>0</v>
      </c>
      <c r="BG403" s="143">
        <f>IF(N403="zákl. přenesená",J403,0)</f>
        <v>0</v>
      </c>
      <c r="BH403" s="143">
        <f>IF(N403="sníž. přenesená",J403,0)</f>
        <v>0</v>
      </c>
      <c r="BI403" s="143">
        <f>IF(N403="nulová",J403,0)</f>
        <v>0</v>
      </c>
      <c r="BJ403" s="17" t="s">
        <v>80</v>
      </c>
      <c r="BK403" s="143">
        <f>ROUND(I403*H403,2)</f>
        <v>0</v>
      </c>
      <c r="BL403" s="17" t="s">
        <v>192</v>
      </c>
      <c r="BM403" s="142" t="s">
        <v>842</v>
      </c>
    </row>
    <row r="404" spans="2:65" s="1" customFormat="1" ht="10">
      <c r="B404" s="32"/>
      <c r="D404" s="144" t="s">
        <v>163</v>
      </c>
      <c r="F404" s="145" t="s">
        <v>2262</v>
      </c>
      <c r="I404" s="146"/>
      <c r="L404" s="32"/>
      <c r="M404" s="147"/>
      <c r="T404" s="53"/>
      <c r="AT404" s="17" t="s">
        <v>163</v>
      </c>
      <c r="AU404" s="17" t="s">
        <v>84</v>
      </c>
    </row>
    <row r="405" spans="2:65" s="1" customFormat="1" ht="24.15" customHeight="1">
      <c r="B405" s="32"/>
      <c r="C405" s="131" t="s">
        <v>484</v>
      </c>
      <c r="D405" s="131" t="s">
        <v>159</v>
      </c>
      <c r="E405" s="132" t="s">
        <v>2263</v>
      </c>
      <c r="F405" s="133" t="s">
        <v>2264</v>
      </c>
      <c r="G405" s="134" t="s">
        <v>340</v>
      </c>
      <c r="H405" s="135">
        <v>4</v>
      </c>
      <c r="I405" s="136"/>
      <c r="J405" s="137">
        <f>ROUND(I405*H405,2)</f>
        <v>0</v>
      </c>
      <c r="K405" s="133" t="s">
        <v>19</v>
      </c>
      <c r="L405" s="32"/>
      <c r="M405" s="138" t="s">
        <v>19</v>
      </c>
      <c r="N405" s="139" t="s">
        <v>46</v>
      </c>
      <c r="P405" s="140">
        <f>O405*H405</f>
        <v>0</v>
      </c>
      <c r="Q405" s="140">
        <v>0</v>
      </c>
      <c r="R405" s="140">
        <f>Q405*H405</f>
        <v>0</v>
      </c>
      <c r="S405" s="140">
        <v>0</v>
      </c>
      <c r="T405" s="141">
        <f>S405*H405</f>
        <v>0</v>
      </c>
      <c r="AR405" s="142" t="s">
        <v>192</v>
      </c>
      <c r="AT405" s="142" t="s">
        <v>159</v>
      </c>
      <c r="AU405" s="142" t="s">
        <v>84</v>
      </c>
      <c r="AY405" s="17" t="s">
        <v>157</v>
      </c>
      <c r="BE405" s="143">
        <f>IF(N405="základní",J405,0)</f>
        <v>0</v>
      </c>
      <c r="BF405" s="143">
        <f>IF(N405="snížená",J405,0)</f>
        <v>0</v>
      </c>
      <c r="BG405" s="143">
        <f>IF(N405="zákl. přenesená",J405,0)</f>
        <v>0</v>
      </c>
      <c r="BH405" s="143">
        <f>IF(N405="sníž. přenesená",J405,0)</f>
        <v>0</v>
      </c>
      <c r="BI405" s="143">
        <f>IF(N405="nulová",J405,0)</f>
        <v>0</v>
      </c>
      <c r="BJ405" s="17" t="s">
        <v>80</v>
      </c>
      <c r="BK405" s="143">
        <f>ROUND(I405*H405,2)</f>
        <v>0</v>
      </c>
      <c r="BL405" s="17" t="s">
        <v>192</v>
      </c>
      <c r="BM405" s="142" t="s">
        <v>845</v>
      </c>
    </row>
    <row r="406" spans="2:65" s="1" customFormat="1" ht="10">
      <c r="B406" s="32"/>
      <c r="D406" s="144" t="s">
        <v>163</v>
      </c>
      <c r="F406" s="145" t="s">
        <v>2264</v>
      </c>
      <c r="I406" s="146"/>
      <c r="L406" s="32"/>
      <c r="M406" s="147"/>
      <c r="T406" s="53"/>
      <c r="AT406" s="17" t="s">
        <v>163</v>
      </c>
      <c r="AU406" s="17" t="s">
        <v>84</v>
      </c>
    </row>
    <row r="407" spans="2:65" s="1" customFormat="1" ht="24.15" customHeight="1">
      <c r="B407" s="32"/>
      <c r="C407" s="131" t="s">
        <v>849</v>
      </c>
      <c r="D407" s="131" t="s">
        <v>159</v>
      </c>
      <c r="E407" s="132" t="s">
        <v>2265</v>
      </c>
      <c r="F407" s="133" t="s">
        <v>2266</v>
      </c>
      <c r="G407" s="134" t="s">
        <v>185</v>
      </c>
      <c r="H407" s="135">
        <v>0.86099999999999999</v>
      </c>
      <c r="I407" s="136"/>
      <c r="J407" s="137">
        <f>ROUND(I407*H407,2)</f>
        <v>0</v>
      </c>
      <c r="K407" s="133" t="s">
        <v>19</v>
      </c>
      <c r="L407" s="32"/>
      <c r="M407" s="138" t="s">
        <v>19</v>
      </c>
      <c r="N407" s="139" t="s">
        <v>46</v>
      </c>
      <c r="P407" s="140">
        <f>O407*H407</f>
        <v>0</v>
      </c>
      <c r="Q407" s="140">
        <v>0</v>
      </c>
      <c r="R407" s="140">
        <f>Q407*H407</f>
        <v>0</v>
      </c>
      <c r="S407" s="140">
        <v>0</v>
      </c>
      <c r="T407" s="141">
        <f>S407*H407</f>
        <v>0</v>
      </c>
      <c r="AR407" s="142" t="s">
        <v>192</v>
      </c>
      <c r="AT407" s="142" t="s">
        <v>159</v>
      </c>
      <c r="AU407" s="142" t="s">
        <v>84</v>
      </c>
      <c r="AY407" s="17" t="s">
        <v>157</v>
      </c>
      <c r="BE407" s="143">
        <f>IF(N407="základní",J407,0)</f>
        <v>0</v>
      </c>
      <c r="BF407" s="143">
        <f>IF(N407="snížená",J407,0)</f>
        <v>0</v>
      </c>
      <c r="BG407" s="143">
        <f>IF(N407="zákl. přenesená",J407,0)</f>
        <v>0</v>
      </c>
      <c r="BH407" s="143">
        <f>IF(N407="sníž. přenesená",J407,0)</f>
        <v>0</v>
      </c>
      <c r="BI407" s="143">
        <f>IF(N407="nulová",J407,0)</f>
        <v>0</v>
      </c>
      <c r="BJ407" s="17" t="s">
        <v>80</v>
      </c>
      <c r="BK407" s="143">
        <f>ROUND(I407*H407,2)</f>
        <v>0</v>
      </c>
      <c r="BL407" s="17" t="s">
        <v>192</v>
      </c>
      <c r="BM407" s="142" t="s">
        <v>852</v>
      </c>
    </row>
    <row r="408" spans="2:65" s="1" customFormat="1" ht="18">
      <c r="B408" s="32"/>
      <c r="D408" s="144" t="s">
        <v>163</v>
      </c>
      <c r="F408" s="145" t="s">
        <v>2266</v>
      </c>
      <c r="I408" s="146"/>
      <c r="L408" s="32"/>
      <c r="M408" s="147"/>
      <c r="T408" s="53"/>
      <c r="AT408" s="17" t="s">
        <v>163</v>
      </c>
      <c r="AU408" s="17" t="s">
        <v>84</v>
      </c>
    </row>
    <row r="409" spans="2:65" s="11" customFormat="1" ht="22.75" customHeight="1">
      <c r="B409" s="119"/>
      <c r="D409" s="120" t="s">
        <v>74</v>
      </c>
      <c r="E409" s="129" t="s">
        <v>2267</v>
      </c>
      <c r="F409" s="129" t="s">
        <v>2268</v>
      </c>
      <c r="I409" s="122"/>
      <c r="J409" s="130">
        <f>BK409</f>
        <v>0</v>
      </c>
      <c r="L409" s="119"/>
      <c r="M409" s="124"/>
      <c r="P409" s="125">
        <f>SUM(P410:P499)</f>
        <v>0</v>
      </c>
      <c r="R409" s="125">
        <f>SUM(R410:R499)</f>
        <v>0</v>
      </c>
      <c r="T409" s="126">
        <f>SUM(T410:T499)</f>
        <v>0</v>
      </c>
      <c r="AR409" s="120" t="s">
        <v>84</v>
      </c>
      <c r="AT409" s="127" t="s">
        <v>74</v>
      </c>
      <c r="AU409" s="127" t="s">
        <v>80</v>
      </c>
      <c r="AY409" s="120" t="s">
        <v>157</v>
      </c>
      <c r="BK409" s="128">
        <f>SUM(BK410:BK499)</f>
        <v>0</v>
      </c>
    </row>
    <row r="410" spans="2:65" s="1" customFormat="1" ht="16.5" customHeight="1">
      <c r="B410" s="32"/>
      <c r="C410" s="131" t="s">
        <v>488</v>
      </c>
      <c r="D410" s="131" t="s">
        <v>159</v>
      </c>
      <c r="E410" s="132" t="s">
        <v>2269</v>
      </c>
      <c r="F410" s="133" t="s">
        <v>2270</v>
      </c>
      <c r="G410" s="134" t="s">
        <v>235</v>
      </c>
      <c r="H410" s="135">
        <v>350</v>
      </c>
      <c r="I410" s="136"/>
      <c r="J410" s="137">
        <f>ROUND(I410*H410,2)</f>
        <v>0</v>
      </c>
      <c r="K410" s="133" t="s">
        <v>19</v>
      </c>
      <c r="L410" s="32"/>
      <c r="M410" s="138" t="s">
        <v>19</v>
      </c>
      <c r="N410" s="139" t="s">
        <v>46</v>
      </c>
      <c r="P410" s="140">
        <f>O410*H410</f>
        <v>0</v>
      </c>
      <c r="Q410" s="140">
        <v>0</v>
      </c>
      <c r="R410" s="140">
        <f>Q410*H410</f>
        <v>0</v>
      </c>
      <c r="S410" s="140">
        <v>0</v>
      </c>
      <c r="T410" s="141">
        <f>S410*H410</f>
        <v>0</v>
      </c>
      <c r="AR410" s="142" t="s">
        <v>192</v>
      </c>
      <c r="AT410" s="142" t="s">
        <v>159</v>
      </c>
      <c r="AU410" s="142" t="s">
        <v>84</v>
      </c>
      <c r="AY410" s="17" t="s">
        <v>157</v>
      </c>
      <c r="BE410" s="143">
        <f>IF(N410="základní",J410,0)</f>
        <v>0</v>
      </c>
      <c r="BF410" s="143">
        <f>IF(N410="snížená",J410,0)</f>
        <v>0</v>
      </c>
      <c r="BG410" s="143">
        <f>IF(N410="zákl. přenesená",J410,0)</f>
        <v>0</v>
      </c>
      <c r="BH410" s="143">
        <f>IF(N410="sníž. přenesená",J410,0)</f>
        <v>0</v>
      </c>
      <c r="BI410" s="143">
        <f>IF(N410="nulová",J410,0)</f>
        <v>0</v>
      </c>
      <c r="BJ410" s="17" t="s">
        <v>80</v>
      </c>
      <c r="BK410" s="143">
        <f>ROUND(I410*H410,2)</f>
        <v>0</v>
      </c>
      <c r="BL410" s="17" t="s">
        <v>192</v>
      </c>
      <c r="BM410" s="142" t="s">
        <v>856</v>
      </c>
    </row>
    <row r="411" spans="2:65" s="1" customFormat="1" ht="10">
      <c r="B411" s="32"/>
      <c r="D411" s="144" t="s">
        <v>163</v>
      </c>
      <c r="F411" s="145" t="s">
        <v>2270</v>
      </c>
      <c r="I411" s="146"/>
      <c r="L411" s="32"/>
      <c r="M411" s="147"/>
      <c r="T411" s="53"/>
      <c r="AT411" s="17" t="s">
        <v>163</v>
      </c>
      <c r="AU411" s="17" t="s">
        <v>84</v>
      </c>
    </row>
    <row r="412" spans="2:65" s="1" customFormat="1" ht="16.5" customHeight="1">
      <c r="B412" s="32"/>
      <c r="C412" s="162" t="s">
        <v>858</v>
      </c>
      <c r="D412" s="162" t="s">
        <v>206</v>
      </c>
      <c r="E412" s="163" t="s">
        <v>2271</v>
      </c>
      <c r="F412" s="164" t="s">
        <v>2272</v>
      </c>
      <c r="G412" s="165" t="s">
        <v>235</v>
      </c>
      <c r="H412" s="166">
        <v>168</v>
      </c>
      <c r="I412" s="167"/>
      <c r="J412" s="168">
        <f>ROUND(I412*H412,2)</f>
        <v>0</v>
      </c>
      <c r="K412" s="164" t="s">
        <v>19</v>
      </c>
      <c r="L412" s="169"/>
      <c r="M412" s="170" t="s">
        <v>19</v>
      </c>
      <c r="N412" s="171" t="s">
        <v>46</v>
      </c>
      <c r="P412" s="140">
        <f>O412*H412</f>
        <v>0</v>
      </c>
      <c r="Q412" s="140">
        <v>0</v>
      </c>
      <c r="R412" s="140">
        <f>Q412*H412</f>
        <v>0</v>
      </c>
      <c r="S412" s="140">
        <v>0</v>
      </c>
      <c r="T412" s="141">
        <f>S412*H412</f>
        <v>0</v>
      </c>
      <c r="AR412" s="142" t="s">
        <v>230</v>
      </c>
      <c r="AT412" s="142" t="s">
        <v>206</v>
      </c>
      <c r="AU412" s="142" t="s">
        <v>84</v>
      </c>
      <c r="AY412" s="17" t="s">
        <v>157</v>
      </c>
      <c r="BE412" s="143">
        <f>IF(N412="základní",J412,0)</f>
        <v>0</v>
      </c>
      <c r="BF412" s="143">
        <f>IF(N412="snížená",J412,0)</f>
        <v>0</v>
      </c>
      <c r="BG412" s="143">
        <f>IF(N412="zákl. přenesená",J412,0)</f>
        <v>0</v>
      </c>
      <c r="BH412" s="143">
        <f>IF(N412="sníž. přenesená",J412,0)</f>
        <v>0</v>
      </c>
      <c r="BI412" s="143">
        <f>IF(N412="nulová",J412,0)</f>
        <v>0</v>
      </c>
      <c r="BJ412" s="17" t="s">
        <v>80</v>
      </c>
      <c r="BK412" s="143">
        <f>ROUND(I412*H412,2)</f>
        <v>0</v>
      </c>
      <c r="BL412" s="17" t="s">
        <v>192</v>
      </c>
      <c r="BM412" s="142" t="s">
        <v>861</v>
      </c>
    </row>
    <row r="413" spans="2:65" s="1" customFormat="1" ht="10">
      <c r="B413" s="32"/>
      <c r="D413" s="144" t="s">
        <v>163</v>
      </c>
      <c r="F413" s="145" t="s">
        <v>2272</v>
      </c>
      <c r="I413" s="146"/>
      <c r="L413" s="32"/>
      <c r="M413" s="147"/>
      <c r="T413" s="53"/>
      <c r="AT413" s="17" t="s">
        <v>163</v>
      </c>
      <c r="AU413" s="17" t="s">
        <v>84</v>
      </c>
    </row>
    <row r="414" spans="2:65" s="12" customFormat="1" ht="10">
      <c r="B414" s="148"/>
      <c r="D414" s="144" t="s">
        <v>164</v>
      </c>
      <c r="E414" s="149" t="s">
        <v>19</v>
      </c>
      <c r="F414" s="150" t="s">
        <v>2273</v>
      </c>
      <c r="H414" s="151">
        <v>168</v>
      </c>
      <c r="I414" s="152"/>
      <c r="L414" s="148"/>
      <c r="M414" s="153"/>
      <c r="T414" s="154"/>
      <c r="AT414" s="149" t="s">
        <v>164</v>
      </c>
      <c r="AU414" s="149" t="s">
        <v>84</v>
      </c>
      <c r="AV414" s="12" t="s">
        <v>84</v>
      </c>
      <c r="AW414" s="12" t="s">
        <v>36</v>
      </c>
      <c r="AX414" s="12" t="s">
        <v>75</v>
      </c>
      <c r="AY414" s="149" t="s">
        <v>157</v>
      </c>
    </row>
    <row r="415" spans="2:65" s="13" customFormat="1" ht="10">
      <c r="B415" s="155"/>
      <c r="D415" s="144" t="s">
        <v>164</v>
      </c>
      <c r="E415" s="156" t="s">
        <v>19</v>
      </c>
      <c r="F415" s="157" t="s">
        <v>166</v>
      </c>
      <c r="H415" s="158">
        <v>168</v>
      </c>
      <c r="I415" s="159"/>
      <c r="L415" s="155"/>
      <c r="M415" s="160"/>
      <c r="T415" s="161"/>
      <c r="AT415" s="156" t="s">
        <v>164</v>
      </c>
      <c r="AU415" s="156" t="s">
        <v>84</v>
      </c>
      <c r="AV415" s="13" t="s">
        <v>90</v>
      </c>
      <c r="AW415" s="13" t="s">
        <v>36</v>
      </c>
      <c r="AX415" s="13" t="s">
        <v>80</v>
      </c>
      <c r="AY415" s="156" t="s">
        <v>157</v>
      </c>
    </row>
    <row r="416" spans="2:65" s="1" customFormat="1" ht="16.5" customHeight="1">
      <c r="B416" s="32"/>
      <c r="C416" s="162" t="s">
        <v>491</v>
      </c>
      <c r="D416" s="162" t="s">
        <v>206</v>
      </c>
      <c r="E416" s="163" t="s">
        <v>2274</v>
      </c>
      <c r="F416" s="164" t="s">
        <v>2275</v>
      </c>
      <c r="G416" s="165" t="s">
        <v>235</v>
      </c>
      <c r="H416" s="166">
        <v>120</v>
      </c>
      <c r="I416" s="167"/>
      <c r="J416" s="168">
        <f>ROUND(I416*H416,2)</f>
        <v>0</v>
      </c>
      <c r="K416" s="164" t="s">
        <v>19</v>
      </c>
      <c r="L416" s="169"/>
      <c r="M416" s="170" t="s">
        <v>19</v>
      </c>
      <c r="N416" s="171" t="s">
        <v>46</v>
      </c>
      <c r="P416" s="140">
        <f>O416*H416</f>
        <v>0</v>
      </c>
      <c r="Q416" s="140">
        <v>0</v>
      </c>
      <c r="R416" s="140">
        <f>Q416*H416</f>
        <v>0</v>
      </c>
      <c r="S416" s="140">
        <v>0</v>
      </c>
      <c r="T416" s="141">
        <f>S416*H416</f>
        <v>0</v>
      </c>
      <c r="AR416" s="142" t="s">
        <v>230</v>
      </c>
      <c r="AT416" s="142" t="s">
        <v>206</v>
      </c>
      <c r="AU416" s="142" t="s">
        <v>84</v>
      </c>
      <c r="AY416" s="17" t="s">
        <v>157</v>
      </c>
      <c r="BE416" s="143">
        <f>IF(N416="základní",J416,0)</f>
        <v>0</v>
      </c>
      <c r="BF416" s="143">
        <f>IF(N416="snížená",J416,0)</f>
        <v>0</v>
      </c>
      <c r="BG416" s="143">
        <f>IF(N416="zákl. přenesená",J416,0)</f>
        <v>0</v>
      </c>
      <c r="BH416" s="143">
        <f>IF(N416="sníž. přenesená",J416,0)</f>
        <v>0</v>
      </c>
      <c r="BI416" s="143">
        <f>IF(N416="nulová",J416,0)</f>
        <v>0</v>
      </c>
      <c r="BJ416" s="17" t="s">
        <v>80</v>
      </c>
      <c r="BK416" s="143">
        <f>ROUND(I416*H416,2)</f>
        <v>0</v>
      </c>
      <c r="BL416" s="17" t="s">
        <v>192</v>
      </c>
      <c r="BM416" s="142" t="s">
        <v>1450</v>
      </c>
    </row>
    <row r="417" spans="2:65" s="1" customFormat="1" ht="10">
      <c r="B417" s="32"/>
      <c r="D417" s="144" t="s">
        <v>163</v>
      </c>
      <c r="F417" s="145" t="s">
        <v>2275</v>
      </c>
      <c r="I417" s="146"/>
      <c r="L417" s="32"/>
      <c r="M417" s="147"/>
      <c r="T417" s="53"/>
      <c r="AT417" s="17" t="s">
        <v>163</v>
      </c>
      <c r="AU417" s="17" t="s">
        <v>84</v>
      </c>
    </row>
    <row r="418" spans="2:65" s="12" customFormat="1" ht="10">
      <c r="B418" s="148"/>
      <c r="D418" s="144" t="s">
        <v>164</v>
      </c>
      <c r="E418" s="149" t="s">
        <v>19</v>
      </c>
      <c r="F418" s="150" t="s">
        <v>2276</v>
      </c>
      <c r="H418" s="151">
        <v>120</v>
      </c>
      <c r="I418" s="152"/>
      <c r="L418" s="148"/>
      <c r="M418" s="153"/>
      <c r="T418" s="154"/>
      <c r="AT418" s="149" t="s">
        <v>164</v>
      </c>
      <c r="AU418" s="149" t="s">
        <v>84</v>
      </c>
      <c r="AV418" s="12" t="s">
        <v>84</v>
      </c>
      <c r="AW418" s="12" t="s">
        <v>36</v>
      </c>
      <c r="AX418" s="12" t="s">
        <v>75</v>
      </c>
      <c r="AY418" s="149" t="s">
        <v>157</v>
      </c>
    </row>
    <row r="419" spans="2:65" s="13" customFormat="1" ht="10">
      <c r="B419" s="155"/>
      <c r="D419" s="144" t="s">
        <v>164</v>
      </c>
      <c r="E419" s="156" t="s">
        <v>19</v>
      </c>
      <c r="F419" s="157" t="s">
        <v>166</v>
      </c>
      <c r="H419" s="158">
        <v>120</v>
      </c>
      <c r="I419" s="159"/>
      <c r="L419" s="155"/>
      <c r="M419" s="160"/>
      <c r="T419" s="161"/>
      <c r="AT419" s="156" t="s">
        <v>164</v>
      </c>
      <c r="AU419" s="156" t="s">
        <v>84</v>
      </c>
      <c r="AV419" s="13" t="s">
        <v>90</v>
      </c>
      <c r="AW419" s="13" t="s">
        <v>36</v>
      </c>
      <c r="AX419" s="13" t="s">
        <v>80</v>
      </c>
      <c r="AY419" s="156" t="s">
        <v>157</v>
      </c>
    </row>
    <row r="420" spans="2:65" s="1" customFormat="1" ht="21.75" customHeight="1">
      <c r="B420" s="32"/>
      <c r="C420" s="162" t="s">
        <v>869</v>
      </c>
      <c r="D420" s="162" t="s">
        <v>206</v>
      </c>
      <c r="E420" s="163" t="s">
        <v>2277</v>
      </c>
      <c r="F420" s="164" t="s">
        <v>2278</v>
      </c>
      <c r="G420" s="165" t="s">
        <v>235</v>
      </c>
      <c r="H420" s="166">
        <v>96</v>
      </c>
      <c r="I420" s="167"/>
      <c r="J420" s="168">
        <f>ROUND(I420*H420,2)</f>
        <v>0</v>
      </c>
      <c r="K420" s="164" t="s">
        <v>19</v>
      </c>
      <c r="L420" s="169"/>
      <c r="M420" s="170" t="s">
        <v>19</v>
      </c>
      <c r="N420" s="171" t="s">
        <v>46</v>
      </c>
      <c r="P420" s="140">
        <f>O420*H420</f>
        <v>0</v>
      </c>
      <c r="Q420" s="140">
        <v>0</v>
      </c>
      <c r="R420" s="140">
        <f>Q420*H420</f>
        <v>0</v>
      </c>
      <c r="S420" s="140">
        <v>0</v>
      </c>
      <c r="T420" s="141">
        <f>S420*H420</f>
        <v>0</v>
      </c>
      <c r="AR420" s="142" t="s">
        <v>230</v>
      </c>
      <c r="AT420" s="142" t="s">
        <v>206</v>
      </c>
      <c r="AU420" s="142" t="s">
        <v>84</v>
      </c>
      <c r="AY420" s="17" t="s">
        <v>157</v>
      </c>
      <c r="BE420" s="143">
        <f>IF(N420="základní",J420,0)</f>
        <v>0</v>
      </c>
      <c r="BF420" s="143">
        <f>IF(N420="snížená",J420,0)</f>
        <v>0</v>
      </c>
      <c r="BG420" s="143">
        <f>IF(N420="zákl. přenesená",J420,0)</f>
        <v>0</v>
      </c>
      <c r="BH420" s="143">
        <f>IF(N420="sníž. přenesená",J420,0)</f>
        <v>0</v>
      </c>
      <c r="BI420" s="143">
        <f>IF(N420="nulová",J420,0)</f>
        <v>0</v>
      </c>
      <c r="BJ420" s="17" t="s">
        <v>80</v>
      </c>
      <c r="BK420" s="143">
        <f>ROUND(I420*H420,2)</f>
        <v>0</v>
      </c>
      <c r="BL420" s="17" t="s">
        <v>192</v>
      </c>
      <c r="BM420" s="142" t="s">
        <v>872</v>
      </c>
    </row>
    <row r="421" spans="2:65" s="1" customFormat="1" ht="10">
      <c r="B421" s="32"/>
      <c r="D421" s="144" t="s">
        <v>163</v>
      </c>
      <c r="F421" s="145" t="s">
        <v>2278</v>
      </c>
      <c r="I421" s="146"/>
      <c r="L421" s="32"/>
      <c r="M421" s="147"/>
      <c r="T421" s="53"/>
      <c r="AT421" s="17" t="s">
        <v>163</v>
      </c>
      <c r="AU421" s="17" t="s">
        <v>84</v>
      </c>
    </row>
    <row r="422" spans="2:65" s="12" customFormat="1" ht="10">
      <c r="B422" s="148"/>
      <c r="D422" s="144" t="s">
        <v>164</v>
      </c>
      <c r="E422" s="149" t="s">
        <v>19</v>
      </c>
      <c r="F422" s="150" t="s">
        <v>2279</v>
      </c>
      <c r="H422" s="151">
        <v>96</v>
      </c>
      <c r="I422" s="152"/>
      <c r="L422" s="148"/>
      <c r="M422" s="153"/>
      <c r="T422" s="154"/>
      <c r="AT422" s="149" t="s">
        <v>164</v>
      </c>
      <c r="AU422" s="149" t="s">
        <v>84</v>
      </c>
      <c r="AV422" s="12" t="s">
        <v>84</v>
      </c>
      <c r="AW422" s="12" t="s">
        <v>36</v>
      </c>
      <c r="AX422" s="12" t="s">
        <v>75</v>
      </c>
      <c r="AY422" s="149" t="s">
        <v>157</v>
      </c>
    </row>
    <row r="423" spans="2:65" s="13" customFormat="1" ht="10">
      <c r="B423" s="155"/>
      <c r="D423" s="144" t="s">
        <v>164</v>
      </c>
      <c r="E423" s="156" t="s">
        <v>19</v>
      </c>
      <c r="F423" s="157" t="s">
        <v>166</v>
      </c>
      <c r="H423" s="158">
        <v>96</v>
      </c>
      <c r="I423" s="159"/>
      <c r="L423" s="155"/>
      <c r="M423" s="160"/>
      <c r="T423" s="161"/>
      <c r="AT423" s="156" t="s">
        <v>164</v>
      </c>
      <c r="AU423" s="156" t="s">
        <v>84</v>
      </c>
      <c r="AV423" s="13" t="s">
        <v>90</v>
      </c>
      <c r="AW423" s="13" t="s">
        <v>36</v>
      </c>
      <c r="AX423" s="13" t="s">
        <v>80</v>
      </c>
      <c r="AY423" s="156" t="s">
        <v>157</v>
      </c>
    </row>
    <row r="424" spans="2:65" s="1" customFormat="1" ht="16.5" customHeight="1">
      <c r="B424" s="32"/>
      <c r="C424" s="162" t="s">
        <v>496</v>
      </c>
      <c r="D424" s="162" t="s">
        <v>206</v>
      </c>
      <c r="E424" s="163" t="s">
        <v>2280</v>
      </c>
      <c r="F424" s="164" t="s">
        <v>2281</v>
      </c>
      <c r="G424" s="165" t="s">
        <v>235</v>
      </c>
      <c r="H424" s="166">
        <v>36</v>
      </c>
      <c r="I424" s="167"/>
      <c r="J424" s="168">
        <f>ROUND(I424*H424,2)</f>
        <v>0</v>
      </c>
      <c r="K424" s="164" t="s">
        <v>19</v>
      </c>
      <c r="L424" s="169"/>
      <c r="M424" s="170" t="s">
        <v>19</v>
      </c>
      <c r="N424" s="171" t="s">
        <v>46</v>
      </c>
      <c r="P424" s="140">
        <f>O424*H424</f>
        <v>0</v>
      </c>
      <c r="Q424" s="140">
        <v>0</v>
      </c>
      <c r="R424" s="140">
        <f>Q424*H424</f>
        <v>0</v>
      </c>
      <c r="S424" s="140">
        <v>0</v>
      </c>
      <c r="T424" s="141">
        <f>S424*H424</f>
        <v>0</v>
      </c>
      <c r="AR424" s="142" t="s">
        <v>230</v>
      </c>
      <c r="AT424" s="142" t="s">
        <v>206</v>
      </c>
      <c r="AU424" s="142" t="s">
        <v>84</v>
      </c>
      <c r="AY424" s="17" t="s">
        <v>157</v>
      </c>
      <c r="BE424" s="143">
        <f>IF(N424="základní",J424,0)</f>
        <v>0</v>
      </c>
      <c r="BF424" s="143">
        <f>IF(N424="snížená",J424,0)</f>
        <v>0</v>
      </c>
      <c r="BG424" s="143">
        <f>IF(N424="zákl. přenesená",J424,0)</f>
        <v>0</v>
      </c>
      <c r="BH424" s="143">
        <f>IF(N424="sníž. přenesená",J424,0)</f>
        <v>0</v>
      </c>
      <c r="BI424" s="143">
        <f>IF(N424="nulová",J424,0)</f>
        <v>0</v>
      </c>
      <c r="BJ424" s="17" t="s">
        <v>80</v>
      </c>
      <c r="BK424" s="143">
        <f>ROUND(I424*H424,2)</f>
        <v>0</v>
      </c>
      <c r="BL424" s="17" t="s">
        <v>192</v>
      </c>
      <c r="BM424" s="142" t="s">
        <v>1469</v>
      </c>
    </row>
    <row r="425" spans="2:65" s="1" customFormat="1" ht="10">
      <c r="B425" s="32"/>
      <c r="D425" s="144" t="s">
        <v>163</v>
      </c>
      <c r="F425" s="145" t="s">
        <v>2281</v>
      </c>
      <c r="I425" s="146"/>
      <c r="L425" s="32"/>
      <c r="M425" s="147"/>
      <c r="T425" s="53"/>
      <c r="AT425" s="17" t="s">
        <v>163</v>
      </c>
      <c r="AU425" s="17" t="s">
        <v>84</v>
      </c>
    </row>
    <row r="426" spans="2:65" s="12" customFormat="1" ht="10">
      <c r="B426" s="148"/>
      <c r="D426" s="144" t="s">
        <v>164</v>
      </c>
      <c r="E426" s="149" t="s">
        <v>19</v>
      </c>
      <c r="F426" s="150" t="s">
        <v>2282</v>
      </c>
      <c r="H426" s="151">
        <v>36</v>
      </c>
      <c r="I426" s="152"/>
      <c r="L426" s="148"/>
      <c r="M426" s="153"/>
      <c r="T426" s="154"/>
      <c r="AT426" s="149" t="s">
        <v>164</v>
      </c>
      <c r="AU426" s="149" t="s">
        <v>84</v>
      </c>
      <c r="AV426" s="12" t="s">
        <v>84</v>
      </c>
      <c r="AW426" s="12" t="s">
        <v>36</v>
      </c>
      <c r="AX426" s="12" t="s">
        <v>75</v>
      </c>
      <c r="AY426" s="149" t="s">
        <v>157</v>
      </c>
    </row>
    <row r="427" spans="2:65" s="13" customFormat="1" ht="10">
      <c r="B427" s="155"/>
      <c r="D427" s="144" t="s">
        <v>164</v>
      </c>
      <c r="E427" s="156" t="s">
        <v>19</v>
      </c>
      <c r="F427" s="157" t="s">
        <v>166</v>
      </c>
      <c r="H427" s="158">
        <v>36</v>
      </c>
      <c r="I427" s="159"/>
      <c r="L427" s="155"/>
      <c r="M427" s="160"/>
      <c r="T427" s="161"/>
      <c r="AT427" s="156" t="s">
        <v>164</v>
      </c>
      <c r="AU427" s="156" t="s">
        <v>84</v>
      </c>
      <c r="AV427" s="13" t="s">
        <v>90</v>
      </c>
      <c r="AW427" s="13" t="s">
        <v>36</v>
      </c>
      <c r="AX427" s="13" t="s">
        <v>80</v>
      </c>
      <c r="AY427" s="156" t="s">
        <v>157</v>
      </c>
    </row>
    <row r="428" spans="2:65" s="1" customFormat="1" ht="16.5" customHeight="1">
      <c r="B428" s="32"/>
      <c r="C428" s="131" t="s">
        <v>876</v>
      </c>
      <c r="D428" s="131" t="s">
        <v>159</v>
      </c>
      <c r="E428" s="132" t="s">
        <v>2283</v>
      </c>
      <c r="F428" s="133" t="s">
        <v>2284</v>
      </c>
      <c r="G428" s="134" t="s">
        <v>340</v>
      </c>
      <c r="H428" s="135">
        <v>8</v>
      </c>
      <c r="I428" s="136"/>
      <c r="J428" s="137">
        <f>ROUND(I428*H428,2)</f>
        <v>0</v>
      </c>
      <c r="K428" s="133" t="s">
        <v>19</v>
      </c>
      <c r="L428" s="32"/>
      <c r="M428" s="138" t="s">
        <v>19</v>
      </c>
      <c r="N428" s="139" t="s">
        <v>46</v>
      </c>
      <c r="P428" s="140">
        <f>O428*H428</f>
        <v>0</v>
      </c>
      <c r="Q428" s="140">
        <v>0</v>
      </c>
      <c r="R428" s="140">
        <f>Q428*H428</f>
        <v>0</v>
      </c>
      <c r="S428" s="140">
        <v>0</v>
      </c>
      <c r="T428" s="141">
        <f>S428*H428</f>
        <v>0</v>
      </c>
      <c r="AR428" s="142" t="s">
        <v>192</v>
      </c>
      <c r="AT428" s="142" t="s">
        <v>159</v>
      </c>
      <c r="AU428" s="142" t="s">
        <v>84</v>
      </c>
      <c r="AY428" s="17" t="s">
        <v>157</v>
      </c>
      <c r="BE428" s="143">
        <f>IF(N428="základní",J428,0)</f>
        <v>0</v>
      </c>
      <c r="BF428" s="143">
        <f>IF(N428="snížená",J428,0)</f>
        <v>0</v>
      </c>
      <c r="BG428" s="143">
        <f>IF(N428="zákl. přenesená",J428,0)</f>
        <v>0</v>
      </c>
      <c r="BH428" s="143">
        <f>IF(N428="sníž. přenesená",J428,0)</f>
        <v>0</v>
      </c>
      <c r="BI428" s="143">
        <f>IF(N428="nulová",J428,0)</f>
        <v>0</v>
      </c>
      <c r="BJ428" s="17" t="s">
        <v>80</v>
      </c>
      <c r="BK428" s="143">
        <f>ROUND(I428*H428,2)</f>
        <v>0</v>
      </c>
      <c r="BL428" s="17" t="s">
        <v>192</v>
      </c>
      <c r="BM428" s="142" t="s">
        <v>879</v>
      </c>
    </row>
    <row r="429" spans="2:65" s="1" customFormat="1" ht="10">
      <c r="B429" s="32"/>
      <c r="D429" s="144" t="s">
        <v>163</v>
      </c>
      <c r="F429" s="145" t="s">
        <v>2284</v>
      </c>
      <c r="I429" s="146"/>
      <c r="L429" s="32"/>
      <c r="M429" s="147"/>
      <c r="T429" s="53"/>
      <c r="AT429" s="17" t="s">
        <v>163</v>
      </c>
      <c r="AU429" s="17" t="s">
        <v>84</v>
      </c>
    </row>
    <row r="430" spans="2:65" s="1" customFormat="1" ht="16.5" customHeight="1">
      <c r="B430" s="32"/>
      <c r="C430" s="162" t="s">
        <v>499</v>
      </c>
      <c r="D430" s="162" t="s">
        <v>206</v>
      </c>
      <c r="E430" s="163" t="s">
        <v>2285</v>
      </c>
      <c r="F430" s="164" t="s">
        <v>2286</v>
      </c>
      <c r="G430" s="165" t="s">
        <v>340</v>
      </c>
      <c r="H430" s="166">
        <v>8</v>
      </c>
      <c r="I430" s="167"/>
      <c r="J430" s="168">
        <f>ROUND(I430*H430,2)</f>
        <v>0</v>
      </c>
      <c r="K430" s="164" t="s">
        <v>19</v>
      </c>
      <c r="L430" s="169"/>
      <c r="M430" s="170" t="s">
        <v>19</v>
      </c>
      <c r="N430" s="171" t="s">
        <v>46</v>
      </c>
      <c r="P430" s="140">
        <f>O430*H430</f>
        <v>0</v>
      </c>
      <c r="Q430" s="140">
        <v>0</v>
      </c>
      <c r="R430" s="140">
        <f>Q430*H430</f>
        <v>0</v>
      </c>
      <c r="S430" s="140">
        <v>0</v>
      </c>
      <c r="T430" s="141">
        <f>S430*H430</f>
        <v>0</v>
      </c>
      <c r="AR430" s="142" t="s">
        <v>230</v>
      </c>
      <c r="AT430" s="142" t="s">
        <v>206</v>
      </c>
      <c r="AU430" s="142" t="s">
        <v>84</v>
      </c>
      <c r="AY430" s="17" t="s">
        <v>157</v>
      </c>
      <c r="BE430" s="143">
        <f>IF(N430="základní",J430,0)</f>
        <v>0</v>
      </c>
      <c r="BF430" s="143">
        <f>IF(N430="snížená",J430,0)</f>
        <v>0</v>
      </c>
      <c r="BG430" s="143">
        <f>IF(N430="zákl. přenesená",J430,0)</f>
        <v>0</v>
      </c>
      <c r="BH430" s="143">
        <f>IF(N430="sníž. přenesená",J430,0)</f>
        <v>0</v>
      </c>
      <c r="BI430" s="143">
        <f>IF(N430="nulová",J430,0)</f>
        <v>0</v>
      </c>
      <c r="BJ430" s="17" t="s">
        <v>80</v>
      </c>
      <c r="BK430" s="143">
        <f>ROUND(I430*H430,2)</f>
        <v>0</v>
      </c>
      <c r="BL430" s="17" t="s">
        <v>192</v>
      </c>
      <c r="BM430" s="142" t="s">
        <v>884</v>
      </c>
    </row>
    <row r="431" spans="2:65" s="1" customFormat="1" ht="10">
      <c r="B431" s="32"/>
      <c r="D431" s="144" t="s">
        <v>163</v>
      </c>
      <c r="F431" s="145" t="s">
        <v>2286</v>
      </c>
      <c r="I431" s="146"/>
      <c r="L431" s="32"/>
      <c r="M431" s="147"/>
      <c r="T431" s="53"/>
      <c r="AT431" s="17" t="s">
        <v>163</v>
      </c>
      <c r="AU431" s="17" t="s">
        <v>84</v>
      </c>
    </row>
    <row r="432" spans="2:65" s="1" customFormat="1" ht="16.5" customHeight="1">
      <c r="B432" s="32"/>
      <c r="C432" s="131" t="s">
        <v>886</v>
      </c>
      <c r="D432" s="131" t="s">
        <v>159</v>
      </c>
      <c r="E432" s="132" t="s">
        <v>2287</v>
      </c>
      <c r="F432" s="133" t="s">
        <v>2288</v>
      </c>
      <c r="G432" s="134" t="s">
        <v>340</v>
      </c>
      <c r="H432" s="135">
        <v>1</v>
      </c>
      <c r="I432" s="136"/>
      <c r="J432" s="137">
        <f>ROUND(I432*H432,2)</f>
        <v>0</v>
      </c>
      <c r="K432" s="133" t="s">
        <v>19</v>
      </c>
      <c r="L432" s="32"/>
      <c r="M432" s="138" t="s">
        <v>19</v>
      </c>
      <c r="N432" s="139" t="s">
        <v>46</v>
      </c>
      <c r="P432" s="140">
        <f>O432*H432</f>
        <v>0</v>
      </c>
      <c r="Q432" s="140">
        <v>0</v>
      </c>
      <c r="R432" s="140">
        <f>Q432*H432</f>
        <v>0</v>
      </c>
      <c r="S432" s="140">
        <v>0</v>
      </c>
      <c r="T432" s="141">
        <f>S432*H432</f>
        <v>0</v>
      </c>
      <c r="AR432" s="142" t="s">
        <v>192</v>
      </c>
      <c r="AT432" s="142" t="s">
        <v>159</v>
      </c>
      <c r="AU432" s="142" t="s">
        <v>84</v>
      </c>
      <c r="AY432" s="17" t="s">
        <v>157</v>
      </c>
      <c r="BE432" s="143">
        <f>IF(N432="základní",J432,0)</f>
        <v>0</v>
      </c>
      <c r="BF432" s="143">
        <f>IF(N432="snížená",J432,0)</f>
        <v>0</v>
      </c>
      <c r="BG432" s="143">
        <f>IF(N432="zákl. přenesená",J432,0)</f>
        <v>0</v>
      </c>
      <c r="BH432" s="143">
        <f>IF(N432="sníž. přenesená",J432,0)</f>
        <v>0</v>
      </c>
      <c r="BI432" s="143">
        <f>IF(N432="nulová",J432,0)</f>
        <v>0</v>
      </c>
      <c r="BJ432" s="17" t="s">
        <v>80</v>
      </c>
      <c r="BK432" s="143">
        <f>ROUND(I432*H432,2)</f>
        <v>0</v>
      </c>
      <c r="BL432" s="17" t="s">
        <v>192</v>
      </c>
      <c r="BM432" s="142" t="s">
        <v>889</v>
      </c>
    </row>
    <row r="433" spans="2:65" s="1" customFormat="1" ht="10">
      <c r="B433" s="32"/>
      <c r="D433" s="144" t="s">
        <v>163</v>
      </c>
      <c r="F433" s="145" t="s">
        <v>2288</v>
      </c>
      <c r="I433" s="146"/>
      <c r="L433" s="32"/>
      <c r="M433" s="147"/>
      <c r="T433" s="53"/>
      <c r="AT433" s="17" t="s">
        <v>163</v>
      </c>
      <c r="AU433" s="17" t="s">
        <v>84</v>
      </c>
    </row>
    <row r="434" spans="2:65" s="1" customFormat="1" ht="16.5" customHeight="1">
      <c r="B434" s="32"/>
      <c r="C434" s="162" t="s">
        <v>504</v>
      </c>
      <c r="D434" s="162" t="s">
        <v>206</v>
      </c>
      <c r="E434" s="163" t="s">
        <v>2289</v>
      </c>
      <c r="F434" s="164" t="s">
        <v>2290</v>
      </c>
      <c r="G434" s="165" t="s">
        <v>340</v>
      </c>
      <c r="H434" s="166">
        <v>1</v>
      </c>
      <c r="I434" s="167"/>
      <c r="J434" s="168">
        <f>ROUND(I434*H434,2)</f>
        <v>0</v>
      </c>
      <c r="K434" s="164" t="s">
        <v>19</v>
      </c>
      <c r="L434" s="169"/>
      <c r="M434" s="170" t="s">
        <v>19</v>
      </c>
      <c r="N434" s="171" t="s">
        <v>46</v>
      </c>
      <c r="P434" s="140">
        <f>O434*H434</f>
        <v>0</v>
      </c>
      <c r="Q434" s="140">
        <v>0</v>
      </c>
      <c r="R434" s="140">
        <f>Q434*H434</f>
        <v>0</v>
      </c>
      <c r="S434" s="140">
        <v>0</v>
      </c>
      <c r="T434" s="141">
        <f>S434*H434</f>
        <v>0</v>
      </c>
      <c r="AR434" s="142" t="s">
        <v>230</v>
      </c>
      <c r="AT434" s="142" t="s">
        <v>206</v>
      </c>
      <c r="AU434" s="142" t="s">
        <v>84</v>
      </c>
      <c r="AY434" s="17" t="s">
        <v>157</v>
      </c>
      <c r="BE434" s="143">
        <f>IF(N434="základní",J434,0)</f>
        <v>0</v>
      </c>
      <c r="BF434" s="143">
        <f>IF(N434="snížená",J434,0)</f>
        <v>0</v>
      </c>
      <c r="BG434" s="143">
        <f>IF(N434="zákl. přenesená",J434,0)</f>
        <v>0</v>
      </c>
      <c r="BH434" s="143">
        <f>IF(N434="sníž. přenesená",J434,0)</f>
        <v>0</v>
      </c>
      <c r="BI434" s="143">
        <f>IF(N434="nulová",J434,0)</f>
        <v>0</v>
      </c>
      <c r="BJ434" s="17" t="s">
        <v>80</v>
      </c>
      <c r="BK434" s="143">
        <f>ROUND(I434*H434,2)</f>
        <v>0</v>
      </c>
      <c r="BL434" s="17" t="s">
        <v>192</v>
      </c>
      <c r="BM434" s="142" t="s">
        <v>696</v>
      </c>
    </row>
    <row r="435" spans="2:65" s="1" customFormat="1" ht="10">
      <c r="B435" s="32"/>
      <c r="D435" s="144" t="s">
        <v>163</v>
      </c>
      <c r="F435" s="145" t="s">
        <v>2290</v>
      </c>
      <c r="I435" s="146"/>
      <c r="L435" s="32"/>
      <c r="M435" s="147"/>
      <c r="T435" s="53"/>
      <c r="AT435" s="17" t="s">
        <v>163</v>
      </c>
      <c r="AU435" s="17" t="s">
        <v>84</v>
      </c>
    </row>
    <row r="436" spans="2:65" s="1" customFormat="1" ht="16.5" customHeight="1">
      <c r="B436" s="32"/>
      <c r="C436" s="131" t="s">
        <v>898</v>
      </c>
      <c r="D436" s="131" t="s">
        <v>159</v>
      </c>
      <c r="E436" s="132" t="s">
        <v>2291</v>
      </c>
      <c r="F436" s="133" t="s">
        <v>2292</v>
      </c>
      <c r="G436" s="134" t="s">
        <v>340</v>
      </c>
      <c r="H436" s="135">
        <v>1</v>
      </c>
      <c r="I436" s="136"/>
      <c r="J436" s="137">
        <f>ROUND(I436*H436,2)</f>
        <v>0</v>
      </c>
      <c r="K436" s="133" t="s">
        <v>19</v>
      </c>
      <c r="L436" s="32"/>
      <c r="M436" s="138" t="s">
        <v>19</v>
      </c>
      <c r="N436" s="139" t="s">
        <v>46</v>
      </c>
      <c r="P436" s="140">
        <f>O436*H436</f>
        <v>0</v>
      </c>
      <c r="Q436" s="140">
        <v>0</v>
      </c>
      <c r="R436" s="140">
        <f>Q436*H436</f>
        <v>0</v>
      </c>
      <c r="S436" s="140">
        <v>0</v>
      </c>
      <c r="T436" s="141">
        <f>S436*H436</f>
        <v>0</v>
      </c>
      <c r="AR436" s="142" t="s">
        <v>192</v>
      </c>
      <c r="AT436" s="142" t="s">
        <v>159</v>
      </c>
      <c r="AU436" s="142" t="s">
        <v>84</v>
      </c>
      <c r="AY436" s="17" t="s">
        <v>157</v>
      </c>
      <c r="BE436" s="143">
        <f>IF(N436="základní",J436,0)</f>
        <v>0</v>
      </c>
      <c r="BF436" s="143">
        <f>IF(N436="snížená",J436,0)</f>
        <v>0</v>
      </c>
      <c r="BG436" s="143">
        <f>IF(N436="zákl. přenesená",J436,0)</f>
        <v>0</v>
      </c>
      <c r="BH436" s="143">
        <f>IF(N436="sníž. přenesená",J436,0)</f>
        <v>0</v>
      </c>
      <c r="BI436" s="143">
        <f>IF(N436="nulová",J436,0)</f>
        <v>0</v>
      </c>
      <c r="BJ436" s="17" t="s">
        <v>80</v>
      </c>
      <c r="BK436" s="143">
        <f>ROUND(I436*H436,2)</f>
        <v>0</v>
      </c>
      <c r="BL436" s="17" t="s">
        <v>192</v>
      </c>
      <c r="BM436" s="142" t="s">
        <v>901</v>
      </c>
    </row>
    <row r="437" spans="2:65" s="1" customFormat="1" ht="10">
      <c r="B437" s="32"/>
      <c r="D437" s="144" t="s">
        <v>163</v>
      </c>
      <c r="F437" s="145" t="s">
        <v>2292</v>
      </c>
      <c r="I437" s="146"/>
      <c r="L437" s="32"/>
      <c r="M437" s="147"/>
      <c r="T437" s="53"/>
      <c r="AT437" s="17" t="s">
        <v>163</v>
      </c>
      <c r="AU437" s="17" t="s">
        <v>84</v>
      </c>
    </row>
    <row r="438" spans="2:65" s="1" customFormat="1" ht="16.5" customHeight="1">
      <c r="B438" s="32"/>
      <c r="C438" s="162" t="s">
        <v>507</v>
      </c>
      <c r="D438" s="162" t="s">
        <v>206</v>
      </c>
      <c r="E438" s="163" t="s">
        <v>2293</v>
      </c>
      <c r="F438" s="164" t="s">
        <v>2294</v>
      </c>
      <c r="G438" s="165" t="s">
        <v>340</v>
      </c>
      <c r="H438" s="166">
        <v>1</v>
      </c>
      <c r="I438" s="167"/>
      <c r="J438" s="168">
        <f>ROUND(I438*H438,2)</f>
        <v>0</v>
      </c>
      <c r="K438" s="164" t="s">
        <v>19</v>
      </c>
      <c r="L438" s="169"/>
      <c r="M438" s="170" t="s">
        <v>19</v>
      </c>
      <c r="N438" s="171" t="s">
        <v>46</v>
      </c>
      <c r="P438" s="140">
        <f>O438*H438</f>
        <v>0</v>
      </c>
      <c r="Q438" s="140">
        <v>0</v>
      </c>
      <c r="R438" s="140">
        <f>Q438*H438</f>
        <v>0</v>
      </c>
      <c r="S438" s="140">
        <v>0</v>
      </c>
      <c r="T438" s="141">
        <f>S438*H438</f>
        <v>0</v>
      </c>
      <c r="AR438" s="142" t="s">
        <v>230</v>
      </c>
      <c r="AT438" s="142" t="s">
        <v>206</v>
      </c>
      <c r="AU438" s="142" t="s">
        <v>84</v>
      </c>
      <c r="AY438" s="17" t="s">
        <v>157</v>
      </c>
      <c r="BE438" s="143">
        <f>IF(N438="základní",J438,0)</f>
        <v>0</v>
      </c>
      <c r="BF438" s="143">
        <f>IF(N438="snížená",J438,0)</f>
        <v>0</v>
      </c>
      <c r="BG438" s="143">
        <f>IF(N438="zákl. přenesená",J438,0)</f>
        <v>0</v>
      </c>
      <c r="BH438" s="143">
        <f>IF(N438="sníž. přenesená",J438,0)</f>
        <v>0</v>
      </c>
      <c r="BI438" s="143">
        <f>IF(N438="nulová",J438,0)</f>
        <v>0</v>
      </c>
      <c r="BJ438" s="17" t="s">
        <v>80</v>
      </c>
      <c r="BK438" s="143">
        <f>ROUND(I438*H438,2)</f>
        <v>0</v>
      </c>
      <c r="BL438" s="17" t="s">
        <v>192</v>
      </c>
      <c r="BM438" s="142" t="s">
        <v>873</v>
      </c>
    </row>
    <row r="439" spans="2:65" s="1" customFormat="1" ht="10">
      <c r="B439" s="32"/>
      <c r="D439" s="144" t="s">
        <v>163</v>
      </c>
      <c r="F439" s="145" t="s">
        <v>2294</v>
      </c>
      <c r="I439" s="146"/>
      <c r="L439" s="32"/>
      <c r="M439" s="147"/>
      <c r="T439" s="53"/>
      <c r="AT439" s="17" t="s">
        <v>163</v>
      </c>
      <c r="AU439" s="17" t="s">
        <v>84</v>
      </c>
    </row>
    <row r="440" spans="2:65" s="1" customFormat="1" ht="16.5" customHeight="1">
      <c r="B440" s="32"/>
      <c r="C440" s="131" t="s">
        <v>906</v>
      </c>
      <c r="D440" s="131" t="s">
        <v>159</v>
      </c>
      <c r="E440" s="132" t="s">
        <v>2295</v>
      </c>
      <c r="F440" s="133" t="s">
        <v>2296</v>
      </c>
      <c r="G440" s="134" t="s">
        <v>340</v>
      </c>
      <c r="H440" s="135">
        <v>7</v>
      </c>
      <c r="I440" s="136"/>
      <c r="J440" s="137">
        <f>ROUND(I440*H440,2)</f>
        <v>0</v>
      </c>
      <c r="K440" s="133" t="s">
        <v>19</v>
      </c>
      <c r="L440" s="32"/>
      <c r="M440" s="138" t="s">
        <v>19</v>
      </c>
      <c r="N440" s="139" t="s">
        <v>46</v>
      </c>
      <c r="P440" s="140">
        <f>O440*H440</f>
        <v>0</v>
      </c>
      <c r="Q440" s="140">
        <v>0</v>
      </c>
      <c r="R440" s="140">
        <f>Q440*H440</f>
        <v>0</v>
      </c>
      <c r="S440" s="140">
        <v>0</v>
      </c>
      <c r="T440" s="141">
        <f>S440*H440</f>
        <v>0</v>
      </c>
      <c r="AR440" s="142" t="s">
        <v>192</v>
      </c>
      <c r="AT440" s="142" t="s">
        <v>159</v>
      </c>
      <c r="AU440" s="142" t="s">
        <v>84</v>
      </c>
      <c r="AY440" s="17" t="s">
        <v>157</v>
      </c>
      <c r="BE440" s="143">
        <f>IF(N440="základní",J440,0)</f>
        <v>0</v>
      </c>
      <c r="BF440" s="143">
        <f>IF(N440="snížená",J440,0)</f>
        <v>0</v>
      </c>
      <c r="BG440" s="143">
        <f>IF(N440="zákl. přenesená",J440,0)</f>
        <v>0</v>
      </c>
      <c r="BH440" s="143">
        <f>IF(N440="sníž. přenesená",J440,0)</f>
        <v>0</v>
      </c>
      <c r="BI440" s="143">
        <f>IF(N440="nulová",J440,0)</f>
        <v>0</v>
      </c>
      <c r="BJ440" s="17" t="s">
        <v>80</v>
      </c>
      <c r="BK440" s="143">
        <f>ROUND(I440*H440,2)</f>
        <v>0</v>
      </c>
      <c r="BL440" s="17" t="s">
        <v>192</v>
      </c>
      <c r="BM440" s="142" t="s">
        <v>909</v>
      </c>
    </row>
    <row r="441" spans="2:65" s="1" customFormat="1" ht="10">
      <c r="B441" s="32"/>
      <c r="D441" s="144" t="s">
        <v>163</v>
      </c>
      <c r="F441" s="145" t="s">
        <v>2296</v>
      </c>
      <c r="I441" s="146"/>
      <c r="L441" s="32"/>
      <c r="M441" s="147"/>
      <c r="T441" s="53"/>
      <c r="AT441" s="17" t="s">
        <v>163</v>
      </c>
      <c r="AU441" s="17" t="s">
        <v>84</v>
      </c>
    </row>
    <row r="442" spans="2:65" s="1" customFormat="1" ht="16.5" customHeight="1">
      <c r="B442" s="32"/>
      <c r="C442" s="162" t="s">
        <v>516</v>
      </c>
      <c r="D442" s="162" t="s">
        <v>206</v>
      </c>
      <c r="E442" s="163" t="s">
        <v>2297</v>
      </c>
      <c r="F442" s="164" t="s">
        <v>2298</v>
      </c>
      <c r="G442" s="165" t="s">
        <v>340</v>
      </c>
      <c r="H442" s="166">
        <v>7</v>
      </c>
      <c r="I442" s="167"/>
      <c r="J442" s="168">
        <f>ROUND(I442*H442,2)</f>
        <v>0</v>
      </c>
      <c r="K442" s="164" t="s">
        <v>19</v>
      </c>
      <c r="L442" s="169"/>
      <c r="M442" s="170" t="s">
        <v>19</v>
      </c>
      <c r="N442" s="171" t="s">
        <v>46</v>
      </c>
      <c r="P442" s="140">
        <f>O442*H442</f>
        <v>0</v>
      </c>
      <c r="Q442" s="140">
        <v>0</v>
      </c>
      <c r="R442" s="140">
        <f>Q442*H442</f>
        <v>0</v>
      </c>
      <c r="S442" s="140">
        <v>0</v>
      </c>
      <c r="T442" s="141">
        <f>S442*H442</f>
        <v>0</v>
      </c>
      <c r="AR442" s="142" t="s">
        <v>230</v>
      </c>
      <c r="AT442" s="142" t="s">
        <v>206</v>
      </c>
      <c r="AU442" s="142" t="s">
        <v>84</v>
      </c>
      <c r="AY442" s="17" t="s">
        <v>157</v>
      </c>
      <c r="BE442" s="143">
        <f>IF(N442="základní",J442,0)</f>
        <v>0</v>
      </c>
      <c r="BF442" s="143">
        <f>IF(N442="snížená",J442,0)</f>
        <v>0</v>
      </c>
      <c r="BG442" s="143">
        <f>IF(N442="zákl. přenesená",J442,0)</f>
        <v>0</v>
      </c>
      <c r="BH442" s="143">
        <f>IF(N442="sníž. přenesená",J442,0)</f>
        <v>0</v>
      </c>
      <c r="BI442" s="143">
        <f>IF(N442="nulová",J442,0)</f>
        <v>0</v>
      </c>
      <c r="BJ442" s="17" t="s">
        <v>80</v>
      </c>
      <c r="BK442" s="143">
        <f>ROUND(I442*H442,2)</f>
        <v>0</v>
      </c>
      <c r="BL442" s="17" t="s">
        <v>192</v>
      </c>
      <c r="BM442" s="142" t="s">
        <v>912</v>
      </c>
    </row>
    <row r="443" spans="2:65" s="1" customFormat="1" ht="10">
      <c r="B443" s="32"/>
      <c r="D443" s="144" t="s">
        <v>163</v>
      </c>
      <c r="F443" s="145" t="s">
        <v>2298</v>
      </c>
      <c r="I443" s="146"/>
      <c r="L443" s="32"/>
      <c r="M443" s="147"/>
      <c r="T443" s="53"/>
      <c r="AT443" s="17" t="s">
        <v>163</v>
      </c>
      <c r="AU443" s="17" t="s">
        <v>84</v>
      </c>
    </row>
    <row r="444" spans="2:65" s="1" customFormat="1" ht="16.5" customHeight="1">
      <c r="B444" s="32"/>
      <c r="C444" s="131" t="s">
        <v>913</v>
      </c>
      <c r="D444" s="131" t="s">
        <v>159</v>
      </c>
      <c r="E444" s="132" t="s">
        <v>2299</v>
      </c>
      <c r="F444" s="133" t="s">
        <v>2300</v>
      </c>
      <c r="G444" s="134" t="s">
        <v>340</v>
      </c>
      <c r="H444" s="135">
        <v>8</v>
      </c>
      <c r="I444" s="136"/>
      <c r="J444" s="137">
        <f>ROUND(I444*H444,2)</f>
        <v>0</v>
      </c>
      <c r="K444" s="133" t="s">
        <v>19</v>
      </c>
      <c r="L444" s="32"/>
      <c r="M444" s="138" t="s">
        <v>19</v>
      </c>
      <c r="N444" s="139" t="s">
        <v>46</v>
      </c>
      <c r="P444" s="140">
        <f>O444*H444</f>
        <v>0</v>
      </c>
      <c r="Q444" s="140">
        <v>0</v>
      </c>
      <c r="R444" s="140">
        <f>Q444*H444</f>
        <v>0</v>
      </c>
      <c r="S444" s="140">
        <v>0</v>
      </c>
      <c r="T444" s="141">
        <f>S444*H444</f>
        <v>0</v>
      </c>
      <c r="AR444" s="142" t="s">
        <v>192</v>
      </c>
      <c r="AT444" s="142" t="s">
        <v>159</v>
      </c>
      <c r="AU444" s="142" t="s">
        <v>84</v>
      </c>
      <c r="AY444" s="17" t="s">
        <v>157</v>
      </c>
      <c r="BE444" s="143">
        <f>IF(N444="základní",J444,0)</f>
        <v>0</v>
      </c>
      <c r="BF444" s="143">
        <f>IF(N444="snížená",J444,0)</f>
        <v>0</v>
      </c>
      <c r="BG444" s="143">
        <f>IF(N444="zákl. přenesená",J444,0)</f>
        <v>0</v>
      </c>
      <c r="BH444" s="143">
        <f>IF(N444="sníž. přenesená",J444,0)</f>
        <v>0</v>
      </c>
      <c r="BI444" s="143">
        <f>IF(N444="nulová",J444,0)</f>
        <v>0</v>
      </c>
      <c r="BJ444" s="17" t="s">
        <v>80</v>
      </c>
      <c r="BK444" s="143">
        <f>ROUND(I444*H444,2)</f>
        <v>0</v>
      </c>
      <c r="BL444" s="17" t="s">
        <v>192</v>
      </c>
      <c r="BM444" s="142" t="s">
        <v>917</v>
      </c>
    </row>
    <row r="445" spans="2:65" s="1" customFormat="1" ht="10">
      <c r="B445" s="32"/>
      <c r="D445" s="144" t="s">
        <v>163</v>
      </c>
      <c r="F445" s="145" t="s">
        <v>2300</v>
      </c>
      <c r="I445" s="146"/>
      <c r="L445" s="32"/>
      <c r="M445" s="147"/>
      <c r="T445" s="53"/>
      <c r="AT445" s="17" t="s">
        <v>163</v>
      </c>
      <c r="AU445" s="17" t="s">
        <v>84</v>
      </c>
    </row>
    <row r="446" spans="2:65" s="1" customFormat="1" ht="24.15" customHeight="1">
      <c r="B446" s="32"/>
      <c r="C446" s="162" t="s">
        <v>523</v>
      </c>
      <c r="D446" s="162" t="s">
        <v>206</v>
      </c>
      <c r="E446" s="163" t="s">
        <v>2301</v>
      </c>
      <c r="F446" s="164" t="s">
        <v>2302</v>
      </c>
      <c r="G446" s="165" t="s">
        <v>340</v>
      </c>
      <c r="H446" s="166">
        <v>8</v>
      </c>
      <c r="I446" s="167"/>
      <c r="J446" s="168">
        <f>ROUND(I446*H446,2)</f>
        <v>0</v>
      </c>
      <c r="K446" s="164" t="s">
        <v>19</v>
      </c>
      <c r="L446" s="169"/>
      <c r="M446" s="170" t="s">
        <v>19</v>
      </c>
      <c r="N446" s="171" t="s">
        <v>46</v>
      </c>
      <c r="P446" s="140">
        <f>O446*H446</f>
        <v>0</v>
      </c>
      <c r="Q446" s="140">
        <v>0</v>
      </c>
      <c r="R446" s="140">
        <f>Q446*H446</f>
        <v>0</v>
      </c>
      <c r="S446" s="140">
        <v>0</v>
      </c>
      <c r="T446" s="141">
        <f>S446*H446</f>
        <v>0</v>
      </c>
      <c r="AR446" s="142" t="s">
        <v>230</v>
      </c>
      <c r="AT446" s="142" t="s">
        <v>206</v>
      </c>
      <c r="AU446" s="142" t="s">
        <v>84</v>
      </c>
      <c r="AY446" s="17" t="s">
        <v>157</v>
      </c>
      <c r="BE446" s="143">
        <f>IF(N446="základní",J446,0)</f>
        <v>0</v>
      </c>
      <c r="BF446" s="143">
        <f>IF(N446="snížená",J446,0)</f>
        <v>0</v>
      </c>
      <c r="BG446" s="143">
        <f>IF(N446="zákl. přenesená",J446,0)</f>
        <v>0</v>
      </c>
      <c r="BH446" s="143">
        <f>IF(N446="sníž. přenesená",J446,0)</f>
        <v>0</v>
      </c>
      <c r="BI446" s="143">
        <f>IF(N446="nulová",J446,0)</f>
        <v>0</v>
      </c>
      <c r="BJ446" s="17" t="s">
        <v>80</v>
      </c>
      <c r="BK446" s="143">
        <f>ROUND(I446*H446,2)</f>
        <v>0</v>
      </c>
      <c r="BL446" s="17" t="s">
        <v>192</v>
      </c>
      <c r="BM446" s="142" t="s">
        <v>922</v>
      </c>
    </row>
    <row r="447" spans="2:65" s="1" customFormat="1" ht="10">
      <c r="B447" s="32"/>
      <c r="D447" s="144" t="s">
        <v>163</v>
      </c>
      <c r="F447" s="145" t="s">
        <v>2302</v>
      </c>
      <c r="I447" s="146"/>
      <c r="L447" s="32"/>
      <c r="M447" s="147"/>
      <c r="T447" s="53"/>
      <c r="AT447" s="17" t="s">
        <v>163</v>
      </c>
      <c r="AU447" s="17" t="s">
        <v>84</v>
      </c>
    </row>
    <row r="448" spans="2:65" s="1" customFormat="1" ht="16.5" customHeight="1">
      <c r="B448" s="32"/>
      <c r="C448" s="131" t="s">
        <v>925</v>
      </c>
      <c r="D448" s="131" t="s">
        <v>159</v>
      </c>
      <c r="E448" s="132" t="s">
        <v>2303</v>
      </c>
      <c r="F448" s="133" t="s">
        <v>2304</v>
      </c>
      <c r="G448" s="134" t="s">
        <v>340</v>
      </c>
      <c r="H448" s="135">
        <v>3</v>
      </c>
      <c r="I448" s="136"/>
      <c r="J448" s="137">
        <f>ROUND(I448*H448,2)</f>
        <v>0</v>
      </c>
      <c r="K448" s="133" t="s">
        <v>19</v>
      </c>
      <c r="L448" s="32"/>
      <c r="M448" s="138" t="s">
        <v>19</v>
      </c>
      <c r="N448" s="139" t="s">
        <v>46</v>
      </c>
      <c r="P448" s="140">
        <f>O448*H448</f>
        <v>0</v>
      </c>
      <c r="Q448" s="140">
        <v>0</v>
      </c>
      <c r="R448" s="140">
        <f>Q448*H448</f>
        <v>0</v>
      </c>
      <c r="S448" s="140">
        <v>0</v>
      </c>
      <c r="T448" s="141">
        <f>S448*H448</f>
        <v>0</v>
      </c>
      <c r="AR448" s="142" t="s">
        <v>192</v>
      </c>
      <c r="AT448" s="142" t="s">
        <v>159</v>
      </c>
      <c r="AU448" s="142" t="s">
        <v>84</v>
      </c>
      <c r="AY448" s="17" t="s">
        <v>157</v>
      </c>
      <c r="BE448" s="143">
        <f>IF(N448="základní",J448,0)</f>
        <v>0</v>
      </c>
      <c r="BF448" s="143">
        <f>IF(N448="snížená",J448,0)</f>
        <v>0</v>
      </c>
      <c r="BG448" s="143">
        <f>IF(N448="zákl. přenesená",J448,0)</f>
        <v>0</v>
      </c>
      <c r="BH448" s="143">
        <f>IF(N448="sníž. přenesená",J448,0)</f>
        <v>0</v>
      </c>
      <c r="BI448" s="143">
        <f>IF(N448="nulová",J448,0)</f>
        <v>0</v>
      </c>
      <c r="BJ448" s="17" t="s">
        <v>80</v>
      </c>
      <c r="BK448" s="143">
        <f>ROUND(I448*H448,2)</f>
        <v>0</v>
      </c>
      <c r="BL448" s="17" t="s">
        <v>192</v>
      </c>
      <c r="BM448" s="142" t="s">
        <v>928</v>
      </c>
    </row>
    <row r="449" spans="2:65" s="1" customFormat="1" ht="10">
      <c r="B449" s="32"/>
      <c r="D449" s="144" t="s">
        <v>163</v>
      </c>
      <c r="F449" s="145" t="s">
        <v>2304</v>
      </c>
      <c r="I449" s="146"/>
      <c r="L449" s="32"/>
      <c r="M449" s="147"/>
      <c r="T449" s="53"/>
      <c r="AT449" s="17" t="s">
        <v>163</v>
      </c>
      <c r="AU449" s="17" t="s">
        <v>84</v>
      </c>
    </row>
    <row r="450" spans="2:65" s="1" customFormat="1" ht="16.5" customHeight="1">
      <c r="B450" s="32"/>
      <c r="C450" s="162" t="s">
        <v>527</v>
      </c>
      <c r="D450" s="162" t="s">
        <v>206</v>
      </c>
      <c r="E450" s="163" t="s">
        <v>2305</v>
      </c>
      <c r="F450" s="164" t="s">
        <v>2306</v>
      </c>
      <c r="G450" s="165" t="s">
        <v>340</v>
      </c>
      <c r="H450" s="166">
        <v>3</v>
      </c>
      <c r="I450" s="167"/>
      <c r="J450" s="168">
        <f>ROUND(I450*H450,2)</f>
        <v>0</v>
      </c>
      <c r="K450" s="164" t="s">
        <v>19</v>
      </c>
      <c r="L450" s="169"/>
      <c r="M450" s="170" t="s">
        <v>19</v>
      </c>
      <c r="N450" s="171" t="s">
        <v>46</v>
      </c>
      <c r="P450" s="140">
        <f>O450*H450</f>
        <v>0</v>
      </c>
      <c r="Q450" s="140">
        <v>0</v>
      </c>
      <c r="R450" s="140">
        <f>Q450*H450</f>
        <v>0</v>
      </c>
      <c r="S450" s="140">
        <v>0</v>
      </c>
      <c r="T450" s="141">
        <f>S450*H450</f>
        <v>0</v>
      </c>
      <c r="AR450" s="142" t="s">
        <v>230</v>
      </c>
      <c r="AT450" s="142" t="s">
        <v>206</v>
      </c>
      <c r="AU450" s="142" t="s">
        <v>84</v>
      </c>
      <c r="AY450" s="17" t="s">
        <v>157</v>
      </c>
      <c r="BE450" s="143">
        <f>IF(N450="základní",J450,0)</f>
        <v>0</v>
      </c>
      <c r="BF450" s="143">
        <f>IF(N450="snížená",J450,0)</f>
        <v>0</v>
      </c>
      <c r="BG450" s="143">
        <f>IF(N450="zákl. přenesená",J450,0)</f>
        <v>0</v>
      </c>
      <c r="BH450" s="143">
        <f>IF(N450="sníž. přenesená",J450,0)</f>
        <v>0</v>
      </c>
      <c r="BI450" s="143">
        <f>IF(N450="nulová",J450,0)</f>
        <v>0</v>
      </c>
      <c r="BJ450" s="17" t="s">
        <v>80</v>
      </c>
      <c r="BK450" s="143">
        <f>ROUND(I450*H450,2)</f>
        <v>0</v>
      </c>
      <c r="BL450" s="17" t="s">
        <v>192</v>
      </c>
      <c r="BM450" s="142" t="s">
        <v>933</v>
      </c>
    </row>
    <row r="451" spans="2:65" s="1" customFormat="1" ht="10">
      <c r="B451" s="32"/>
      <c r="D451" s="144" t="s">
        <v>163</v>
      </c>
      <c r="F451" s="145" t="s">
        <v>2306</v>
      </c>
      <c r="I451" s="146"/>
      <c r="L451" s="32"/>
      <c r="M451" s="147"/>
      <c r="T451" s="53"/>
      <c r="AT451" s="17" t="s">
        <v>163</v>
      </c>
      <c r="AU451" s="17" t="s">
        <v>84</v>
      </c>
    </row>
    <row r="452" spans="2:65" s="1" customFormat="1" ht="16.5" customHeight="1">
      <c r="B452" s="32"/>
      <c r="C452" s="131" t="s">
        <v>935</v>
      </c>
      <c r="D452" s="131" t="s">
        <v>159</v>
      </c>
      <c r="E452" s="132" t="s">
        <v>2307</v>
      </c>
      <c r="F452" s="133" t="s">
        <v>2308</v>
      </c>
      <c r="G452" s="134" t="s">
        <v>340</v>
      </c>
      <c r="H452" s="135">
        <v>1</v>
      </c>
      <c r="I452" s="136"/>
      <c r="J452" s="137">
        <f>ROUND(I452*H452,2)</f>
        <v>0</v>
      </c>
      <c r="K452" s="133" t="s">
        <v>19</v>
      </c>
      <c r="L452" s="32"/>
      <c r="M452" s="138" t="s">
        <v>19</v>
      </c>
      <c r="N452" s="139" t="s">
        <v>46</v>
      </c>
      <c r="P452" s="140">
        <f>O452*H452</f>
        <v>0</v>
      </c>
      <c r="Q452" s="140">
        <v>0</v>
      </c>
      <c r="R452" s="140">
        <f>Q452*H452</f>
        <v>0</v>
      </c>
      <c r="S452" s="140">
        <v>0</v>
      </c>
      <c r="T452" s="141">
        <f>S452*H452</f>
        <v>0</v>
      </c>
      <c r="AR452" s="142" t="s">
        <v>192</v>
      </c>
      <c r="AT452" s="142" t="s">
        <v>159</v>
      </c>
      <c r="AU452" s="142" t="s">
        <v>84</v>
      </c>
      <c r="AY452" s="17" t="s">
        <v>157</v>
      </c>
      <c r="BE452" s="143">
        <f>IF(N452="základní",J452,0)</f>
        <v>0</v>
      </c>
      <c r="BF452" s="143">
        <f>IF(N452="snížená",J452,0)</f>
        <v>0</v>
      </c>
      <c r="BG452" s="143">
        <f>IF(N452="zákl. přenesená",J452,0)</f>
        <v>0</v>
      </c>
      <c r="BH452" s="143">
        <f>IF(N452="sníž. přenesená",J452,0)</f>
        <v>0</v>
      </c>
      <c r="BI452" s="143">
        <f>IF(N452="nulová",J452,0)</f>
        <v>0</v>
      </c>
      <c r="BJ452" s="17" t="s">
        <v>80</v>
      </c>
      <c r="BK452" s="143">
        <f>ROUND(I452*H452,2)</f>
        <v>0</v>
      </c>
      <c r="BL452" s="17" t="s">
        <v>192</v>
      </c>
      <c r="BM452" s="142" t="s">
        <v>938</v>
      </c>
    </row>
    <row r="453" spans="2:65" s="1" customFormat="1" ht="10">
      <c r="B453" s="32"/>
      <c r="D453" s="144" t="s">
        <v>163</v>
      </c>
      <c r="F453" s="145" t="s">
        <v>2308</v>
      </c>
      <c r="I453" s="146"/>
      <c r="L453" s="32"/>
      <c r="M453" s="147"/>
      <c r="T453" s="53"/>
      <c r="AT453" s="17" t="s">
        <v>163</v>
      </c>
      <c r="AU453" s="17" t="s">
        <v>84</v>
      </c>
    </row>
    <row r="454" spans="2:65" s="1" customFormat="1" ht="16.5" customHeight="1">
      <c r="B454" s="32"/>
      <c r="C454" s="162" t="s">
        <v>532</v>
      </c>
      <c r="D454" s="162" t="s">
        <v>206</v>
      </c>
      <c r="E454" s="163" t="s">
        <v>2309</v>
      </c>
      <c r="F454" s="164" t="s">
        <v>2310</v>
      </c>
      <c r="G454" s="165" t="s">
        <v>340</v>
      </c>
      <c r="H454" s="166">
        <v>1</v>
      </c>
      <c r="I454" s="167"/>
      <c r="J454" s="168">
        <f>ROUND(I454*H454,2)</f>
        <v>0</v>
      </c>
      <c r="K454" s="164" t="s">
        <v>19</v>
      </c>
      <c r="L454" s="169"/>
      <c r="M454" s="170" t="s">
        <v>19</v>
      </c>
      <c r="N454" s="171" t="s">
        <v>46</v>
      </c>
      <c r="P454" s="140">
        <f>O454*H454</f>
        <v>0</v>
      </c>
      <c r="Q454" s="140">
        <v>0</v>
      </c>
      <c r="R454" s="140">
        <f>Q454*H454</f>
        <v>0</v>
      </c>
      <c r="S454" s="140">
        <v>0</v>
      </c>
      <c r="T454" s="141">
        <f>S454*H454</f>
        <v>0</v>
      </c>
      <c r="AR454" s="142" t="s">
        <v>230</v>
      </c>
      <c r="AT454" s="142" t="s">
        <v>206</v>
      </c>
      <c r="AU454" s="142" t="s">
        <v>84</v>
      </c>
      <c r="AY454" s="17" t="s">
        <v>157</v>
      </c>
      <c r="BE454" s="143">
        <f>IF(N454="základní",J454,0)</f>
        <v>0</v>
      </c>
      <c r="BF454" s="143">
        <f>IF(N454="snížená",J454,0)</f>
        <v>0</v>
      </c>
      <c r="BG454" s="143">
        <f>IF(N454="zákl. přenesená",J454,0)</f>
        <v>0</v>
      </c>
      <c r="BH454" s="143">
        <f>IF(N454="sníž. přenesená",J454,0)</f>
        <v>0</v>
      </c>
      <c r="BI454" s="143">
        <f>IF(N454="nulová",J454,0)</f>
        <v>0</v>
      </c>
      <c r="BJ454" s="17" t="s">
        <v>80</v>
      </c>
      <c r="BK454" s="143">
        <f>ROUND(I454*H454,2)</f>
        <v>0</v>
      </c>
      <c r="BL454" s="17" t="s">
        <v>192</v>
      </c>
      <c r="BM454" s="142" t="s">
        <v>942</v>
      </c>
    </row>
    <row r="455" spans="2:65" s="1" customFormat="1" ht="10">
      <c r="B455" s="32"/>
      <c r="D455" s="144" t="s">
        <v>163</v>
      </c>
      <c r="F455" s="145" t="s">
        <v>2310</v>
      </c>
      <c r="I455" s="146"/>
      <c r="L455" s="32"/>
      <c r="M455" s="147"/>
      <c r="T455" s="53"/>
      <c r="AT455" s="17" t="s">
        <v>163</v>
      </c>
      <c r="AU455" s="17" t="s">
        <v>84</v>
      </c>
    </row>
    <row r="456" spans="2:65" s="1" customFormat="1" ht="16.5" customHeight="1">
      <c r="B456" s="32"/>
      <c r="C456" s="131" t="s">
        <v>944</v>
      </c>
      <c r="D456" s="131" t="s">
        <v>159</v>
      </c>
      <c r="E456" s="132" t="s">
        <v>2311</v>
      </c>
      <c r="F456" s="133" t="s">
        <v>2312</v>
      </c>
      <c r="G456" s="134" t="s">
        <v>340</v>
      </c>
      <c r="H456" s="135">
        <v>1</v>
      </c>
      <c r="I456" s="136"/>
      <c r="J456" s="137">
        <f>ROUND(I456*H456,2)</f>
        <v>0</v>
      </c>
      <c r="K456" s="133" t="s">
        <v>19</v>
      </c>
      <c r="L456" s="32"/>
      <c r="M456" s="138" t="s">
        <v>19</v>
      </c>
      <c r="N456" s="139" t="s">
        <v>46</v>
      </c>
      <c r="P456" s="140">
        <f>O456*H456</f>
        <v>0</v>
      </c>
      <c r="Q456" s="140">
        <v>0</v>
      </c>
      <c r="R456" s="140">
        <f>Q456*H456</f>
        <v>0</v>
      </c>
      <c r="S456" s="140">
        <v>0</v>
      </c>
      <c r="T456" s="141">
        <f>S456*H456</f>
        <v>0</v>
      </c>
      <c r="AR456" s="142" t="s">
        <v>192</v>
      </c>
      <c r="AT456" s="142" t="s">
        <v>159</v>
      </c>
      <c r="AU456" s="142" t="s">
        <v>84</v>
      </c>
      <c r="AY456" s="17" t="s">
        <v>157</v>
      </c>
      <c r="BE456" s="143">
        <f>IF(N456="základní",J456,0)</f>
        <v>0</v>
      </c>
      <c r="BF456" s="143">
        <f>IF(N456="snížená",J456,0)</f>
        <v>0</v>
      </c>
      <c r="BG456" s="143">
        <f>IF(N456="zákl. přenesená",J456,0)</f>
        <v>0</v>
      </c>
      <c r="BH456" s="143">
        <f>IF(N456="sníž. přenesená",J456,0)</f>
        <v>0</v>
      </c>
      <c r="BI456" s="143">
        <f>IF(N456="nulová",J456,0)</f>
        <v>0</v>
      </c>
      <c r="BJ456" s="17" t="s">
        <v>80</v>
      </c>
      <c r="BK456" s="143">
        <f>ROUND(I456*H456,2)</f>
        <v>0</v>
      </c>
      <c r="BL456" s="17" t="s">
        <v>192</v>
      </c>
      <c r="BM456" s="142" t="s">
        <v>947</v>
      </c>
    </row>
    <row r="457" spans="2:65" s="1" customFormat="1" ht="10">
      <c r="B457" s="32"/>
      <c r="D457" s="144" t="s">
        <v>163</v>
      </c>
      <c r="F457" s="145" t="s">
        <v>2312</v>
      </c>
      <c r="I457" s="146"/>
      <c r="L457" s="32"/>
      <c r="M457" s="147"/>
      <c r="T457" s="53"/>
      <c r="AT457" s="17" t="s">
        <v>163</v>
      </c>
      <c r="AU457" s="17" t="s">
        <v>84</v>
      </c>
    </row>
    <row r="458" spans="2:65" s="1" customFormat="1" ht="16.5" customHeight="1">
      <c r="B458" s="32"/>
      <c r="C458" s="131" t="s">
        <v>536</v>
      </c>
      <c r="D458" s="131" t="s">
        <v>159</v>
      </c>
      <c r="E458" s="132" t="s">
        <v>2313</v>
      </c>
      <c r="F458" s="133" t="s">
        <v>2314</v>
      </c>
      <c r="G458" s="134" t="s">
        <v>340</v>
      </c>
      <c r="H458" s="135">
        <v>15</v>
      </c>
      <c r="I458" s="136"/>
      <c r="J458" s="137">
        <f>ROUND(I458*H458,2)</f>
        <v>0</v>
      </c>
      <c r="K458" s="133" t="s">
        <v>19</v>
      </c>
      <c r="L458" s="32"/>
      <c r="M458" s="138" t="s">
        <v>19</v>
      </c>
      <c r="N458" s="139" t="s">
        <v>46</v>
      </c>
      <c r="P458" s="140">
        <f>O458*H458</f>
        <v>0</v>
      </c>
      <c r="Q458" s="140">
        <v>0</v>
      </c>
      <c r="R458" s="140">
        <f>Q458*H458</f>
        <v>0</v>
      </c>
      <c r="S458" s="140">
        <v>0</v>
      </c>
      <c r="T458" s="141">
        <f>S458*H458</f>
        <v>0</v>
      </c>
      <c r="AR458" s="142" t="s">
        <v>192</v>
      </c>
      <c r="AT458" s="142" t="s">
        <v>159</v>
      </c>
      <c r="AU458" s="142" t="s">
        <v>84</v>
      </c>
      <c r="AY458" s="17" t="s">
        <v>157</v>
      </c>
      <c r="BE458" s="143">
        <f>IF(N458="základní",J458,0)</f>
        <v>0</v>
      </c>
      <c r="BF458" s="143">
        <f>IF(N458="snížená",J458,0)</f>
        <v>0</v>
      </c>
      <c r="BG458" s="143">
        <f>IF(N458="zákl. přenesená",J458,0)</f>
        <v>0</v>
      </c>
      <c r="BH458" s="143">
        <f>IF(N458="sníž. přenesená",J458,0)</f>
        <v>0</v>
      </c>
      <c r="BI458" s="143">
        <f>IF(N458="nulová",J458,0)</f>
        <v>0</v>
      </c>
      <c r="BJ458" s="17" t="s">
        <v>80</v>
      </c>
      <c r="BK458" s="143">
        <f>ROUND(I458*H458,2)</f>
        <v>0</v>
      </c>
      <c r="BL458" s="17" t="s">
        <v>192</v>
      </c>
      <c r="BM458" s="142" t="s">
        <v>951</v>
      </c>
    </row>
    <row r="459" spans="2:65" s="1" customFormat="1" ht="10">
      <c r="B459" s="32"/>
      <c r="D459" s="144" t="s">
        <v>163</v>
      </c>
      <c r="F459" s="145" t="s">
        <v>2314</v>
      </c>
      <c r="I459" s="146"/>
      <c r="L459" s="32"/>
      <c r="M459" s="147"/>
      <c r="T459" s="53"/>
      <c r="AT459" s="17" t="s">
        <v>163</v>
      </c>
      <c r="AU459" s="17" t="s">
        <v>84</v>
      </c>
    </row>
    <row r="460" spans="2:65" s="1" customFormat="1" ht="16.5" customHeight="1">
      <c r="B460" s="32"/>
      <c r="C460" s="131" t="s">
        <v>952</v>
      </c>
      <c r="D460" s="131" t="s">
        <v>159</v>
      </c>
      <c r="E460" s="132" t="s">
        <v>2315</v>
      </c>
      <c r="F460" s="133" t="s">
        <v>2316</v>
      </c>
      <c r="G460" s="134" t="s">
        <v>340</v>
      </c>
      <c r="H460" s="135">
        <v>15</v>
      </c>
      <c r="I460" s="136"/>
      <c r="J460" s="137">
        <f>ROUND(I460*H460,2)</f>
        <v>0</v>
      </c>
      <c r="K460" s="133" t="s">
        <v>19</v>
      </c>
      <c r="L460" s="32"/>
      <c r="M460" s="138" t="s">
        <v>19</v>
      </c>
      <c r="N460" s="139" t="s">
        <v>46</v>
      </c>
      <c r="P460" s="140">
        <f>O460*H460</f>
        <v>0</v>
      </c>
      <c r="Q460" s="140">
        <v>0</v>
      </c>
      <c r="R460" s="140">
        <f>Q460*H460</f>
        <v>0</v>
      </c>
      <c r="S460" s="140">
        <v>0</v>
      </c>
      <c r="T460" s="141">
        <f>S460*H460</f>
        <v>0</v>
      </c>
      <c r="AR460" s="142" t="s">
        <v>192</v>
      </c>
      <c r="AT460" s="142" t="s">
        <v>159</v>
      </c>
      <c r="AU460" s="142" t="s">
        <v>84</v>
      </c>
      <c r="AY460" s="17" t="s">
        <v>157</v>
      </c>
      <c r="BE460" s="143">
        <f>IF(N460="základní",J460,0)</f>
        <v>0</v>
      </c>
      <c r="BF460" s="143">
        <f>IF(N460="snížená",J460,0)</f>
        <v>0</v>
      </c>
      <c r="BG460" s="143">
        <f>IF(N460="zákl. přenesená",J460,0)</f>
        <v>0</v>
      </c>
      <c r="BH460" s="143">
        <f>IF(N460="sníž. přenesená",J460,0)</f>
        <v>0</v>
      </c>
      <c r="BI460" s="143">
        <f>IF(N460="nulová",J460,0)</f>
        <v>0</v>
      </c>
      <c r="BJ460" s="17" t="s">
        <v>80</v>
      </c>
      <c r="BK460" s="143">
        <f>ROUND(I460*H460,2)</f>
        <v>0</v>
      </c>
      <c r="BL460" s="17" t="s">
        <v>192</v>
      </c>
      <c r="BM460" s="142" t="s">
        <v>955</v>
      </c>
    </row>
    <row r="461" spans="2:65" s="1" customFormat="1" ht="10">
      <c r="B461" s="32"/>
      <c r="D461" s="144" t="s">
        <v>163</v>
      </c>
      <c r="F461" s="145" t="s">
        <v>2316</v>
      </c>
      <c r="I461" s="146"/>
      <c r="L461" s="32"/>
      <c r="M461" s="147"/>
      <c r="T461" s="53"/>
      <c r="AT461" s="17" t="s">
        <v>163</v>
      </c>
      <c r="AU461" s="17" t="s">
        <v>84</v>
      </c>
    </row>
    <row r="462" spans="2:65" s="1" customFormat="1" ht="16.5" customHeight="1">
      <c r="B462" s="32"/>
      <c r="C462" s="131" t="s">
        <v>540</v>
      </c>
      <c r="D462" s="131" t="s">
        <v>159</v>
      </c>
      <c r="E462" s="132" t="s">
        <v>2317</v>
      </c>
      <c r="F462" s="133" t="s">
        <v>2318</v>
      </c>
      <c r="G462" s="134" t="s">
        <v>340</v>
      </c>
      <c r="H462" s="135">
        <v>1</v>
      </c>
      <c r="I462" s="136"/>
      <c r="J462" s="137">
        <f>ROUND(I462*H462,2)</f>
        <v>0</v>
      </c>
      <c r="K462" s="133" t="s">
        <v>19</v>
      </c>
      <c r="L462" s="32"/>
      <c r="M462" s="138" t="s">
        <v>19</v>
      </c>
      <c r="N462" s="139" t="s">
        <v>46</v>
      </c>
      <c r="P462" s="140">
        <f>O462*H462</f>
        <v>0</v>
      </c>
      <c r="Q462" s="140">
        <v>0</v>
      </c>
      <c r="R462" s="140">
        <f>Q462*H462</f>
        <v>0</v>
      </c>
      <c r="S462" s="140">
        <v>0</v>
      </c>
      <c r="T462" s="141">
        <f>S462*H462</f>
        <v>0</v>
      </c>
      <c r="AR462" s="142" t="s">
        <v>192</v>
      </c>
      <c r="AT462" s="142" t="s">
        <v>159</v>
      </c>
      <c r="AU462" s="142" t="s">
        <v>84</v>
      </c>
      <c r="AY462" s="17" t="s">
        <v>157</v>
      </c>
      <c r="BE462" s="143">
        <f>IF(N462="základní",J462,0)</f>
        <v>0</v>
      </c>
      <c r="BF462" s="143">
        <f>IF(N462="snížená",J462,0)</f>
        <v>0</v>
      </c>
      <c r="BG462" s="143">
        <f>IF(N462="zákl. přenesená",J462,0)</f>
        <v>0</v>
      </c>
      <c r="BH462" s="143">
        <f>IF(N462="sníž. přenesená",J462,0)</f>
        <v>0</v>
      </c>
      <c r="BI462" s="143">
        <f>IF(N462="nulová",J462,0)</f>
        <v>0</v>
      </c>
      <c r="BJ462" s="17" t="s">
        <v>80</v>
      </c>
      <c r="BK462" s="143">
        <f>ROUND(I462*H462,2)</f>
        <v>0</v>
      </c>
      <c r="BL462" s="17" t="s">
        <v>192</v>
      </c>
      <c r="BM462" s="142" t="s">
        <v>958</v>
      </c>
    </row>
    <row r="463" spans="2:65" s="1" customFormat="1" ht="10">
      <c r="B463" s="32"/>
      <c r="D463" s="144" t="s">
        <v>163</v>
      </c>
      <c r="F463" s="145" t="s">
        <v>2318</v>
      </c>
      <c r="I463" s="146"/>
      <c r="L463" s="32"/>
      <c r="M463" s="147"/>
      <c r="T463" s="53"/>
      <c r="AT463" s="17" t="s">
        <v>163</v>
      </c>
      <c r="AU463" s="17" t="s">
        <v>84</v>
      </c>
    </row>
    <row r="464" spans="2:65" s="1" customFormat="1" ht="16.5" customHeight="1">
      <c r="B464" s="32"/>
      <c r="C464" s="131" t="s">
        <v>961</v>
      </c>
      <c r="D464" s="131" t="s">
        <v>159</v>
      </c>
      <c r="E464" s="132" t="s">
        <v>2319</v>
      </c>
      <c r="F464" s="133" t="s">
        <v>2320</v>
      </c>
      <c r="G464" s="134" t="s">
        <v>340</v>
      </c>
      <c r="H464" s="135">
        <v>1</v>
      </c>
      <c r="I464" s="136"/>
      <c r="J464" s="137">
        <f>ROUND(I464*H464,2)</f>
        <v>0</v>
      </c>
      <c r="K464" s="133" t="s">
        <v>19</v>
      </c>
      <c r="L464" s="32"/>
      <c r="M464" s="138" t="s">
        <v>19</v>
      </c>
      <c r="N464" s="139" t="s">
        <v>46</v>
      </c>
      <c r="P464" s="140">
        <f>O464*H464</f>
        <v>0</v>
      </c>
      <c r="Q464" s="140">
        <v>0</v>
      </c>
      <c r="R464" s="140">
        <f>Q464*H464</f>
        <v>0</v>
      </c>
      <c r="S464" s="140">
        <v>0</v>
      </c>
      <c r="T464" s="141">
        <f>S464*H464</f>
        <v>0</v>
      </c>
      <c r="AR464" s="142" t="s">
        <v>192</v>
      </c>
      <c r="AT464" s="142" t="s">
        <v>159</v>
      </c>
      <c r="AU464" s="142" t="s">
        <v>84</v>
      </c>
      <c r="AY464" s="17" t="s">
        <v>157</v>
      </c>
      <c r="BE464" s="143">
        <f>IF(N464="základní",J464,0)</f>
        <v>0</v>
      </c>
      <c r="BF464" s="143">
        <f>IF(N464="snížená",J464,0)</f>
        <v>0</v>
      </c>
      <c r="BG464" s="143">
        <f>IF(N464="zákl. přenesená",J464,0)</f>
        <v>0</v>
      </c>
      <c r="BH464" s="143">
        <f>IF(N464="sníž. přenesená",J464,0)</f>
        <v>0</v>
      </c>
      <c r="BI464" s="143">
        <f>IF(N464="nulová",J464,0)</f>
        <v>0</v>
      </c>
      <c r="BJ464" s="17" t="s">
        <v>80</v>
      </c>
      <c r="BK464" s="143">
        <f>ROUND(I464*H464,2)</f>
        <v>0</v>
      </c>
      <c r="BL464" s="17" t="s">
        <v>192</v>
      </c>
      <c r="BM464" s="142" t="s">
        <v>964</v>
      </c>
    </row>
    <row r="465" spans="2:65" s="1" customFormat="1" ht="10">
      <c r="B465" s="32"/>
      <c r="D465" s="144" t="s">
        <v>163</v>
      </c>
      <c r="F465" s="145" t="s">
        <v>2320</v>
      </c>
      <c r="I465" s="146"/>
      <c r="L465" s="32"/>
      <c r="M465" s="147"/>
      <c r="T465" s="53"/>
      <c r="AT465" s="17" t="s">
        <v>163</v>
      </c>
      <c r="AU465" s="17" t="s">
        <v>84</v>
      </c>
    </row>
    <row r="466" spans="2:65" s="1" customFormat="1" ht="16.5" customHeight="1">
      <c r="B466" s="32"/>
      <c r="C466" s="131" t="s">
        <v>544</v>
      </c>
      <c r="D466" s="131" t="s">
        <v>159</v>
      </c>
      <c r="E466" s="132" t="s">
        <v>2321</v>
      </c>
      <c r="F466" s="133" t="s">
        <v>2322</v>
      </c>
      <c r="G466" s="134" t="s">
        <v>340</v>
      </c>
      <c r="H466" s="135">
        <v>1</v>
      </c>
      <c r="I466" s="136"/>
      <c r="J466" s="137">
        <f>ROUND(I466*H466,2)</f>
        <v>0</v>
      </c>
      <c r="K466" s="133" t="s">
        <v>19</v>
      </c>
      <c r="L466" s="32"/>
      <c r="M466" s="138" t="s">
        <v>19</v>
      </c>
      <c r="N466" s="139" t="s">
        <v>46</v>
      </c>
      <c r="P466" s="140">
        <f>O466*H466</f>
        <v>0</v>
      </c>
      <c r="Q466" s="140">
        <v>0</v>
      </c>
      <c r="R466" s="140">
        <f>Q466*H466</f>
        <v>0</v>
      </c>
      <c r="S466" s="140">
        <v>0</v>
      </c>
      <c r="T466" s="141">
        <f>S466*H466</f>
        <v>0</v>
      </c>
      <c r="AR466" s="142" t="s">
        <v>192</v>
      </c>
      <c r="AT466" s="142" t="s">
        <v>159</v>
      </c>
      <c r="AU466" s="142" t="s">
        <v>84</v>
      </c>
      <c r="AY466" s="17" t="s">
        <v>157</v>
      </c>
      <c r="BE466" s="143">
        <f>IF(N466="základní",J466,0)</f>
        <v>0</v>
      </c>
      <c r="BF466" s="143">
        <f>IF(N466="snížená",J466,0)</f>
        <v>0</v>
      </c>
      <c r="BG466" s="143">
        <f>IF(N466="zákl. přenesená",J466,0)</f>
        <v>0</v>
      </c>
      <c r="BH466" s="143">
        <f>IF(N466="sníž. přenesená",J466,0)</f>
        <v>0</v>
      </c>
      <c r="BI466" s="143">
        <f>IF(N466="nulová",J466,0)</f>
        <v>0</v>
      </c>
      <c r="BJ466" s="17" t="s">
        <v>80</v>
      </c>
      <c r="BK466" s="143">
        <f>ROUND(I466*H466,2)</f>
        <v>0</v>
      </c>
      <c r="BL466" s="17" t="s">
        <v>192</v>
      </c>
      <c r="BM466" s="142" t="s">
        <v>967</v>
      </c>
    </row>
    <row r="467" spans="2:65" s="1" customFormat="1" ht="10">
      <c r="B467" s="32"/>
      <c r="D467" s="144" t="s">
        <v>163</v>
      </c>
      <c r="F467" s="145" t="s">
        <v>2322</v>
      </c>
      <c r="I467" s="146"/>
      <c r="L467" s="32"/>
      <c r="M467" s="147"/>
      <c r="T467" s="53"/>
      <c r="AT467" s="17" t="s">
        <v>163</v>
      </c>
      <c r="AU467" s="17" t="s">
        <v>84</v>
      </c>
    </row>
    <row r="468" spans="2:65" s="1" customFormat="1" ht="16.5" customHeight="1">
      <c r="B468" s="32"/>
      <c r="C468" s="162" t="s">
        <v>968</v>
      </c>
      <c r="D468" s="162" t="s">
        <v>206</v>
      </c>
      <c r="E468" s="163" t="s">
        <v>2323</v>
      </c>
      <c r="F468" s="164" t="s">
        <v>2324</v>
      </c>
      <c r="G468" s="165" t="s">
        <v>340</v>
      </c>
      <c r="H468" s="166">
        <v>1</v>
      </c>
      <c r="I468" s="167"/>
      <c r="J468" s="168">
        <f>ROUND(I468*H468,2)</f>
        <v>0</v>
      </c>
      <c r="K468" s="164" t="s">
        <v>19</v>
      </c>
      <c r="L468" s="169"/>
      <c r="M468" s="170" t="s">
        <v>19</v>
      </c>
      <c r="N468" s="171" t="s">
        <v>46</v>
      </c>
      <c r="P468" s="140">
        <f>O468*H468</f>
        <v>0</v>
      </c>
      <c r="Q468" s="140">
        <v>0</v>
      </c>
      <c r="R468" s="140">
        <f>Q468*H468</f>
        <v>0</v>
      </c>
      <c r="S468" s="140">
        <v>0</v>
      </c>
      <c r="T468" s="141">
        <f>S468*H468</f>
        <v>0</v>
      </c>
      <c r="AR468" s="142" t="s">
        <v>230</v>
      </c>
      <c r="AT468" s="142" t="s">
        <v>206</v>
      </c>
      <c r="AU468" s="142" t="s">
        <v>84</v>
      </c>
      <c r="AY468" s="17" t="s">
        <v>157</v>
      </c>
      <c r="BE468" s="143">
        <f>IF(N468="základní",J468,0)</f>
        <v>0</v>
      </c>
      <c r="BF468" s="143">
        <f>IF(N468="snížená",J468,0)</f>
        <v>0</v>
      </c>
      <c r="BG468" s="143">
        <f>IF(N468="zákl. přenesená",J468,0)</f>
        <v>0</v>
      </c>
      <c r="BH468" s="143">
        <f>IF(N468="sníž. přenesená",J468,0)</f>
        <v>0</v>
      </c>
      <c r="BI468" s="143">
        <f>IF(N468="nulová",J468,0)</f>
        <v>0</v>
      </c>
      <c r="BJ468" s="17" t="s">
        <v>80</v>
      </c>
      <c r="BK468" s="143">
        <f>ROUND(I468*H468,2)</f>
        <v>0</v>
      </c>
      <c r="BL468" s="17" t="s">
        <v>192</v>
      </c>
      <c r="BM468" s="142" t="s">
        <v>971</v>
      </c>
    </row>
    <row r="469" spans="2:65" s="1" customFormat="1" ht="10">
      <c r="B469" s="32"/>
      <c r="D469" s="144" t="s">
        <v>163</v>
      </c>
      <c r="F469" s="145" t="s">
        <v>2324</v>
      </c>
      <c r="I469" s="146"/>
      <c r="L469" s="32"/>
      <c r="M469" s="147"/>
      <c r="T469" s="53"/>
      <c r="AT469" s="17" t="s">
        <v>163</v>
      </c>
      <c r="AU469" s="17" t="s">
        <v>84</v>
      </c>
    </row>
    <row r="470" spans="2:65" s="1" customFormat="1" ht="16.5" customHeight="1">
      <c r="B470" s="32"/>
      <c r="C470" s="131" t="s">
        <v>550</v>
      </c>
      <c r="D470" s="131" t="s">
        <v>159</v>
      </c>
      <c r="E470" s="132" t="s">
        <v>2325</v>
      </c>
      <c r="F470" s="133" t="s">
        <v>2326</v>
      </c>
      <c r="G470" s="134" t="s">
        <v>340</v>
      </c>
      <c r="H470" s="135">
        <v>2</v>
      </c>
      <c r="I470" s="136"/>
      <c r="J470" s="137">
        <f>ROUND(I470*H470,2)</f>
        <v>0</v>
      </c>
      <c r="K470" s="133" t="s">
        <v>19</v>
      </c>
      <c r="L470" s="32"/>
      <c r="M470" s="138" t="s">
        <v>19</v>
      </c>
      <c r="N470" s="139" t="s">
        <v>46</v>
      </c>
      <c r="P470" s="140">
        <f>O470*H470</f>
        <v>0</v>
      </c>
      <c r="Q470" s="140">
        <v>0</v>
      </c>
      <c r="R470" s="140">
        <f>Q470*H470</f>
        <v>0</v>
      </c>
      <c r="S470" s="140">
        <v>0</v>
      </c>
      <c r="T470" s="141">
        <f>S470*H470</f>
        <v>0</v>
      </c>
      <c r="AR470" s="142" t="s">
        <v>192</v>
      </c>
      <c r="AT470" s="142" t="s">
        <v>159</v>
      </c>
      <c r="AU470" s="142" t="s">
        <v>84</v>
      </c>
      <c r="AY470" s="17" t="s">
        <v>157</v>
      </c>
      <c r="BE470" s="143">
        <f>IF(N470="základní",J470,0)</f>
        <v>0</v>
      </c>
      <c r="BF470" s="143">
        <f>IF(N470="snížená",J470,0)</f>
        <v>0</v>
      </c>
      <c r="BG470" s="143">
        <f>IF(N470="zákl. přenesená",J470,0)</f>
        <v>0</v>
      </c>
      <c r="BH470" s="143">
        <f>IF(N470="sníž. přenesená",J470,0)</f>
        <v>0</v>
      </c>
      <c r="BI470" s="143">
        <f>IF(N470="nulová",J470,0)</f>
        <v>0</v>
      </c>
      <c r="BJ470" s="17" t="s">
        <v>80</v>
      </c>
      <c r="BK470" s="143">
        <f>ROUND(I470*H470,2)</f>
        <v>0</v>
      </c>
      <c r="BL470" s="17" t="s">
        <v>192</v>
      </c>
      <c r="BM470" s="142" t="s">
        <v>974</v>
      </c>
    </row>
    <row r="471" spans="2:65" s="1" customFormat="1" ht="10">
      <c r="B471" s="32"/>
      <c r="D471" s="144" t="s">
        <v>163</v>
      </c>
      <c r="F471" s="145" t="s">
        <v>2326</v>
      </c>
      <c r="I471" s="146"/>
      <c r="L471" s="32"/>
      <c r="M471" s="147"/>
      <c r="T471" s="53"/>
      <c r="AT471" s="17" t="s">
        <v>163</v>
      </c>
      <c r="AU471" s="17" t="s">
        <v>84</v>
      </c>
    </row>
    <row r="472" spans="2:65" s="1" customFormat="1" ht="16.5" customHeight="1">
      <c r="B472" s="32"/>
      <c r="C472" s="162" t="s">
        <v>975</v>
      </c>
      <c r="D472" s="162" t="s">
        <v>206</v>
      </c>
      <c r="E472" s="163" t="s">
        <v>2327</v>
      </c>
      <c r="F472" s="164" t="s">
        <v>2328</v>
      </c>
      <c r="G472" s="165" t="s">
        <v>340</v>
      </c>
      <c r="H472" s="166">
        <v>2</v>
      </c>
      <c r="I472" s="167"/>
      <c r="J472" s="168">
        <f>ROUND(I472*H472,2)</f>
        <v>0</v>
      </c>
      <c r="K472" s="164" t="s">
        <v>19</v>
      </c>
      <c r="L472" s="169"/>
      <c r="M472" s="170" t="s">
        <v>19</v>
      </c>
      <c r="N472" s="171" t="s">
        <v>46</v>
      </c>
      <c r="P472" s="140">
        <f>O472*H472</f>
        <v>0</v>
      </c>
      <c r="Q472" s="140">
        <v>0</v>
      </c>
      <c r="R472" s="140">
        <f>Q472*H472</f>
        <v>0</v>
      </c>
      <c r="S472" s="140">
        <v>0</v>
      </c>
      <c r="T472" s="141">
        <f>S472*H472</f>
        <v>0</v>
      </c>
      <c r="AR472" s="142" t="s">
        <v>230</v>
      </c>
      <c r="AT472" s="142" t="s">
        <v>206</v>
      </c>
      <c r="AU472" s="142" t="s">
        <v>84</v>
      </c>
      <c r="AY472" s="17" t="s">
        <v>157</v>
      </c>
      <c r="BE472" s="143">
        <f>IF(N472="základní",J472,0)</f>
        <v>0</v>
      </c>
      <c r="BF472" s="143">
        <f>IF(N472="snížená",J472,0)</f>
        <v>0</v>
      </c>
      <c r="BG472" s="143">
        <f>IF(N472="zákl. přenesená",J472,0)</f>
        <v>0</v>
      </c>
      <c r="BH472" s="143">
        <f>IF(N472="sníž. přenesená",J472,0)</f>
        <v>0</v>
      </c>
      <c r="BI472" s="143">
        <f>IF(N472="nulová",J472,0)</f>
        <v>0</v>
      </c>
      <c r="BJ472" s="17" t="s">
        <v>80</v>
      </c>
      <c r="BK472" s="143">
        <f>ROUND(I472*H472,2)</f>
        <v>0</v>
      </c>
      <c r="BL472" s="17" t="s">
        <v>192</v>
      </c>
      <c r="BM472" s="142" t="s">
        <v>978</v>
      </c>
    </row>
    <row r="473" spans="2:65" s="1" customFormat="1" ht="10">
      <c r="B473" s="32"/>
      <c r="D473" s="144" t="s">
        <v>163</v>
      </c>
      <c r="F473" s="145" t="s">
        <v>2328</v>
      </c>
      <c r="I473" s="146"/>
      <c r="L473" s="32"/>
      <c r="M473" s="147"/>
      <c r="T473" s="53"/>
      <c r="AT473" s="17" t="s">
        <v>163</v>
      </c>
      <c r="AU473" s="17" t="s">
        <v>84</v>
      </c>
    </row>
    <row r="474" spans="2:65" s="1" customFormat="1" ht="16.5" customHeight="1">
      <c r="B474" s="32"/>
      <c r="C474" s="162" t="s">
        <v>555</v>
      </c>
      <c r="D474" s="162" t="s">
        <v>206</v>
      </c>
      <c r="E474" s="163" t="s">
        <v>2329</v>
      </c>
      <c r="F474" s="164" t="s">
        <v>2330</v>
      </c>
      <c r="G474" s="165" t="s">
        <v>340</v>
      </c>
      <c r="H474" s="166">
        <v>2</v>
      </c>
      <c r="I474" s="167"/>
      <c r="J474" s="168">
        <f>ROUND(I474*H474,2)</f>
        <v>0</v>
      </c>
      <c r="K474" s="164" t="s">
        <v>19</v>
      </c>
      <c r="L474" s="169"/>
      <c r="M474" s="170" t="s">
        <v>19</v>
      </c>
      <c r="N474" s="171" t="s">
        <v>46</v>
      </c>
      <c r="P474" s="140">
        <f>O474*H474</f>
        <v>0</v>
      </c>
      <c r="Q474" s="140">
        <v>0</v>
      </c>
      <c r="R474" s="140">
        <f>Q474*H474</f>
        <v>0</v>
      </c>
      <c r="S474" s="140">
        <v>0</v>
      </c>
      <c r="T474" s="141">
        <f>S474*H474</f>
        <v>0</v>
      </c>
      <c r="AR474" s="142" t="s">
        <v>230</v>
      </c>
      <c r="AT474" s="142" t="s">
        <v>206</v>
      </c>
      <c r="AU474" s="142" t="s">
        <v>84</v>
      </c>
      <c r="AY474" s="17" t="s">
        <v>157</v>
      </c>
      <c r="BE474" s="143">
        <f>IF(N474="základní",J474,0)</f>
        <v>0</v>
      </c>
      <c r="BF474" s="143">
        <f>IF(N474="snížená",J474,0)</f>
        <v>0</v>
      </c>
      <c r="BG474" s="143">
        <f>IF(N474="zákl. přenesená",J474,0)</f>
        <v>0</v>
      </c>
      <c r="BH474" s="143">
        <f>IF(N474="sníž. přenesená",J474,0)</f>
        <v>0</v>
      </c>
      <c r="BI474" s="143">
        <f>IF(N474="nulová",J474,0)</f>
        <v>0</v>
      </c>
      <c r="BJ474" s="17" t="s">
        <v>80</v>
      </c>
      <c r="BK474" s="143">
        <f>ROUND(I474*H474,2)</f>
        <v>0</v>
      </c>
      <c r="BL474" s="17" t="s">
        <v>192</v>
      </c>
      <c r="BM474" s="142" t="s">
        <v>981</v>
      </c>
    </row>
    <row r="475" spans="2:65" s="1" customFormat="1" ht="10">
      <c r="B475" s="32"/>
      <c r="D475" s="144" t="s">
        <v>163</v>
      </c>
      <c r="F475" s="145" t="s">
        <v>2330</v>
      </c>
      <c r="I475" s="146"/>
      <c r="L475" s="32"/>
      <c r="M475" s="147"/>
      <c r="T475" s="53"/>
      <c r="AT475" s="17" t="s">
        <v>163</v>
      </c>
      <c r="AU475" s="17" t="s">
        <v>84</v>
      </c>
    </row>
    <row r="476" spans="2:65" s="1" customFormat="1" ht="16.5" customHeight="1">
      <c r="B476" s="32"/>
      <c r="C476" s="162" t="s">
        <v>982</v>
      </c>
      <c r="D476" s="162" t="s">
        <v>206</v>
      </c>
      <c r="E476" s="163" t="s">
        <v>2331</v>
      </c>
      <c r="F476" s="164" t="s">
        <v>2332</v>
      </c>
      <c r="G476" s="165" t="s">
        <v>340</v>
      </c>
      <c r="H476" s="166">
        <v>2</v>
      </c>
      <c r="I476" s="167"/>
      <c r="J476" s="168">
        <f>ROUND(I476*H476,2)</f>
        <v>0</v>
      </c>
      <c r="K476" s="164" t="s">
        <v>19</v>
      </c>
      <c r="L476" s="169"/>
      <c r="M476" s="170" t="s">
        <v>19</v>
      </c>
      <c r="N476" s="171" t="s">
        <v>46</v>
      </c>
      <c r="P476" s="140">
        <f>O476*H476</f>
        <v>0</v>
      </c>
      <c r="Q476" s="140">
        <v>0</v>
      </c>
      <c r="R476" s="140">
        <f>Q476*H476</f>
        <v>0</v>
      </c>
      <c r="S476" s="140">
        <v>0</v>
      </c>
      <c r="T476" s="141">
        <f>S476*H476</f>
        <v>0</v>
      </c>
      <c r="AR476" s="142" t="s">
        <v>230</v>
      </c>
      <c r="AT476" s="142" t="s">
        <v>206</v>
      </c>
      <c r="AU476" s="142" t="s">
        <v>84</v>
      </c>
      <c r="AY476" s="17" t="s">
        <v>157</v>
      </c>
      <c r="BE476" s="143">
        <f>IF(N476="základní",J476,0)</f>
        <v>0</v>
      </c>
      <c r="BF476" s="143">
        <f>IF(N476="snížená",J476,0)</f>
        <v>0</v>
      </c>
      <c r="BG476" s="143">
        <f>IF(N476="zákl. přenesená",J476,0)</f>
        <v>0</v>
      </c>
      <c r="BH476" s="143">
        <f>IF(N476="sníž. přenesená",J476,0)</f>
        <v>0</v>
      </c>
      <c r="BI476" s="143">
        <f>IF(N476="nulová",J476,0)</f>
        <v>0</v>
      </c>
      <c r="BJ476" s="17" t="s">
        <v>80</v>
      </c>
      <c r="BK476" s="143">
        <f>ROUND(I476*H476,2)</f>
        <v>0</v>
      </c>
      <c r="BL476" s="17" t="s">
        <v>192</v>
      </c>
      <c r="BM476" s="142" t="s">
        <v>985</v>
      </c>
    </row>
    <row r="477" spans="2:65" s="1" customFormat="1" ht="10">
      <c r="B477" s="32"/>
      <c r="D477" s="144" t="s">
        <v>163</v>
      </c>
      <c r="F477" s="145" t="s">
        <v>2332</v>
      </c>
      <c r="I477" s="146"/>
      <c r="L477" s="32"/>
      <c r="M477" s="147"/>
      <c r="T477" s="53"/>
      <c r="AT477" s="17" t="s">
        <v>163</v>
      </c>
      <c r="AU477" s="17" t="s">
        <v>84</v>
      </c>
    </row>
    <row r="478" spans="2:65" s="1" customFormat="1" ht="16.5" customHeight="1">
      <c r="B478" s="32"/>
      <c r="C478" s="131" t="s">
        <v>559</v>
      </c>
      <c r="D478" s="131" t="s">
        <v>159</v>
      </c>
      <c r="E478" s="132" t="s">
        <v>2333</v>
      </c>
      <c r="F478" s="133" t="s">
        <v>2334</v>
      </c>
      <c r="G478" s="134" t="s">
        <v>340</v>
      </c>
      <c r="H478" s="135">
        <v>3</v>
      </c>
      <c r="I478" s="136"/>
      <c r="J478" s="137">
        <f>ROUND(I478*H478,2)</f>
        <v>0</v>
      </c>
      <c r="K478" s="133" t="s">
        <v>19</v>
      </c>
      <c r="L478" s="32"/>
      <c r="M478" s="138" t="s">
        <v>19</v>
      </c>
      <c r="N478" s="139" t="s">
        <v>46</v>
      </c>
      <c r="P478" s="140">
        <f>O478*H478</f>
        <v>0</v>
      </c>
      <c r="Q478" s="140">
        <v>0</v>
      </c>
      <c r="R478" s="140">
        <f>Q478*H478</f>
        <v>0</v>
      </c>
      <c r="S478" s="140">
        <v>0</v>
      </c>
      <c r="T478" s="141">
        <f>S478*H478</f>
        <v>0</v>
      </c>
      <c r="AR478" s="142" t="s">
        <v>192</v>
      </c>
      <c r="AT478" s="142" t="s">
        <v>159</v>
      </c>
      <c r="AU478" s="142" t="s">
        <v>84</v>
      </c>
      <c r="AY478" s="17" t="s">
        <v>157</v>
      </c>
      <c r="BE478" s="143">
        <f>IF(N478="základní",J478,0)</f>
        <v>0</v>
      </c>
      <c r="BF478" s="143">
        <f>IF(N478="snížená",J478,0)</f>
        <v>0</v>
      </c>
      <c r="BG478" s="143">
        <f>IF(N478="zákl. přenesená",J478,0)</f>
        <v>0</v>
      </c>
      <c r="BH478" s="143">
        <f>IF(N478="sníž. přenesená",J478,0)</f>
        <v>0</v>
      </c>
      <c r="BI478" s="143">
        <f>IF(N478="nulová",J478,0)</f>
        <v>0</v>
      </c>
      <c r="BJ478" s="17" t="s">
        <v>80</v>
      </c>
      <c r="BK478" s="143">
        <f>ROUND(I478*H478,2)</f>
        <v>0</v>
      </c>
      <c r="BL478" s="17" t="s">
        <v>192</v>
      </c>
      <c r="BM478" s="142" t="s">
        <v>988</v>
      </c>
    </row>
    <row r="479" spans="2:65" s="1" customFormat="1" ht="10">
      <c r="B479" s="32"/>
      <c r="D479" s="144" t="s">
        <v>163</v>
      </c>
      <c r="F479" s="145" t="s">
        <v>2334</v>
      </c>
      <c r="I479" s="146"/>
      <c r="L479" s="32"/>
      <c r="M479" s="147"/>
      <c r="T479" s="53"/>
      <c r="AT479" s="17" t="s">
        <v>163</v>
      </c>
      <c r="AU479" s="17" t="s">
        <v>84</v>
      </c>
    </row>
    <row r="480" spans="2:65" s="1" customFormat="1" ht="16.5" customHeight="1">
      <c r="B480" s="32"/>
      <c r="C480" s="162" t="s">
        <v>989</v>
      </c>
      <c r="D480" s="162" t="s">
        <v>206</v>
      </c>
      <c r="E480" s="163" t="s">
        <v>2335</v>
      </c>
      <c r="F480" s="164" t="s">
        <v>2336</v>
      </c>
      <c r="G480" s="165" t="s">
        <v>340</v>
      </c>
      <c r="H480" s="166">
        <v>3</v>
      </c>
      <c r="I480" s="167"/>
      <c r="J480" s="168">
        <f>ROUND(I480*H480,2)</f>
        <v>0</v>
      </c>
      <c r="K480" s="164" t="s">
        <v>19</v>
      </c>
      <c r="L480" s="169"/>
      <c r="M480" s="170" t="s">
        <v>19</v>
      </c>
      <c r="N480" s="171" t="s">
        <v>46</v>
      </c>
      <c r="P480" s="140">
        <f>O480*H480</f>
        <v>0</v>
      </c>
      <c r="Q480" s="140">
        <v>0</v>
      </c>
      <c r="R480" s="140">
        <f>Q480*H480</f>
        <v>0</v>
      </c>
      <c r="S480" s="140">
        <v>0</v>
      </c>
      <c r="T480" s="141">
        <f>S480*H480</f>
        <v>0</v>
      </c>
      <c r="AR480" s="142" t="s">
        <v>230</v>
      </c>
      <c r="AT480" s="142" t="s">
        <v>206</v>
      </c>
      <c r="AU480" s="142" t="s">
        <v>84</v>
      </c>
      <c r="AY480" s="17" t="s">
        <v>157</v>
      </c>
      <c r="BE480" s="143">
        <f>IF(N480="základní",J480,0)</f>
        <v>0</v>
      </c>
      <c r="BF480" s="143">
        <f>IF(N480="snížená",J480,0)</f>
        <v>0</v>
      </c>
      <c r="BG480" s="143">
        <f>IF(N480="zákl. přenesená",J480,0)</f>
        <v>0</v>
      </c>
      <c r="BH480" s="143">
        <f>IF(N480="sníž. přenesená",J480,0)</f>
        <v>0</v>
      </c>
      <c r="BI480" s="143">
        <f>IF(N480="nulová",J480,0)</f>
        <v>0</v>
      </c>
      <c r="BJ480" s="17" t="s">
        <v>80</v>
      </c>
      <c r="BK480" s="143">
        <f>ROUND(I480*H480,2)</f>
        <v>0</v>
      </c>
      <c r="BL480" s="17" t="s">
        <v>192</v>
      </c>
      <c r="BM480" s="142" t="s">
        <v>992</v>
      </c>
    </row>
    <row r="481" spans="2:65" s="1" customFormat="1" ht="10">
      <c r="B481" s="32"/>
      <c r="D481" s="144" t="s">
        <v>163</v>
      </c>
      <c r="F481" s="145" t="s">
        <v>2336</v>
      </c>
      <c r="I481" s="146"/>
      <c r="L481" s="32"/>
      <c r="M481" s="147"/>
      <c r="T481" s="53"/>
      <c r="AT481" s="17" t="s">
        <v>163</v>
      </c>
      <c r="AU481" s="17" t="s">
        <v>84</v>
      </c>
    </row>
    <row r="482" spans="2:65" s="1" customFormat="1" ht="16.5" customHeight="1">
      <c r="B482" s="32"/>
      <c r="C482" s="131" t="s">
        <v>564</v>
      </c>
      <c r="D482" s="131" t="s">
        <v>159</v>
      </c>
      <c r="E482" s="132" t="s">
        <v>2337</v>
      </c>
      <c r="F482" s="133" t="s">
        <v>2338</v>
      </c>
      <c r="G482" s="134" t="s">
        <v>340</v>
      </c>
      <c r="H482" s="135">
        <v>1</v>
      </c>
      <c r="I482" s="136"/>
      <c r="J482" s="137">
        <f>ROUND(I482*H482,2)</f>
        <v>0</v>
      </c>
      <c r="K482" s="133" t="s">
        <v>19</v>
      </c>
      <c r="L482" s="32"/>
      <c r="M482" s="138" t="s">
        <v>19</v>
      </c>
      <c r="N482" s="139" t="s">
        <v>46</v>
      </c>
      <c r="P482" s="140">
        <f>O482*H482</f>
        <v>0</v>
      </c>
      <c r="Q482" s="140">
        <v>0</v>
      </c>
      <c r="R482" s="140">
        <f>Q482*H482</f>
        <v>0</v>
      </c>
      <c r="S482" s="140">
        <v>0</v>
      </c>
      <c r="T482" s="141">
        <f>S482*H482</f>
        <v>0</v>
      </c>
      <c r="AR482" s="142" t="s">
        <v>192</v>
      </c>
      <c r="AT482" s="142" t="s">
        <v>159</v>
      </c>
      <c r="AU482" s="142" t="s">
        <v>84</v>
      </c>
      <c r="AY482" s="17" t="s">
        <v>157</v>
      </c>
      <c r="BE482" s="143">
        <f>IF(N482="základní",J482,0)</f>
        <v>0</v>
      </c>
      <c r="BF482" s="143">
        <f>IF(N482="snížená",J482,0)</f>
        <v>0</v>
      </c>
      <c r="BG482" s="143">
        <f>IF(N482="zákl. přenesená",J482,0)</f>
        <v>0</v>
      </c>
      <c r="BH482" s="143">
        <f>IF(N482="sníž. přenesená",J482,0)</f>
        <v>0</v>
      </c>
      <c r="BI482" s="143">
        <f>IF(N482="nulová",J482,0)</f>
        <v>0</v>
      </c>
      <c r="BJ482" s="17" t="s">
        <v>80</v>
      </c>
      <c r="BK482" s="143">
        <f>ROUND(I482*H482,2)</f>
        <v>0</v>
      </c>
      <c r="BL482" s="17" t="s">
        <v>192</v>
      </c>
      <c r="BM482" s="142" t="s">
        <v>997</v>
      </c>
    </row>
    <row r="483" spans="2:65" s="1" customFormat="1" ht="10">
      <c r="B483" s="32"/>
      <c r="D483" s="144" t="s">
        <v>163</v>
      </c>
      <c r="F483" s="145" t="s">
        <v>2338</v>
      </c>
      <c r="I483" s="146"/>
      <c r="L483" s="32"/>
      <c r="M483" s="147"/>
      <c r="T483" s="53"/>
      <c r="AT483" s="17" t="s">
        <v>163</v>
      </c>
      <c r="AU483" s="17" t="s">
        <v>84</v>
      </c>
    </row>
    <row r="484" spans="2:65" s="1" customFormat="1" ht="16.5" customHeight="1">
      <c r="B484" s="32"/>
      <c r="C484" s="162" t="s">
        <v>999</v>
      </c>
      <c r="D484" s="162" t="s">
        <v>206</v>
      </c>
      <c r="E484" s="163" t="s">
        <v>2339</v>
      </c>
      <c r="F484" s="164" t="s">
        <v>2340</v>
      </c>
      <c r="G484" s="165" t="s">
        <v>340</v>
      </c>
      <c r="H484" s="166">
        <v>1</v>
      </c>
      <c r="I484" s="167"/>
      <c r="J484" s="168">
        <f>ROUND(I484*H484,2)</f>
        <v>0</v>
      </c>
      <c r="K484" s="164" t="s">
        <v>19</v>
      </c>
      <c r="L484" s="169"/>
      <c r="M484" s="170" t="s">
        <v>19</v>
      </c>
      <c r="N484" s="171" t="s">
        <v>46</v>
      </c>
      <c r="P484" s="140">
        <f>O484*H484</f>
        <v>0</v>
      </c>
      <c r="Q484" s="140">
        <v>0</v>
      </c>
      <c r="R484" s="140">
        <f>Q484*H484</f>
        <v>0</v>
      </c>
      <c r="S484" s="140">
        <v>0</v>
      </c>
      <c r="T484" s="141">
        <f>S484*H484</f>
        <v>0</v>
      </c>
      <c r="AR484" s="142" t="s">
        <v>230</v>
      </c>
      <c r="AT484" s="142" t="s">
        <v>206</v>
      </c>
      <c r="AU484" s="142" t="s">
        <v>84</v>
      </c>
      <c r="AY484" s="17" t="s">
        <v>157</v>
      </c>
      <c r="BE484" s="143">
        <f>IF(N484="základní",J484,0)</f>
        <v>0</v>
      </c>
      <c r="BF484" s="143">
        <f>IF(N484="snížená",J484,0)</f>
        <v>0</v>
      </c>
      <c r="BG484" s="143">
        <f>IF(N484="zákl. přenesená",J484,0)</f>
        <v>0</v>
      </c>
      <c r="BH484" s="143">
        <f>IF(N484="sníž. přenesená",J484,0)</f>
        <v>0</v>
      </c>
      <c r="BI484" s="143">
        <f>IF(N484="nulová",J484,0)</f>
        <v>0</v>
      </c>
      <c r="BJ484" s="17" t="s">
        <v>80</v>
      </c>
      <c r="BK484" s="143">
        <f>ROUND(I484*H484,2)</f>
        <v>0</v>
      </c>
      <c r="BL484" s="17" t="s">
        <v>192</v>
      </c>
      <c r="BM484" s="142" t="s">
        <v>1002</v>
      </c>
    </row>
    <row r="485" spans="2:65" s="1" customFormat="1" ht="10">
      <c r="B485" s="32"/>
      <c r="D485" s="144" t="s">
        <v>163</v>
      </c>
      <c r="F485" s="145" t="s">
        <v>2340</v>
      </c>
      <c r="I485" s="146"/>
      <c r="L485" s="32"/>
      <c r="M485" s="147"/>
      <c r="T485" s="53"/>
      <c r="AT485" s="17" t="s">
        <v>163</v>
      </c>
      <c r="AU485" s="17" t="s">
        <v>84</v>
      </c>
    </row>
    <row r="486" spans="2:65" s="1" customFormat="1" ht="16.5" customHeight="1">
      <c r="B486" s="32"/>
      <c r="C486" s="131" t="s">
        <v>571</v>
      </c>
      <c r="D486" s="131" t="s">
        <v>159</v>
      </c>
      <c r="E486" s="132" t="s">
        <v>2341</v>
      </c>
      <c r="F486" s="133" t="s">
        <v>2342</v>
      </c>
      <c r="G486" s="134" t="s">
        <v>340</v>
      </c>
      <c r="H486" s="135">
        <v>1</v>
      </c>
      <c r="I486" s="136"/>
      <c r="J486" s="137">
        <f>ROUND(I486*H486,2)</f>
        <v>0</v>
      </c>
      <c r="K486" s="133" t="s">
        <v>19</v>
      </c>
      <c r="L486" s="32"/>
      <c r="M486" s="138" t="s">
        <v>19</v>
      </c>
      <c r="N486" s="139" t="s">
        <v>46</v>
      </c>
      <c r="P486" s="140">
        <f>O486*H486</f>
        <v>0</v>
      </c>
      <c r="Q486" s="140">
        <v>0</v>
      </c>
      <c r="R486" s="140">
        <f>Q486*H486</f>
        <v>0</v>
      </c>
      <c r="S486" s="140">
        <v>0</v>
      </c>
      <c r="T486" s="141">
        <f>S486*H486</f>
        <v>0</v>
      </c>
      <c r="AR486" s="142" t="s">
        <v>192</v>
      </c>
      <c r="AT486" s="142" t="s">
        <v>159</v>
      </c>
      <c r="AU486" s="142" t="s">
        <v>84</v>
      </c>
      <c r="AY486" s="17" t="s">
        <v>157</v>
      </c>
      <c r="BE486" s="143">
        <f>IF(N486="základní",J486,0)</f>
        <v>0</v>
      </c>
      <c r="BF486" s="143">
        <f>IF(N486="snížená",J486,0)</f>
        <v>0</v>
      </c>
      <c r="BG486" s="143">
        <f>IF(N486="zákl. přenesená",J486,0)</f>
        <v>0</v>
      </c>
      <c r="BH486" s="143">
        <f>IF(N486="sníž. přenesená",J486,0)</f>
        <v>0</v>
      </c>
      <c r="BI486" s="143">
        <f>IF(N486="nulová",J486,0)</f>
        <v>0</v>
      </c>
      <c r="BJ486" s="17" t="s">
        <v>80</v>
      </c>
      <c r="BK486" s="143">
        <f>ROUND(I486*H486,2)</f>
        <v>0</v>
      </c>
      <c r="BL486" s="17" t="s">
        <v>192</v>
      </c>
      <c r="BM486" s="142" t="s">
        <v>1006</v>
      </c>
    </row>
    <row r="487" spans="2:65" s="1" customFormat="1" ht="10">
      <c r="B487" s="32"/>
      <c r="D487" s="144" t="s">
        <v>163</v>
      </c>
      <c r="F487" s="145" t="s">
        <v>2342</v>
      </c>
      <c r="I487" s="146"/>
      <c r="L487" s="32"/>
      <c r="M487" s="147"/>
      <c r="T487" s="53"/>
      <c r="AT487" s="17" t="s">
        <v>163</v>
      </c>
      <c r="AU487" s="17" t="s">
        <v>84</v>
      </c>
    </row>
    <row r="488" spans="2:65" s="1" customFormat="1" ht="16.5" customHeight="1">
      <c r="B488" s="32"/>
      <c r="C488" s="162" t="s">
        <v>1008</v>
      </c>
      <c r="D488" s="162" t="s">
        <v>206</v>
      </c>
      <c r="E488" s="163" t="s">
        <v>2343</v>
      </c>
      <c r="F488" s="164" t="s">
        <v>2344</v>
      </c>
      <c r="G488" s="165" t="s">
        <v>340</v>
      </c>
      <c r="H488" s="166">
        <v>1</v>
      </c>
      <c r="I488" s="167"/>
      <c r="J488" s="168">
        <f>ROUND(I488*H488,2)</f>
        <v>0</v>
      </c>
      <c r="K488" s="164" t="s">
        <v>19</v>
      </c>
      <c r="L488" s="169"/>
      <c r="M488" s="170" t="s">
        <v>19</v>
      </c>
      <c r="N488" s="171" t="s">
        <v>46</v>
      </c>
      <c r="P488" s="140">
        <f>O488*H488</f>
        <v>0</v>
      </c>
      <c r="Q488" s="140">
        <v>0</v>
      </c>
      <c r="R488" s="140">
        <f>Q488*H488</f>
        <v>0</v>
      </c>
      <c r="S488" s="140">
        <v>0</v>
      </c>
      <c r="T488" s="141">
        <f>S488*H488</f>
        <v>0</v>
      </c>
      <c r="AR488" s="142" t="s">
        <v>230</v>
      </c>
      <c r="AT488" s="142" t="s">
        <v>206</v>
      </c>
      <c r="AU488" s="142" t="s">
        <v>84</v>
      </c>
      <c r="AY488" s="17" t="s">
        <v>157</v>
      </c>
      <c r="BE488" s="143">
        <f>IF(N488="základní",J488,0)</f>
        <v>0</v>
      </c>
      <c r="BF488" s="143">
        <f>IF(N488="snížená",J488,0)</f>
        <v>0</v>
      </c>
      <c r="BG488" s="143">
        <f>IF(N488="zákl. přenesená",J488,0)</f>
        <v>0</v>
      </c>
      <c r="BH488" s="143">
        <f>IF(N488="sníž. přenesená",J488,0)</f>
        <v>0</v>
      </c>
      <c r="BI488" s="143">
        <f>IF(N488="nulová",J488,0)</f>
        <v>0</v>
      </c>
      <c r="BJ488" s="17" t="s">
        <v>80</v>
      </c>
      <c r="BK488" s="143">
        <f>ROUND(I488*H488,2)</f>
        <v>0</v>
      </c>
      <c r="BL488" s="17" t="s">
        <v>192</v>
      </c>
      <c r="BM488" s="142" t="s">
        <v>1011</v>
      </c>
    </row>
    <row r="489" spans="2:65" s="1" customFormat="1" ht="10">
      <c r="B489" s="32"/>
      <c r="D489" s="144" t="s">
        <v>163</v>
      </c>
      <c r="F489" s="145" t="s">
        <v>2344</v>
      </c>
      <c r="I489" s="146"/>
      <c r="L489" s="32"/>
      <c r="M489" s="147"/>
      <c r="T489" s="53"/>
      <c r="AT489" s="17" t="s">
        <v>163</v>
      </c>
      <c r="AU489" s="17" t="s">
        <v>84</v>
      </c>
    </row>
    <row r="490" spans="2:65" s="1" customFormat="1" ht="16.5" customHeight="1">
      <c r="B490" s="32"/>
      <c r="C490" s="131" t="s">
        <v>579</v>
      </c>
      <c r="D490" s="131" t="s">
        <v>159</v>
      </c>
      <c r="E490" s="132" t="s">
        <v>2345</v>
      </c>
      <c r="F490" s="133" t="s">
        <v>2346</v>
      </c>
      <c r="G490" s="134" t="s">
        <v>340</v>
      </c>
      <c r="H490" s="135">
        <v>1</v>
      </c>
      <c r="I490" s="136"/>
      <c r="J490" s="137">
        <f>ROUND(I490*H490,2)</f>
        <v>0</v>
      </c>
      <c r="K490" s="133" t="s">
        <v>19</v>
      </c>
      <c r="L490" s="32"/>
      <c r="M490" s="138" t="s">
        <v>19</v>
      </c>
      <c r="N490" s="139" t="s">
        <v>46</v>
      </c>
      <c r="P490" s="140">
        <f>O490*H490</f>
        <v>0</v>
      </c>
      <c r="Q490" s="140">
        <v>0</v>
      </c>
      <c r="R490" s="140">
        <f>Q490*H490</f>
        <v>0</v>
      </c>
      <c r="S490" s="140">
        <v>0</v>
      </c>
      <c r="T490" s="141">
        <f>S490*H490</f>
        <v>0</v>
      </c>
      <c r="AR490" s="142" t="s">
        <v>192</v>
      </c>
      <c r="AT490" s="142" t="s">
        <v>159</v>
      </c>
      <c r="AU490" s="142" t="s">
        <v>84</v>
      </c>
      <c r="AY490" s="17" t="s">
        <v>157</v>
      </c>
      <c r="BE490" s="143">
        <f>IF(N490="základní",J490,0)</f>
        <v>0</v>
      </c>
      <c r="BF490" s="143">
        <f>IF(N490="snížená",J490,0)</f>
        <v>0</v>
      </c>
      <c r="BG490" s="143">
        <f>IF(N490="zákl. přenesená",J490,0)</f>
        <v>0</v>
      </c>
      <c r="BH490" s="143">
        <f>IF(N490="sníž. přenesená",J490,0)</f>
        <v>0</v>
      </c>
      <c r="BI490" s="143">
        <f>IF(N490="nulová",J490,0)</f>
        <v>0</v>
      </c>
      <c r="BJ490" s="17" t="s">
        <v>80</v>
      </c>
      <c r="BK490" s="143">
        <f>ROUND(I490*H490,2)</f>
        <v>0</v>
      </c>
      <c r="BL490" s="17" t="s">
        <v>192</v>
      </c>
      <c r="BM490" s="142" t="s">
        <v>1017</v>
      </c>
    </row>
    <row r="491" spans="2:65" s="1" customFormat="1" ht="10">
      <c r="B491" s="32"/>
      <c r="D491" s="144" t="s">
        <v>163</v>
      </c>
      <c r="F491" s="145" t="s">
        <v>2346</v>
      </c>
      <c r="I491" s="146"/>
      <c r="L491" s="32"/>
      <c r="M491" s="147"/>
      <c r="T491" s="53"/>
      <c r="AT491" s="17" t="s">
        <v>163</v>
      </c>
      <c r="AU491" s="17" t="s">
        <v>84</v>
      </c>
    </row>
    <row r="492" spans="2:65" s="1" customFormat="1" ht="16.5" customHeight="1">
      <c r="B492" s="32"/>
      <c r="C492" s="162" t="s">
        <v>1018</v>
      </c>
      <c r="D492" s="162" t="s">
        <v>206</v>
      </c>
      <c r="E492" s="163" t="s">
        <v>2347</v>
      </c>
      <c r="F492" s="164" t="s">
        <v>2348</v>
      </c>
      <c r="G492" s="165" t="s">
        <v>340</v>
      </c>
      <c r="H492" s="166">
        <v>1</v>
      </c>
      <c r="I492" s="167"/>
      <c r="J492" s="168">
        <f>ROUND(I492*H492,2)</f>
        <v>0</v>
      </c>
      <c r="K492" s="164" t="s">
        <v>19</v>
      </c>
      <c r="L492" s="169"/>
      <c r="M492" s="170" t="s">
        <v>19</v>
      </c>
      <c r="N492" s="171" t="s">
        <v>46</v>
      </c>
      <c r="P492" s="140">
        <f>O492*H492</f>
        <v>0</v>
      </c>
      <c r="Q492" s="140">
        <v>0</v>
      </c>
      <c r="R492" s="140">
        <f>Q492*H492</f>
        <v>0</v>
      </c>
      <c r="S492" s="140">
        <v>0</v>
      </c>
      <c r="T492" s="141">
        <f>S492*H492</f>
        <v>0</v>
      </c>
      <c r="AR492" s="142" t="s">
        <v>230</v>
      </c>
      <c r="AT492" s="142" t="s">
        <v>206</v>
      </c>
      <c r="AU492" s="142" t="s">
        <v>84</v>
      </c>
      <c r="AY492" s="17" t="s">
        <v>157</v>
      </c>
      <c r="BE492" s="143">
        <f>IF(N492="základní",J492,0)</f>
        <v>0</v>
      </c>
      <c r="BF492" s="143">
        <f>IF(N492="snížená",J492,0)</f>
        <v>0</v>
      </c>
      <c r="BG492" s="143">
        <f>IF(N492="zákl. přenesená",J492,0)</f>
        <v>0</v>
      </c>
      <c r="BH492" s="143">
        <f>IF(N492="sníž. přenesená",J492,0)</f>
        <v>0</v>
      </c>
      <c r="BI492" s="143">
        <f>IF(N492="nulová",J492,0)</f>
        <v>0</v>
      </c>
      <c r="BJ492" s="17" t="s">
        <v>80</v>
      </c>
      <c r="BK492" s="143">
        <f>ROUND(I492*H492,2)</f>
        <v>0</v>
      </c>
      <c r="BL492" s="17" t="s">
        <v>192</v>
      </c>
      <c r="BM492" s="142" t="s">
        <v>1021</v>
      </c>
    </row>
    <row r="493" spans="2:65" s="1" customFormat="1" ht="10">
      <c r="B493" s="32"/>
      <c r="D493" s="144" t="s">
        <v>163</v>
      </c>
      <c r="F493" s="145" t="s">
        <v>2348</v>
      </c>
      <c r="I493" s="146"/>
      <c r="L493" s="32"/>
      <c r="M493" s="147"/>
      <c r="T493" s="53"/>
      <c r="AT493" s="17" t="s">
        <v>163</v>
      </c>
      <c r="AU493" s="17" t="s">
        <v>84</v>
      </c>
    </row>
    <row r="494" spans="2:65" s="1" customFormat="1" ht="16.5" customHeight="1">
      <c r="B494" s="32"/>
      <c r="C494" s="131" t="s">
        <v>582</v>
      </c>
      <c r="D494" s="131" t="s">
        <v>159</v>
      </c>
      <c r="E494" s="132" t="s">
        <v>2349</v>
      </c>
      <c r="F494" s="133" t="s">
        <v>2350</v>
      </c>
      <c r="G494" s="134" t="s">
        <v>340</v>
      </c>
      <c r="H494" s="135">
        <v>1</v>
      </c>
      <c r="I494" s="136"/>
      <c r="J494" s="137">
        <f>ROUND(I494*H494,2)</f>
        <v>0</v>
      </c>
      <c r="K494" s="133" t="s">
        <v>19</v>
      </c>
      <c r="L494" s="32"/>
      <c r="M494" s="138" t="s">
        <v>19</v>
      </c>
      <c r="N494" s="139" t="s">
        <v>46</v>
      </c>
      <c r="P494" s="140">
        <f>O494*H494</f>
        <v>0</v>
      </c>
      <c r="Q494" s="140">
        <v>0</v>
      </c>
      <c r="R494" s="140">
        <f>Q494*H494</f>
        <v>0</v>
      </c>
      <c r="S494" s="140">
        <v>0</v>
      </c>
      <c r="T494" s="141">
        <f>S494*H494</f>
        <v>0</v>
      </c>
      <c r="AR494" s="142" t="s">
        <v>192</v>
      </c>
      <c r="AT494" s="142" t="s">
        <v>159</v>
      </c>
      <c r="AU494" s="142" t="s">
        <v>84</v>
      </c>
      <c r="AY494" s="17" t="s">
        <v>157</v>
      </c>
      <c r="BE494" s="143">
        <f>IF(N494="základní",J494,0)</f>
        <v>0</v>
      </c>
      <c r="BF494" s="143">
        <f>IF(N494="snížená",J494,0)</f>
        <v>0</v>
      </c>
      <c r="BG494" s="143">
        <f>IF(N494="zákl. přenesená",J494,0)</f>
        <v>0</v>
      </c>
      <c r="BH494" s="143">
        <f>IF(N494="sníž. přenesená",J494,0)</f>
        <v>0</v>
      </c>
      <c r="BI494" s="143">
        <f>IF(N494="nulová",J494,0)</f>
        <v>0</v>
      </c>
      <c r="BJ494" s="17" t="s">
        <v>80</v>
      </c>
      <c r="BK494" s="143">
        <f>ROUND(I494*H494,2)</f>
        <v>0</v>
      </c>
      <c r="BL494" s="17" t="s">
        <v>192</v>
      </c>
      <c r="BM494" s="142" t="s">
        <v>1025</v>
      </c>
    </row>
    <row r="495" spans="2:65" s="1" customFormat="1" ht="10">
      <c r="B495" s="32"/>
      <c r="D495" s="144" t="s">
        <v>163</v>
      </c>
      <c r="F495" s="145" t="s">
        <v>2350</v>
      </c>
      <c r="I495" s="146"/>
      <c r="L495" s="32"/>
      <c r="M495" s="147"/>
      <c r="T495" s="53"/>
      <c r="AT495" s="17" t="s">
        <v>163</v>
      </c>
      <c r="AU495" s="17" t="s">
        <v>84</v>
      </c>
    </row>
    <row r="496" spans="2:65" s="1" customFormat="1" ht="16.5" customHeight="1">
      <c r="B496" s="32"/>
      <c r="C496" s="162" t="s">
        <v>1027</v>
      </c>
      <c r="D496" s="162" t="s">
        <v>206</v>
      </c>
      <c r="E496" s="163" t="s">
        <v>2351</v>
      </c>
      <c r="F496" s="164" t="s">
        <v>2352</v>
      </c>
      <c r="G496" s="165" t="s">
        <v>340</v>
      </c>
      <c r="H496" s="166">
        <v>1</v>
      </c>
      <c r="I496" s="167"/>
      <c r="J496" s="168">
        <f>ROUND(I496*H496,2)</f>
        <v>0</v>
      </c>
      <c r="K496" s="164" t="s">
        <v>19</v>
      </c>
      <c r="L496" s="169"/>
      <c r="M496" s="170" t="s">
        <v>19</v>
      </c>
      <c r="N496" s="171" t="s">
        <v>46</v>
      </c>
      <c r="P496" s="140">
        <f>O496*H496</f>
        <v>0</v>
      </c>
      <c r="Q496" s="140">
        <v>0</v>
      </c>
      <c r="R496" s="140">
        <f>Q496*H496</f>
        <v>0</v>
      </c>
      <c r="S496" s="140">
        <v>0</v>
      </c>
      <c r="T496" s="141">
        <f>S496*H496</f>
        <v>0</v>
      </c>
      <c r="AR496" s="142" t="s">
        <v>230</v>
      </c>
      <c r="AT496" s="142" t="s">
        <v>206</v>
      </c>
      <c r="AU496" s="142" t="s">
        <v>84</v>
      </c>
      <c r="AY496" s="17" t="s">
        <v>157</v>
      </c>
      <c r="BE496" s="143">
        <f>IF(N496="základní",J496,0)</f>
        <v>0</v>
      </c>
      <c r="BF496" s="143">
        <f>IF(N496="snížená",J496,0)</f>
        <v>0</v>
      </c>
      <c r="BG496" s="143">
        <f>IF(N496="zákl. přenesená",J496,0)</f>
        <v>0</v>
      </c>
      <c r="BH496" s="143">
        <f>IF(N496="sníž. přenesená",J496,0)</f>
        <v>0</v>
      </c>
      <c r="BI496" s="143">
        <f>IF(N496="nulová",J496,0)</f>
        <v>0</v>
      </c>
      <c r="BJ496" s="17" t="s">
        <v>80</v>
      </c>
      <c r="BK496" s="143">
        <f>ROUND(I496*H496,2)</f>
        <v>0</v>
      </c>
      <c r="BL496" s="17" t="s">
        <v>192</v>
      </c>
      <c r="BM496" s="142" t="s">
        <v>1030</v>
      </c>
    </row>
    <row r="497" spans="2:65" s="1" customFormat="1" ht="10">
      <c r="B497" s="32"/>
      <c r="D497" s="144" t="s">
        <v>163</v>
      </c>
      <c r="F497" s="145" t="s">
        <v>2352</v>
      </c>
      <c r="I497" s="146"/>
      <c r="L497" s="32"/>
      <c r="M497" s="147"/>
      <c r="T497" s="53"/>
      <c r="AT497" s="17" t="s">
        <v>163</v>
      </c>
      <c r="AU497" s="17" t="s">
        <v>84</v>
      </c>
    </row>
    <row r="498" spans="2:65" s="1" customFormat="1" ht="16.5" customHeight="1">
      <c r="B498" s="32"/>
      <c r="C498" s="162" t="s">
        <v>591</v>
      </c>
      <c r="D498" s="162" t="s">
        <v>206</v>
      </c>
      <c r="E498" s="163" t="s">
        <v>2353</v>
      </c>
      <c r="F498" s="164" t="s">
        <v>2123</v>
      </c>
      <c r="G498" s="165" t="s">
        <v>340</v>
      </c>
      <c r="H498" s="166">
        <v>1</v>
      </c>
      <c r="I498" s="167"/>
      <c r="J498" s="168">
        <f>ROUND(I498*H498,2)</f>
        <v>0</v>
      </c>
      <c r="K498" s="164" t="s">
        <v>19</v>
      </c>
      <c r="L498" s="169"/>
      <c r="M498" s="170" t="s">
        <v>19</v>
      </c>
      <c r="N498" s="171" t="s">
        <v>46</v>
      </c>
      <c r="P498" s="140">
        <f>O498*H498</f>
        <v>0</v>
      </c>
      <c r="Q498" s="140">
        <v>0</v>
      </c>
      <c r="R498" s="140">
        <f>Q498*H498</f>
        <v>0</v>
      </c>
      <c r="S498" s="140">
        <v>0</v>
      </c>
      <c r="T498" s="141">
        <f>S498*H498</f>
        <v>0</v>
      </c>
      <c r="AR498" s="142" t="s">
        <v>230</v>
      </c>
      <c r="AT498" s="142" t="s">
        <v>206</v>
      </c>
      <c r="AU498" s="142" t="s">
        <v>84</v>
      </c>
      <c r="AY498" s="17" t="s">
        <v>157</v>
      </c>
      <c r="BE498" s="143">
        <f>IF(N498="základní",J498,0)</f>
        <v>0</v>
      </c>
      <c r="BF498" s="143">
        <f>IF(N498="snížená",J498,0)</f>
        <v>0</v>
      </c>
      <c r="BG498" s="143">
        <f>IF(N498="zákl. přenesená",J498,0)</f>
        <v>0</v>
      </c>
      <c r="BH498" s="143">
        <f>IF(N498="sníž. přenesená",J498,0)</f>
        <v>0</v>
      </c>
      <c r="BI498" s="143">
        <f>IF(N498="nulová",J498,0)</f>
        <v>0</v>
      </c>
      <c r="BJ498" s="17" t="s">
        <v>80</v>
      </c>
      <c r="BK498" s="143">
        <f>ROUND(I498*H498,2)</f>
        <v>0</v>
      </c>
      <c r="BL498" s="17" t="s">
        <v>192</v>
      </c>
      <c r="BM498" s="142" t="s">
        <v>1034</v>
      </c>
    </row>
    <row r="499" spans="2:65" s="1" customFormat="1" ht="10">
      <c r="B499" s="32"/>
      <c r="D499" s="144" t="s">
        <v>163</v>
      </c>
      <c r="F499" s="145" t="s">
        <v>2123</v>
      </c>
      <c r="I499" s="146"/>
      <c r="L499" s="32"/>
      <c r="M499" s="147"/>
      <c r="T499" s="53"/>
      <c r="AT499" s="17" t="s">
        <v>163</v>
      </c>
      <c r="AU499" s="17" t="s">
        <v>84</v>
      </c>
    </row>
    <row r="500" spans="2:65" s="11" customFormat="1" ht="22.75" customHeight="1">
      <c r="B500" s="119"/>
      <c r="D500" s="120" t="s">
        <v>74</v>
      </c>
      <c r="E500" s="129" t="s">
        <v>2354</v>
      </c>
      <c r="F500" s="129" t="s">
        <v>2355</v>
      </c>
      <c r="I500" s="122"/>
      <c r="J500" s="130">
        <f>BK500</f>
        <v>0</v>
      </c>
      <c r="L500" s="119"/>
      <c r="M500" s="124"/>
      <c r="P500" s="125">
        <f>SUM(P501:P504)</f>
        <v>0</v>
      </c>
      <c r="R500" s="125">
        <f>SUM(R501:R504)</f>
        <v>0</v>
      </c>
      <c r="T500" s="126">
        <f>SUM(T501:T504)</f>
        <v>0</v>
      </c>
      <c r="AR500" s="120" t="s">
        <v>84</v>
      </c>
      <c r="AT500" s="127" t="s">
        <v>74</v>
      </c>
      <c r="AU500" s="127" t="s">
        <v>80</v>
      </c>
      <c r="AY500" s="120" t="s">
        <v>157</v>
      </c>
      <c r="BK500" s="128">
        <f>SUM(BK501:BK504)</f>
        <v>0</v>
      </c>
    </row>
    <row r="501" spans="2:65" s="1" customFormat="1" ht="16.5" customHeight="1">
      <c r="B501" s="32"/>
      <c r="C501" s="131" t="s">
        <v>1036</v>
      </c>
      <c r="D501" s="131" t="s">
        <v>159</v>
      </c>
      <c r="E501" s="132" t="s">
        <v>2356</v>
      </c>
      <c r="F501" s="133" t="s">
        <v>2357</v>
      </c>
      <c r="G501" s="134" t="s">
        <v>340</v>
      </c>
      <c r="H501" s="135">
        <v>3</v>
      </c>
      <c r="I501" s="136"/>
      <c r="J501" s="137">
        <f>ROUND(I501*H501,2)</f>
        <v>0</v>
      </c>
      <c r="K501" s="133" t="s">
        <v>19</v>
      </c>
      <c r="L501" s="32"/>
      <c r="M501" s="138" t="s">
        <v>19</v>
      </c>
      <c r="N501" s="139" t="s">
        <v>46</v>
      </c>
      <c r="P501" s="140">
        <f>O501*H501</f>
        <v>0</v>
      </c>
      <c r="Q501" s="140">
        <v>0</v>
      </c>
      <c r="R501" s="140">
        <f>Q501*H501</f>
        <v>0</v>
      </c>
      <c r="S501" s="140">
        <v>0</v>
      </c>
      <c r="T501" s="141">
        <f>S501*H501</f>
        <v>0</v>
      </c>
      <c r="AR501" s="142" t="s">
        <v>192</v>
      </c>
      <c r="AT501" s="142" t="s">
        <v>159</v>
      </c>
      <c r="AU501" s="142" t="s">
        <v>84</v>
      </c>
      <c r="AY501" s="17" t="s">
        <v>157</v>
      </c>
      <c r="BE501" s="143">
        <f>IF(N501="základní",J501,0)</f>
        <v>0</v>
      </c>
      <c r="BF501" s="143">
        <f>IF(N501="snížená",J501,0)</f>
        <v>0</v>
      </c>
      <c r="BG501" s="143">
        <f>IF(N501="zákl. přenesená",J501,0)</f>
        <v>0</v>
      </c>
      <c r="BH501" s="143">
        <f>IF(N501="sníž. přenesená",J501,0)</f>
        <v>0</v>
      </c>
      <c r="BI501" s="143">
        <f>IF(N501="nulová",J501,0)</f>
        <v>0</v>
      </c>
      <c r="BJ501" s="17" t="s">
        <v>80</v>
      </c>
      <c r="BK501" s="143">
        <f>ROUND(I501*H501,2)</f>
        <v>0</v>
      </c>
      <c r="BL501" s="17" t="s">
        <v>192</v>
      </c>
      <c r="BM501" s="142" t="s">
        <v>1039</v>
      </c>
    </row>
    <row r="502" spans="2:65" s="1" customFormat="1" ht="10">
      <c r="B502" s="32"/>
      <c r="D502" s="144" t="s">
        <v>163</v>
      </c>
      <c r="F502" s="145" t="s">
        <v>2357</v>
      </c>
      <c r="I502" s="146"/>
      <c r="L502" s="32"/>
      <c r="M502" s="147"/>
      <c r="T502" s="53"/>
      <c r="AT502" s="17" t="s">
        <v>163</v>
      </c>
      <c r="AU502" s="17" t="s">
        <v>84</v>
      </c>
    </row>
    <row r="503" spans="2:65" s="1" customFormat="1" ht="16.5" customHeight="1">
      <c r="B503" s="32"/>
      <c r="C503" s="162" t="s">
        <v>600</v>
      </c>
      <c r="D503" s="162" t="s">
        <v>206</v>
      </c>
      <c r="E503" s="163" t="s">
        <v>2358</v>
      </c>
      <c r="F503" s="164" t="s">
        <v>2359</v>
      </c>
      <c r="G503" s="165" t="s">
        <v>340</v>
      </c>
      <c r="H503" s="166">
        <v>3</v>
      </c>
      <c r="I503" s="167"/>
      <c r="J503" s="168">
        <f>ROUND(I503*H503,2)</f>
        <v>0</v>
      </c>
      <c r="K503" s="164" t="s">
        <v>19</v>
      </c>
      <c r="L503" s="169"/>
      <c r="M503" s="170" t="s">
        <v>19</v>
      </c>
      <c r="N503" s="171" t="s">
        <v>46</v>
      </c>
      <c r="P503" s="140">
        <f>O503*H503</f>
        <v>0</v>
      </c>
      <c r="Q503" s="140">
        <v>0</v>
      </c>
      <c r="R503" s="140">
        <f>Q503*H503</f>
        <v>0</v>
      </c>
      <c r="S503" s="140">
        <v>0</v>
      </c>
      <c r="T503" s="141">
        <f>S503*H503</f>
        <v>0</v>
      </c>
      <c r="AR503" s="142" t="s">
        <v>230</v>
      </c>
      <c r="AT503" s="142" t="s">
        <v>206</v>
      </c>
      <c r="AU503" s="142" t="s">
        <v>84</v>
      </c>
      <c r="AY503" s="17" t="s">
        <v>157</v>
      </c>
      <c r="BE503" s="143">
        <f>IF(N503="základní",J503,0)</f>
        <v>0</v>
      </c>
      <c r="BF503" s="143">
        <f>IF(N503="snížená",J503,0)</f>
        <v>0</v>
      </c>
      <c r="BG503" s="143">
        <f>IF(N503="zákl. přenesená",J503,0)</f>
        <v>0</v>
      </c>
      <c r="BH503" s="143">
        <f>IF(N503="sníž. přenesená",J503,0)</f>
        <v>0</v>
      </c>
      <c r="BI503" s="143">
        <f>IF(N503="nulová",J503,0)</f>
        <v>0</v>
      </c>
      <c r="BJ503" s="17" t="s">
        <v>80</v>
      </c>
      <c r="BK503" s="143">
        <f>ROUND(I503*H503,2)</f>
        <v>0</v>
      </c>
      <c r="BL503" s="17" t="s">
        <v>192</v>
      </c>
      <c r="BM503" s="142" t="s">
        <v>1043</v>
      </c>
    </row>
    <row r="504" spans="2:65" s="1" customFormat="1" ht="10">
      <c r="B504" s="32"/>
      <c r="D504" s="144" t="s">
        <v>163</v>
      </c>
      <c r="F504" s="145" t="s">
        <v>2359</v>
      </c>
      <c r="I504" s="146"/>
      <c r="L504" s="32"/>
      <c r="M504" s="147"/>
      <c r="T504" s="53"/>
      <c r="AT504" s="17" t="s">
        <v>163</v>
      </c>
      <c r="AU504" s="17" t="s">
        <v>84</v>
      </c>
    </row>
    <row r="505" spans="2:65" s="11" customFormat="1" ht="25.9" customHeight="1">
      <c r="B505" s="119"/>
      <c r="D505" s="120" t="s">
        <v>74</v>
      </c>
      <c r="E505" s="121" t="s">
        <v>1500</v>
      </c>
      <c r="F505" s="121" t="s">
        <v>1501</v>
      </c>
      <c r="I505" s="122"/>
      <c r="J505" s="123">
        <f>BK505</f>
        <v>0</v>
      </c>
      <c r="L505" s="119"/>
      <c r="M505" s="124"/>
      <c r="P505" s="125">
        <f>SUM(P506:P507)</f>
        <v>0</v>
      </c>
      <c r="R505" s="125">
        <f>SUM(R506:R507)</f>
        <v>0</v>
      </c>
      <c r="T505" s="126">
        <f>SUM(T506:T507)</f>
        <v>0</v>
      </c>
      <c r="AR505" s="120" t="s">
        <v>90</v>
      </c>
      <c r="AT505" s="127" t="s">
        <v>74</v>
      </c>
      <c r="AU505" s="127" t="s">
        <v>75</v>
      </c>
      <c r="AY505" s="120" t="s">
        <v>157</v>
      </c>
      <c r="BK505" s="128">
        <f>SUM(BK506:BK507)</f>
        <v>0</v>
      </c>
    </row>
    <row r="506" spans="2:65" s="1" customFormat="1" ht="21.75" customHeight="1">
      <c r="B506" s="32"/>
      <c r="C506" s="131" t="s">
        <v>1046</v>
      </c>
      <c r="D506" s="131" t="s">
        <v>159</v>
      </c>
      <c r="E506" s="132" t="s">
        <v>1836</v>
      </c>
      <c r="F506" s="133" t="s">
        <v>1837</v>
      </c>
      <c r="G506" s="134" t="s">
        <v>1505</v>
      </c>
      <c r="H506" s="135">
        <v>62</v>
      </c>
      <c r="I506" s="136"/>
      <c r="J506" s="137">
        <f>ROUND(I506*H506,2)</f>
        <v>0</v>
      </c>
      <c r="K506" s="133" t="s">
        <v>19</v>
      </c>
      <c r="L506" s="32"/>
      <c r="M506" s="138" t="s">
        <v>19</v>
      </c>
      <c r="N506" s="139" t="s">
        <v>46</v>
      </c>
      <c r="P506" s="140">
        <f>O506*H506</f>
        <v>0</v>
      </c>
      <c r="Q506" s="140">
        <v>0</v>
      </c>
      <c r="R506" s="140">
        <f>Q506*H506</f>
        <v>0</v>
      </c>
      <c r="S506" s="140">
        <v>0</v>
      </c>
      <c r="T506" s="141">
        <f>S506*H506</f>
        <v>0</v>
      </c>
      <c r="AR506" s="142" t="s">
        <v>1506</v>
      </c>
      <c r="AT506" s="142" t="s">
        <v>159</v>
      </c>
      <c r="AU506" s="142" t="s">
        <v>80</v>
      </c>
      <c r="AY506" s="17" t="s">
        <v>157</v>
      </c>
      <c r="BE506" s="143">
        <f>IF(N506="základní",J506,0)</f>
        <v>0</v>
      </c>
      <c r="BF506" s="143">
        <f>IF(N506="snížená",J506,0)</f>
        <v>0</v>
      </c>
      <c r="BG506" s="143">
        <f>IF(N506="zákl. přenesená",J506,0)</f>
        <v>0</v>
      </c>
      <c r="BH506" s="143">
        <f>IF(N506="sníž. přenesená",J506,0)</f>
        <v>0</v>
      </c>
      <c r="BI506" s="143">
        <f>IF(N506="nulová",J506,0)</f>
        <v>0</v>
      </c>
      <c r="BJ506" s="17" t="s">
        <v>80</v>
      </c>
      <c r="BK506" s="143">
        <f>ROUND(I506*H506,2)</f>
        <v>0</v>
      </c>
      <c r="BL506" s="17" t="s">
        <v>1506</v>
      </c>
      <c r="BM506" s="142" t="s">
        <v>1049</v>
      </c>
    </row>
    <row r="507" spans="2:65" s="1" customFormat="1" ht="10">
      <c r="B507" s="32"/>
      <c r="D507" s="144" t="s">
        <v>163</v>
      </c>
      <c r="F507" s="145" t="s">
        <v>1837</v>
      </c>
      <c r="I507" s="146"/>
      <c r="L507" s="32"/>
      <c r="M507" s="147"/>
      <c r="T507" s="53"/>
      <c r="AT507" s="17" t="s">
        <v>163</v>
      </c>
      <c r="AU507" s="17" t="s">
        <v>80</v>
      </c>
    </row>
    <row r="508" spans="2:65" s="11" customFormat="1" ht="25.9" customHeight="1">
      <c r="B508" s="119"/>
      <c r="D508" s="120" t="s">
        <v>74</v>
      </c>
      <c r="E508" s="121" t="s">
        <v>1974</v>
      </c>
      <c r="F508" s="121" t="s">
        <v>2360</v>
      </c>
      <c r="I508" s="122"/>
      <c r="J508" s="123">
        <f>BK508</f>
        <v>0</v>
      </c>
      <c r="L508" s="119"/>
      <c r="M508" s="124"/>
      <c r="P508" s="125">
        <f>P509</f>
        <v>0</v>
      </c>
      <c r="R508" s="125">
        <f>R509</f>
        <v>0</v>
      </c>
      <c r="T508" s="126">
        <f>T509</f>
        <v>0</v>
      </c>
      <c r="AR508" s="120" t="s">
        <v>93</v>
      </c>
      <c r="AT508" s="127" t="s">
        <v>74</v>
      </c>
      <c r="AU508" s="127" t="s">
        <v>75</v>
      </c>
      <c r="AY508" s="120" t="s">
        <v>157</v>
      </c>
      <c r="BK508" s="128">
        <f>BK509</f>
        <v>0</v>
      </c>
    </row>
    <row r="509" spans="2:65" s="11" customFormat="1" ht="22.75" customHeight="1">
      <c r="B509" s="119"/>
      <c r="D509" s="120" t="s">
        <v>74</v>
      </c>
      <c r="E509" s="129" t="s">
        <v>1975</v>
      </c>
      <c r="F509" s="129" t="s">
        <v>2361</v>
      </c>
      <c r="I509" s="122"/>
      <c r="J509" s="130">
        <f>BK509</f>
        <v>0</v>
      </c>
      <c r="L509" s="119"/>
      <c r="M509" s="124"/>
      <c r="P509" s="125">
        <f>SUM(P510:P511)</f>
        <v>0</v>
      </c>
      <c r="R509" s="125">
        <f>SUM(R510:R511)</f>
        <v>0</v>
      </c>
      <c r="T509" s="126">
        <f>SUM(T510:T511)</f>
        <v>0</v>
      </c>
      <c r="AR509" s="120" t="s">
        <v>93</v>
      </c>
      <c r="AT509" s="127" t="s">
        <v>74</v>
      </c>
      <c r="AU509" s="127" t="s">
        <v>80</v>
      </c>
      <c r="AY509" s="120" t="s">
        <v>157</v>
      </c>
      <c r="BK509" s="128">
        <f>SUM(BK510:BK511)</f>
        <v>0</v>
      </c>
    </row>
    <row r="510" spans="2:65" s="1" customFormat="1" ht="16.5" customHeight="1">
      <c r="B510" s="32"/>
      <c r="C510" s="131" t="s">
        <v>1055</v>
      </c>
      <c r="D510" s="131" t="s">
        <v>159</v>
      </c>
      <c r="E510" s="132" t="s">
        <v>2362</v>
      </c>
      <c r="F510" s="133" t="s">
        <v>2363</v>
      </c>
      <c r="G510" s="134" t="s">
        <v>2364</v>
      </c>
      <c r="H510" s="135">
        <v>1</v>
      </c>
      <c r="I510" s="136"/>
      <c r="J510" s="137">
        <f>ROUND(I510*H510,2)</f>
        <v>0</v>
      </c>
      <c r="K510" s="133" t="s">
        <v>19</v>
      </c>
      <c r="L510" s="32"/>
      <c r="M510" s="138" t="s">
        <v>19</v>
      </c>
      <c r="N510" s="139" t="s">
        <v>46</v>
      </c>
      <c r="P510" s="140">
        <f>O510*H510</f>
        <v>0</v>
      </c>
      <c r="Q510" s="140">
        <v>0</v>
      </c>
      <c r="R510" s="140">
        <f>Q510*H510</f>
        <v>0</v>
      </c>
      <c r="S510" s="140">
        <v>0</v>
      </c>
      <c r="T510" s="141">
        <f>S510*H510</f>
        <v>0</v>
      </c>
      <c r="AR510" s="142" t="s">
        <v>90</v>
      </c>
      <c r="AT510" s="142" t="s">
        <v>159</v>
      </c>
      <c r="AU510" s="142" t="s">
        <v>84</v>
      </c>
      <c r="AY510" s="17" t="s">
        <v>157</v>
      </c>
      <c r="BE510" s="143">
        <f>IF(N510="základní",J510,0)</f>
        <v>0</v>
      </c>
      <c r="BF510" s="143">
        <f>IF(N510="snížená",J510,0)</f>
        <v>0</v>
      </c>
      <c r="BG510" s="143">
        <f>IF(N510="zákl. přenesená",J510,0)</f>
        <v>0</v>
      </c>
      <c r="BH510" s="143">
        <f>IF(N510="sníž. přenesená",J510,0)</f>
        <v>0</v>
      </c>
      <c r="BI510" s="143">
        <f>IF(N510="nulová",J510,0)</f>
        <v>0</v>
      </c>
      <c r="BJ510" s="17" t="s">
        <v>80</v>
      </c>
      <c r="BK510" s="143">
        <f>ROUND(I510*H510,2)</f>
        <v>0</v>
      </c>
      <c r="BL510" s="17" t="s">
        <v>90</v>
      </c>
      <c r="BM510" s="142" t="s">
        <v>1058</v>
      </c>
    </row>
    <row r="511" spans="2:65" s="1" customFormat="1" ht="10">
      <c r="B511" s="32"/>
      <c r="D511" s="144" t="s">
        <v>163</v>
      </c>
      <c r="F511" s="145" t="s">
        <v>2363</v>
      </c>
      <c r="I511" s="146"/>
      <c r="L511" s="32"/>
      <c r="M511" s="190"/>
      <c r="N511" s="191"/>
      <c r="O511" s="191"/>
      <c r="P511" s="191"/>
      <c r="Q511" s="191"/>
      <c r="R511" s="191"/>
      <c r="S511" s="191"/>
      <c r="T511" s="192"/>
      <c r="AT511" s="17" t="s">
        <v>163</v>
      </c>
      <c r="AU511" s="17" t="s">
        <v>84</v>
      </c>
    </row>
    <row r="512" spans="2:65" s="1" customFormat="1" ht="7" customHeight="1">
      <c r="B512" s="41"/>
      <c r="C512" s="42"/>
      <c r="D512" s="42"/>
      <c r="E512" s="42"/>
      <c r="F512" s="42"/>
      <c r="G512" s="42"/>
      <c r="H512" s="42"/>
      <c r="I512" s="42"/>
      <c r="J512" s="42"/>
      <c r="K512" s="42"/>
      <c r="L512" s="32"/>
    </row>
  </sheetData>
  <sheetProtection algorithmName="SHA-512" hashValue="lk8q8P8eWPQ7JblMM/0NMZd1+EaLgTjknU7InYV66keFgYseDD7ek8ZLKcLTQFjFCigbR+Gl2N8ujbCaZMdONQ==" saltValue="RgqFNSw+8Hm6gibwXaCY4WcJWYg0KaZWmXYHvLlgAxMY3lVV+0weBo1ES1ANQ4W8PflgEz6arAxMaiOCkUbqBg==" spinCount="100000" sheet="1" objects="1" scenarios="1" formatColumns="0" formatRows="0" autoFilter="0"/>
  <autoFilter ref="C85:K511" xr:uid="{00000000-0009-0000-0000-000004000000}"/>
  <mergeCells count="9">
    <mergeCell ref="E50:H50"/>
    <mergeCell ref="E76:H76"/>
    <mergeCell ref="E78:H78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225"/>
  <sheetViews>
    <sheetView showGridLines="0" workbookViewId="0"/>
  </sheetViews>
  <sheetFormatPr defaultRowHeight="14.5"/>
  <cols>
    <col min="1" max="1" width="8.33203125" customWidth="1"/>
    <col min="2" max="2" width="1.21875" customWidth="1"/>
    <col min="3" max="3" width="4.109375" customWidth="1"/>
    <col min="4" max="4" width="4.33203125" customWidth="1"/>
    <col min="5" max="5" width="17.109375" customWidth="1"/>
    <col min="6" max="6" width="100.77734375" customWidth="1"/>
    <col min="7" max="7" width="7.44140625" customWidth="1"/>
    <col min="8" max="8" width="14" customWidth="1"/>
    <col min="9" max="9" width="15.77734375" customWidth="1"/>
    <col min="10" max="11" width="22.33203125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AT2" s="17" t="s">
        <v>95</v>
      </c>
    </row>
    <row r="3" spans="2:46" ht="7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84</v>
      </c>
    </row>
    <row r="4" spans="2:46" ht="25" customHeight="1">
      <c r="B4" s="20"/>
      <c r="D4" s="21" t="s">
        <v>111</v>
      </c>
      <c r="L4" s="20"/>
      <c r="M4" s="90" t="s">
        <v>10</v>
      </c>
      <c r="AT4" s="17" t="s">
        <v>4</v>
      </c>
    </row>
    <row r="5" spans="2:46" ht="7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35" t="str">
        <f>'Rekapitulace stavby'!K6</f>
        <v>Novostavba hasičské zbrojnice pro obec Stračov na p.p.č. 79-2 v k.ú. Stračov-výkaz výměr</v>
      </c>
      <c r="F7" s="236"/>
      <c r="G7" s="236"/>
      <c r="H7" s="236"/>
      <c r="L7" s="20"/>
    </row>
    <row r="8" spans="2:46" s="1" customFormat="1" ht="12" customHeight="1">
      <c r="B8" s="32"/>
      <c r="D8" s="27" t="s">
        <v>112</v>
      </c>
      <c r="L8" s="32"/>
    </row>
    <row r="9" spans="2:46" s="1" customFormat="1" ht="16.5" customHeight="1">
      <c r="B9" s="32"/>
      <c r="E9" s="194" t="s">
        <v>2365</v>
      </c>
      <c r="F9" s="237"/>
      <c r="G9" s="237"/>
      <c r="H9" s="237"/>
      <c r="L9" s="32"/>
    </row>
    <row r="10" spans="2:46" s="1" customFormat="1" ht="10">
      <c r="B10" s="32"/>
      <c r="L10" s="32"/>
    </row>
    <row r="11" spans="2:46" s="1" customFormat="1" ht="12" customHeight="1">
      <c r="B11" s="32"/>
      <c r="D11" s="27" t="s">
        <v>18</v>
      </c>
      <c r="F11" s="25" t="s">
        <v>19</v>
      </c>
      <c r="I11" s="27" t="s">
        <v>20</v>
      </c>
      <c r="J11" s="25" t="s">
        <v>19</v>
      </c>
      <c r="L11" s="32"/>
    </row>
    <row r="12" spans="2:46" s="1" customFormat="1" ht="12" customHeight="1">
      <c r="B12" s="32"/>
      <c r="D12" s="27" t="s">
        <v>21</v>
      </c>
      <c r="F12" s="25" t="s">
        <v>22</v>
      </c>
      <c r="I12" s="27" t="s">
        <v>23</v>
      </c>
      <c r="J12" s="49" t="str">
        <f>'Rekapitulace stavby'!AN8</f>
        <v>29. 6. 2026</v>
      </c>
      <c r="L12" s="32"/>
    </row>
    <row r="13" spans="2:46" s="1" customFormat="1" ht="10.75" customHeight="1">
      <c r="B13" s="32"/>
      <c r="L13" s="32"/>
    </row>
    <row r="14" spans="2:46" s="1" customFormat="1" ht="12" customHeight="1">
      <c r="B14" s="32"/>
      <c r="D14" s="27" t="s">
        <v>25</v>
      </c>
      <c r="I14" s="27" t="s">
        <v>26</v>
      </c>
      <c r="J14" s="25" t="s">
        <v>27</v>
      </c>
      <c r="L14" s="32"/>
    </row>
    <row r="15" spans="2:46" s="1" customFormat="1" ht="18" customHeight="1">
      <c r="B15" s="32"/>
      <c r="E15" s="25" t="s">
        <v>28</v>
      </c>
      <c r="I15" s="27" t="s">
        <v>29</v>
      </c>
      <c r="J15" s="25" t="s">
        <v>30</v>
      </c>
      <c r="L15" s="32"/>
    </row>
    <row r="16" spans="2:46" s="1" customFormat="1" ht="7" customHeight="1">
      <c r="B16" s="32"/>
      <c r="L16" s="32"/>
    </row>
    <row r="17" spans="2:12" s="1" customFormat="1" ht="12" customHeight="1">
      <c r="B17" s="32"/>
      <c r="D17" s="27" t="s">
        <v>31</v>
      </c>
      <c r="I17" s="27" t="s">
        <v>26</v>
      </c>
      <c r="J17" s="28" t="str">
        <f>'Rekapitulace stavby'!AN13</f>
        <v>Vyplň údaj</v>
      </c>
      <c r="L17" s="32"/>
    </row>
    <row r="18" spans="2:12" s="1" customFormat="1" ht="18" customHeight="1">
      <c r="B18" s="32"/>
      <c r="E18" s="238" t="str">
        <f>'Rekapitulace stavby'!E14</f>
        <v>Vyplň údaj</v>
      </c>
      <c r="F18" s="219"/>
      <c r="G18" s="219"/>
      <c r="H18" s="219"/>
      <c r="I18" s="27" t="s">
        <v>29</v>
      </c>
      <c r="J18" s="28" t="str">
        <f>'Rekapitulace stavby'!AN14</f>
        <v>Vyplň údaj</v>
      </c>
      <c r="L18" s="32"/>
    </row>
    <row r="19" spans="2:12" s="1" customFormat="1" ht="7" customHeight="1">
      <c r="B19" s="32"/>
      <c r="L19" s="32"/>
    </row>
    <row r="20" spans="2:12" s="1" customFormat="1" ht="12" customHeight="1">
      <c r="B20" s="32"/>
      <c r="D20" s="27" t="s">
        <v>33</v>
      </c>
      <c r="I20" s="27" t="s">
        <v>26</v>
      </c>
      <c r="J20" s="25" t="s">
        <v>34</v>
      </c>
      <c r="L20" s="32"/>
    </row>
    <row r="21" spans="2:12" s="1" customFormat="1" ht="18" customHeight="1">
      <c r="B21" s="32"/>
      <c r="E21" s="25" t="s">
        <v>35</v>
      </c>
      <c r="I21" s="27" t="s">
        <v>29</v>
      </c>
      <c r="J21" s="25" t="s">
        <v>19</v>
      </c>
      <c r="L21" s="32"/>
    </row>
    <row r="22" spans="2:12" s="1" customFormat="1" ht="7" customHeight="1">
      <c r="B22" s="32"/>
      <c r="L22" s="32"/>
    </row>
    <row r="23" spans="2:12" s="1" customFormat="1" ht="12" customHeight="1">
      <c r="B23" s="32"/>
      <c r="D23" s="27" t="s">
        <v>37</v>
      </c>
      <c r="I23" s="27" t="s">
        <v>26</v>
      </c>
      <c r="J23" s="25" t="str">
        <f>IF('Rekapitulace stavby'!AN19="","",'Rekapitulace stavby'!AN19)</f>
        <v/>
      </c>
      <c r="L23" s="32"/>
    </row>
    <row r="24" spans="2:12" s="1" customFormat="1" ht="18" customHeight="1">
      <c r="B24" s="32"/>
      <c r="E24" s="25" t="str">
        <f>IF('Rekapitulace stavby'!E20="","",'Rekapitulace stavby'!E20)</f>
        <v xml:space="preserve"> </v>
      </c>
      <c r="I24" s="27" t="s">
        <v>29</v>
      </c>
      <c r="J24" s="25" t="str">
        <f>IF('Rekapitulace stavby'!AN20="","",'Rekapitulace stavby'!AN20)</f>
        <v/>
      </c>
      <c r="L24" s="32"/>
    </row>
    <row r="25" spans="2:12" s="1" customFormat="1" ht="7" customHeight="1">
      <c r="B25" s="32"/>
      <c r="L25" s="32"/>
    </row>
    <row r="26" spans="2:12" s="1" customFormat="1" ht="12" customHeight="1">
      <c r="B26" s="32"/>
      <c r="D26" s="27" t="s">
        <v>39</v>
      </c>
      <c r="L26" s="32"/>
    </row>
    <row r="27" spans="2:12" s="7" customFormat="1" ht="47.25" customHeight="1">
      <c r="B27" s="91"/>
      <c r="E27" s="224" t="s">
        <v>40</v>
      </c>
      <c r="F27" s="224"/>
      <c r="G27" s="224"/>
      <c r="H27" s="224"/>
      <c r="L27" s="91"/>
    </row>
    <row r="28" spans="2:12" s="1" customFormat="1" ht="7" customHeight="1">
      <c r="B28" s="32"/>
      <c r="L28" s="32"/>
    </row>
    <row r="29" spans="2:12" s="1" customFormat="1" ht="7" customHeight="1">
      <c r="B29" s="32"/>
      <c r="D29" s="50"/>
      <c r="E29" s="50"/>
      <c r="F29" s="50"/>
      <c r="G29" s="50"/>
      <c r="H29" s="50"/>
      <c r="I29" s="50"/>
      <c r="J29" s="50"/>
      <c r="K29" s="50"/>
      <c r="L29" s="32"/>
    </row>
    <row r="30" spans="2:12" s="1" customFormat="1" ht="25.4" customHeight="1">
      <c r="B30" s="32"/>
      <c r="D30" s="92" t="s">
        <v>41</v>
      </c>
      <c r="J30" s="63">
        <f>ROUND(J87, 2)</f>
        <v>0</v>
      </c>
      <c r="L30" s="32"/>
    </row>
    <row r="31" spans="2:12" s="1" customFormat="1" ht="7" customHeight="1">
      <c r="B31" s="32"/>
      <c r="D31" s="50"/>
      <c r="E31" s="50"/>
      <c r="F31" s="50"/>
      <c r="G31" s="50"/>
      <c r="H31" s="50"/>
      <c r="I31" s="50"/>
      <c r="J31" s="50"/>
      <c r="K31" s="50"/>
      <c r="L31" s="32"/>
    </row>
    <row r="32" spans="2:12" s="1" customFormat="1" ht="14.4" customHeight="1">
      <c r="B32" s="32"/>
      <c r="F32" s="35" t="s">
        <v>43</v>
      </c>
      <c r="I32" s="35" t="s">
        <v>42</v>
      </c>
      <c r="J32" s="35" t="s">
        <v>44</v>
      </c>
      <c r="L32" s="32"/>
    </row>
    <row r="33" spans="2:12" s="1" customFormat="1" ht="14.4" customHeight="1">
      <c r="B33" s="32"/>
      <c r="D33" s="52" t="s">
        <v>45</v>
      </c>
      <c r="E33" s="27" t="s">
        <v>46</v>
      </c>
      <c r="F33" s="83">
        <f>ROUND((SUM(BE87:BE224)),  2)</f>
        <v>0</v>
      </c>
      <c r="I33" s="93">
        <v>0.21</v>
      </c>
      <c r="J33" s="83">
        <f>ROUND(((SUM(BE87:BE224))*I33),  2)</f>
        <v>0</v>
      </c>
      <c r="L33" s="32"/>
    </row>
    <row r="34" spans="2:12" s="1" customFormat="1" ht="14.4" customHeight="1">
      <c r="B34" s="32"/>
      <c r="E34" s="27" t="s">
        <v>47</v>
      </c>
      <c r="F34" s="83">
        <f>ROUND((SUM(BF87:BF224)),  2)</f>
        <v>0</v>
      </c>
      <c r="I34" s="93">
        <v>0.12</v>
      </c>
      <c r="J34" s="83">
        <f>ROUND(((SUM(BF87:BF224))*I34),  2)</f>
        <v>0</v>
      </c>
      <c r="L34" s="32"/>
    </row>
    <row r="35" spans="2:12" s="1" customFormat="1" ht="14.4" hidden="1" customHeight="1">
      <c r="B35" s="32"/>
      <c r="E35" s="27" t="s">
        <v>48</v>
      </c>
      <c r="F35" s="83">
        <f>ROUND((SUM(BG87:BG224)),  2)</f>
        <v>0</v>
      </c>
      <c r="I35" s="93">
        <v>0.21</v>
      </c>
      <c r="J35" s="83">
        <f>0</f>
        <v>0</v>
      </c>
      <c r="L35" s="32"/>
    </row>
    <row r="36" spans="2:12" s="1" customFormat="1" ht="14.4" hidden="1" customHeight="1">
      <c r="B36" s="32"/>
      <c r="E36" s="27" t="s">
        <v>49</v>
      </c>
      <c r="F36" s="83">
        <f>ROUND((SUM(BH87:BH224)),  2)</f>
        <v>0</v>
      </c>
      <c r="I36" s="93">
        <v>0.12</v>
      </c>
      <c r="J36" s="83">
        <f>0</f>
        <v>0</v>
      </c>
      <c r="L36" s="32"/>
    </row>
    <row r="37" spans="2:12" s="1" customFormat="1" ht="14.4" hidden="1" customHeight="1">
      <c r="B37" s="32"/>
      <c r="E37" s="27" t="s">
        <v>50</v>
      </c>
      <c r="F37" s="83">
        <f>ROUND((SUM(BI87:BI224)),  2)</f>
        <v>0</v>
      </c>
      <c r="I37" s="93">
        <v>0</v>
      </c>
      <c r="J37" s="83">
        <f>0</f>
        <v>0</v>
      </c>
      <c r="L37" s="32"/>
    </row>
    <row r="38" spans="2:12" s="1" customFormat="1" ht="7" customHeight="1">
      <c r="B38" s="32"/>
      <c r="L38" s="32"/>
    </row>
    <row r="39" spans="2:12" s="1" customFormat="1" ht="25.4" customHeight="1">
      <c r="B39" s="32"/>
      <c r="C39" s="94"/>
      <c r="D39" s="95" t="s">
        <v>51</v>
      </c>
      <c r="E39" s="54"/>
      <c r="F39" s="54"/>
      <c r="G39" s="96" t="s">
        <v>52</v>
      </c>
      <c r="H39" s="97" t="s">
        <v>53</v>
      </c>
      <c r="I39" s="54"/>
      <c r="J39" s="98">
        <f>SUM(J30:J37)</f>
        <v>0</v>
      </c>
      <c r="K39" s="99"/>
      <c r="L39" s="32"/>
    </row>
    <row r="40" spans="2:12" s="1" customFormat="1" ht="14.4" customHeight="1">
      <c r="B40" s="41"/>
      <c r="C40" s="42"/>
      <c r="D40" s="42"/>
      <c r="E40" s="42"/>
      <c r="F40" s="42"/>
      <c r="G40" s="42"/>
      <c r="H40" s="42"/>
      <c r="I40" s="42"/>
      <c r="J40" s="42"/>
      <c r="K40" s="42"/>
      <c r="L40" s="32"/>
    </row>
    <row r="44" spans="2:12" s="1" customFormat="1" ht="7" hidden="1" customHeight="1">
      <c r="B44" s="43"/>
      <c r="C44" s="44"/>
      <c r="D44" s="44"/>
      <c r="E44" s="44"/>
      <c r="F44" s="44"/>
      <c r="G44" s="44"/>
      <c r="H44" s="44"/>
      <c r="I44" s="44"/>
      <c r="J44" s="44"/>
      <c r="K44" s="44"/>
      <c r="L44" s="32"/>
    </row>
    <row r="45" spans="2:12" s="1" customFormat="1" ht="25" hidden="1" customHeight="1">
      <c r="B45" s="32"/>
      <c r="C45" s="21" t="s">
        <v>114</v>
      </c>
      <c r="L45" s="32"/>
    </row>
    <row r="46" spans="2:12" s="1" customFormat="1" ht="7" hidden="1" customHeight="1">
      <c r="B46" s="32"/>
      <c r="L46" s="32"/>
    </row>
    <row r="47" spans="2:12" s="1" customFormat="1" ht="12" hidden="1" customHeight="1">
      <c r="B47" s="32"/>
      <c r="C47" s="27" t="s">
        <v>16</v>
      </c>
      <c r="L47" s="32"/>
    </row>
    <row r="48" spans="2:12" s="1" customFormat="1" ht="16.5" hidden="1" customHeight="1">
      <c r="B48" s="32"/>
      <c r="E48" s="235" t="str">
        <f>E7</f>
        <v>Novostavba hasičské zbrojnice pro obec Stračov na p.p.č. 79-2 v k.ú. Stračov-výkaz výměr</v>
      </c>
      <c r="F48" s="236"/>
      <c r="G48" s="236"/>
      <c r="H48" s="236"/>
      <c r="L48" s="32"/>
    </row>
    <row r="49" spans="2:47" s="1" customFormat="1" ht="12" hidden="1" customHeight="1">
      <c r="B49" s="32"/>
      <c r="C49" s="27" t="s">
        <v>112</v>
      </c>
      <c r="L49" s="32"/>
    </row>
    <row r="50" spans="2:47" s="1" customFormat="1" ht="16.5" hidden="1" customHeight="1">
      <c r="B50" s="32"/>
      <c r="E50" s="194" t="str">
        <f>E9</f>
        <v>5 - Zpevněné plochy</v>
      </c>
      <c r="F50" s="237"/>
      <c r="G50" s="237"/>
      <c r="H50" s="237"/>
      <c r="L50" s="32"/>
    </row>
    <row r="51" spans="2:47" s="1" customFormat="1" ht="7" hidden="1" customHeight="1">
      <c r="B51" s="32"/>
      <c r="L51" s="32"/>
    </row>
    <row r="52" spans="2:47" s="1" customFormat="1" ht="12" hidden="1" customHeight="1">
      <c r="B52" s="32"/>
      <c r="C52" s="27" t="s">
        <v>21</v>
      </c>
      <c r="F52" s="25" t="str">
        <f>F12</f>
        <v>Stračov čp.2, st.p.č.79/2, kú Stračov</v>
      </c>
      <c r="I52" s="27" t="s">
        <v>23</v>
      </c>
      <c r="J52" s="49" t="str">
        <f>IF(J12="","",J12)</f>
        <v>29. 6. 2026</v>
      </c>
      <c r="L52" s="32"/>
    </row>
    <row r="53" spans="2:47" s="1" customFormat="1" ht="7" hidden="1" customHeight="1">
      <c r="B53" s="32"/>
      <c r="L53" s="32"/>
    </row>
    <row r="54" spans="2:47" s="1" customFormat="1" ht="40" hidden="1" customHeight="1">
      <c r="B54" s="32"/>
      <c r="C54" s="27" t="s">
        <v>25</v>
      </c>
      <c r="F54" s="25" t="str">
        <f>E15</f>
        <v>Obec Stračov, Stračov 2, 503 14 Stračov</v>
      </c>
      <c r="I54" s="27" t="s">
        <v>33</v>
      </c>
      <c r="J54" s="30" t="str">
        <f>E21</f>
        <v>Bc. Tomáš Nosek, Palackého 189, Nechanice, 503 15</v>
      </c>
      <c r="L54" s="32"/>
    </row>
    <row r="55" spans="2:47" s="1" customFormat="1" ht="15.15" hidden="1" customHeight="1">
      <c r="B55" s="32"/>
      <c r="C55" s="27" t="s">
        <v>31</v>
      </c>
      <c r="F55" s="25" t="str">
        <f>IF(E18="","",E18)</f>
        <v>Vyplň údaj</v>
      </c>
      <c r="I55" s="27" t="s">
        <v>37</v>
      </c>
      <c r="J55" s="30" t="str">
        <f>E24</f>
        <v xml:space="preserve"> </v>
      </c>
      <c r="L55" s="32"/>
    </row>
    <row r="56" spans="2:47" s="1" customFormat="1" ht="10.25" hidden="1" customHeight="1">
      <c r="B56" s="32"/>
      <c r="L56" s="32"/>
    </row>
    <row r="57" spans="2:47" s="1" customFormat="1" ht="29.25" hidden="1" customHeight="1">
      <c r="B57" s="32"/>
      <c r="C57" s="100" t="s">
        <v>115</v>
      </c>
      <c r="D57" s="94"/>
      <c r="E57" s="94"/>
      <c r="F57" s="94"/>
      <c r="G57" s="94"/>
      <c r="H57" s="94"/>
      <c r="I57" s="94"/>
      <c r="J57" s="101" t="s">
        <v>116</v>
      </c>
      <c r="K57" s="94"/>
      <c r="L57" s="32"/>
    </row>
    <row r="58" spans="2:47" s="1" customFormat="1" ht="10.25" hidden="1" customHeight="1">
      <c r="B58" s="32"/>
      <c r="L58" s="32"/>
    </row>
    <row r="59" spans="2:47" s="1" customFormat="1" ht="22.75" hidden="1" customHeight="1">
      <c r="B59" s="32"/>
      <c r="C59" s="102" t="s">
        <v>73</v>
      </c>
      <c r="J59" s="63">
        <f>J87</f>
        <v>0</v>
      </c>
      <c r="L59" s="32"/>
      <c r="AU59" s="17" t="s">
        <v>117</v>
      </c>
    </row>
    <row r="60" spans="2:47" s="8" customFormat="1" ht="25" hidden="1" customHeight="1">
      <c r="B60" s="103"/>
      <c r="D60" s="104" t="s">
        <v>118</v>
      </c>
      <c r="E60" s="105"/>
      <c r="F60" s="105"/>
      <c r="G60" s="105"/>
      <c r="H60" s="105"/>
      <c r="I60" s="105"/>
      <c r="J60" s="106">
        <f>J88</f>
        <v>0</v>
      </c>
      <c r="L60" s="103"/>
    </row>
    <row r="61" spans="2:47" s="9" customFormat="1" ht="19.899999999999999" hidden="1" customHeight="1">
      <c r="B61" s="107"/>
      <c r="D61" s="108" t="s">
        <v>119</v>
      </c>
      <c r="E61" s="109"/>
      <c r="F61" s="109"/>
      <c r="G61" s="109"/>
      <c r="H61" s="109"/>
      <c r="I61" s="109"/>
      <c r="J61" s="110">
        <f>J89</f>
        <v>0</v>
      </c>
      <c r="L61" s="107"/>
    </row>
    <row r="62" spans="2:47" s="9" customFormat="1" ht="19.899999999999999" hidden="1" customHeight="1">
      <c r="B62" s="107"/>
      <c r="D62" s="108" t="s">
        <v>120</v>
      </c>
      <c r="E62" s="109"/>
      <c r="F62" s="109"/>
      <c r="G62" s="109"/>
      <c r="H62" s="109"/>
      <c r="I62" s="109"/>
      <c r="J62" s="110">
        <f>J136</f>
        <v>0</v>
      </c>
      <c r="L62" s="107"/>
    </row>
    <row r="63" spans="2:47" s="9" customFormat="1" ht="19.899999999999999" hidden="1" customHeight="1">
      <c r="B63" s="107"/>
      <c r="D63" s="108" t="s">
        <v>121</v>
      </c>
      <c r="E63" s="109"/>
      <c r="F63" s="109"/>
      <c r="G63" s="109"/>
      <c r="H63" s="109"/>
      <c r="I63" s="109"/>
      <c r="J63" s="110">
        <f>J145</f>
        <v>0</v>
      </c>
      <c r="L63" s="107"/>
    </row>
    <row r="64" spans="2:47" s="9" customFormat="1" ht="19.899999999999999" hidden="1" customHeight="1">
      <c r="B64" s="107"/>
      <c r="D64" s="108" t="s">
        <v>1509</v>
      </c>
      <c r="E64" s="109"/>
      <c r="F64" s="109"/>
      <c r="G64" s="109"/>
      <c r="H64" s="109"/>
      <c r="I64" s="109"/>
      <c r="J64" s="110">
        <f>J152</f>
        <v>0</v>
      </c>
      <c r="L64" s="107"/>
    </row>
    <row r="65" spans="2:12" s="9" customFormat="1" ht="19.899999999999999" hidden="1" customHeight="1">
      <c r="B65" s="107"/>
      <c r="D65" s="108" t="s">
        <v>124</v>
      </c>
      <c r="E65" s="109"/>
      <c r="F65" s="109"/>
      <c r="G65" s="109"/>
      <c r="H65" s="109"/>
      <c r="I65" s="109"/>
      <c r="J65" s="110">
        <f>J187</f>
        <v>0</v>
      </c>
      <c r="L65" s="107"/>
    </row>
    <row r="66" spans="2:12" s="9" customFormat="1" ht="19.899999999999999" hidden="1" customHeight="1">
      <c r="B66" s="107"/>
      <c r="D66" s="108" t="s">
        <v>1511</v>
      </c>
      <c r="E66" s="109"/>
      <c r="F66" s="109"/>
      <c r="G66" s="109"/>
      <c r="H66" s="109"/>
      <c r="I66" s="109"/>
      <c r="J66" s="110">
        <f>J211</f>
        <v>0</v>
      </c>
      <c r="L66" s="107"/>
    </row>
    <row r="67" spans="2:12" s="9" customFormat="1" ht="19.899999999999999" hidden="1" customHeight="1">
      <c r="B67" s="107"/>
      <c r="D67" s="108" t="s">
        <v>125</v>
      </c>
      <c r="E67" s="109"/>
      <c r="F67" s="109"/>
      <c r="G67" s="109"/>
      <c r="H67" s="109"/>
      <c r="I67" s="109"/>
      <c r="J67" s="110">
        <f>J222</f>
        <v>0</v>
      </c>
      <c r="L67" s="107"/>
    </row>
    <row r="68" spans="2:12" s="1" customFormat="1" ht="21.75" hidden="1" customHeight="1">
      <c r="B68" s="32"/>
      <c r="L68" s="32"/>
    </row>
    <row r="69" spans="2:12" s="1" customFormat="1" ht="7" hidden="1" customHeight="1">
      <c r="B69" s="41"/>
      <c r="C69" s="42"/>
      <c r="D69" s="42"/>
      <c r="E69" s="42"/>
      <c r="F69" s="42"/>
      <c r="G69" s="42"/>
      <c r="H69" s="42"/>
      <c r="I69" s="42"/>
      <c r="J69" s="42"/>
      <c r="K69" s="42"/>
      <c r="L69" s="32"/>
    </row>
    <row r="70" spans="2:12" ht="10" hidden="1"/>
    <row r="71" spans="2:12" ht="10" hidden="1"/>
    <row r="72" spans="2:12" ht="10" hidden="1"/>
    <row r="73" spans="2:12" s="1" customFormat="1" ht="7" customHeight="1">
      <c r="B73" s="43"/>
      <c r="C73" s="44"/>
      <c r="D73" s="44"/>
      <c r="E73" s="44"/>
      <c r="F73" s="44"/>
      <c r="G73" s="44"/>
      <c r="H73" s="44"/>
      <c r="I73" s="44"/>
      <c r="J73" s="44"/>
      <c r="K73" s="44"/>
      <c r="L73" s="32"/>
    </row>
    <row r="74" spans="2:12" s="1" customFormat="1" ht="25" customHeight="1">
      <c r="B74" s="32"/>
      <c r="C74" s="21" t="s">
        <v>142</v>
      </c>
      <c r="L74" s="32"/>
    </row>
    <row r="75" spans="2:12" s="1" customFormat="1" ht="7" customHeight="1">
      <c r="B75" s="32"/>
      <c r="L75" s="32"/>
    </row>
    <row r="76" spans="2:12" s="1" customFormat="1" ht="12" customHeight="1">
      <c r="B76" s="32"/>
      <c r="C76" s="27" t="s">
        <v>16</v>
      </c>
      <c r="L76" s="32"/>
    </row>
    <row r="77" spans="2:12" s="1" customFormat="1" ht="16.5" customHeight="1">
      <c r="B77" s="32"/>
      <c r="E77" s="235" t="str">
        <f>E7</f>
        <v>Novostavba hasičské zbrojnice pro obec Stračov na p.p.č. 79-2 v k.ú. Stračov-výkaz výměr</v>
      </c>
      <c r="F77" s="236"/>
      <c r="G77" s="236"/>
      <c r="H77" s="236"/>
      <c r="L77" s="32"/>
    </row>
    <row r="78" spans="2:12" s="1" customFormat="1" ht="12" customHeight="1">
      <c r="B78" s="32"/>
      <c r="C78" s="27" t="s">
        <v>112</v>
      </c>
      <c r="L78" s="32"/>
    </row>
    <row r="79" spans="2:12" s="1" customFormat="1" ht="16.5" customHeight="1">
      <c r="B79" s="32"/>
      <c r="E79" s="194" t="str">
        <f>E9</f>
        <v>5 - Zpevněné plochy</v>
      </c>
      <c r="F79" s="237"/>
      <c r="G79" s="237"/>
      <c r="H79" s="237"/>
      <c r="L79" s="32"/>
    </row>
    <row r="80" spans="2:12" s="1" customFormat="1" ht="7" customHeight="1">
      <c r="B80" s="32"/>
      <c r="L80" s="32"/>
    </row>
    <row r="81" spans="2:65" s="1" customFormat="1" ht="12" customHeight="1">
      <c r="B81" s="32"/>
      <c r="C81" s="27" t="s">
        <v>21</v>
      </c>
      <c r="F81" s="25" t="str">
        <f>F12</f>
        <v>Stračov čp.2, st.p.č.79/2, kú Stračov</v>
      </c>
      <c r="I81" s="27" t="s">
        <v>23</v>
      </c>
      <c r="J81" s="49" t="str">
        <f>IF(J12="","",J12)</f>
        <v>29. 6. 2026</v>
      </c>
      <c r="L81" s="32"/>
    </row>
    <row r="82" spans="2:65" s="1" customFormat="1" ht="7" customHeight="1">
      <c r="B82" s="32"/>
      <c r="L82" s="32"/>
    </row>
    <row r="83" spans="2:65" s="1" customFormat="1" ht="40" customHeight="1">
      <c r="B83" s="32"/>
      <c r="C83" s="27" t="s">
        <v>25</v>
      </c>
      <c r="F83" s="25" t="str">
        <f>E15</f>
        <v>Obec Stračov, Stračov 2, 503 14 Stračov</v>
      </c>
      <c r="I83" s="27" t="s">
        <v>33</v>
      </c>
      <c r="J83" s="30" t="str">
        <f>E21</f>
        <v>Bc. Tomáš Nosek, Palackého 189, Nechanice, 503 15</v>
      </c>
      <c r="L83" s="32"/>
    </row>
    <row r="84" spans="2:65" s="1" customFormat="1" ht="15.15" customHeight="1">
      <c r="B84" s="32"/>
      <c r="C84" s="27" t="s">
        <v>31</v>
      </c>
      <c r="F84" s="25" t="str">
        <f>IF(E18="","",E18)</f>
        <v>Vyplň údaj</v>
      </c>
      <c r="I84" s="27" t="s">
        <v>37</v>
      </c>
      <c r="J84" s="30" t="str">
        <f>E24</f>
        <v xml:space="preserve"> </v>
      </c>
      <c r="L84" s="32"/>
    </row>
    <row r="85" spans="2:65" s="1" customFormat="1" ht="10.25" customHeight="1">
      <c r="B85" s="32"/>
      <c r="L85" s="32"/>
    </row>
    <row r="86" spans="2:65" s="10" customFormat="1" ht="29.25" customHeight="1">
      <c r="B86" s="111"/>
      <c r="C86" s="112" t="s">
        <v>143</v>
      </c>
      <c r="D86" s="113" t="s">
        <v>60</v>
      </c>
      <c r="E86" s="113" t="s">
        <v>56</v>
      </c>
      <c r="F86" s="113" t="s">
        <v>57</v>
      </c>
      <c r="G86" s="113" t="s">
        <v>144</v>
      </c>
      <c r="H86" s="113" t="s">
        <v>145</v>
      </c>
      <c r="I86" s="113" t="s">
        <v>146</v>
      </c>
      <c r="J86" s="113" t="s">
        <v>116</v>
      </c>
      <c r="K86" s="114" t="s">
        <v>147</v>
      </c>
      <c r="L86" s="111"/>
      <c r="M86" s="56" t="s">
        <v>19</v>
      </c>
      <c r="N86" s="57" t="s">
        <v>45</v>
      </c>
      <c r="O86" s="57" t="s">
        <v>148</v>
      </c>
      <c r="P86" s="57" t="s">
        <v>149</v>
      </c>
      <c r="Q86" s="57" t="s">
        <v>150</v>
      </c>
      <c r="R86" s="57" t="s">
        <v>151</v>
      </c>
      <c r="S86" s="57" t="s">
        <v>152</v>
      </c>
      <c r="T86" s="58" t="s">
        <v>153</v>
      </c>
    </row>
    <row r="87" spans="2:65" s="1" customFormat="1" ht="22.75" customHeight="1">
      <c r="B87" s="32"/>
      <c r="C87" s="61" t="s">
        <v>154</v>
      </c>
      <c r="J87" s="115">
        <f>BK87</f>
        <v>0</v>
      </c>
      <c r="L87" s="32"/>
      <c r="M87" s="59"/>
      <c r="N87" s="50"/>
      <c r="O87" s="50"/>
      <c r="P87" s="116">
        <f>P88</f>
        <v>0</v>
      </c>
      <c r="Q87" s="50"/>
      <c r="R87" s="116">
        <f>R88</f>
        <v>0</v>
      </c>
      <c r="S87" s="50"/>
      <c r="T87" s="117">
        <f>T88</f>
        <v>0</v>
      </c>
      <c r="AT87" s="17" t="s">
        <v>74</v>
      </c>
      <c r="AU87" s="17" t="s">
        <v>117</v>
      </c>
      <c r="BK87" s="118">
        <f>BK88</f>
        <v>0</v>
      </c>
    </row>
    <row r="88" spans="2:65" s="11" customFormat="1" ht="25.9" customHeight="1">
      <c r="B88" s="119"/>
      <c r="D88" s="120" t="s">
        <v>74</v>
      </c>
      <c r="E88" s="121" t="s">
        <v>155</v>
      </c>
      <c r="F88" s="121" t="s">
        <v>156</v>
      </c>
      <c r="I88" s="122"/>
      <c r="J88" s="123">
        <f>BK88</f>
        <v>0</v>
      </c>
      <c r="L88" s="119"/>
      <c r="M88" s="124"/>
      <c r="P88" s="125">
        <f>P89+P136+P145+P152+P187+P211+P222</f>
        <v>0</v>
      </c>
      <c r="R88" s="125">
        <f>R89+R136+R145+R152+R187+R211+R222</f>
        <v>0</v>
      </c>
      <c r="T88" s="126">
        <f>T89+T136+T145+T152+T187+T211+T222</f>
        <v>0</v>
      </c>
      <c r="AR88" s="120" t="s">
        <v>80</v>
      </c>
      <c r="AT88" s="127" t="s">
        <v>74</v>
      </c>
      <c r="AU88" s="127" t="s">
        <v>75</v>
      </c>
      <c r="AY88" s="120" t="s">
        <v>157</v>
      </c>
      <c r="BK88" s="128">
        <f>BK89+BK136+BK145+BK152+BK187+BK211+BK222</f>
        <v>0</v>
      </c>
    </row>
    <row r="89" spans="2:65" s="11" customFormat="1" ht="22.75" customHeight="1">
      <c r="B89" s="119"/>
      <c r="D89" s="120" t="s">
        <v>74</v>
      </c>
      <c r="E89" s="129" t="s">
        <v>80</v>
      </c>
      <c r="F89" s="129" t="s">
        <v>158</v>
      </c>
      <c r="I89" s="122"/>
      <c r="J89" s="130">
        <f>BK89</f>
        <v>0</v>
      </c>
      <c r="L89" s="119"/>
      <c r="M89" s="124"/>
      <c r="P89" s="125">
        <f>SUM(P90:P135)</f>
        <v>0</v>
      </c>
      <c r="R89" s="125">
        <f>SUM(R90:R135)</f>
        <v>0</v>
      </c>
      <c r="T89" s="126">
        <f>SUM(T90:T135)</f>
        <v>0</v>
      </c>
      <c r="AR89" s="120" t="s">
        <v>80</v>
      </c>
      <c r="AT89" s="127" t="s">
        <v>74</v>
      </c>
      <c r="AU89" s="127" t="s">
        <v>80</v>
      </c>
      <c r="AY89" s="120" t="s">
        <v>157</v>
      </c>
      <c r="BK89" s="128">
        <f>SUM(BK90:BK135)</f>
        <v>0</v>
      </c>
    </row>
    <row r="90" spans="2:65" s="1" customFormat="1" ht="16.5" customHeight="1">
      <c r="B90" s="32"/>
      <c r="C90" s="131" t="s">
        <v>80</v>
      </c>
      <c r="D90" s="131" t="s">
        <v>159</v>
      </c>
      <c r="E90" s="132" t="s">
        <v>2366</v>
      </c>
      <c r="F90" s="133" t="s">
        <v>2367</v>
      </c>
      <c r="G90" s="134" t="s">
        <v>199</v>
      </c>
      <c r="H90" s="135">
        <v>7</v>
      </c>
      <c r="I90" s="136"/>
      <c r="J90" s="137">
        <f>ROUND(I90*H90,2)</f>
        <v>0</v>
      </c>
      <c r="K90" s="133" t="s">
        <v>19</v>
      </c>
      <c r="L90" s="32"/>
      <c r="M90" s="138" t="s">
        <v>19</v>
      </c>
      <c r="N90" s="139" t="s">
        <v>46</v>
      </c>
      <c r="P90" s="140">
        <f>O90*H90</f>
        <v>0</v>
      </c>
      <c r="Q90" s="140">
        <v>0</v>
      </c>
      <c r="R90" s="140">
        <f>Q90*H90</f>
        <v>0</v>
      </c>
      <c r="S90" s="140">
        <v>0</v>
      </c>
      <c r="T90" s="141">
        <f>S90*H90</f>
        <v>0</v>
      </c>
      <c r="AR90" s="142" t="s">
        <v>90</v>
      </c>
      <c r="AT90" s="142" t="s">
        <v>159</v>
      </c>
      <c r="AU90" s="142" t="s">
        <v>84</v>
      </c>
      <c r="AY90" s="17" t="s">
        <v>157</v>
      </c>
      <c r="BE90" s="143">
        <f>IF(N90="základní",J90,0)</f>
        <v>0</v>
      </c>
      <c r="BF90" s="143">
        <f>IF(N90="snížená",J90,0)</f>
        <v>0</v>
      </c>
      <c r="BG90" s="143">
        <f>IF(N90="zákl. přenesená",J90,0)</f>
        <v>0</v>
      </c>
      <c r="BH90" s="143">
        <f>IF(N90="sníž. přenesená",J90,0)</f>
        <v>0</v>
      </c>
      <c r="BI90" s="143">
        <f>IF(N90="nulová",J90,0)</f>
        <v>0</v>
      </c>
      <c r="BJ90" s="17" t="s">
        <v>80</v>
      </c>
      <c r="BK90" s="143">
        <f>ROUND(I90*H90,2)</f>
        <v>0</v>
      </c>
      <c r="BL90" s="17" t="s">
        <v>90</v>
      </c>
      <c r="BM90" s="142" t="s">
        <v>84</v>
      </c>
    </row>
    <row r="91" spans="2:65" s="1" customFormat="1" ht="10">
      <c r="B91" s="32"/>
      <c r="D91" s="144" t="s">
        <v>163</v>
      </c>
      <c r="F91" s="145" t="s">
        <v>2367</v>
      </c>
      <c r="I91" s="146"/>
      <c r="L91" s="32"/>
      <c r="M91" s="147"/>
      <c r="T91" s="53"/>
      <c r="AT91" s="17" t="s">
        <v>163</v>
      </c>
      <c r="AU91" s="17" t="s">
        <v>84</v>
      </c>
    </row>
    <row r="92" spans="2:65" s="1" customFormat="1" ht="16.5" customHeight="1">
      <c r="B92" s="32"/>
      <c r="C92" s="131" t="s">
        <v>84</v>
      </c>
      <c r="D92" s="131" t="s">
        <v>159</v>
      </c>
      <c r="E92" s="132" t="s">
        <v>1525</v>
      </c>
      <c r="F92" s="133" t="s">
        <v>1526</v>
      </c>
      <c r="G92" s="134" t="s">
        <v>235</v>
      </c>
      <c r="H92" s="135">
        <v>4</v>
      </c>
      <c r="I92" s="136"/>
      <c r="J92" s="137">
        <f>ROUND(I92*H92,2)</f>
        <v>0</v>
      </c>
      <c r="K92" s="133" t="s">
        <v>19</v>
      </c>
      <c r="L92" s="32"/>
      <c r="M92" s="138" t="s">
        <v>19</v>
      </c>
      <c r="N92" s="139" t="s">
        <v>46</v>
      </c>
      <c r="P92" s="140">
        <f>O92*H92</f>
        <v>0</v>
      </c>
      <c r="Q92" s="140">
        <v>0</v>
      </c>
      <c r="R92" s="140">
        <f>Q92*H92</f>
        <v>0</v>
      </c>
      <c r="S92" s="140">
        <v>0</v>
      </c>
      <c r="T92" s="141">
        <f>S92*H92</f>
        <v>0</v>
      </c>
      <c r="AR92" s="142" t="s">
        <v>90</v>
      </c>
      <c r="AT92" s="142" t="s">
        <v>159</v>
      </c>
      <c r="AU92" s="142" t="s">
        <v>84</v>
      </c>
      <c r="AY92" s="17" t="s">
        <v>157</v>
      </c>
      <c r="BE92" s="143">
        <f>IF(N92="základní",J92,0)</f>
        <v>0</v>
      </c>
      <c r="BF92" s="143">
        <f>IF(N92="snížená",J92,0)</f>
        <v>0</v>
      </c>
      <c r="BG92" s="143">
        <f>IF(N92="zákl. přenesená",J92,0)</f>
        <v>0</v>
      </c>
      <c r="BH92" s="143">
        <f>IF(N92="sníž. přenesená",J92,0)</f>
        <v>0</v>
      </c>
      <c r="BI92" s="143">
        <f>IF(N92="nulová",J92,0)</f>
        <v>0</v>
      </c>
      <c r="BJ92" s="17" t="s">
        <v>80</v>
      </c>
      <c r="BK92" s="143">
        <f>ROUND(I92*H92,2)</f>
        <v>0</v>
      </c>
      <c r="BL92" s="17" t="s">
        <v>90</v>
      </c>
      <c r="BM92" s="142" t="s">
        <v>90</v>
      </c>
    </row>
    <row r="93" spans="2:65" s="1" customFormat="1" ht="10">
      <c r="B93" s="32"/>
      <c r="D93" s="144" t="s">
        <v>163</v>
      </c>
      <c r="F93" s="145" t="s">
        <v>1526</v>
      </c>
      <c r="I93" s="146"/>
      <c r="L93" s="32"/>
      <c r="M93" s="147"/>
      <c r="T93" s="53"/>
      <c r="AT93" s="17" t="s">
        <v>163</v>
      </c>
      <c r="AU93" s="17" t="s">
        <v>84</v>
      </c>
    </row>
    <row r="94" spans="2:65" s="1" customFormat="1" ht="16.5" customHeight="1">
      <c r="B94" s="32"/>
      <c r="C94" s="131" t="s">
        <v>87</v>
      </c>
      <c r="D94" s="131" t="s">
        <v>159</v>
      </c>
      <c r="E94" s="132" t="s">
        <v>2368</v>
      </c>
      <c r="F94" s="133" t="s">
        <v>2369</v>
      </c>
      <c r="G94" s="134" t="s">
        <v>199</v>
      </c>
      <c r="H94" s="135">
        <v>227.96</v>
      </c>
      <c r="I94" s="136"/>
      <c r="J94" s="137">
        <f>ROUND(I94*H94,2)</f>
        <v>0</v>
      </c>
      <c r="K94" s="133" t="s">
        <v>19</v>
      </c>
      <c r="L94" s="32"/>
      <c r="M94" s="138" t="s">
        <v>19</v>
      </c>
      <c r="N94" s="139" t="s">
        <v>46</v>
      </c>
      <c r="P94" s="140">
        <f>O94*H94</f>
        <v>0</v>
      </c>
      <c r="Q94" s="140">
        <v>0</v>
      </c>
      <c r="R94" s="140">
        <f>Q94*H94</f>
        <v>0</v>
      </c>
      <c r="S94" s="140">
        <v>0</v>
      </c>
      <c r="T94" s="141">
        <f>S94*H94</f>
        <v>0</v>
      </c>
      <c r="AR94" s="142" t="s">
        <v>90</v>
      </c>
      <c r="AT94" s="142" t="s">
        <v>159</v>
      </c>
      <c r="AU94" s="142" t="s">
        <v>84</v>
      </c>
      <c r="AY94" s="17" t="s">
        <v>157</v>
      </c>
      <c r="BE94" s="143">
        <f>IF(N94="základní",J94,0)</f>
        <v>0</v>
      </c>
      <c r="BF94" s="143">
        <f>IF(N94="snížená",J94,0)</f>
        <v>0</v>
      </c>
      <c r="BG94" s="143">
        <f>IF(N94="zákl. přenesená",J94,0)</f>
        <v>0</v>
      </c>
      <c r="BH94" s="143">
        <f>IF(N94="sníž. přenesená",J94,0)</f>
        <v>0</v>
      </c>
      <c r="BI94" s="143">
        <f>IF(N94="nulová",J94,0)</f>
        <v>0</v>
      </c>
      <c r="BJ94" s="17" t="s">
        <v>80</v>
      </c>
      <c r="BK94" s="143">
        <f>ROUND(I94*H94,2)</f>
        <v>0</v>
      </c>
      <c r="BL94" s="17" t="s">
        <v>90</v>
      </c>
      <c r="BM94" s="142" t="s">
        <v>96</v>
      </c>
    </row>
    <row r="95" spans="2:65" s="1" customFormat="1" ht="10">
      <c r="B95" s="32"/>
      <c r="D95" s="144" t="s">
        <v>163</v>
      </c>
      <c r="F95" s="145" t="s">
        <v>2369</v>
      </c>
      <c r="I95" s="146"/>
      <c r="L95" s="32"/>
      <c r="M95" s="147"/>
      <c r="T95" s="53"/>
      <c r="AT95" s="17" t="s">
        <v>163</v>
      </c>
      <c r="AU95" s="17" t="s">
        <v>84</v>
      </c>
    </row>
    <row r="96" spans="2:65" s="12" customFormat="1" ht="10">
      <c r="B96" s="148"/>
      <c r="D96" s="144" t="s">
        <v>164</v>
      </c>
      <c r="E96" s="149" t="s">
        <v>19</v>
      </c>
      <c r="F96" s="150" t="s">
        <v>2370</v>
      </c>
      <c r="H96" s="151">
        <v>227.96</v>
      </c>
      <c r="I96" s="152"/>
      <c r="L96" s="148"/>
      <c r="M96" s="153"/>
      <c r="T96" s="154"/>
      <c r="AT96" s="149" t="s">
        <v>164</v>
      </c>
      <c r="AU96" s="149" t="s">
        <v>84</v>
      </c>
      <c r="AV96" s="12" t="s">
        <v>84</v>
      </c>
      <c r="AW96" s="12" t="s">
        <v>36</v>
      </c>
      <c r="AX96" s="12" t="s">
        <v>75</v>
      </c>
      <c r="AY96" s="149" t="s">
        <v>157</v>
      </c>
    </row>
    <row r="97" spans="2:65" s="13" customFormat="1" ht="10">
      <c r="B97" s="155"/>
      <c r="D97" s="144" t="s">
        <v>164</v>
      </c>
      <c r="E97" s="156" t="s">
        <v>19</v>
      </c>
      <c r="F97" s="157" t="s">
        <v>166</v>
      </c>
      <c r="H97" s="158">
        <v>227.96</v>
      </c>
      <c r="I97" s="159"/>
      <c r="L97" s="155"/>
      <c r="M97" s="160"/>
      <c r="T97" s="161"/>
      <c r="AT97" s="156" t="s">
        <v>164</v>
      </c>
      <c r="AU97" s="156" t="s">
        <v>84</v>
      </c>
      <c r="AV97" s="13" t="s">
        <v>90</v>
      </c>
      <c r="AW97" s="13" t="s">
        <v>36</v>
      </c>
      <c r="AX97" s="13" t="s">
        <v>80</v>
      </c>
      <c r="AY97" s="156" t="s">
        <v>157</v>
      </c>
    </row>
    <row r="98" spans="2:65" s="1" customFormat="1" ht="21.75" customHeight="1">
      <c r="B98" s="32"/>
      <c r="C98" s="131" t="s">
        <v>90</v>
      </c>
      <c r="D98" s="131" t="s">
        <v>159</v>
      </c>
      <c r="E98" s="132" t="s">
        <v>2371</v>
      </c>
      <c r="F98" s="133" t="s">
        <v>2372</v>
      </c>
      <c r="G98" s="134" t="s">
        <v>162</v>
      </c>
      <c r="H98" s="135">
        <v>91.176000000000002</v>
      </c>
      <c r="I98" s="136"/>
      <c r="J98" s="137">
        <f>ROUND(I98*H98,2)</f>
        <v>0</v>
      </c>
      <c r="K98" s="133" t="s">
        <v>19</v>
      </c>
      <c r="L98" s="32"/>
      <c r="M98" s="138" t="s">
        <v>19</v>
      </c>
      <c r="N98" s="139" t="s">
        <v>46</v>
      </c>
      <c r="P98" s="140">
        <f>O98*H98</f>
        <v>0</v>
      </c>
      <c r="Q98" s="140">
        <v>0</v>
      </c>
      <c r="R98" s="140">
        <f>Q98*H98</f>
        <v>0</v>
      </c>
      <c r="S98" s="140">
        <v>0</v>
      </c>
      <c r="T98" s="141">
        <f>S98*H98</f>
        <v>0</v>
      </c>
      <c r="AR98" s="142" t="s">
        <v>90</v>
      </c>
      <c r="AT98" s="142" t="s">
        <v>159</v>
      </c>
      <c r="AU98" s="142" t="s">
        <v>84</v>
      </c>
      <c r="AY98" s="17" t="s">
        <v>157</v>
      </c>
      <c r="BE98" s="143">
        <f>IF(N98="základní",J98,0)</f>
        <v>0</v>
      </c>
      <c r="BF98" s="143">
        <f>IF(N98="snížená",J98,0)</f>
        <v>0</v>
      </c>
      <c r="BG98" s="143">
        <f>IF(N98="zákl. přenesená",J98,0)</f>
        <v>0</v>
      </c>
      <c r="BH98" s="143">
        <f>IF(N98="sníž. přenesená",J98,0)</f>
        <v>0</v>
      </c>
      <c r="BI98" s="143">
        <f>IF(N98="nulová",J98,0)</f>
        <v>0</v>
      </c>
      <c r="BJ98" s="17" t="s">
        <v>80</v>
      </c>
      <c r="BK98" s="143">
        <f>ROUND(I98*H98,2)</f>
        <v>0</v>
      </c>
      <c r="BL98" s="17" t="s">
        <v>90</v>
      </c>
      <c r="BM98" s="142" t="s">
        <v>175</v>
      </c>
    </row>
    <row r="99" spans="2:65" s="1" customFormat="1" ht="10">
      <c r="B99" s="32"/>
      <c r="D99" s="144" t="s">
        <v>163</v>
      </c>
      <c r="F99" s="145" t="s">
        <v>2372</v>
      </c>
      <c r="I99" s="146"/>
      <c r="L99" s="32"/>
      <c r="M99" s="147"/>
      <c r="T99" s="53"/>
      <c r="AT99" s="17" t="s">
        <v>163</v>
      </c>
      <c r="AU99" s="17" t="s">
        <v>84</v>
      </c>
    </row>
    <row r="100" spans="2:65" s="12" customFormat="1" ht="10">
      <c r="B100" s="148"/>
      <c r="D100" s="144" t="s">
        <v>164</v>
      </c>
      <c r="E100" s="149" t="s">
        <v>19</v>
      </c>
      <c r="F100" s="150" t="s">
        <v>2373</v>
      </c>
      <c r="H100" s="151">
        <v>91.176000000000002</v>
      </c>
      <c r="I100" s="152"/>
      <c r="L100" s="148"/>
      <c r="M100" s="153"/>
      <c r="T100" s="154"/>
      <c r="AT100" s="149" t="s">
        <v>164</v>
      </c>
      <c r="AU100" s="149" t="s">
        <v>84</v>
      </c>
      <c r="AV100" s="12" t="s">
        <v>84</v>
      </c>
      <c r="AW100" s="12" t="s">
        <v>36</v>
      </c>
      <c r="AX100" s="12" t="s">
        <v>75</v>
      </c>
      <c r="AY100" s="149" t="s">
        <v>157</v>
      </c>
    </row>
    <row r="101" spans="2:65" s="13" customFormat="1" ht="10">
      <c r="B101" s="155"/>
      <c r="D101" s="144" t="s">
        <v>164</v>
      </c>
      <c r="E101" s="156" t="s">
        <v>19</v>
      </c>
      <c r="F101" s="157" t="s">
        <v>166</v>
      </c>
      <c r="H101" s="158">
        <v>91.176000000000002</v>
      </c>
      <c r="I101" s="159"/>
      <c r="L101" s="155"/>
      <c r="M101" s="160"/>
      <c r="T101" s="161"/>
      <c r="AT101" s="156" t="s">
        <v>164</v>
      </c>
      <c r="AU101" s="156" t="s">
        <v>84</v>
      </c>
      <c r="AV101" s="13" t="s">
        <v>90</v>
      </c>
      <c r="AW101" s="13" t="s">
        <v>36</v>
      </c>
      <c r="AX101" s="13" t="s">
        <v>80</v>
      </c>
      <c r="AY101" s="156" t="s">
        <v>157</v>
      </c>
    </row>
    <row r="102" spans="2:65" s="1" customFormat="1" ht="21.75" customHeight="1">
      <c r="B102" s="32"/>
      <c r="C102" s="131" t="s">
        <v>93</v>
      </c>
      <c r="D102" s="131" t="s">
        <v>159</v>
      </c>
      <c r="E102" s="132" t="s">
        <v>173</v>
      </c>
      <c r="F102" s="133" t="s">
        <v>174</v>
      </c>
      <c r="G102" s="134" t="s">
        <v>162</v>
      </c>
      <c r="H102" s="135">
        <v>1.056</v>
      </c>
      <c r="I102" s="136"/>
      <c r="J102" s="137">
        <f>ROUND(I102*H102,2)</f>
        <v>0</v>
      </c>
      <c r="K102" s="133" t="s">
        <v>19</v>
      </c>
      <c r="L102" s="32"/>
      <c r="M102" s="138" t="s">
        <v>19</v>
      </c>
      <c r="N102" s="139" t="s">
        <v>46</v>
      </c>
      <c r="P102" s="140">
        <f>O102*H102</f>
        <v>0</v>
      </c>
      <c r="Q102" s="140">
        <v>0</v>
      </c>
      <c r="R102" s="140">
        <f>Q102*H102</f>
        <v>0</v>
      </c>
      <c r="S102" s="140">
        <v>0</v>
      </c>
      <c r="T102" s="141">
        <f>S102*H102</f>
        <v>0</v>
      </c>
      <c r="AR102" s="142" t="s">
        <v>90</v>
      </c>
      <c r="AT102" s="142" t="s">
        <v>159</v>
      </c>
      <c r="AU102" s="142" t="s">
        <v>84</v>
      </c>
      <c r="AY102" s="17" t="s">
        <v>157</v>
      </c>
      <c r="BE102" s="143">
        <f>IF(N102="základní",J102,0)</f>
        <v>0</v>
      </c>
      <c r="BF102" s="143">
        <f>IF(N102="snížená",J102,0)</f>
        <v>0</v>
      </c>
      <c r="BG102" s="143">
        <f>IF(N102="zákl. přenesená",J102,0)</f>
        <v>0</v>
      </c>
      <c r="BH102" s="143">
        <f>IF(N102="sníž. přenesená",J102,0)</f>
        <v>0</v>
      </c>
      <c r="BI102" s="143">
        <f>IF(N102="nulová",J102,0)</f>
        <v>0</v>
      </c>
      <c r="BJ102" s="17" t="s">
        <v>80</v>
      </c>
      <c r="BK102" s="143">
        <f>ROUND(I102*H102,2)</f>
        <v>0</v>
      </c>
      <c r="BL102" s="17" t="s">
        <v>90</v>
      </c>
      <c r="BM102" s="142" t="s">
        <v>181</v>
      </c>
    </row>
    <row r="103" spans="2:65" s="1" customFormat="1" ht="10">
      <c r="B103" s="32"/>
      <c r="D103" s="144" t="s">
        <v>163</v>
      </c>
      <c r="F103" s="145" t="s">
        <v>174</v>
      </c>
      <c r="I103" s="146"/>
      <c r="L103" s="32"/>
      <c r="M103" s="147"/>
      <c r="T103" s="53"/>
      <c r="AT103" s="17" t="s">
        <v>163</v>
      </c>
      <c r="AU103" s="17" t="s">
        <v>84</v>
      </c>
    </row>
    <row r="104" spans="2:65" s="12" customFormat="1" ht="10">
      <c r="B104" s="148"/>
      <c r="D104" s="144" t="s">
        <v>164</v>
      </c>
      <c r="E104" s="149" t="s">
        <v>19</v>
      </c>
      <c r="F104" s="150" t="s">
        <v>2374</v>
      </c>
      <c r="H104" s="151">
        <v>1.056</v>
      </c>
      <c r="I104" s="152"/>
      <c r="L104" s="148"/>
      <c r="M104" s="153"/>
      <c r="T104" s="154"/>
      <c r="AT104" s="149" t="s">
        <v>164</v>
      </c>
      <c r="AU104" s="149" t="s">
        <v>84</v>
      </c>
      <c r="AV104" s="12" t="s">
        <v>84</v>
      </c>
      <c r="AW104" s="12" t="s">
        <v>36</v>
      </c>
      <c r="AX104" s="12" t="s">
        <v>75</v>
      </c>
      <c r="AY104" s="149" t="s">
        <v>157</v>
      </c>
    </row>
    <row r="105" spans="2:65" s="13" customFormat="1" ht="10">
      <c r="B105" s="155"/>
      <c r="D105" s="144" t="s">
        <v>164</v>
      </c>
      <c r="E105" s="156" t="s">
        <v>19</v>
      </c>
      <c r="F105" s="157" t="s">
        <v>166</v>
      </c>
      <c r="H105" s="158">
        <v>1.056</v>
      </c>
      <c r="I105" s="159"/>
      <c r="L105" s="155"/>
      <c r="M105" s="160"/>
      <c r="T105" s="161"/>
      <c r="AT105" s="156" t="s">
        <v>164</v>
      </c>
      <c r="AU105" s="156" t="s">
        <v>84</v>
      </c>
      <c r="AV105" s="13" t="s">
        <v>90</v>
      </c>
      <c r="AW105" s="13" t="s">
        <v>36</v>
      </c>
      <c r="AX105" s="13" t="s">
        <v>80</v>
      </c>
      <c r="AY105" s="156" t="s">
        <v>157</v>
      </c>
    </row>
    <row r="106" spans="2:65" s="1" customFormat="1" ht="21.75" customHeight="1">
      <c r="B106" s="32"/>
      <c r="C106" s="131" t="s">
        <v>96</v>
      </c>
      <c r="D106" s="131" t="s">
        <v>159</v>
      </c>
      <c r="E106" s="132" t="s">
        <v>179</v>
      </c>
      <c r="F106" s="133" t="s">
        <v>180</v>
      </c>
      <c r="G106" s="134" t="s">
        <v>162</v>
      </c>
      <c r="H106" s="135">
        <v>72.231999999999999</v>
      </c>
      <c r="I106" s="136"/>
      <c r="J106" s="137">
        <f>ROUND(I106*H106,2)</f>
        <v>0</v>
      </c>
      <c r="K106" s="133" t="s">
        <v>19</v>
      </c>
      <c r="L106" s="32"/>
      <c r="M106" s="138" t="s">
        <v>19</v>
      </c>
      <c r="N106" s="139" t="s">
        <v>46</v>
      </c>
      <c r="P106" s="140">
        <f>O106*H106</f>
        <v>0</v>
      </c>
      <c r="Q106" s="140">
        <v>0</v>
      </c>
      <c r="R106" s="140">
        <f>Q106*H106</f>
        <v>0</v>
      </c>
      <c r="S106" s="140">
        <v>0</v>
      </c>
      <c r="T106" s="141">
        <f>S106*H106</f>
        <v>0</v>
      </c>
      <c r="AR106" s="142" t="s">
        <v>90</v>
      </c>
      <c r="AT106" s="142" t="s">
        <v>159</v>
      </c>
      <c r="AU106" s="142" t="s">
        <v>84</v>
      </c>
      <c r="AY106" s="17" t="s">
        <v>157</v>
      </c>
      <c r="BE106" s="143">
        <f>IF(N106="základní",J106,0)</f>
        <v>0</v>
      </c>
      <c r="BF106" s="143">
        <f>IF(N106="snížená",J106,0)</f>
        <v>0</v>
      </c>
      <c r="BG106" s="143">
        <f>IF(N106="zákl. přenesená",J106,0)</f>
        <v>0</v>
      </c>
      <c r="BH106" s="143">
        <f>IF(N106="sníž. přenesená",J106,0)</f>
        <v>0</v>
      </c>
      <c r="BI106" s="143">
        <f>IF(N106="nulová",J106,0)</f>
        <v>0</v>
      </c>
      <c r="BJ106" s="17" t="s">
        <v>80</v>
      </c>
      <c r="BK106" s="143">
        <f>ROUND(I106*H106,2)</f>
        <v>0</v>
      </c>
      <c r="BL106" s="17" t="s">
        <v>90</v>
      </c>
      <c r="BM106" s="142" t="s">
        <v>8</v>
      </c>
    </row>
    <row r="107" spans="2:65" s="1" customFormat="1" ht="10">
      <c r="B107" s="32"/>
      <c r="D107" s="144" t="s">
        <v>163</v>
      </c>
      <c r="F107" s="145" t="s">
        <v>180</v>
      </c>
      <c r="I107" s="146"/>
      <c r="L107" s="32"/>
      <c r="M107" s="147"/>
      <c r="T107" s="53"/>
      <c r="AT107" s="17" t="s">
        <v>163</v>
      </c>
      <c r="AU107" s="17" t="s">
        <v>84</v>
      </c>
    </row>
    <row r="108" spans="2:65" s="12" customFormat="1" ht="10">
      <c r="B108" s="148"/>
      <c r="D108" s="144" t="s">
        <v>164</v>
      </c>
      <c r="E108" s="149" t="s">
        <v>19</v>
      </c>
      <c r="F108" s="150" t="s">
        <v>2375</v>
      </c>
      <c r="H108" s="151">
        <v>72.231999999999999</v>
      </c>
      <c r="I108" s="152"/>
      <c r="L108" s="148"/>
      <c r="M108" s="153"/>
      <c r="T108" s="154"/>
      <c r="AT108" s="149" t="s">
        <v>164</v>
      </c>
      <c r="AU108" s="149" t="s">
        <v>84</v>
      </c>
      <c r="AV108" s="12" t="s">
        <v>84</v>
      </c>
      <c r="AW108" s="12" t="s">
        <v>36</v>
      </c>
      <c r="AX108" s="12" t="s">
        <v>75</v>
      </c>
      <c r="AY108" s="149" t="s">
        <v>157</v>
      </c>
    </row>
    <row r="109" spans="2:65" s="13" customFormat="1" ht="10">
      <c r="B109" s="155"/>
      <c r="D109" s="144" t="s">
        <v>164</v>
      </c>
      <c r="E109" s="156" t="s">
        <v>19</v>
      </c>
      <c r="F109" s="157" t="s">
        <v>166</v>
      </c>
      <c r="H109" s="158">
        <v>72.231999999999999</v>
      </c>
      <c r="I109" s="159"/>
      <c r="L109" s="155"/>
      <c r="M109" s="160"/>
      <c r="T109" s="161"/>
      <c r="AT109" s="156" t="s">
        <v>164</v>
      </c>
      <c r="AU109" s="156" t="s">
        <v>84</v>
      </c>
      <c r="AV109" s="13" t="s">
        <v>90</v>
      </c>
      <c r="AW109" s="13" t="s">
        <v>36</v>
      </c>
      <c r="AX109" s="13" t="s">
        <v>80</v>
      </c>
      <c r="AY109" s="156" t="s">
        <v>157</v>
      </c>
    </row>
    <row r="110" spans="2:65" s="1" customFormat="1" ht="16.5" customHeight="1">
      <c r="B110" s="32"/>
      <c r="C110" s="131" t="s">
        <v>108</v>
      </c>
      <c r="D110" s="131" t="s">
        <v>159</v>
      </c>
      <c r="E110" s="132" t="s">
        <v>183</v>
      </c>
      <c r="F110" s="133" t="s">
        <v>184</v>
      </c>
      <c r="G110" s="134" t="s">
        <v>185</v>
      </c>
      <c r="H110" s="135">
        <v>130.018</v>
      </c>
      <c r="I110" s="136"/>
      <c r="J110" s="137">
        <f>ROUND(I110*H110,2)</f>
        <v>0</v>
      </c>
      <c r="K110" s="133" t="s">
        <v>19</v>
      </c>
      <c r="L110" s="32"/>
      <c r="M110" s="138" t="s">
        <v>19</v>
      </c>
      <c r="N110" s="139" t="s">
        <v>46</v>
      </c>
      <c r="P110" s="140">
        <f>O110*H110</f>
        <v>0</v>
      </c>
      <c r="Q110" s="140">
        <v>0</v>
      </c>
      <c r="R110" s="140">
        <f>Q110*H110</f>
        <v>0</v>
      </c>
      <c r="S110" s="140">
        <v>0</v>
      </c>
      <c r="T110" s="141">
        <f>S110*H110</f>
        <v>0</v>
      </c>
      <c r="AR110" s="142" t="s">
        <v>90</v>
      </c>
      <c r="AT110" s="142" t="s">
        <v>159</v>
      </c>
      <c r="AU110" s="142" t="s">
        <v>84</v>
      </c>
      <c r="AY110" s="17" t="s">
        <v>157</v>
      </c>
      <c r="BE110" s="143">
        <f>IF(N110="základní",J110,0)</f>
        <v>0</v>
      </c>
      <c r="BF110" s="143">
        <f>IF(N110="snížená",J110,0)</f>
        <v>0</v>
      </c>
      <c r="BG110" s="143">
        <f>IF(N110="zákl. přenesená",J110,0)</f>
        <v>0</v>
      </c>
      <c r="BH110" s="143">
        <f>IF(N110="sníž. přenesená",J110,0)</f>
        <v>0</v>
      </c>
      <c r="BI110" s="143">
        <f>IF(N110="nulová",J110,0)</f>
        <v>0</v>
      </c>
      <c r="BJ110" s="17" t="s">
        <v>80</v>
      </c>
      <c r="BK110" s="143">
        <f>ROUND(I110*H110,2)</f>
        <v>0</v>
      </c>
      <c r="BL110" s="17" t="s">
        <v>90</v>
      </c>
      <c r="BM110" s="142" t="s">
        <v>189</v>
      </c>
    </row>
    <row r="111" spans="2:65" s="1" customFormat="1" ht="10">
      <c r="B111" s="32"/>
      <c r="D111" s="144" t="s">
        <v>163</v>
      </c>
      <c r="F111" s="145" t="s">
        <v>184</v>
      </c>
      <c r="I111" s="146"/>
      <c r="L111" s="32"/>
      <c r="M111" s="147"/>
      <c r="T111" s="53"/>
      <c r="AT111" s="17" t="s">
        <v>163</v>
      </c>
      <c r="AU111" s="17" t="s">
        <v>84</v>
      </c>
    </row>
    <row r="112" spans="2:65" s="12" customFormat="1" ht="10">
      <c r="B112" s="148"/>
      <c r="D112" s="144" t="s">
        <v>164</v>
      </c>
      <c r="E112" s="149" t="s">
        <v>19</v>
      </c>
      <c r="F112" s="150" t="s">
        <v>2376</v>
      </c>
      <c r="H112" s="151">
        <v>130.018</v>
      </c>
      <c r="I112" s="152"/>
      <c r="L112" s="148"/>
      <c r="M112" s="153"/>
      <c r="T112" s="154"/>
      <c r="AT112" s="149" t="s">
        <v>164</v>
      </c>
      <c r="AU112" s="149" t="s">
        <v>84</v>
      </c>
      <c r="AV112" s="12" t="s">
        <v>84</v>
      </c>
      <c r="AW112" s="12" t="s">
        <v>36</v>
      </c>
      <c r="AX112" s="12" t="s">
        <v>75</v>
      </c>
      <c r="AY112" s="149" t="s">
        <v>157</v>
      </c>
    </row>
    <row r="113" spans="2:65" s="13" customFormat="1" ht="10">
      <c r="B113" s="155"/>
      <c r="D113" s="144" t="s">
        <v>164</v>
      </c>
      <c r="E113" s="156" t="s">
        <v>19</v>
      </c>
      <c r="F113" s="157" t="s">
        <v>166</v>
      </c>
      <c r="H113" s="158">
        <v>130.018</v>
      </c>
      <c r="I113" s="159"/>
      <c r="L113" s="155"/>
      <c r="M113" s="160"/>
      <c r="T113" s="161"/>
      <c r="AT113" s="156" t="s">
        <v>164</v>
      </c>
      <c r="AU113" s="156" t="s">
        <v>84</v>
      </c>
      <c r="AV113" s="13" t="s">
        <v>90</v>
      </c>
      <c r="AW113" s="13" t="s">
        <v>36</v>
      </c>
      <c r="AX113" s="13" t="s">
        <v>80</v>
      </c>
      <c r="AY113" s="156" t="s">
        <v>157</v>
      </c>
    </row>
    <row r="114" spans="2:65" s="1" customFormat="1" ht="16.5" customHeight="1">
      <c r="B114" s="32"/>
      <c r="C114" s="131" t="s">
        <v>175</v>
      </c>
      <c r="D114" s="131" t="s">
        <v>159</v>
      </c>
      <c r="E114" s="132" t="s">
        <v>2377</v>
      </c>
      <c r="F114" s="133" t="s">
        <v>2378</v>
      </c>
      <c r="G114" s="134" t="s">
        <v>162</v>
      </c>
      <c r="H114" s="135">
        <v>20</v>
      </c>
      <c r="I114" s="136"/>
      <c r="J114" s="137">
        <f>ROUND(I114*H114,2)</f>
        <v>0</v>
      </c>
      <c r="K114" s="133" t="s">
        <v>19</v>
      </c>
      <c r="L114" s="32"/>
      <c r="M114" s="138" t="s">
        <v>19</v>
      </c>
      <c r="N114" s="139" t="s">
        <v>46</v>
      </c>
      <c r="P114" s="140">
        <f>O114*H114</f>
        <v>0</v>
      </c>
      <c r="Q114" s="140">
        <v>0</v>
      </c>
      <c r="R114" s="140">
        <f>Q114*H114</f>
        <v>0</v>
      </c>
      <c r="S114" s="140">
        <v>0</v>
      </c>
      <c r="T114" s="141">
        <f>S114*H114</f>
        <v>0</v>
      </c>
      <c r="AR114" s="142" t="s">
        <v>90</v>
      </c>
      <c r="AT114" s="142" t="s">
        <v>159</v>
      </c>
      <c r="AU114" s="142" t="s">
        <v>84</v>
      </c>
      <c r="AY114" s="17" t="s">
        <v>157</v>
      </c>
      <c r="BE114" s="143">
        <f>IF(N114="základní",J114,0)</f>
        <v>0</v>
      </c>
      <c r="BF114" s="143">
        <f>IF(N114="snížená",J114,0)</f>
        <v>0</v>
      </c>
      <c r="BG114" s="143">
        <f>IF(N114="zákl. přenesená",J114,0)</f>
        <v>0</v>
      </c>
      <c r="BH114" s="143">
        <f>IF(N114="sníž. přenesená",J114,0)</f>
        <v>0</v>
      </c>
      <c r="BI114" s="143">
        <f>IF(N114="nulová",J114,0)</f>
        <v>0</v>
      </c>
      <c r="BJ114" s="17" t="s">
        <v>80</v>
      </c>
      <c r="BK114" s="143">
        <f>ROUND(I114*H114,2)</f>
        <v>0</v>
      </c>
      <c r="BL114" s="17" t="s">
        <v>90</v>
      </c>
      <c r="BM114" s="142" t="s">
        <v>192</v>
      </c>
    </row>
    <row r="115" spans="2:65" s="1" customFormat="1" ht="10">
      <c r="B115" s="32"/>
      <c r="D115" s="144" t="s">
        <v>163</v>
      </c>
      <c r="F115" s="145" t="s">
        <v>2378</v>
      </c>
      <c r="I115" s="146"/>
      <c r="L115" s="32"/>
      <c r="M115" s="147"/>
      <c r="T115" s="53"/>
      <c r="AT115" s="17" t="s">
        <v>163</v>
      </c>
      <c r="AU115" s="17" t="s">
        <v>84</v>
      </c>
    </row>
    <row r="116" spans="2:65" s="12" customFormat="1" ht="10">
      <c r="B116" s="148"/>
      <c r="D116" s="144" t="s">
        <v>164</v>
      </c>
      <c r="E116" s="149" t="s">
        <v>19</v>
      </c>
      <c r="F116" s="150" t="s">
        <v>2379</v>
      </c>
      <c r="H116" s="151">
        <v>20</v>
      </c>
      <c r="I116" s="152"/>
      <c r="L116" s="148"/>
      <c r="M116" s="153"/>
      <c r="T116" s="154"/>
      <c r="AT116" s="149" t="s">
        <v>164</v>
      </c>
      <c r="AU116" s="149" t="s">
        <v>84</v>
      </c>
      <c r="AV116" s="12" t="s">
        <v>84</v>
      </c>
      <c r="AW116" s="12" t="s">
        <v>36</v>
      </c>
      <c r="AX116" s="12" t="s">
        <v>75</v>
      </c>
      <c r="AY116" s="149" t="s">
        <v>157</v>
      </c>
    </row>
    <row r="117" spans="2:65" s="13" customFormat="1" ht="10">
      <c r="B117" s="155"/>
      <c r="D117" s="144" t="s">
        <v>164</v>
      </c>
      <c r="E117" s="156" t="s">
        <v>19</v>
      </c>
      <c r="F117" s="157" t="s">
        <v>166</v>
      </c>
      <c r="H117" s="158">
        <v>20</v>
      </c>
      <c r="I117" s="159"/>
      <c r="L117" s="155"/>
      <c r="M117" s="160"/>
      <c r="T117" s="161"/>
      <c r="AT117" s="156" t="s">
        <v>164</v>
      </c>
      <c r="AU117" s="156" t="s">
        <v>84</v>
      </c>
      <c r="AV117" s="13" t="s">
        <v>90</v>
      </c>
      <c r="AW117" s="13" t="s">
        <v>36</v>
      </c>
      <c r="AX117" s="13" t="s">
        <v>80</v>
      </c>
      <c r="AY117" s="156" t="s">
        <v>157</v>
      </c>
    </row>
    <row r="118" spans="2:65" s="1" customFormat="1" ht="16.5" customHeight="1">
      <c r="B118" s="32"/>
      <c r="C118" s="131" t="s">
        <v>196</v>
      </c>
      <c r="D118" s="131" t="s">
        <v>159</v>
      </c>
      <c r="E118" s="132" t="s">
        <v>187</v>
      </c>
      <c r="F118" s="133" t="s">
        <v>188</v>
      </c>
      <c r="G118" s="134" t="s">
        <v>162</v>
      </c>
      <c r="H118" s="135">
        <v>72.231999999999999</v>
      </c>
      <c r="I118" s="136"/>
      <c r="J118" s="137">
        <f>ROUND(I118*H118,2)</f>
        <v>0</v>
      </c>
      <c r="K118" s="133" t="s">
        <v>19</v>
      </c>
      <c r="L118" s="32"/>
      <c r="M118" s="138" t="s">
        <v>19</v>
      </c>
      <c r="N118" s="139" t="s">
        <v>46</v>
      </c>
      <c r="P118" s="140">
        <f>O118*H118</f>
        <v>0</v>
      </c>
      <c r="Q118" s="140">
        <v>0</v>
      </c>
      <c r="R118" s="140">
        <f>Q118*H118</f>
        <v>0</v>
      </c>
      <c r="S118" s="140">
        <v>0</v>
      </c>
      <c r="T118" s="141">
        <f>S118*H118</f>
        <v>0</v>
      </c>
      <c r="AR118" s="142" t="s">
        <v>90</v>
      </c>
      <c r="AT118" s="142" t="s">
        <v>159</v>
      </c>
      <c r="AU118" s="142" t="s">
        <v>84</v>
      </c>
      <c r="AY118" s="17" t="s">
        <v>157</v>
      </c>
      <c r="BE118" s="143">
        <f>IF(N118="základní",J118,0)</f>
        <v>0</v>
      </c>
      <c r="BF118" s="143">
        <f>IF(N118="snížená",J118,0)</f>
        <v>0</v>
      </c>
      <c r="BG118" s="143">
        <f>IF(N118="zákl. přenesená",J118,0)</f>
        <v>0</v>
      </c>
      <c r="BH118" s="143">
        <f>IF(N118="sníž. přenesená",J118,0)</f>
        <v>0</v>
      </c>
      <c r="BI118" s="143">
        <f>IF(N118="nulová",J118,0)</f>
        <v>0</v>
      </c>
      <c r="BJ118" s="17" t="s">
        <v>80</v>
      </c>
      <c r="BK118" s="143">
        <f>ROUND(I118*H118,2)</f>
        <v>0</v>
      </c>
      <c r="BL118" s="17" t="s">
        <v>90</v>
      </c>
      <c r="BM118" s="142" t="s">
        <v>200</v>
      </c>
    </row>
    <row r="119" spans="2:65" s="1" customFormat="1" ht="10">
      <c r="B119" s="32"/>
      <c r="D119" s="144" t="s">
        <v>163</v>
      </c>
      <c r="F119" s="145" t="s">
        <v>188</v>
      </c>
      <c r="I119" s="146"/>
      <c r="L119" s="32"/>
      <c r="M119" s="147"/>
      <c r="T119" s="53"/>
      <c r="AT119" s="17" t="s">
        <v>163</v>
      </c>
      <c r="AU119" s="17" t="s">
        <v>84</v>
      </c>
    </row>
    <row r="120" spans="2:65" s="12" customFormat="1" ht="10">
      <c r="B120" s="148"/>
      <c r="D120" s="144" t="s">
        <v>164</v>
      </c>
      <c r="E120" s="149" t="s">
        <v>19</v>
      </c>
      <c r="F120" s="150" t="s">
        <v>2380</v>
      </c>
      <c r="H120" s="151">
        <v>72.231999999999999</v>
      </c>
      <c r="I120" s="152"/>
      <c r="L120" s="148"/>
      <c r="M120" s="153"/>
      <c r="T120" s="154"/>
      <c r="AT120" s="149" t="s">
        <v>164</v>
      </c>
      <c r="AU120" s="149" t="s">
        <v>84</v>
      </c>
      <c r="AV120" s="12" t="s">
        <v>84</v>
      </c>
      <c r="AW120" s="12" t="s">
        <v>36</v>
      </c>
      <c r="AX120" s="12" t="s">
        <v>75</v>
      </c>
      <c r="AY120" s="149" t="s">
        <v>157</v>
      </c>
    </row>
    <row r="121" spans="2:65" s="13" customFormat="1" ht="10">
      <c r="B121" s="155"/>
      <c r="D121" s="144" t="s">
        <v>164</v>
      </c>
      <c r="E121" s="156" t="s">
        <v>19</v>
      </c>
      <c r="F121" s="157" t="s">
        <v>166</v>
      </c>
      <c r="H121" s="158">
        <v>72.231999999999999</v>
      </c>
      <c r="I121" s="159"/>
      <c r="L121" s="155"/>
      <c r="M121" s="160"/>
      <c r="T121" s="161"/>
      <c r="AT121" s="156" t="s">
        <v>164</v>
      </c>
      <c r="AU121" s="156" t="s">
        <v>84</v>
      </c>
      <c r="AV121" s="13" t="s">
        <v>90</v>
      </c>
      <c r="AW121" s="13" t="s">
        <v>36</v>
      </c>
      <c r="AX121" s="13" t="s">
        <v>80</v>
      </c>
      <c r="AY121" s="156" t="s">
        <v>157</v>
      </c>
    </row>
    <row r="122" spans="2:65" s="1" customFormat="1" ht="21.75" customHeight="1">
      <c r="B122" s="32"/>
      <c r="C122" s="131" t="s">
        <v>181</v>
      </c>
      <c r="D122" s="131" t="s">
        <v>159</v>
      </c>
      <c r="E122" s="132" t="s">
        <v>197</v>
      </c>
      <c r="F122" s="133" t="s">
        <v>198</v>
      </c>
      <c r="G122" s="134" t="s">
        <v>199</v>
      </c>
      <c r="H122" s="135">
        <v>227.96</v>
      </c>
      <c r="I122" s="136"/>
      <c r="J122" s="137">
        <f>ROUND(I122*H122,2)</f>
        <v>0</v>
      </c>
      <c r="K122" s="133" t="s">
        <v>19</v>
      </c>
      <c r="L122" s="32"/>
      <c r="M122" s="138" t="s">
        <v>19</v>
      </c>
      <c r="N122" s="139" t="s">
        <v>46</v>
      </c>
      <c r="P122" s="140">
        <f>O122*H122</f>
        <v>0</v>
      </c>
      <c r="Q122" s="140">
        <v>0</v>
      </c>
      <c r="R122" s="140">
        <f>Q122*H122</f>
        <v>0</v>
      </c>
      <c r="S122" s="140">
        <v>0</v>
      </c>
      <c r="T122" s="141">
        <f>S122*H122</f>
        <v>0</v>
      </c>
      <c r="AR122" s="142" t="s">
        <v>90</v>
      </c>
      <c r="AT122" s="142" t="s">
        <v>159</v>
      </c>
      <c r="AU122" s="142" t="s">
        <v>84</v>
      </c>
      <c r="AY122" s="17" t="s">
        <v>157</v>
      </c>
      <c r="BE122" s="143">
        <f>IF(N122="základní",J122,0)</f>
        <v>0</v>
      </c>
      <c r="BF122" s="143">
        <f>IF(N122="snížená",J122,0)</f>
        <v>0</v>
      </c>
      <c r="BG122" s="143">
        <f>IF(N122="zákl. přenesená",J122,0)</f>
        <v>0</v>
      </c>
      <c r="BH122" s="143">
        <f>IF(N122="sníž. přenesená",J122,0)</f>
        <v>0</v>
      </c>
      <c r="BI122" s="143">
        <f>IF(N122="nulová",J122,0)</f>
        <v>0</v>
      </c>
      <c r="BJ122" s="17" t="s">
        <v>80</v>
      </c>
      <c r="BK122" s="143">
        <f>ROUND(I122*H122,2)</f>
        <v>0</v>
      </c>
      <c r="BL122" s="17" t="s">
        <v>90</v>
      </c>
      <c r="BM122" s="142" t="s">
        <v>204</v>
      </c>
    </row>
    <row r="123" spans="2:65" s="1" customFormat="1" ht="10">
      <c r="B123" s="32"/>
      <c r="D123" s="144" t="s">
        <v>163</v>
      </c>
      <c r="F123" s="145" t="s">
        <v>198</v>
      </c>
      <c r="I123" s="146"/>
      <c r="L123" s="32"/>
      <c r="M123" s="147"/>
      <c r="T123" s="53"/>
      <c r="AT123" s="17" t="s">
        <v>163</v>
      </c>
      <c r="AU123" s="17" t="s">
        <v>84</v>
      </c>
    </row>
    <row r="124" spans="2:65" s="1" customFormat="1" ht="16.5" customHeight="1">
      <c r="B124" s="32"/>
      <c r="C124" s="131" t="s">
        <v>205</v>
      </c>
      <c r="D124" s="131" t="s">
        <v>159</v>
      </c>
      <c r="E124" s="132" t="s">
        <v>2381</v>
      </c>
      <c r="F124" s="133" t="s">
        <v>2382</v>
      </c>
      <c r="G124" s="134" t="s">
        <v>199</v>
      </c>
      <c r="H124" s="135">
        <v>227.96</v>
      </c>
      <c r="I124" s="136"/>
      <c r="J124" s="137">
        <f>ROUND(I124*H124,2)</f>
        <v>0</v>
      </c>
      <c r="K124" s="133" t="s">
        <v>19</v>
      </c>
      <c r="L124" s="32"/>
      <c r="M124" s="138" t="s">
        <v>19</v>
      </c>
      <c r="N124" s="139" t="s">
        <v>46</v>
      </c>
      <c r="P124" s="140">
        <f>O124*H124</f>
        <v>0</v>
      </c>
      <c r="Q124" s="140">
        <v>0</v>
      </c>
      <c r="R124" s="140">
        <f>Q124*H124</f>
        <v>0</v>
      </c>
      <c r="S124" s="140">
        <v>0</v>
      </c>
      <c r="T124" s="141">
        <f>S124*H124</f>
        <v>0</v>
      </c>
      <c r="AR124" s="142" t="s">
        <v>90</v>
      </c>
      <c r="AT124" s="142" t="s">
        <v>159</v>
      </c>
      <c r="AU124" s="142" t="s">
        <v>84</v>
      </c>
      <c r="AY124" s="17" t="s">
        <v>157</v>
      </c>
      <c r="BE124" s="143">
        <f>IF(N124="základní",J124,0)</f>
        <v>0</v>
      </c>
      <c r="BF124" s="143">
        <f>IF(N124="snížená",J124,0)</f>
        <v>0</v>
      </c>
      <c r="BG124" s="143">
        <f>IF(N124="zákl. přenesená",J124,0)</f>
        <v>0</v>
      </c>
      <c r="BH124" s="143">
        <f>IF(N124="sníž. přenesená",J124,0)</f>
        <v>0</v>
      </c>
      <c r="BI124" s="143">
        <f>IF(N124="nulová",J124,0)</f>
        <v>0</v>
      </c>
      <c r="BJ124" s="17" t="s">
        <v>80</v>
      </c>
      <c r="BK124" s="143">
        <f>ROUND(I124*H124,2)</f>
        <v>0</v>
      </c>
      <c r="BL124" s="17" t="s">
        <v>90</v>
      </c>
      <c r="BM124" s="142" t="s">
        <v>210</v>
      </c>
    </row>
    <row r="125" spans="2:65" s="1" customFormat="1" ht="10">
      <c r="B125" s="32"/>
      <c r="D125" s="144" t="s">
        <v>163</v>
      </c>
      <c r="F125" s="145" t="s">
        <v>2382</v>
      </c>
      <c r="I125" s="146"/>
      <c r="L125" s="32"/>
      <c r="M125" s="147"/>
      <c r="T125" s="53"/>
      <c r="AT125" s="17" t="s">
        <v>163</v>
      </c>
      <c r="AU125" s="17" t="s">
        <v>84</v>
      </c>
    </row>
    <row r="126" spans="2:65" s="12" customFormat="1" ht="10">
      <c r="B126" s="148"/>
      <c r="D126" s="144" t="s">
        <v>164</v>
      </c>
      <c r="E126" s="149" t="s">
        <v>19</v>
      </c>
      <c r="F126" s="150" t="s">
        <v>2370</v>
      </c>
      <c r="H126" s="151">
        <v>227.96</v>
      </c>
      <c r="I126" s="152"/>
      <c r="L126" s="148"/>
      <c r="M126" s="153"/>
      <c r="T126" s="154"/>
      <c r="AT126" s="149" t="s">
        <v>164</v>
      </c>
      <c r="AU126" s="149" t="s">
        <v>84</v>
      </c>
      <c r="AV126" s="12" t="s">
        <v>84</v>
      </c>
      <c r="AW126" s="12" t="s">
        <v>36</v>
      </c>
      <c r="AX126" s="12" t="s">
        <v>75</v>
      </c>
      <c r="AY126" s="149" t="s">
        <v>157</v>
      </c>
    </row>
    <row r="127" spans="2:65" s="13" customFormat="1" ht="10">
      <c r="B127" s="155"/>
      <c r="D127" s="144" t="s">
        <v>164</v>
      </c>
      <c r="E127" s="156" t="s">
        <v>19</v>
      </c>
      <c r="F127" s="157" t="s">
        <v>166</v>
      </c>
      <c r="H127" s="158">
        <v>227.96</v>
      </c>
      <c r="I127" s="159"/>
      <c r="L127" s="155"/>
      <c r="M127" s="160"/>
      <c r="T127" s="161"/>
      <c r="AT127" s="156" t="s">
        <v>164</v>
      </c>
      <c r="AU127" s="156" t="s">
        <v>84</v>
      </c>
      <c r="AV127" s="13" t="s">
        <v>90</v>
      </c>
      <c r="AW127" s="13" t="s">
        <v>36</v>
      </c>
      <c r="AX127" s="13" t="s">
        <v>80</v>
      </c>
      <c r="AY127" s="156" t="s">
        <v>157</v>
      </c>
    </row>
    <row r="128" spans="2:65" s="1" customFormat="1" ht="16.5" customHeight="1">
      <c r="B128" s="32"/>
      <c r="C128" s="162" t="s">
        <v>8</v>
      </c>
      <c r="D128" s="162" t="s">
        <v>206</v>
      </c>
      <c r="E128" s="163" t="s">
        <v>2383</v>
      </c>
      <c r="F128" s="164" t="s">
        <v>2384</v>
      </c>
      <c r="G128" s="165" t="s">
        <v>209</v>
      </c>
      <c r="H128" s="166">
        <v>11.398</v>
      </c>
      <c r="I128" s="167"/>
      <c r="J128" s="168">
        <f>ROUND(I128*H128,2)</f>
        <v>0</v>
      </c>
      <c r="K128" s="164" t="s">
        <v>19</v>
      </c>
      <c r="L128" s="169"/>
      <c r="M128" s="170" t="s">
        <v>19</v>
      </c>
      <c r="N128" s="171" t="s">
        <v>46</v>
      </c>
      <c r="P128" s="140">
        <f>O128*H128</f>
        <v>0</v>
      </c>
      <c r="Q128" s="140">
        <v>0</v>
      </c>
      <c r="R128" s="140">
        <f>Q128*H128</f>
        <v>0</v>
      </c>
      <c r="S128" s="140">
        <v>0</v>
      </c>
      <c r="T128" s="141">
        <f>S128*H128</f>
        <v>0</v>
      </c>
      <c r="AR128" s="142" t="s">
        <v>175</v>
      </c>
      <c r="AT128" s="142" t="s">
        <v>206</v>
      </c>
      <c r="AU128" s="142" t="s">
        <v>84</v>
      </c>
      <c r="AY128" s="17" t="s">
        <v>157</v>
      </c>
      <c r="BE128" s="143">
        <f>IF(N128="základní",J128,0)</f>
        <v>0</v>
      </c>
      <c r="BF128" s="143">
        <f>IF(N128="snížená",J128,0)</f>
        <v>0</v>
      </c>
      <c r="BG128" s="143">
        <f>IF(N128="zákl. přenesená",J128,0)</f>
        <v>0</v>
      </c>
      <c r="BH128" s="143">
        <f>IF(N128="sníž. přenesená",J128,0)</f>
        <v>0</v>
      </c>
      <c r="BI128" s="143">
        <f>IF(N128="nulová",J128,0)</f>
        <v>0</v>
      </c>
      <c r="BJ128" s="17" t="s">
        <v>80</v>
      </c>
      <c r="BK128" s="143">
        <f>ROUND(I128*H128,2)</f>
        <v>0</v>
      </c>
      <c r="BL128" s="17" t="s">
        <v>90</v>
      </c>
      <c r="BM128" s="142" t="s">
        <v>213</v>
      </c>
    </row>
    <row r="129" spans="2:65" s="1" customFormat="1" ht="10">
      <c r="B129" s="32"/>
      <c r="D129" s="144" t="s">
        <v>163</v>
      </c>
      <c r="F129" s="145" t="s">
        <v>2384</v>
      </c>
      <c r="I129" s="146"/>
      <c r="L129" s="32"/>
      <c r="M129" s="147"/>
      <c r="T129" s="53"/>
      <c r="AT129" s="17" t="s">
        <v>163</v>
      </c>
      <c r="AU129" s="17" t="s">
        <v>84</v>
      </c>
    </row>
    <row r="130" spans="2:65" s="12" customFormat="1" ht="10">
      <c r="B130" s="148"/>
      <c r="D130" s="144" t="s">
        <v>164</v>
      </c>
      <c r="E130" s="149" t="s">
        <v>19</v>
      </c>
      <c r="F130" s="150" t="s">
        <v>2385</v>
      </c>
      <c r="H130" s="151">
        <v>11.398</v>
      </c>
      <c r="I130" s="152"/>
      <c r="L130" s="148"/>
      <c r="M130" s="153"/>
      <c r="T130" s="154"/>
      <c r="AT130" s="149" t="s">
        <v>164</v>
      </c>
      <c r="AU130" s="149" t="s">
        <v>84</v>
      </c>
      <c r="AV130" s="12" t="s">
        <v>84</v>
      </c>
      <c r="AW130" s="12" t="s">
        <v>36</v>
      </c>
      <c r="AX130" s="12" t="s">
        <v>75</v>
      </c>
      <c r="AY130" s="149" t="s">
        <v>157</v>
      </c>
    </row>
    <row r="131" spans="2:65" s="13" customFormat="1" ht="10">
      <c r="B131" s="155"/>
      <c r="D131" s="144" t="s">
        <v>164</v>
      </c>
      <c r="E131" s="156" t="s">
        <v>19</v>
      </c>
      <c r="F131" s="157" t="s">
        <v>166</v>
      </c>
      <c r="H131" s="158">
        <v>11.398</v>
      </c>
      <c r="I131" s="159"/>
      <c r="L131" s="155"/>
      <c r="M131" s="160"/>
      <c r="T131" s="161"/>
      <c r="AT131" s="156" t="s">
        <v>164</v>
      </c>
      <c r="AU131" s="156" t="s">
        <v>84</v>
      </c>
      <c r="AV131" s="13" t="s">
        <v>90</v>
      </c>
      <c r="AW131" s="13" t="s">
        <v>36</v>
      </c>
      <c r="AX131" s="13" t="s">
        <v>80</v>
      </c>
      <c r="AY131" s="156" t="s">
        <v>157</v>
      </c>
    </row>
    <row r="132" spans="2:65" s="1" customFormat="1" ht="16.5" customHeight="1">
      <c r="B132" s="32"/>
      <c r="C132" s="131" t="s">
        <v>215</v>
      </c>
      <c r="D132" s="131" t="s">
        <v>159</v>
      </c>
      <c r="E132" s="132" t="s">
        <v>211</v>
      </c>
      <c r="F132" s="133" t="s">
        <v>212</v>
      </c>
      <c r="G132" s="134" t="s">
        <v>199</v>
      </c>
      <c r="H132" s="135">
        <v>227.96</v>
      </c>
      <c r="I132" s="136"/>
      <c r="J132" s="137">
        <f>ROUND(I132*H132,2)</f>
        <v>0</v>
      </c>
      <c r="K132" s="133" t="s">
        <v>19</v>
      </c>
      <c r="L132" s="32"/>
      <c r="M132" s="138" t="s">
        <v>19</v>
      </c>
      <c r="N132" s="139" t="s">
        <v>46</v>
      </c>
      <c r="P132" s="140">
        <f>O132*H132</f>
        <v>0</v>
      </c>
      <c r="Q132" s="140">
        <v>0</v>
      </c>
      <c r="R132" s="140">
        <f>Q132*H132</f>
        <v>0</v>
      </c>
      <c r="S132" s="140">
        <v>0</v>
      </c>
      <c r="T132" s="141">
        <f>S132*H132</f>
        <v>0</v>
      </c>
      <c r="AR132" s="142" t="s">
        <v>90</v>
      </c>
      <c r="AT132" s="142" t="s">
        <v>159</v>
      </c>
      <c r="AU132" s="142" t="s">
        <v>84</v>
      </c>
      <c r="AY132" s="17" t="s">
        <v>157</v>
      </c>
      <c r="BE132" s="143">
        <f>IF(N132="základní",J132,0)</f>
        <v>0</v>
      </c>
      <c r="BF132" s="143">
        <f>IF(N132="snížená",J132,0)</f>
        <v>0</v>
      </c>
      <c r="BG132" s="143">
        <f>IF(N132="zákl. přenesená",J132,0)</f>
        <v>0</v>
      </c>
      <c r="BH132" s="143">
        <f>IF(N132="sníž. přenesená",J132,0)</f>
        <v>0</v>
      </c>
      <c r="BI132" s="143">
        <f>IF(N132="nulová",J132,0)</f>
        <v>0</v>
      </c>
      <c r="BJ132" s="17" t="s">
        <v>80</v>
      </c>
      <c r="BK132" s="143">
        <f>ROUND(I132*H132,2)</f>
        <v>0</v>
      </c>
      <c r="BL132" s="17" t="s">
        <v>90</v>
      </c>
      <c r="BM132" s="142" t="s">
        <v>218</v>
      </c>
    </row>
    <row r="133" spans="2:65" s="1" customFormat="1" ht="10">
      <c r="B133" s="32"/>
      <c r="D133" s="144" t="s">
        <v>163</v>
      </c>
      <c r="F133" s="145" t="s">
        <v>212</v>
      </c>
      <c r="I133" s="146"/>
      <c r="L133" s="32"/>
      <c r="M133" s="147"/>
      <c r="T133" s="53"/>
      <c r="AT133" s="17" t="s">
        <v>163</v>
      </c>
      <c r="AU133" s="17" t="s">
        <v>84</v>
      </c>
    </row>
    <row r="134" spans="2:65" s="12" customFormat="1" ht="10">
      <c r="B134" s="148"/>
      <c r="D134" s="144" t="s">
        <v>164</v>
      </c>
      <c r="E134" s="149" t="s">
        <v>19</v>
      </c>
      <c r="F134" s="150" t="s">
        <v>2370</v>
      </c>
      <c r="H134" s="151">
        <v>227.96</v>
      </c>
      <c r="I134" s="152"/>
      <c r="L134" s="148"/>
      <c r="M134" s="153"/>
      <c r="T134" s="154"/>
      <c r="AT134" s="149" t="s">
        <v>164</v>
      </c>
      <c r="AU134" s="149" t="s">
        <v>84</v>
      </c>
      <c r="AV134" s="12" t="s">
        <v>84</v>
      </c>
      <c r="AW134" s="12" t="s">
        <v>36</v>
      </c>
      <c r="AX134" s="12" t="s">
        <v>75</v>
      </c>
      <c r="AY134" s="149" t="s">
        <v>157</v>
      </c>
    </row>
    <row r="135" spans="2:65" s="13" customFormat="1" ht="10">
      <c r="B135" s="155"/>
      <c r="D135" s="144" t="s">
        <v>164</v>
      </c>
      <c r="E135" s="156" t="s">
        <v>19</v>
      </c>
      <c r="F135" s="157" t="s">
        <v>166</v>
      </c>
      <c r="H135" s="158">
        <v>227.96</v>
      </c>
      <c r="I135" s="159"/>
      <c r="L135" s="155"/>
      <c r="M135" s="160"/>
      <c r="T135" s="161"/>
      <c r="AT135" s="156" t="s">
        <v>164</v>
      </c>
      <c r="AU135" s="156" t="s">
        <v>84</v>
      </c>
      <c r="AV135" s="13" t="s">
        <v>90</v>
      </c>
      <c r="AW135" s="13" t="s">
        <v>36</v>
      </c>
      <c r="AX135" s="13" t="s">
        <v>80</v>
      </c>
      <c r="AY135" s="156" t="s">
        <v>157</v>
      </c>
    </row>
    <row r="136" spans="2:65" s="11" customFormat="1" ht="22.75" customHeight="1">
      <c r="B136" s="119"/>
      <c r="D136" s="120" t="s">
        <v>74</v>
      </c>
      <c r="E136" s="129" t="s">
        <v>84</v>
      </c>
      <c r="F136" s="129" t="s">
        <v>222</v>
      </c>
      <c r="I136" s="122"/>
      <c r="J136" s="130">
        <f>BK136</f>
        <v>0</v>
      </c>
      <c r="L136" s="119"/>
      <c r="M136" s="124"/>
      <c r="P136" s="125">
        <f>SUM(P137:P144)</f>
        <v>0</v>
      </c>
      <c r="R136" s="125">
        <f>SUM(R137:R144)</f>
        <v>0</v>
      </c>
      <c r="T136" s="126">
        <f>SUM(T137:T144)</f>
        <v>0</v>
      </c>
      <c r="AR136" s="120" t="s">
        <v>80</v>
      </c>
      <c r="AT136" s="127" t="s">
        <v>74</v>
      </c>
      <c r="AU136" s="127" t="s">
        <v>80</v>
      </c>
      <c r="AY136" s="120" t="s">
        <v>157</v>
      </c>
      <c r="BK136" s="128">
        <f>SUM(BK137:BK144)</f>
        <v>0</v>
      </c>
    </row>
    <row r="137" spans="2:65" s="1" customFormat="1" ht="16.5" customHeight="1">
      <c r="B137" s="32"/>
      <c r="C137" s="131" t="s">
        <v>189</v>
      </c>
      <c r="D137" s="131" t="s">
        <v>159</v>
      </c>
      <c r="E137" s="132" t="s">
        <v>2386</v>
      </c>
      <c r="F137" s="133" t="s">
        <v>2387</v>
      </c>
      <c r="G137" s="134" t="s">
        <v>162</v>
      </c>
      <c r="H137" s="135">
        <v>23.4</v>
      </c>
      <c r="I137" s="136"/>
      <c r="J137" s="137">
        <f>ROUND(I137*H137,2)</f>
        <v>0</v>
      </c>
      <c r="K137" s="133" t="s">
        <v>19</v>
      </c>
      <c r="L137" s="32"/>
      <c r="M137" s="138" t="s">
        <v>19</v>
      </c>
      <c r="N137" s="139" t="s">
        <v>46</v>
      </c>
      <c r="P137" s="140">
        <f>O137*H137</f>
        <v>0</v>
      </c>
      <c r="Q137" s="140">
        <v>0</v>
      </c>
      <c r="R137" s="140">
        <f>Q137*H137</f>
        <v>0</v>
      </c>
      <c r="S137" s="140">
        <v>0</v>
      </c>
      <c r="T137" s="141">
        <f>S137*H137</f>
        <v>0</v>
      </c>
      <c r="AR137" s="142" t="s">
        <v>90</v>
      </c>
      <c r="AT137" s="142" t="s">
        <v>159</v>
      </c>
      <c r="AU137" s="142" t="s">
        <v>84</v>
      </c>
      <c r="AY137" s="17" t="s">
        <v>157</v>
      </c>
      <c r="BE137" s="143">
        <f>IF(N137="základní",J137,0)</f>
        <v>0</v>
      </c>
      <c r="BF137" s="143">
        <f>IF(N137="snížená",J137,0)</f>
        <v>0</v>
      </c>
      <c r="BG137" s="143">
        <f>IF(N137="zákl. přenesená",J137,0)</f>
        <v>0</v>
      </c>
      <c r="BH137" s="143">
        <f>IF(N137="sníž. přenesená",J137,0)</f>
        <v>0</v>
      </c>
      <c r="BI137" s="143">
        <f>IF(N137="nulová",J137,0)</f>
        <v>0</v>
      </c>
      <c r="BJ137" s="17" t="s">
        <v>80</v>
      </c>
      <c r="BK137" s="143">
        <f>ROUND(I137*H137,2)</f>
        <v>0</v>
      </c>
      <c r="BL137" s="17" t="s">
        <v>90</v>
      </c>
      <c r="BM137" s="142" t="s">
        <v>221</v>
      </c>
    </row>
    <row r="138" spans="2:65" s="1" customFormat="1" ht="10">
      <c r="B138" s="32"/>
      <c r="D138" s="144" t="s">
        <v>163</v>
      </c>
      <c r="F138" s="145" t="s">
        <v>2387</v>
      </c>
      <c r="I138" s="146"/>
      <c r="L138" s="32"/>
      <c r="M138" s="147"/>
      <c r="T138" s="53"/>
      <c r="AT138" s="17" t="s">
        <v>163</v>
      </c>
      <c r="AU138" s="17" t="s">
        <v>84</v>
      </c>
    </row>
    <row r="139" spans="2:65" s="1" customFormat="1" ht="16.5" customHeight="1">
      <c r="B139" s="32"/>
      <c r="C139" s="131" t="s">
        <v>223</v>
      </c>
      <c r="D139" s="131" t="s">
        <v>159</v>
      </c>
      <c r="E139" s="132" t="s">
        <v>2388</v>
      </c>
      <c r="F139" s="133" t="s">
        <v>2389</v>
      </c>
      <c r="G139" s="134" t="s">
        <v>199</v>
      </c>
      <c r="H139" s="135">
        <v>83.2</v>
      </c>
      <c r="I139" s="136"/>
      <c r="J139" s="137">
        <f>ROUND(I139*H139,2)</f>
        <v>0</v>
      </c>
      <c r="K139" s="133" t="s">
        <v>19</v>
      </c>
      <c r="L139" s="32"/>
      <c r="M139" s="138" t="s">
        <v>19</v>
      </c>
      <c r="N139" s="139" t="s">
        <v>46</v>
      </c>
      <c r="P139" s="140">
        <f>O139*H139</f>
        <v>0</v>
      </c>
      <c r="Q139" s="140">
        <v>0</v>
      </c>
      <c r="R139" s="140">
        <f>Q139*H139</f>
        <v>0</v>
      </c>
      <c r="S139" s="140">
        <v>0</v>
      </c>
      <c r="T139" s="141">
        <f>S139*H139</f>
        <v>0</v>
      </c>
      <c r="AR139" s="142" t="s">
        <v>90</v>
      </c>
      <c r="AT139" s="142" t="s">
        <v>159</v>
      </c>
      <c r="AU139" s="142" t="s">
        <v>84</v>
      </c>
      <c r="AY139" s="17" t="s">
        <v>157</v>
      </c>
      <c r="BE139" s="143">
        <f>IF(N139="základní",J139,0)</f>
        <v>0</v>
      </c>
      <c r="BF139" s="143">
        <f>IF(N139="snížená",J139,0)</f>
        <v>0</v>
      </c>
      <c r="BG139" s="143">
        <f>IF(N139="zákl. přenesená",J139,0)</f>
        <v>0</v>
      </c>
      <c r="BH139" s="143">
        <f>IF(N139="sníž. přenesená",J139,0)</f>
        <v>0</v>
      </c>
      <c r="BI139" s="143">
        <f>IF(N139="nulová",J139,0)</f>
        <v>0</v>
      </c>
      <c r="BJ139" s="17" t="s">
        <v>80</v>
      </c>
      <c r="BK139" s="143">
        <f>ROUND(I139*H139,2)</f>
        <v>0</v>
      </c>
      <c r="BL139" s="17" t="s">
        <v>90</v>
      </c>
      <c r="BM139" s="142" t="s">
        <v>226</v>
      </c>
    </row>
    <row r="140" spans="2:65" s="1" customFormat="1" ht="10">
      <c r="B140" s="32"/>
      <c r="D140" s="144" t="s">
        <v>163</v>
      </c>
      <c r="F140" s="145" t="s">
        <v>2389</v>
      </c>
      <c r="I140" s="146"/>
      <c r="L140" s="32"/>
      <c r="M140" s="147"/>
      <c r="T140" s="53"/>
      <c r="AT140" s="17" t="s">
        <v>163</v>
      </c>
      <c r="AU140" s="17" t="s">
        <v>84</v>
      </c>
    </row>
    <row r="141" spans="2:65" s="1" customFormat="1" ht="16.5" customHeight="1">
      <c r="B141" s="32"/>
      <c r="C141" s="162" t="s">
        <v>192</v>
      </c>
      <c r="D141" s="162" t="s">
        <v>206</v>
      </c>
      <c r="E141" s="163" t="s">
        <v>2390</v>
      </c>
      <c r="F141" s="164" t="s">
        <v>2391</v>
      </c>
      <c r="G141" s="165" t="s">
        <v>199</v>
      </c>
      <c r="H141" s="166">
        <v>99.84</v>
      </c>
      <c r="I141" s="167"/>
      <c r="J141" s="168">
        <f>ROUND(I141*H141,2)</f>
        <v>0</v>
      </c>
      <c r="K141" s="164" t="s">
        <v>19</v>
      </c>
      <c r="L141" s="169"/>
      <c r="M141" s="170" t="s">
        <v>19</v>
      </c>
      <c r="N141" s="171" t="s">
        <v>46</v>
      </c>
      <c r="P141" s="140">
        <f>O141*H141</f>
        <v>0</v>
      </c>
      <c r="Q141" s="140">
        <v>0</v>
      </c>
      <c r="R141" s="140">
        <f>Q141*H141</f>
        <v>0</v>
      </c>
      <c r="S141" s="140">
        <v>0</v>
      </c>
      <c r="T141" s="141">
        <f>S141*H141</f>
        <v>0</v>
      </c>
      <c r="AR141" s="142" t="s">
        <v>175</v>
      </c>
      <c r="AT141" s="142" t="s">
        <v>206</v>
      </c>
      <c r="AU141" s="142" t="s">
        <v>84</v>
      </c>
      <c r="AY141" s="17" t="s">
        <v>157</v>
      </c>
      <c r="BE141" s="143">
        <f>IF(N141="základní",J141,0)</f>
        <v>0</v>
      </c>
      <c r="BF141" s="143">
        <f>IF(N141="snížená",J141,0)</f>
        <v>0</v>
      </c>
      <c r="BG141" s="143">
        <f>IF(N141="zákl. přenesená",J141,0)</f>
        <v>0</v>
      </c>
      <c r="BH141" s="143">
        <f>IF(N141="sníž. přenesená",J141,0)</f>
        <v>0</v>
      </c>
      <c r="BI141" s="143">
        <f>IF(N141="nulová",J141,0)</f>
        <v>0</v>
      </c>
      <c r="BJ141" s="17" t="s">
        <v>80</v>
      </c>
      <c r="BK141" s="143">
        <f>ROUND(I141*H141,2)</f>
        <v>0</v>
      </c>
      <c r="BL141" s="17" t="s">
        <v>90</v>
      </c>
      <c r="BM141" s="142" t="s">
        <v>230</v>
      </c>
    </row>
    <row r="142" spans="2:65" s="1" customFormat="1" ht="10">
      <c r="B142" s="32"/>
      <c r="D142" s="144" t="s">
        <v>163</v>
      </c>
      <c r="F142" s="145" t="s">
        <v>2391</v>
      </c>
      <c r="I142" s="146"/>
      <c r="L142" s="32"/>
      <c r="M142" s="147"/>
      <c r="T142" s="53"/>
      <c r="AT142" s="17" t="s">
        <v>163</v>
      </c>
      <c r="AU142" s="17" t="s">
        <v>84</v>
      </c>
    </row>
    <row r="143" spans="2:65" s="1" customFormat="1" ht="24.15" customHeight="1">
      <c r="B143" s="32"/>
      <c r="C143" s="131" t="s">
        <v>232</v>
      </c>
      <c r="D143" s="131" t="s">
        <v>159</v>
      </c>
      <c r="E143" s="132" t="s">
        <v>2392</v>
      </c>
      <c r="F143" s="133" t="s">
        <v>2393</v>
      </c>
      <c r="G143" s="134" t="s">
        <v>235</v>
      </c>
      <c r="H143" s="135">
        <v>26</v>
      </c>
      <c r="I143" s="136"/>
      <c r="J143" s="137">
        <f>ROUND(I143*H143,2)</f>
        <v>0</v>
      </c>
      <c r="K143" s="133" t="s">
        <v>19</v>
      </c>
      <c r="L143" s="32"/>
      <c r="M143" s="138" t="s">
        <v>19</v>
      </c>
      <c r="N143" s="139" t="s">
        <v>46</v>
      </c>
      <c r="P143" s="140">
        <f>O143*H143</f>
        <v>0</v>
      </c>
      <c r="Q143" s="140">
        <v>0</v>
      </c>
      <c r="R143" s="140">
        <f>Q143*H143</f>
        <v>0</v>
      </c>
      <c r="S143" s="140">
        <v>0</v>
      </c>
      <c r="T143" s="141">
        <f>S143*H143</f>
        <v>0</v>
      </c>
      <c r="AR143" s="142" t="s">
        <v>90</v>
      </c>
      <c r="AT143" s="142" t="s">
        <v>159</v>
      </c>
      <c r="AU143" s="142" t="s">
        <v>84</v>
      </c>
      <c r="AY143" s="17" t="s">
        <v>157</v>
      </c>
      <c r="BE143" s="143">
        <f>IF(N143="základní",J143,0)</f>
        <v>0</v>
      </c>
      <c r="BF143" s="143">
        <f>IF(N143="snížená",J143,0)</f>
        <v>0</v>
      </c>
      <c r="BG143" s="143">
        <f>IF(N143="zákl. přenesená",J143,0)</f>
        <v>0</v>
      </c>
      <c r="BH143" s="143">
        <f>IF(N143="sníž. přenesená",J143,0)</f>
        <v>0</v>
      </c>
      <c r="BI143" s="143">
        <f>IF(N143="nulová",J143,0)</f>
        <v>0</v>
      </c>
      <c r="BJ143" s="17" t="s">
        <v>80</v>
      </c>
      <c r="BK143" s="143">
        <f>ROUND(I143*H143,2)</f>
        <v>0</v>
      </c>
      <c r="BL143" s="17" t="s">
        <v>90</v>
      </c>
      <c r="BM143" s="142" t="s">
        <v>236</v>
      </c>
    </row>
    <row r="144" spans="2:65" s="1" customFormat="1" ht="18">
      <c r="B144" s="32"/>
      <c r="D144" s="144" t="s">
        <v>163</v>
      </c>
      <c r="F144" s="145" t="s">
        <v>2393</v>
      </c>
      <c r="I144" s="146"/>
      <c r="L144" s="32"/>
      <c r="M144" s="147"/>
      <c r="T144" s="53"/>
      <c r="AT144" s="17" t="s">
        <v>163</v>
      </c>
      <c r="AU144" s="17" t="s">
        <v>84</v>
      </c>
    </row>
    <row r="145" spans="2:65" s="11" customFormat="1" ht="22.75" customHeight="1">
      <c r="B145" s="119"/>
      <c r="D145" s="120" t="s">
        <v>74</v>
      </c>
      <c r="E145" s="129" t="s">
        <v>87</v>
      </c>
      <c r="F145" s="129" t="s">
        <v>309</v>
      </c>
      <c r="I145" s="122"/>
      <c r="J145" s="130">
        <f>BK145</f>
        <v>0</v>
      </c>
      <c r="L145" s="119"/>
      <c r="M145" s="124"/>
      <c r="P145" s="125">
        <f>SUM(P146:P151)</f>
        <v>0</v>
      </c>
      <c r="R145" s="125">
        <f>SUM(R146:R151)</f>
        <v>0</v>
      </c>
      <c r="T145" s="126">
        <f>SUM(T146:T151)</f>
        <v>0</v>
      </c>
      <c r="AR145" s="120" t="s">
        <v>80</v>
      </c>
      <c r="AT145" s="127" t="s">
        <v>74</v>
      </c>
      <c r="AU145" s="127" t="s">
        <v>80</v>
      </c>
      <c r="AY145" s="120" t="s">
        <v>157</v>
      </c>
      <c r="BK145" s="128">
        <f>SUM(BK146:BK151)</f>
        <v>0</v>
      </c>
    </row>
    <row r="146" spans="2:65" s="1" customFormat="1" ht="16.5" customHeight="1">
      <c r="B146" s="32"/>
      <c r="C146" s="131" t="s">
        <v>200</v>
      </c>
      <c r="D146" s="131" t="s">
        <v>159</v>
      </c>
      <c r="E146" s="132" t="s">
        <v>2394</v>
      </c>
      <c r="F146" s="133" t="s">
        <v>2395</v>
      </c>
      <c r="G146" s="134" t="s">
        <v>235</v>
      </c>
      <c r="H146" s="135">
        <v>4.4000000000000004</v>
      </c>
      <c r="I146" s="136"/>
      <c r="J146" s="137">
        <f>ROUND(I146*H146,2)</f>
        <v>0</v>
      </c>
      <c r="K146" s="133" t="s">
        <v>19</v>
      </c>
      <c r="L146" s="32"/>
      <c r="M146" s="138" t="s">
        <v>19</v>
      </c>
      <c r="N146" s="139" t="s">
        <v>46</v>
      </c>
      <c r="P146" s="140">
        <f>O146*H146</f>
        <v>0</v>
      </c>
      <c r="Q146" s="140">
        <v>0</v>
      </c>
      <c r="R146" s="140">
        <f>Q146*H146</f>
        <v>0</v>
      </c>
      <c r="S146" s="140">
        <v>0</v>
      </c>
      <c r="T146" s="141">
        <f>S146*H146</f>
        <v>0</v>
      </c>
      <c r="AR146" s="142" t="s">
        <v>90</v>
      </c>
      <c r="AT146" s="142" t="s">
        <v>159</v>
      </c>
      <c r="AU146" s="142" t="s">
        <v>84</v>
      </c>
      <c r="AY146" s="17" t="s">
        <v>157</v>
      </c>
      <c r="BE146" s="143">
        <f>IF(N146="základní",J146,0)</f>
        <v>0</v>
      </c>
      <c r="BF146" s="143">
        <f>IF(N146="snížená",J146,0)</f>
        <v>0</v>
      </c>
      <c r="BG146" s="143">
        <f>IF(N146="zákl. přenesená",J146,0)</f>
        <v>0</v>
      </c>
      <c r="BH146" s="143">
        <f>IF(N146="sníž. přenesená",J146,0)</f>
        <v>0</v>
      </c>
      <c r="BI146" s="143">
        <f>IF(N146="nulová",J146,0)</f>
        <v>0</v>
      </c>
      <c r="BJ146" s="17" t="s">
        <v>80</v>
      </c>
      <c r="BK146" s="143">
        <f>ROUND(I146*H146,2)</f>
        <v>0</v>
      </c>
      <c r="BL146" s="17" t="s">
        <v>90</v>
      </c>
      <c r="BM146" s="142" t="s">
        <v>240</v>
      </c>
    </row>
    <row r="147" spans="2:65" s="1" customFormat="1" ht="10">
      <c r="B147" s="32"/>
      <c r="D147" s="144" t="s">
        <v>163</v>
      </c>
      <c r="F147" s="145" t="s">
        <v>2395</v>
      </c>
      <c r="I147" s="146"/>
      <c r="L147" s="32"/>
      <c r="M147" s="147"/>
      <c r="T147" s="53"/>
      <c r="AT147" s="17" t="s">
        <v>163</v>
      </c>
      <c r="AU147" s="17" t="s">
        <v>84</v>
      </c>
    </row>
    <row r="148" spans="2:65" s="1" customFormat="1" ht="16.5" customHeight="1">
      <c r="B148" s="32"/>
      <c r="C148" s="162" t="s">
        <v>241</v>
      </c>
      <c r="D148" s="162" t="s">
        <v>206</v>
      </c>
      <c r="E148" s="163" t="s">
        <v>2396</v>
      </c>
      <c r="F148" s="164" t="s">
        <v>2397</v>
      </c>
      <c r="G148" s="165" t="s">
        <v>340</v>
      </c>
      <c r="H148" s="166">
        <v>26.4</v>
      </c>
      <c r="I148" s="167"/>
      <c r="J148" s="168">
        <f>ROUND(I148*H148,2)</f>
        <v>0</v>
      </c>
      <c r="K148" s="164" t="s">
        <v>19</v>
      </c>
      <c r="L148" s="169"/>
      <c r="M148" s="170" t="s">
        <v>19</v>
      </c>
      <c r="N148" s="171" t="s">
        <v>46</v>
      </c>
      <c r="P148" s="140">
        <f>O148*H148</f>
        <v>0</v>
      </c>
      <c r="Q148" s="140">
        <v>0</v>
      </c>
      <c r="R148" s="140">
        <f>Q148*H148</f>
        <v>0</v>
      </c>
      <c r="S148" s="140">
        <v>0</v>
      </c>
      <c r="T148" s="141">
        <f>S148*H148</f>
        <v>0</v>
      </c>
      <c r="AR148" s="142" t="s">
        <v>175</v>
      </c>
      <c r="AT148" s="142" t="s">
        <v>206</v>
      </c>
      <c r="AU148" s="142" t="s">
        <v>84</v>
      </c>
      <c r="AY148" s="17" t="s">
        <v>157</v>
      </c>
      <c r="BE148" s="143">
        <f>IF(N148="základní",J148,0)</f>
        <v>0</v>
      </c>
      <c r="BF148" s="143">
        <f>IF(N148="snížená",J148,0)</f>
        <v>0</v>
      </c>
      <c r="BG148" s="143">
        <f>IF(N148="zákl. přenesená",J148,0)</f>
        <v>0</v>
      </c>
      <c r="BH148" s="143">
        <f>IF(N148="sníž. přenesená",J148,0)</f>
        <v>0</v>
      </c>
      <c r="BI148" s="143">
        <f>IF(N148="nulová",J148,0)</f>
        <v>0</v>
      </c>
      <c r="BJ148" s="17" t="s">
        <v>80</v>
      </c>
      <c r="BK148" s="143">
        <f>ROUND(I148*H148,2)</f>
        <v>0</v>
      </c>
      <c r="BL148" s="17" t="s">
        <v>90</v>
      </c>
      <c r="BM148" s="142" t="s">
        <v>244</v>
      </c>
    </row>
    <row r="149" spans="2:65" s="1" customFormat="1" ht="10">
      <c r="B149" s="32"/>
      <c r="D149" s="144" t="s">
        <v>163</v>
      </c>
      <c r="F149" s="145" t="s">
        <v>2397</v>
      </c>
      <c r="I149" s="146"/>
      <c r="L149" s="32"/>
      <c r="M149" s="147"/>
      <c r="T149" s="53"/>
      <c r="AT149" s="17" t="s">
        <v>163</v>
      </c>
      <c r="AU149" s="17" t="s">
        <v>84</v>
      </c>
    </row>
    <row r="150" spans="2:65" s="12" customFormat="1" ht="10">
      <c r="B150" s="148"/>
      <c r="D150" s="144" t="s">
        <v>164</v>
      </c>
      <c r="E150" s="149" t="s">
        <v>19</v>
      </c>
      <c r="F150" s="150" t="s">
        <v>2398</v>
      </c>
      <c r="H150" s="151">
        <v>26.4</v>
      </c>
      <c r="I150" s="152"/>
      <c r="L150" s="148"/>
      <c r="M150" s="153"/>
      <c r="T150" s="154"/>
      <c r="AT150" s="149" t="s">
        <v>164</v>
      </c>
      <c r="AU150" s="149" t="s">
        <v>84</v>
      </c>
      <c r="AV150" s="12" t="s">
        <v>84</v>
      </c>
      <c r="AW150" s="12" t="s">
        <v>36</v>
      </c>
      <c r="AX150" s="12" t="s">
        <v>75</v>
      </c>
      <c r="AY150" s="149" t="s">
        <v>157</v>
      </c>
    </row>
    <row r="151" spans="2:65" s="13" customFormat="1" ht="10">
      <c r="B151" s="155"/>
      <c r="D151" s="144" t="s">
        <v>164</v>
      </c>
      <c r="E151" s="156" t="s">
        <v>19</v>
      </c>
      <c r="F151" s="157" t="s">
        <v>166</v>
      </c>
      <c r="H151" s="158">
        <v>26.4</v>
      </c>
      <c r="I151" s="159"/>
      <c r="L151" s="155"/>
      <c r="M151" s="160"/>
      <c r="T151" s="161"/>
      <c r="AT151" s="156" t="s">
        <v>164</v>
      </c>
      <c r="AU151" s="156" t="s">
        <v>84</v>
      </c>
      <c r="AV151" s="13" t="s">
        <v>90</v>
      </c>
      <c r="AW151" s="13" t="s">
        <v>36</v>
      </c>
      <c r="AX151" s="13" t="s">
        <v>80</v>
      </c>
      <c r="AY151" s="156" t="s">
        <v>157</v>
      </c>
    </row>
    <row r="152" spans="2:65" s="11" customFormat="1" ht="22.75" customHeight="1">
      <c r="B152" s="119"/>
      <c r="D152" s="120" t="s">
        <v>74</v>
      </c>
      <c r="E152" s="129" t="s">
        <v>93</v>
      </c>
      <c r="F152" s="129" t="s">
        <v>1597</v>
      </c>
      <c r="I152" s="122"/>
      <c r="J152" s="130">
        <f>BK152</f>
        <v>0</v>
      </c>
      <c r="L152" s="119"/>
      <c r="M152" s="124"/>
      <c r="P152" s="125">
        <f>SUM(P153:P186)</f>
        <v>0</v>
      </c>
      <c r="R152" s="125">
        <f>SUM(R153:R186)</f>
        <v>0</v>
      </c>
      <c r="T152" s="126">
        <f>SUM(T153:T186)</f>
        <v>0</v>
      </c>
      <c r="AR152" s="120" t="s">
        <v>80</v>
      </c>
      <c r="AT152" s="127" t="s">
        <v>74</v>
      </c>
      <c r="AU152" s="127" t="s">
        <v>80</v>
      </c>
      <c r="AY152" s="120" t="s">
        <v>157</v>
      </c>
      <c r="BK152" s="128">
        <f>SUM(BK153:BK186)</f>
        <v>0</v>
      </c>
    </row>
    <row r="153" spans="2:65" s="1" customFormat="1" ht="16.5" customHeight="1">
      <c r="B153" s="32"/>
      <c r="C153" s="131" t="s">
        <v>204</v>
      </c>
      <c r="D153" s="131" t="s">
        <v>159</v>
      </c>
      <c r="E153" s="132" t="s">
        <v>2399</v>
      </c>
      <c r="F153" s="133" t="s">
        <v>2400</v>
      </c>
      <c r="G153" s="134" t="s">
        <v>199</v>
      </c>
      <c r="H153" s="135">
        <v>5.2</v>
      </c>
      <c r="I153" s="136"/>
      <c r="J153" s="137">
        <f>ROUND(I153*H153,2)</f>
        <v>0</v>
      </c>
      <c r="K153" s="133" t="s">
        <v>19</v>
      </c>
      <c r="L153" s="32"/>
      <c r="M153" s="138" t="s">
        <v>19</v>
      </c>
      <c r="N153" s="139" t="s">
        <v>46</v>
      </c>
      <c r="P153" s="140">
        <f>O153*H153</f>
        <v>0</v>
      </c>
      <c r="Q153" s="140">
        <v>0</v>
      </c>
      <c r="R153" s="140">
        <f>Q153*H153</f>
        <v>0</v>
      </c>
      <c r="S153" s="140">
        <v>0</v>
      </c>
      <c r="T153" s="141">
        <f>S153*H153</f>
        <v>0</v>
      </c>
      <c r="AR153" s="142" t="s">
        <v>90</v>
      </c>
      <c r="AT153" s="142" t="s">
        <v>159</v>
      </c>
      <c r="AU153" s="142" t="s">
        <v>84</v>
      </c>
      <c r="AY153" s="17" t="s">
        <v>157</v>
      </c>
      <c r="BE153" s="143">
        <f>IF(N153="základní",J153,0)</f>
        <v>0</v>
      </c>
      <c r="BF153" s="143">
        <f>IF(N153="snížená",J153,0)</f>
        <v>0</v>
      </c>
      <c r="BG153" s="143">
        <f>IF(N153="zákl. přenesená",J153,0)</f>
        <v>0</v>
      </c>
      <c r="BH153" s="143">
        <f>IF(N153="sníž. přenesená",J153,0)</f>
        <v>0</v>
      </c>
      <c r="BI153" s="143">
        <f>IF(N153="nulová",J153,0)</f>
        <v>0</v>
      </c>
      <c r="BJ153" s="17" t="s">
        <v>80</v>
      </c>
      <c r="BK153" s="143">
        <f>ROUND(I153*H153,2)</f>
        <v>0</v>
      </c>
      <c r="BL153" s="17" t="s">
        <v>90</v>
      </c>
      <c r="BM153" s="142" t="s">
        <v>248</v>
      </c>
    </row>
    <row r="154" spans="2:65" s="1" customFormat="1" ht="10">
      <c r="B154" s="32"/>
      <c r="D154" s="144" t="s">
        <v>163</v>
      </c>
      <c r="F154" s="145" t="s">
        <v>2400</v>
      </c>
      <c r="I154" s="146"/>
      <c r="L154" s="32"/>
      <c r="M154" s="147"/>
      <c r="T154" s="53"/>
      <c r="AT154" s="17" t="s">
        <v>163</v>
      </c>
      <c r="AU154" s="17" t="s">
        <v>84</v>
      </c>
    </row>
    <row r="155" spans="2:65" s="1" customFormat="1" ht="16.5" customHeight="1">
      <c r="B155" s="32"/>
      <c r="C155" s="131" t="s">
        <v>7</v>
      </c>
      <c r="D155" s="131" t="s">
        <v>159</v>
      </c>
      <c r="E155" s="132" t="s">
        <v>2401</v>
      </c>
      <c r="F155" s="133" t="s">
        <v>2402</v>
      </c>
      <c r="G155" s="134" t="s">
        <v>199</v>
      </c>
      <c r="H155" s="135">
        <v>204.5</v>
      </c>
      <c r="I155" s="136"/>
      <c r="J155" s="137">
        <f>ROUND(I155*H155,2)</f>
        <v>0</v>
      </c>
      <c r="K155" s="133" t="s">
        <v>19</v>
      </c>
      <c r="L155" s="32"/>
      <c r="M155" s="138" t="s">
        <v>19</v>
      </c>
      <c r="N155" s="139" t="s">
        <v>46</v>
      </c>
      <c r="P155" s="140">
        <f>O155*H155</f>
        <v>0</v>
      </c>
      <c r="Q155" s="140">
        <v>0</v>
      </c>
      <c r="R155" s="140">
        <f>Q155*H155</f>
        <v>0</v>
      </c>
      <c r="S155" s="140">
        <v>0</v>
      </c>
      <c r="T155" s="141">
        <f>S155*H155</f>
        <v>0</v>
      </c>
      <c r="AR155" s="142" t="s">
        <v>90</v>
      </c>
      <c r="AT155" s="142" t="s">
        <v>159</v>
      </c>
      <c r="AU155" s="142" t="s">
        <v>84</v>
      </c>
      <c r="AY155" s="17" t="s">
        <v>157</v>
      </c>
      <c r="BE155" s="143">
        <f>IF(N155="základní",J155,0)</f>
        <v>0</v>
      </c>
      <c r="BF155" s="143">
        <f>IF(N155="snížená",J155,0)</f>
        <v>0</v>
      </c>
      <c r="BG155" s="143">
        <f>IF(N155="zákl. přenesená",J155,0)</f>
        <v>0</v>
      </c>
      <c r="BH155" s="143">
        <f>IF(N155="sníž. přenesená",J155,0)</f>
        <v>0</v>
      </c>
      <c r="BI155" s="143">
        <f>IF(N155="nulová",J155,0)</f>
        <v>0</v>
      </c>
      <c r="BJ155" s="17" t="s">
        <v>80</v>
      </c>
      <c r="BK155" s="143">
        <f>ROUND(I155*H155,2)</f>
        <v>0</v>
      </c>
      <c r="BL155" s="17" t="s">
        <v>90</v>
      </c>
      <c r="BM155" s="142" t="s">
        <v>252</v>
      </c>
    </row>
    <row r="156" spans="2:65" s="1" customFormat="1" ht="10">
      <c r="B156" s="32"/>
      <c r="D156" s="144" t="s">
        <v>163</v>
      </c>
      <c r="F156" s="145" t="s">
        <v>2402</v>
      </c>
      <c r="I156" s="146"/>
      <c r="L156" s="32"/>
      <c r="M156" s="147"/>
      <c r="T156" s="53"/>
      <c r="AT156" s="17" t="s">
        <v>163</v>
      </c>
      <c r="AU156" s="17" t="s">
        <v>84</v>
      </c>
    </row>
    <row r="157" spans="2:65" s="12" customFormat="1" ht="10">
      <c r="B157" s="148"/>
      <c r="D157" s="144" t="s">
        <v>164</v>
      </c>
      <c r="E157" s="149" t="s">
        <v>19</v>
      </c>
      <c r="F157" s="150" t="s">
        <v>2403</v>
      </c>
      <c r="H157" s="151">
        <v>204.5</v>
      </c>
      <c r="I157" s="152"/>
      <c r="L157" s="148"/>
      <c r="M157" s="153"/>
      <c r="T157" s="154"/>
      <c r="AT157" s="149" t="s">
        <v>164</v>
      </c>
      <c r="AU157" s="149" t="s">
        <v>84</v>
      </c>
      <c r="AV157" s="12" t="s">
        <v>84</v>
      </c>
      <c r="AW157" s="12" t="s">
        <v>36</v>
      </c>
      <c r="AX157" s="12" t="s">
        <v>75</v>
      </c>
      <c r="AY157" s="149" t="s">
        <v>157</v>
      </c>
    </row>
    <row r="158" spans="2:65" s="13" customFormat="1" ht="10">
      <c r="B158" s="155"/>
      <c r="D158" s="144" t="s">
        <v>164</v>
      </c>
      <c r="E158" s="156" t="s">
        <v>19</v>
      </c>
      <c r="F158" s="157" t="s">
        <v>166</v>
      </c>
      <c r="H158" s="158">
        <v>204.5</v>
      </c>
      <c r="I158" s="159"/>
      <c r="L158" s="155"/>
      <c r="M158" s="160"/>
      <c r="T158" s="161"/>
      <c r="AT158" s="156" t="s">
        <v>164</v>
      </c>
      <c r="AU158" s="156" t="s">
        <v>84</v>
      </c>
      <c r="AV158" s="13" t="s">
        <v>90</v>
      </c>
      <c r="AW158" s="13" t="s">
        <v>36</v>
      </c>
      <c r="AX158" s="13" t="s">
        <v>80</v>
      </c>
      <c r="AY158" s="156" t="s">
        <v>157</v>
      </c>
    </row>
    <row r="159" spans="2:65" s="1" customFormat="1" ht="16.5" customHeight="1">
      <c r="B159" s="32"/>
      <c r="C159" s="131" t="s">
        <v>210</v>
      </c>
      <c r="D159" s="131" t="s">
        <v>159</v>
      </c>
      <c r="E159" s="132" t="s">
        <v>2404</v>
      </c>
      <c r="F159" s="133" t="s">
        <v>2405</v>
      </c>
      <c r="G159" s="134" t="s">
        <v>199</v>
      </c>
      <c r="H159" s="135">
        <v>222.76</v>
      </c>
      <c r="I159" s="136"/>
      <c r="J159" s="137">
        <f>ROUND(I159*H159,2)</f>
        <v>0</v>
      </c>
      <c r="K159" s="133" t="s">
        <v>19</v>
      </c>
      <c r="L159" s="32"/>
      <c r="M159" s="138" t="s">
        <v>19</v>
      </c>
      <c r="N159" s="139" t="s">
        <v>46</v>
      </c>
      <c r="P159" s="140">
        <f>O159*H159</f>
        <v>0</v>
      </c>
      <c r="Q159" s="140">
        <v>0</v>
      </c>
      <c r="R159" s="140">
        <f>Q159*H159</f>
        <v>0</v>
      </c>
      <c r="S159" s="140">
        <v>0</v>
      </c>
      <c r="T159" s="141">
        <f>S159*H159</f>
        <v>0</v>
      </c>
      <c r="AR159" s="142" t="s">
        <v>90</v>
      </c>
      <c r="AT159" s="142" t="s">
        <v>159</v>
      </c>
      <c r="AU159" s="142" t="s">
        <v>84</v>
      </c>
      <c r="AY159" s="17" t="s">
        <v>157</v>
      </c>
      <c r="BE159" s="143">
        <f>IF(N159="základní",J159,0)</f>
        <v>0</v>
      </c>
      <c r="BF159" s="143">
        <f>IF(N159="snížená",J159,0)</f>
        <v>0</v>
      </c>
      <c r="BG159" s="143">
        <f>IF(N159="zákl. přenesená",J159,0)</f>
        <v>0</v>
      </c>
      <c r="BH159" s="143">
        <f>IF(N159="sníž. přenesená",J159,0)</f>
        <v>0</v>
      </c>
      <c r="BI159" s="143">
        <f>IF(N159="nulová",J159,0)</f>
        <v>0</v>
      </c>
      <c r="BJ159" s="17" t="s">
        <v>80</v>
      </c>
      <c r="BK159" s="143">
        <f>ROUND(I159*H159,2)</f>
        <v>0</v>
      </c>
      <c r="BL159" s="17" t="s">
        <v>90</v>
      </c>
      <c r="BM159" s="142" t="s">
        <v>256</v>
      </c>
    </row>
    <row r="160" spans="2:65" s="1" customFormat="1" ht="10">
      <c r="B160" s="32"/>
      <c r="D160" s="144" t="s">
        <v>163</v>
      </c>
      <c r="F160" s="145" t="s">
        <v>2405</v>
      </c>
      <c r="I160" s="146"/>
      <c r="L160" s="32"/>
      <c r="M160" s="147"/>
      <c r="T160" s="53"/>
      <c r="AT160" s="17" t="s">
        <v>163</v>
      </c>
      <c r="AU160" s="17" t="s">
        <v>84</v>
      </c>
    </row>
    <row r="161" spans="2:65" s="12" customFormat="1" ht="10">
      <c r="B161" s="148"/>
      <c r="D161" s="144" t="s">
        <v>164</v>
      </c>
      <c r="E161" s="149" t="s">
        <v>19</v>
      </c>
      <c r="F161" s="150" t="s">
        <v>2406</v>
      </c>
      <c r="H161" s="151">
        <v>188.76</v>
      </c>
      <c r="I161" s="152"/>
      <c r="L161" s="148"/>
      <c r="M161" s="153"/>
      <c r="T161" s="154"/>
      <c r="AT161" s="149" t="s">
        <v>164</v>
      </c>
      <c r="AU161" s="149" t="s">
        <v>84</v>
      </c>
      <c r="AV161" s="12" t="s">
        <v>84</v>
      </c>
      <c r="AW161" s="12" t="s">
        <v>36</v>
      </c>
      <c r="AX161" s="12" t="s">
        <v>75</v>
      </c>
      <c r="AY161" s="149" t="s">
        <v>157</v>
      </c>
    </row>
    <row r="162" spans="2:65" s="12" customFormat="1" ht="10">
      <c r="B162" s="148"/>
      <c r="D162" s="144" t="s">
        <v>164</v>
      </c>
      <c r="E162" s="149" t="s">
        <v>19</v>
      </c>
      <c r="F162" s="150" t="s">
        <v>236</v>
      </c>
      <c r="H162" s="151">
        <v>34</v>
      </c>
      <c r="I162" s="152"/>
      <c r="L162" s="148"/>
      <c r="M162" s="153"/>
      <c r="T162" s="154"/>
      <c r="AT162" s="149" t="s">
        <v>164</v>
      </c>
      <c r="AU162" s="149" t="s">
        <v>84</v>
      </c>
      <c r="AV162" s="12" t="s">
        <v>84</v>
      </c>
      <c r="AW162" s="12" t="s">
        <v>36</v>
      </c>
      <c r="AX162" s="12" t="s">
        <v>75</v>
      </c>
      <c r="AY162" s="149" t="s">
        <v>157</v>
      </c>
    </row>
    <row r="163" spans="2:65" s="13" customFormat="1" ht="10">
      <c r="B163" s="155"/>
      <c r="D163" s="144" t="s">
        <v>164</v>
      </c>
      <c r="E163" s="156" t="s">
        <v>19</v>
      </c>
      <c r="F163" s="157" t="s">
        <v>166</v>
      </c>
      <c r="H163" s="158">
        <v>222.76</v>
      </c>
      <c r="I163" s="159"/>
      <c r="L163" s="155"/>
      <c r="M163" s="160"/>
      <c r="T163" s="161"/>
      <c r="AT163" s="156" t="s">
        <v>164</v>
      </c>
      <c r="AU163" s="156" t="s">
        <v>84</v>
      </c>
      <c r="AV163" s="13" t="s">
        <v>90</v>
      </c>
      <c r="AW163" s="13" t="s">
        <v>36</v>
      </c>
      <c r="AX163" s="13" t="s">
        <v>80</v>
      </c>
      <c r="AY163" s="156" t="s">
        <v>157</v>
      </c>
    </row>
    <row r="164" spans="2:65" s="1" customFormat="1" ht="16.5" customHeight="1">
      <c r="B164" s="32"/>
      <c r="C164" s="131" t="s">
        <v>258</v>
      </c>
      <c r="D164" s="131" t="s">
        <v>159</v>
      </c>
      <c r="E164" s="132" t="s">
        <v>2407</v>
      </c>
      <c r="F164" s="133" t="s">
        <v>2408</v>
      </c>
      <c r="G164" s="134" t="s">
        <v>199</v>
      </c>
      <c r="H164" s="135">
        <v>5.2</v>
      </c>
      <c r="I164" s="136"/>
      <c r="J164" s="137">
        <f>ROUND(I164*H164,2)</f>
        <v>0</v>
      </c>
      <c r="K164" s="133" t="s">
        <v>19</v>
      </c>
      <c r="L164" s="32"/>
      <c r="M164" s="138" t="s">
        <v>19</v>
      </c>
      <c r="N164" s="139" t="s">
        <v>46</v>
      </c>
      <c r="P164" s="140">
        <f>O164*H164</f>
        <v>0</v>
      </c>
      <c r="Q164" s="140">
        <v>0</v>
      </c>
      <c r="R164" s="140">
        <f>Q164*H164</f>
        <v>0</v>
      </c>
      <c r="S164" s="140">
        <v>0</v>
      </c>
      <c r="T164" s="141">
        <f>S164*H164</f>
        <v>0</v>
      </c>
      <c r="AR164" s="142" t="s">
        <v>90</v>
      </c>
      <c r="AT164" s="142" t="s">
        <v>159</v>
      </c>
      <c r="AU164" s="142" t="s">
        <v>84</v>
      </c>
      <c r="AY164" s="17" t="s">
        <v>157</v>
      </c>
      <c r="BE164" s="143">
        <f>IF(N164="základní",J164,0)</f>
        <v>0</v>
      </c>
      <c r="BF164" s="143">
        <f>IF(N164="snížená",J164,0)</f>
        <v>0</v>
      </c>
      <c r="BG164" s="143">
        <f>IF(N164="zákl. přenesená",J164,0)</f>
        <v>0</v>
      </c>
      <c r="BH164" s="143">
        <f>IF(N164="sníž. přenesená",J164,0)</f>
        <v>0</v>
      </c>
      <c r="BI164" s="143">
        <f>IF(N164="nulová",J164,0)</f>
        <v>0</v>
      </c>
      <c r="BJ164" s="17" t="s">
        <v>80</v>
      </c>
      <c r="BK164" s="143">
        <f>ROUND(I164*H164,2)</f>
        <v>0</v>
      </c>
      <c r="BL164" s="17" t="s">
        <v>90</v>
      </c>
      <c r="BM164" s="142" t="s">
        <v>261</v>
      </c>
    </row>
    <row r="165" spans="2:65" s="1" customFormat="1" ht="10">
      <c r="B165" s="32"/>
      <c r="D165" s="144" t="s">
        <v>163</v>
      </c>
      <c r="F165" s="145" t="s">
        <v>2408</v>
      </c>
      <c r="I165" s="146"/>
      <c r="L165" s="32"/>
      <c r="M165" s="147"/>
      <c r="T165" s="53"/>
      <c r="AT165" s="17" t="s">
        <v>163</v>
      </c>
      <c r="AU165" s="17" t="s">
        <v>84</v>
      </c>
    </row>
    <row r="166" spans="2:65" s="1" customFormat="1" ht="16.5" customHeight="1">
      <c r="B166" s="32"/>
      <c r="C166" s="131" t="s">
        <v>213</v>
      </c>
      <c r="D166" s="131" t="s">
        <v>159</v>
      </c>
      <c r="E166" s="132" t="s">
        <v>2409</v>
      </c>
      <c r="F166" s="133" t="s">
        <v>2410</v>
      </c>
      <c r="G166" s="134" t="s">
        <v>199</v>
      </c>
      <c r="H166" s="135">
        <v>222.76</v>
      </c>
      <c r="I166" s="136"/>
      <c r="J166" s="137">
        <f>ROUND(I166*H166,2)</f>
        <v>0</v>
      </c>
      <c r="K166" s="133" t="s">
        <v>19</v>
      </c>
      <c r="L166" s="32"/>
      <c r="M166" s="138" t="s">
        <v>19</v>
      </c>
      <c r="N166" s="139" t="s">
        <v>46</v>
      </c>
      <c r="P166" s="140">
        <f>O166*H166</f>
        <v>0</v>
      </c>
      <c r="Q166" s="140">
        <v>0</v>
      </c>
      <c r="R166" s="140">
        <f>Q166*H166</f>
        <v>0</v>
      </c>
      <c r="S166" s="140">
        <v>0</v>
      </c>
      <c r="T166" s="141">
        <f>S166*H166</f>
        <v>0</v>
      </c>
      <c r="AR166" s="142" t="s">
        <v>90</v>
      </c>
      <c r="AT166" s="142" t="s">
        <v>159</v>
      </c>
      <c r="AU166" s="142" t="s">
        <v>84</v>
      </c>
      <c r="AY166" s="17" t="s">
        <v>157</v>
      </c>
      <c r="BE166" s="143">
        <f>IF(N166="základní",J166,0)</f>
        <v>0</v>
      </c>
      <c r="BF166" s="143">
        <f>IF(N166="snížená",J166,0)</f>
        <v>0</v>
      </c>
      <c r="BG166" s="143">
        <f>IF(N166="zákl. přenesená",J166,0)</f>
        <v>0</v>
      </c>
      <c r="BH166" s="143">
        <f>IF(N166="sníž. přenesená",J166,0)</f>
        <v>0</v>
      </c>
      <c r="BI166" s="143">
        <f>IF(N166="nulová",J166,0)</f>
        <v>0</v>
      </c>
      <c r="BJ166" s="17" t="s">
        <v>80</v>
      </c>
      <c r="BK166" s="143">
        <f>ROUND(I166*H166,2)</f>
        <v>0</v>
      </c>
      <c r="BL166" s="17" t="s">
        <v>90</v>
      </c>
      <c r="BM166" s="142" t="s">
        <v>264</v>
      </c>
    </row>
    <row r="167" spans="2:65" s="1" customFormat="1" ht="10">
      <c r="B167" s="32"/>
      <c r="D167" s="144" t="s">
        <v>163</v>
      </c>
      <c r="F167" s="145" t="s">
        <v>2410</v>
      </c>
      <c r="I167" s="146"/>
      <c r="L167" s="32"/>
      <c r="M167" s="147"/>
      <c r="T167" s="53"/>
      <c r="AT167" s="17" t="s">
        <v>163</v>
      </c>
      <c r="AU167" s="17" t="s">
        <v>84</v>
      </c>
    </row>
    <row r="168" spans="2:65" s="1" customFormat="1" ht="16.5" customHeight="1">
      <c r="B168" s="32"/>
      <c r="C168" s="131" t="s">
        <v>266</v>
      </c>
      <c r="D168" s="131" t="s">
        <v>159</v>
      </c>
      <c r="E168" s="132" t="s">
        <v>2411</v>
      </c>
      <c r="F168" s="133" t="s">
        <v>2412</v>
      </c>
      <c r="G168" s="134" t="s">
        <v>199</v>
      </c>
      <c r="H168" s="135">
        <v>11.5</v>
      </c>
      <c r="I168" s="136"/>
      <c r="J168" s="137">
        <f>ROUND(I168*H168,2)</f>
        <v>0</v>
      </c>
      <c r="K168" s="133" t="s">
        <v>19</v>
      </c>
      <c r="L168" s="32"/>
      <c r="M168" s="138" t="s">
        <v>19</v>
      </c>
      <c r="N168" s="139" t="s">
        <v>46</v>
      </c>
      <c r="P168" s="140">
        <f>O168*H168</f>
        <v>0</v>
      </c>
      <c r="Q168" s="140">
        <v>0</v>
      </c>
      <c r="R168" s="140">
        <f>Q168*H168</f>
        <v>0</v>
      </c>
      <c r="S168" s="140">
        <v>0</v>
      </c>
      <c r="T168" s="141">
        <f>S168*H168</f>
        <v>0</v>
      </c>
      <c r="AR168" s="142" t="s">
        <v>90</v>
      </c>
      <c r="AT168" s="142" t="s">
        <v>159</v>
      </c>
      <c r="AU168" s="142" t="s">
        <v>84</v>
      </c>
      <c r="AY168" s="17" t="s">
        <v>157</v>
      </c>
      <c r="BE168" s="143">
        <f>IF(N168="základní",J168,0)</f>
        <v>0</v>
      </c>
      <c r="BF168" s="143">
        <f>IF(N168="snížená",J168,0)</f>
        <v>0</v>
      </c>
      <c r="BG168" s="143">
        <f>IF(N168="zákl. přenesená",J168,0)</f>
        <v>0</v>
      </c>
      <c r="BH168" s="143">
        <f>IF(N168="sníž. přenesená",J168,0)</f>
        <v>0</v>
      </c>
      <c r="BI168" s="143">
        <f>IF(N168="nulová",J168,0)</f>
        <v>0</v>
      </c>
      <c r="BJ168" s="17" t="s">
        <v>80</v>
      </c>
      <c r="BK168" s="143">
        <f>ROUND(I168*H168,2)</f>
        <v>0</v>
      </c>
      <c r="BL168" s="17" t="s">
        <v>90</v>
      </c>
      <c r="BM168" s="142" t="s">
        <v>269</v>
      </c>
    </row>
    <row r="169" spans="2:65" s="1" customFormat="1" ht="10">
      <c r="B169" s="32"/>
      <c r="D169" s="144" t="s">
        <v>163</v>
      </c>
      <c r="F169" s="145" t="s">
        <v>2412</v>
      </c>
      <c r="I169" s="146"/>
      <c r="L169" s="32"/>
      <c r="M169" s="147"/>
      <c r="T169" s="53"/>
      <c r="AT169" s="17" t="s">
        <v>163</v>
      </c>
      <c r="AU169" s="17" t="s">
        <v>84</v>
      </c>
    </row>
    <row r="170" spans="2:65" s="12" customFormat="1" ht="10">
      <c r="B170" s="148"/>
      <c r="D170" s="144" t="s">
        <v>164</v>
      </c>
      <c r="E170" s="149" t="s">
        <v>19</v>
      </c>
      <c r="F170" s="150" t="s">
        <v>108</v>
      </c>
      <c r="H170" s="151">
        <v>7</v>
      </c>
      <c r="I170" s="152"/>
      <c r="L170" s="148"/>
      <c r="M170" s="153"/>
      <c r="T170" s="154"/>
      <c r="AT170" s="149" t="s">
        <v>164</v>
      </c>
      <c r="AU170" s="149" t="s">
        <v>84</v>
      </c>
      <c r="AV170" s="12" t="s">
        <v>84</v>
      </c>
      <c r="AW170" s="12" t="s">
        <v>36</v>
      </c>
      <c r="AX170" s="12" t="s">
        <v>75</v>
      </c>
      <c r="AY170" s="149" t="s">
        <v>157</v>
      </c>
    </row>
    <row r="171" spans="2:65" s="12" customFormat="1" ht="10">
      <c r="B171" s="148"/>
      <c r="D171" s="144" t="s">
        <v>164</v>
      </c>
      <c r="E171" s="149" t="s">
        <v>19</v>
      </c>
      <c r="F171" s="150" t="s">
        <v>585</v>
      </c>
      <c r="H171" s="151">
        <v>4.5</v>
      </c>
      <c r="I171" s="152"/>
      <c r="L171" s="148"/>
      <c r="M171" s="153"/>
      <c r="T171" s="154"/>
      <c r="AT171" s="149" t="s">
        <v>164</v>
      </c>
      <c r="AU171" s="149" t="s">
        <v>84</v>
      </c>
      <c r="AV171" s="12" t="s">
        <v>84</v>
      </c>
      <c r="AW171" s="12" t="s">
        <v>36</v>
      </c>
      <c r="AX171" s="12" t="s">
        <v>75</v>
      </c>
      <c r="AY171" s="149" t="s">
        <v>157</v>
      </c>
    </row>
    <row r="172" spans="2:65" s="13" customFormat="1" ht="10">
      <c r="B172" s="155"/>
      <c r="D172" s="144" t="s">
        <v>164</v>
      </c>
      <c r="E172" s="156" t="s">
        <v>19</v>
      </c>
      <c r="F172" s="157" t="s">
        <v>166</v>
      </c>
      <c r="H172" s="158">
        <v>11.5</v>
      </c>
      <c r="I172" s="159"/>
      <c r="L172" s="155"/>
      <c r="M172" s="160"/>
      <c r="T172" s="161"/>
      <c r="AT172" s="156" t="s">
        <v>164</v>
      </c>
      <c r="AU172" s="156" t="s">
        <v>84</v>
      </c>
      <c r="AV172" s="13" t="s">
        <v>90</v>
      </c>
      <c r="AW172" s="13" t="s">
        <v>36</v>
      </c>
      <c r="AX172" s="13" t="s">
        <v>80</v>
      </c>
      <c r="AY172" s="156" t="s">
        <v>157</v>
      </c>
    </row>
    <row r="173" spans="2:65" s="1" customFormat="1" ht="21.75" customHeight="1">
      <c r="B173" s="32"/>
      <c r="C173" s="131" t="s">
        <v>218</v>
      </c>
      <c r="D173" s="131" t="s">
        <v>159</v>
      </c>
      <c r="E173" s="132" t="s">
        <v>2413</v>
      </c>
      <c r="F173" s="133" t="s">
        <v>2414</v>
      </c>
      <c r="G173" s="134" t="s">
        <v>199</v>
      </c>
      <c r="H173" s="135">
        <v>211.5</v>
      </c>
      <c r="I173" s="136"/>
      <c r="J173" s="137">
        <f>ROUND(I173*H173,2)</f>
        <v>0</v>
      </c>
      <c r="K173" s="133" t="s">
        <v>19</v>
      </c>
      <c r="L173" s="32"/>
      <c r="M173" s="138" t="s">
        <v>19</v>
      </c>
      <c r="N173" s="139" t="s">
        <v>46</v>
      </c>
      <c r="P173" s="140">
        <f>O173*H173</f>
        <v>0</v>
      </c>
      <c r="Q173" s="140">
        <v>0</v>
      </c>
      <c r="R173" s="140">
        <f>Q173*H173</f>
        <v>0</v>
      </c>
      <c r="S173" s="140">
        <v>0</v>
      </c>
      <c r="T173" s="141">
        <f>S173*H173</f>
        <v>0</v>
      </c>
      <c r="AR173" s="142" t="s">
        <v>90</v>
      </c>
      <c r="AT173" s="142" t="s">
        <v>159</v>
      </c>
      <c r="AU173" s="142" t="s">
        <v>84</v>
      </c>
      <c r="AY173" s="17" t="s">
        <v>157</v>
      </c>
      <c r="BE173" s="143">
        <f>IF(N173="základní",J173,0)</f>
        <v>0</v>
      </c>
      <c r="BF173" s="143">
        <f>IF(N173="snížená",J173,0)</f>
        <v>0</v>
      </c>
      <c r="BG173" s="143">
        <f>IF(N173="zákl. přenesená",J173,0)</f>
        <v>0</v>
      </c>
      <c r="BH173" s="143">
        <f>IF(N173="sníž. přenesená",J173,0)</f>
        <v>0</v>
      </c>
      <c r="BI173" s="143">
        <f>IF(N173="nulová",J173,0)</f>
        <v>0</v>
      </c>
      <c r="BJ173" s="17" t="s">
        <v>80</v>
      </c>
      <c r="BK173" s="143">
        <f>ROUND(I173*H173,2)</f>
        <v>0</v>
      </c>
      <c r="BL173" s="17" t="s">
        <v>90</v>
      </c>
      <c r="BM173" s="142" t="s">
        <v>275</v>
      </c>
    </row>
    <row r="174" spans="2:65" s="1" customFormat="1" ht="10">
      <c r="B174" s="32"/>
      <c r="D174" s="144" t="s">
        <v>163</v>
      </c>
      <c r="F174" s="145" t="s">
        <v>2414</v>
      </c>
      <c r="I174" s="146"/>
      <c r="L174" s="32"/>
      <c r="M174" s="147"/>
      <c r="T174" s="53"/>
      <c r="AT174" s="17" t="s">
        <v>163</v>
      </c>
      <c r="AU174" s="17" t="s">
        <v>84</v>
      </c>
    </row>
    <row r="175" spans="2:65" s="12" customFormat="1" ht="10">
      <c r="B175" s="148"/>
      <c r="D175" s="144" t="s">
        <v>164</v>
      </c>
      <c r="E175" s="149" t="s">
        <v>19</v>
      </c>
      <c r="F175" s="150" t="s">
        <v>2415</v>
      </c>
      <c r="H175" s="151">
        <v>172.5</v>
      </c>
      <c r="I175" s="152"/>
      <c r="L175" s="148"/>
      <c r="M175" s="153"/>
      <c r="T175" s="154"/>
      <c r="AT175" s="149" t="s">
        <v>164</v>
      </c>
      <c r="AU175" s="149" t="s">
        <v>84</v>
      </c>
      <c r="AV175" s="12" t="s">
        <v>84</v>
      </c>
      <c r="AW175" s="12" t="s">
        <v>36</v>
      </c>
      <c r="AX175" s="12" t="s">
        <v>75</v>
      </c>
      <c r="AY175" s="149" t="s">
        <v>157</v>
      </c>
    </row>
    <row r="176" spans="2:65" s="12" customFormat="1" ht="10">
      <c r="B176" s="148"/>
      <c r="D176" s="144" t="s">
        <v>164</v>
      </c>
      <c r="E176" s="149" t="s">
        <v>19</v>
      </c>
      <c r="F176" s="150" t="s">
        <v>230</v>
      </c>
      <c r="H176" s="151">
        <v>32</v>
      </c>
      <c r="I176" s="152"/>
      <c r="L176" s="148"/>
      <c r="M176" s="153"/>
      <c r="T176" s="154"/>
      <c r="AT176" s="149" t="s">
        <v>164</v>
      </c>
      <c r="AU176" s="149" t="s">
        <v>84</v>
      </c>
      <c r="AV176" s="12" t="s">
        <v>84</v>
      </c>
      <c r="AW176" s="12" t="s">
        <v>36</v>
      </c>
      <c r="AX176" s="12" t="s">
        <v>75</v>
      </c>
      <c r="AY176" s="149" t="s">
        <v>157</v>
      </c>
    </row>
    <row r="177" spans="2:65" s="12" customFormat="1" ht="10">
      <c r="B177" s="148"/>
      <c r="D177" s="144" t="s">
        <v>164</v>
      </c>
      <c r="E177" s="149" t="s">
        <v>19</v>
      </c>
      <c r="F177" s="150" t="s">
        <v>108</v>
      </c>
      <c r="H177" s="151">
        <v>7</v>
      </c>
      <c r="I177" s="152"/>
      <c r="L177" s="148"/>
      <c r="M177" s="153"/>
      <c r="T177" s="154"/>
      <c r="AT177" s="149" t="s">
        <v>164</v>
      </c>
      <c r="AU177" s="149" t="s">
        <v>84</v>
      </c>
      <c r="AV177" s="12" t="s">
        <v>84</v>
      </c>
      <c r="AW177" s="12" t="s">
        <v>36</v>
      </c>
      <c r="AX177" s="12" t="s">
        <v>75</v>
      </c>
      <c r="AY177" s="149" t="s">
        <v>157</v>
      </c>
    </row>
    <row r="178" spans="2:65" s="13" customFormat="1" ht="10">
      <c r="B178" s="155"/>
      <c r="D178" s="144" t="s">
        <v>164</v>
      </c>
      <c r="E178" s="156" t="s">
        <v>19</v>
      </c>
      <c r="F178" s="157" t="s">
        <v>166</v>
      </c>
      <c r="H178" s="158">
        <v>211.5</v>
      </c>
      <c r="I178" s="159"/>
      <c r="L178" s="155"/>
      <c r="M178" s="160"/>
      <c r="T178" s="161"/>
      <c r="AT178" s="156" t="s">
        <v>164</v>
      </c>
      <c r="AU178" s="156" t="s">
        <v>84</v>
      </c>
      <c r="AV178" s="13" t="s">
        <v>90</v>
      </c>
      <c r="AW178" s="13" t="s">
        <v>36</v>
      </c>
      <c r="AX178" s="13" t="s">
        <v>80</v>
      </c>
      <c r="AY178" s="156" t="s">
        <v>157</v>
      </c>
    </row>
    <row r="179" spans="2:65" s="1" customFormat="1" ht="16.5" customHeight="1">
      <c r="B179" s="32"/>
      <c r="C179" s="162" t="s">
        <v>278</v>
      </c>
      <c r="D179" s="162" t="s">
        <v>206</v>
      </c>
      <c r="E179" s="163" t="s">
        <v>2416</v>
      </c>
      <c r="F179" s="164" t="s">
        <v>2417</v>
      </c>
      <c r="G179" s="165" t="s">
        <v>199</v>
      </c>
      <c r="H179" s="166">
        <v>210.63499999999999</v>
      </c>
      <c r="I179" s="167"/>
      <c r="J179" s="168">
        <f>ROUND(I179*H179,2)</f>
        <v>0</v>
      </c>
      <c r="K179" s="164" t="s">
        <v>19</v>
      </c>
      <c r="L179" s="169"/>
      <c r="M179" s="170" t="s">
        <v>19</v>
      </c>
      <c r="N179" s="171" t="s">
        <v>46</v>
      </c>
      <c r="P179" s="140">
        <f>O179*H179</f>
        <v>0</v>
      </c>
      <c r="Q179" s="140">
        <v>0</v>
      </c>
      <c r="R179" s="140">
        <f>Q179*H179</f>
        <v>0</v>
      </c>
      <c r="S179" s="140">
        <v>0</v>
      </c>
      <c r="T179" s="141">
        <f>S179*H179</f>
        <v>0</v>
      </c>
      <c r="AR179" s="142" t="s">
        <v>175</v>
      </c>
      <c r="AT179" s="142" t="s">
        <v>206</v>
      </c>
      <c r="AU179" s="142" t="s">
        <v>84</v>
      </c>
      <c r="AY179" s="17" t="s">
        <v>157</v>
      </c>
      <c r="BE179" s="143">
        <f>IF(N179="základní",J179,0)</f>
        <v>0</v>
      </c>
      <c r="BF179" s="143">
        <f>IF(N179="snížená",J179,0)</f>
        <v>0</v>
      </c>
      <c r="BG179" s="143">
        <f>IF(N179="zákl. přenesená",J179,0)</f>
        <v>0</v>
      </c>
      <c r="BH179" s="143">
        <f>IF(N179="sníž. přenesená",J179,0)</f>
        <v>0</v>
      </c>
      <c r="BI179" s="143">
        <f>IF(N179="nulová",J179,0)</f>
        <v>0</v>
      </c>
      <c r="BJ179" s="17" t="s">
        <v>80</v>
      </c>
      <c r="BK179" s="143">
        <f>ROUND(I179*H179,2)</f>
        <v>0</v>
      </c>
      <c r="BL179" s="17" t="s">
        <v>90</v>
      </c>
      <c r="BM179" s="142" t="s">
        <v>281</v>
      </c>
    </row>
    <row r="180" spans="2:65" s="1" customFormat="1" ht="10">
      <c r="B180" s="32"/>
      <c r="D180" s="144" t="s">
        <v>163</v>
      </c>
      <c r="F180" s="145" t="s">
        <v>2417</v>
      </c>
      <c r="I180" s="146"/>
      <c r="L180" s="32"/>
      <c r="M180" s="147"/>
      <c r="T180" s="53"/>
      <c r="AT180" s="17" t="s">
        <v>163</v>
      </c>
      <c r="AU180" s="17" t="s">
        <v>84</v>
      </c>
    </row>
    <row r="181" spans="2:65" s="12" customFormat="1" ht="10">
      <c r="B181" s="148"/>
      <c r="D181" s="144" t="s">
        <v>164</v>
      </c>
      <c r="E181" s="149" t="s">
        <v>19</v>
      </c>
      <c r="F181" s="150" t="s">
        <v>2418</v>
      </c>
      <c r="H181" s="151">
        <v>210.63499999999999</v>
      </c>
      <c r="I181" s="152"/>
      <c r="L181" s="148"/>
      <c r="M181" s="153"/>
      <c r="T181" s="154"/>
      <c r="AT181" s="149" t="s">
        <v>164</v>
      </c>
      <c r="AU181" s="149" t="s">
        <v>84</v>
      </c>
      <c r="AV181" s="12" t="s">
        <v>84</v>
      </c>
      <c r="AW181" s="12" t="s">
        <v>36</v>
      </c>
      <c r="AX181" s="12" t="s">
        <v>75</v>
      </c>
      <c r="AY181" s="149" t="s">
        <v>157</v>
      </c>
    </row>
    <row r="182" spans="2:65" s="13" customFormat="1" ht="10">
      <c r="B182" s="155"/>
      <c r="D182" s="144" t="s">
        <v>164</v>
      </c>
      <c r="E182" s="156" t="s">
        <v>19</v>
      </c>
      <c r="F182" s="157" t="s">
        <v>166</v>
      </c>
      <c r="H182" s="158">
        <v>210.63499999999999</v>
      </c>
      <c r="I182" s="159"/>
      <c r="L182" s="155"/>
      <c r="M182" s="160"/>
      <c r="T182" s="161"/>
      <c r="AT182" s="156" t="s">
        <v>164</v>
      </c>
      <c r="AU182" s="156" t="s">
        <v>84</v>
      </c>
      <c r="AV182" s="13" t="s">
        <v>90</v>
      </c>
      <c r="AW182" s="13" t="s">
        <v>36</v>
      </c>
      <c r="AX182" s="13" t="s">
        <v>80</v>
      </c>
      <c r="AY182" s="156" t="s">
        <v>157</v>
      </c>
    </row>
    <row r="183" spans="2:65" s="1" customFormat="1" ht="16.5" customHeight="1">
      <c r="B183" s="32"/>
      <c r="C183" s="162" t="s">
        <v>221</v>
      </c>
      <c r="D183" s="162" t="s">
        <v>206</v>
      </c>
      <c r="E183" s="163" t="s">
        <v>2419</v>
      </c>
      <c r="F183" s="164" t="s">
        <v>2420</v>
      </c>
      <c r="G183" s="165" t="s">
        <v>199</v>
      </c>
      <c r="H183" s="166">
        <v>4.6349999999999998</v>
      </c>
      <c r="I183" s="167"/>
      <c r="J183" s="168">
        <f>ROUND(I183*H183,2)</f>
        <v>0</v>
      </c>
      <c r="K183" s="164" t="s">
        <v>19</v>
      </c>
      <c r="L183" s="169"/>
      <c r="M183" s="170" t="s">
        <v>19</v>
      </c>
      <c r="N183" s="171" t="s">
        <v>46</v>
      </c>
      <c r="P183" s="140">
        <f>O183*H183</f>
        <v>0</v>
      </c>
      <c r="Q183" s="140">
        <v>0</v>
      </c>
      <c r="R183" s="140">
        <f>Q183*H183</f>
        <v>0</v>
      </c>
      <c r="S183" s="140">
        <v>0</v>
      </c>
      <c r="T183" s="141">
        <f>S183*H183</f>
        <v>0</v>
      </c>
      <c r="AR183" s="142" t="s">
        <v>175</v>
      </c>
      <c r="AT183" s="142" t="s">
        <v>206</v>
      </c>
      <c r="AU183" s="142" t="s">
        <v>84</v>
      </c>
      <c r="AY183" s="17" t="s">
        <v>157</v>
      </c>
      <c r="BE183" s="143">
        <f>IF(N183="základní",J183,0)</f>
        <v>0</v>
      </c>
      <c r="BF183" s="143">
        <f>IF(N183="snížená",J183,0)</f>
        <v>0</v>
      </c>
      <c r="BG183" s="143">
        <f>IF(N183="zákl. přenesená",J183,0)</f>
        <v>0</v>
      </c>
      <c r="BH183" s="143">
        <f>IF(N183="sníž. přenesená",J183,0)</f>
        <v>0</v>
      </c>
      <c r="BI183" s="143">
        <f>IF(N183="nulová",J183,0)</f>
        <v>0</v>
      </c>
      <c r="BJ183" s="17" t="s">
        <v>80</v>
      </c>
      <c r="BK183" s="143">
        <f>ROUND(I183*H183,2)</f>
        <v>0</v>
      </c>
      <c r="BL183" s="17" t="s">
        <v>90</v>
      </c>
      <c r="BM183" s="142" t="s">
        <v>285</v>
      </c>
    </row>
    <row r="184" spans="2:65" s="1" customFormat="1" ht="10">
      <c r="B184" s="32"/>
      <c r="D184" s="144" t="s">
        <v>163</v>
      </c>
      <c r="F184" s="145" t="s">
        <v>2420</v>
      </c>
      <c r="I184" s="146"/>
      <c r="L184" s="32"/>
      <c r="M184" s="147"/>
      <c r="T184" s="53"/>
      <c r="AT184" s="17" t="s">
        <v>163</v>
      </c>
      <c r="AU184" s="17" t="s">
        <v>84</v>
      </c>
    </row>
    <row r="185" spans="2:65" s="12" customFormat="1" ht="10">
      <c r="B185" s="148"/>
      <c r="D185" s="144" t="s">
        <v>164</v>
      </c>
      <c r="E185" s="149" t="s">
        <v>19</v>
      </c>
      <c r="F185" s="150" t="s">
        <v>2421</v>
      </c>
      <c r="H185" s="151">
        <v>4.6349999999999998</v>
      </c>
      <c r="I185" s="152"/>
      <c r="L185" s="148"/>
      <c r="M185" s="153"/>
      <c r="T185" s="154"/>
      <c r="AT185" s="149" t="s">
        <v>164</v>
      </c>
      <c r="AU185" s="149" t="s">
        <v>84</v>
      </c>
      <c r="AV185" s="12" t="s">
        <v>84</v>
      </c>
      <c r="AW185" s="12" t="s">
        <v>36</v>
      </c>
      <c r="AX185" s="12" t="s">
        <v>75</v>
      </c>
      <c r="AY185" s="149" t="s">
        <v>157</v>
      </c>
    </row>
    <row r="186" spans="2:65" s="13" customFormat="1" ht="10">
      <c r="B186" s="155"/>
      <c r="D186" s="144" t="s">
        <v>164</v>
      </c>
      <c r="E186" s="156" t="s">
        <v>19</v>
      </c>
      <c r="F186" s="157" t="s">
        <v>166</v>
      </c>
      <c r="H186" s="158">
        <v>4.6349999999999998</v>
      </c>
      <c r="I186" s="159"/>
      <c r="L186" s="155"/>
      <c r="M186" s="160"/>
      <c r="T186" s="161"/>
      <c r="AT186" s="156" t="s">
        <v>164</v>
      </c>
      <c r="AU186" s="156" t="s">
        <v>84</v>
      </c>
      <c r="AV186" s="13" t="s">
        <v>90</v>
      </c>
      <c r="AW186" s="13" t="s">
        <v>36</v>
      </c>
      <c r="AX186" s="13" t="s">
        <v>80</v>
      </c>
      <c r="AY186" s="156" t="s">
        <v>157</v>
      </c>
    </row>
    <row r="187" spans="2:65" s="11" customFormat="1" ht="22.75" customHeight="1">
      <c r="B187" s="119"/>
      <c r="D187" s="120" t="s">
        <v>74</v>
      </c>
      <c r="E187" s="129" t="s">
        <v>196</v>
      </c>
      <c r="F187" s="129" t="s">
        <v>773</v>
      </c>
      <c r="I187" s="122"/>
      <c r="J187" s="130">
        <f>BK187</f>
        <v>0</v>
      </c>
      <c r="L187" s="119"/>
      <c r="M187" s="124"/>
      <c r="P187" s="125">
        <f>SUM(P188:P210)</f>
        <v>0</v>
      </c>
      <c r="R187" s="125">
        <f>SUM(R188:R210)</f>
        <v>0</v>
      </c>
      <c r="T187" s="126">
        <f>SUM(T188:T210)</f>
        <v>0</v>
      </c>
      <c r="AR187" s="120" t="s">
        <v>80</v>
      </c>
      <c r="AT187" s="127" t="s">
        <v>74</v>
      </c>
      <c r="AU187" s="127" t="s">
        <v>80</v>
      </c>
      <c r="AY187" s="120" t="s">
        <v>157</v>
      </c>
      <c r="BK187" s="128">
        <f>SUM(BK188:BK210)</f>
        <v>0</v>
      </c>
    </row>
    <row r="188" spans="2:65" s="1" customFormat="1" ht="16.5" customHeight="1">
      <c r="B188" s="32"/>
      <c r="C188" s="131" t="s">
        <v>286</v>
      </c>
      <c r="D188" s="131" t="s">
        <v>159</v>
      </c>
      <c r="E188" s="132" t="s">
        <v>1645</v>
      </c>
      <c r="F188" s="133" t="s">
        <v>1646</v>
      </c>
      <c r="G188" s="134" t="s">
        <v>235</v>
      </c>
      <c r="H188" s="135">
        <v>37.299999999999997</v>
      </c>
      <c r="I188" s="136"/>
      <c r="J188" s="137">
        <f>ROUND(I188*H188,2)</f>
        <v>0</v>
      </c>
      <c r="K188" s="133" t="s">
        <v>19</v>
      </c>
      <c r="L188" s="32"/>
      <c r="M188" s="138" t="s">
        <v>19</v>
      </c>
      <c r="N188" s="139" t="s">
        <v>46</v>
      </c>
      <c r="P188" s="140">
        <f>O188*H188</f>
        <v>0</v>
      </c>
      <c r="Q188" s="140">
        <v>0</v>
      </c>
      <c r="R188" s="140">
        <f>Q188*H188</f>
        <v>0</v>
      </c>
      <c r="S188" s="140">
        <v>0</v>
      </c>
      <c r="T188" s="141">
        <f>S188*H188</f>
        <v>0</v>
      </c>
      <c r="AR188" s="142" t="s">
        <v>90</v>
      </c>
      <c r="AT188" s="142" t="s">
        <v>159</v>
      </c>
      <c r="AU188" s="142" t="s">
        <v>84</v>
      </c>
      <c r="AY188" s="17" t="s">
        <v>157</v>
      </c>
      <c r="BE188" s="143">
        <f>IF(N188="základní",J188,0)</f>
        <v>0</v>
      </c>
      <c r="BF188" s="143">
        <f>IF(N188="snížená",J188,0)</f>
        <v>0</v>
      </c>
      <c r="BG188" s="143">
        <f>IF(N188="zákl. přenesená",J188,0)</f>
        <v>0</v>
      </c>
      <c r="BH188" s="143">
        <f>IF(N188="sníž. přenesená",J188,0)</f>
        <v>0</v>
      </c>
      <c r="BI188" s="143">
        <f>IF(N188="nulová",J188,0)</f>
        <v>0</v>
      </c>
      <c r="BJ188" s="17" t="s">
        <v>80</v>
      </c>
      <c r="BK188" s="143">
        <f>ROUND(I188*H188,2)</f>
        <v>0</v>
      </c>
      <c r="BL188" s="17" t="s">
        <v>90</v>
      </c>
      <c r="BM188" s="142" t="s">
        <v>289</v>
      </c>
    </row>
    <row r="189" spans="2:65" s="1" customFormat="1" ht="10">
      <c r="B189" s="32"/>
      <c r="D189" s="144" t="s">
        <v>163</v>
      </c>
      <c r="F189" s="145" t="s">
        <v>1646</v>
      </c>
      <c r="I189" s="146"/>
      <c r="L189" s="32"/>
      <c r="M189" s="147"/>
      <c r="T189" s="53"/>
      <c r="AT189" s="17" t="s">
        <v>163</v>
      </c>
      <c r="AU189" s="17" t="s">
        <v>84</v>
      </c>
    </row>
    <row r="190" spans="2:65" s="12" customFormat="1" ht="10">
      <c r="B190" s="148"/>
      <c r="D190" s="144" t="s">
        <v>164</v>
      </c>
      <c r="E190" s="149" t="s">
        <v>19</v>
      </c>
      <c r="F190" s="150" t="s">
        <v>2422</v>
      </c>
      <c r="H190" s="151">
        <v>37.299999999999997</v>
      </c>
      <c r="I190" s="152"/>
      <c r="L190" s="148"/>
      <c r="M190" s="153"/>
      <c r="T190" s="154"/>
      <c r="AT190" s="149" t="s">
        <v>164</v>
      </c>
      <c r="AU190" s="149" t="s">
        <v>84</v>
      </c>
      <c r="AV190" s="12" t="s">
        <v>84</v>
      </c>
      <c r="AW190" s="12" t="s">
        <v>36</v>
      </c>
      <c r="AX190" s="12" t="s">
        <v>75</v>
      </c>
      <c r="AY190" s="149" t="s">
        <v>157</v>
      </c>
    </row>
    <row r="191" spans="2:65" s="13" customFormat="1" ht="10">
      <c r="B191" s="155"/>
      <c r="D191" s="144" t="s">
        <v>164</v>
      </c>
      <c r="E191" s="156" t="s">
        <v>19</v>
      </c>
      <c r="F191" s="157" t="s">
        <v>166</v>
      </c>
      <c r="H191" s="158">
        <v>37.299999999999997</v>
      </c>
      <c r="I191" s="159"/>
      <c r="L191" s="155"/>
      <c r="M191" s="160"/>
      <c r="T191" s="161"/>
      <c r="AT191" s="156" t="s">
        <v>164</v>
      </c>
      <c r="AU191" s="156" t="s">
        <v>84</v>
      </c>
      <c r="AV191" s="13" t="s">
        <v>90</v>
      </c>
      <c r="AW191" s="13" t="s">
        <v>36</v>
      </c>
      <c r="AX191" s="13" t="s">
        <v>80</v>
      </c>
      <c r="AY191" s="156" t="s">
        <v>157</v>
      </c>
    </row>
    <row r="192" spans="2:65" s="1" customFormat="1" ht="16.5" customHeight="1">
      <c r="B192" s="32"/>
      <c r="C192" s="162" t="s">
        <v>226</v>
      </c>
      <c r="D192" s="162" t="s">
        <v>206</v>
      </c>
      <c r="E192" s="163" t="s">
        <v>2423</v>
      </c>
      <c r="F192" s="164" t="s">
        <v>2424</v>
      </c>
      <c r="G192" s="165" t="s">
        <v>235</v>
      </c>
      <c r="H192" s="166">
        <v>32.238999999999997</v>
      </c>
      <c r="I192" s="167"/>
      <c r="J192" s="168">
        <f>ROUND(I192*H192,2)</f>
        <v>0</v>
      </c>
      <c r="K192" s="164" t="s">
        <v>19</v>
      </c>
      <c r="L192" s="169"/>
      <c r="M192" s="170" t="s">
        <v>19</v>
      </c>
      <c r="N192" s="171" t="s">
        <v>46</v>
      </c>
      <c r="P192" s="140">
        <f>O192*H192</f>
        <v>0</v>
      </c>
      <c r="Q192" s="140">
        <v>0</v>
      </c>
      <c r="R192" s="140">
        <f>Q192*H192</f>
        <v>0</v>
      </c>
      <c r="S192" s="140">
        <v>0</v>
      </c>
      <c r="T192" s="141">
        <f>S192*H192</f>
        <v>0</v>
      </c>
      <c r="AR192" s="142" t="s">
        <v>175</v>
      </c>
      <c r="AT192" s="142" t="s">
        <v>206</v>
      </c>
      <c r="AU192" s="142" t="s">
        <v>84</v>
      </c>
      <c r="AY192" s="17" t="s">
        <v>157</v>
      </c>
      <c r="BE192" s="143">
        <f>IF(N192="základní",J192,0)</f>
        <v>0</v>
      </c>
      <c r="BF192" s="143">
        <f>IF(N192="snížená",J192,0)</f>
        <v>0</v>
      </c>
      <c r="BG192" s="143">
        <f>IF(N192="zákl. přenesená",J192,0)</f>
        <v>0</v>
      </c>
      <c r="BH192" s="143">
        <f>IF(N192="sníž. přenesená",J192,0)</f>
        <v>0</v>
      </c>
      <c r="BI192" s="143">
        <f>IF(N192="nulová",J192,0)</f>
        <v>0</v>
      </c>
      <c r="BJ192" s="17" t="s">
        <v>80</v>
      </c>
      <c r="BK192" s="143">
        <f>ROUND(I192*H192,2)</f>
        <v>0</v>
      </c>
      <c r="BL192" s="17" t="s">
        <v>90</v>
      </c>
      <c r="BM192" s="142" t="s">
        <v>292</v>
      </c>
    </row>
    <row r="193" spans="2:65" s="1" customFormat="1" ht="10">
      <c r="B193" s="32"/>
      <c r="D193" s="144" t="s">
        <v>163</v>
      </c>
      <c r="F193" s="145" t="s">
        <v>2424</v>
      </c>
      <c r="I193" s="146"/>
      <c r="L193" s="32"/>
      <c r="M193" s="147"/>
      <c r="T193" s="53"/>
      <c r="AT193" s="17" t="s">
        <v>163</v>
      </c>
      <c r="AU193" s="17" t="s">
        <v>84</v>
      </c>
    </row>
    <row r="194" spans="2:65" s="12" customFormat="1" ht="10">
      <c r="B194" s="148"/>
      <c r="D194" s="144" t="s">
        <v>164</v>
      </c>
      <c r="E194" s="149" t="s">
        <v>19</v>
      </c>
      <c r="F194" s="150" t="s">
        <v>2425</v>
      </c>
      <c r="H194" s="151">
        <v>32.238999999999997</v>
      </c>
      <c r="I194" s="152"/>
      <c r="L194" s="148"/>
      <c r="M194" s="153"/>
      <c r="T194" s="154"/>
      <c r="AT194" s="149" t="s">
        <v>164</v>
      </c>
      <c r="AU194" s="149" t="s">
        <v>84</v>
      </c>
      <c r="AV194" s="12" t="s">
        <v>84</v>
      </c>
      <c r="AW194" s="12" t="s">
        <v>36</v>
      </c>
      <c r="AX194" s="12" t="s">
        <v>75</v>
      </c>
      <c r="AY194" s="149" t="s">
        <v>157</v>
      </c>
    </row>
    <row r="195" spans="2:65" s="13" customFormat="1" ht="10">
      <c r="B195" s="155"/>
      <c r="D195" s="144" t="s">
        <v>164</v>
      </c>
      <c r="E195" s="156" t="s">
        <v>19</v>
      </c>
      <c r="F195" s="157" t="s">
        <v>166</v>
      </c>
      <c r="H195" s="158">
        <v>32.238999999999997</v>
      </c>
      <c r="I195" s="159"/>
      <c r="L195" s="155"/>
      <c r="M195" s="160"/>
      <c r="T195" s="161"/>
      <c r="AT195" s="156" t="s">
        <v>164</v>
      </c>
      <c r="AU195" s="156" t="s">
        <v>84</v>
      </c>
      <c r="AV195" s="13" t="s">
        <v>90</v>
      </c>
      <c r="AW195" s="13" t="s">
        <v>36</v>
      </c>
      <c r="AX195" s="13" t="s">
        <v>80</v>
      </c>
      <c r="AY195" s="156" t="s">
        <v>157</v>
      </c>
    </row>
    <row r="196" spans="2:65" s="1" customFormat="1" ht="16.5" customHeight="1">
      <c r="B196" s="32"/>
      <c r="C196" s="162" t="s">
        <v>294</v>
      </c>
      <c r="D196" s="162" t="s">
        <v>206</v>
      </c>
      <c r="E196" s="163" t="s">
        <v>2426</v>
      </c>
      <c r="F196" s="164" t="s">
        <v>2427</v>
      </c>
      <c r="G196" s="165" t="s">
        <v>235</v>
      </c>
      <c r="H196" s="166">
        <v>4</v>
      </c>
      <c r="I196" s="167"/>
      <c r="J196" s="168">
        <f>ROUND(I196*H196,2)</f>
        <v>0</v>
      </c>
      <c r="K196" s="164" t="s">
        <v>19</v>
      </c>
      <c r="L196" s="169"/>
      <c r="M196" s="170" t="s">
        <v>19</v>
      </c>
      <c r="N196" s="171" t="s">
        <v>46</v>
      </c>
      <c r="P196" s="140">
        <f>O196*H196</f>
        <v>0</v>
      </c>
      <c r="Q196" s="140">
        <v>0</v>
      </c>
      <c r="R196" s="140">
        <f>Q196*H196</f>
        <v>0</v>
      </c>
      <c r="S196" s="140">
        <v>0</v>
      </c>
      <c r="T196" s="141">
        <f>S196*H196</f>
        <v>0</v>
      </c>
      <c r="AR196" s="142" t="s">
        <v>175</v>
      </c>
      <c r="AT196" s="142" t="s">
        <v>206</v>
      </c>
      <c r="AU196" s="142" t="s">
        <v>84</v>
      </c>
      <c r="AY196" s="17" t="s">
        <v>157</v>
      </c>
      <c r="BE196" s="143">
        <f>IF(N196="základní",J196,0)</f>
        <v>0</v>
      </c>
      <c r="BF196" s="143">
        <f>IF(N196="snížená",J196,0)</f>
        <v>0</v>
      </c>
      <c r="BG196" s="143">
        <f>IF(N196="zákl. přenesená",J196,0)</f>
        <v>0</v>
      </c>
      <c r="BH196" s="143">
        <f>IF(N196="sníž. přenesená",J196,0)</f>
        <v>0</v>
      </c>
      <c r="BI196" s="143">
        <f>IF(N196="nulová",J196,0)</f>
        <v>0</v>
      </c>
      <c r="BJ196" s="17" t="s">
        <v>80</v>
      </c>
      <c r="BK196" s="143">
        <f>ROUND(I196*H196,2)</f>
        <v>0</v>
      </c>
      <c r="BL196" s="17" t="s">
        <v>90</v>
      </c>
      <c r="BM196" s="142" t="s">
        <v>297</v>
      </c>
    </row>
    <row r="197" spans="2:65" s="1" customFormat="1" ht="10">
      <c r="B197" s="32"/>
      <c r="D197" s="144" t="s">
        <v>163</v>
      </c>
      <c r="F197" s="145" t="s">
        <v>2427</v>
      </c>
      <c r="I197" s="146"/>
      <c r="L197" s="32"/>
      <c r="M197" s="147"/>
      <c r="T197" s="53"/>
      <c r="AT197" s="17" t="s">
        <v>163</v>
      </c>
      <c r="AU197" s="17" t="s">
        <v>84</v>
      </c>
    </row>
    <row r="198" spans="2:65" s="1" customFormat="1" ht="16.5" customHeight="1">
      <c r="B198" s="32"/>
      <c r="C198" s="162" t="s">
        <v>230</v>
      </c>
      <c r="D198" s="162" t="s">
        <v>206</v>
      </c>
      <c r="E198" s="163" t="s">
        <v>2428</v>
      </c>
      <c r="F198" s="164" t="s">
        <v>2429</v>
      </c>
      <c r="G198" s="165" t="s">
        <v>235</v>
      </c>
      <c r="H198" s="166">
        <v>2</v>
      </c>
      <c r="I198" s="167"/>
      <c r="J198" s="168">
        <f>ROUND(I198*H198,2)</f>
        <v>0</v>
      </c>
      <c r="K198" s="164" t="s">
        <v>19</v>
      </c>
      <c r="L198" s="169"/>
      <c r="M198" s="170" t="s">
        <v>19</v>
      </c>
      <c r="N198" s="171" t="s">
        <v>46</v>
      </c>
      <c r="P198" s="140">
        <f>O198*H198</f>
        <v>0</v>
      </c>
      <c r="Q198" s="140">
        <v>0</v>
      </c>
      <c r="R198" s="140">
        <f>Q198*H198</f>
        <v>0</v>
      </c>
      <c r="S198" s="140">
        <v>0</v>
      </c>
      <c r="T198" s="141">
        <f>S198*H198</f>
        <v>0</v>
      </c>
      <c r="AR198" s="142" t="s">
        <v>175</v>
      </c>
      <c r="AT198" s="142" t="s">
        <v>206</v>
      </c>
      <c r="AU198" s="142" t="s">
        <v>84</v>
      </c>
      <c r="AY198" s="17" t="s">
        <v>157</v>
      </c>
      <c r="BE198" s="143">
        <f>IF(N198="základní",J198,0)</f>
        <v>0</v>
      </c>
      <c r="BF198" s="143">
        <f>IF(N198="snížená",J198,0)</f>
        <v>0</v>
      </c>
      <c r="BG198" s="143">
        <f>IF(N198="zákl. přenesená",J198,0)</f>
        <v>0</v>
      </c>
      <c r="BH198" s="143">
        <f>IF(N198="sníž. přenesená",J198,0)</f>
        <v>0</v>
      </c>
      <c r="BI198" s="143">
        <f>IF(N198="nulová",J198,0)</f>
        <v>0</v>
      </c>
      <c r="BJ198" s="17" t="s">
        <v>80</v>
      </c>
      <c r="BK198" s="143">
        <f>ROUND(I198*H198,2)</f>
        <v>0</v>
      </c>
      <c r="BL198" s="17" t="s">
        <v>90</v>
      </c>
      <c r="BM198" s="142" t="s">
        <v>303</v>
      </c>
    </row>
    <row r="199" spans="2:65" s="1" customFormat="1" ht="10">
      <c r="B199" s="32"/>
      <c r="D199" s="144" t="s">
        <v>163</v>
      </c>
      <c r="F199" s="145" t="s">
        <v>2429</v>
      </c>
      <c r="I199" s="146"/>
      <c r="L199" s="32"/>
      <c r="M199" s="147"/>
      <c r="T199" s="53"/>
      <c r="AT199" s="17" t="s">
        <v>163</v>
      </c>
      <c r="AU199" s="17" t="s">
        <v>84</v>
      </c>
    </row>
    <row r="200" spans="2:65" s="1" customFormat="1" ht="16.5" customHeight="1">
      <c r="B200" s="32"/>
      <c r="C200" s="131" t="s">
        <v>304</v>
      </c>
      <c r="D200" s="131" t="s">
        <v>159</v>
      </c>
      <c r="E200" s="132" t="s">
        <v>2430</v>
      </c>
      <c r="F200" s="133" t="s">
        <v>2431</v>
      </c>
      <c r="G200" s="134" t="s">
        <v>235</v>
      </c>
      <c r="H200" s="135">
        <v>9</v>
      </c>
      <c r="I200" s="136"/>
      <c r="J200" s="137">
        <f>ROUND(I200*H200,2)</f>
        <v>0</v>
      </c>
      <c r="K200" s="133" t="s">
        <v>19</v>
      </c>
      <c r="L200" s="32"/>
      <c r="M200" s="138" t="s">
        <v>19</v>
      </c>
      <c r="N200" s="139" t="s">
        <v>46</v>
      </c>
      <c r="P200" s="140">
        <f>O200*H200</f>
        <v>0</v>
      </c>
      <c r="Q200" s="140">
        <v>0</v>
      </c>
      <c r="R200" s="140">
        <f>Q200*H200</f>
        <v>0</v>
      </c>
      <c r="S200" s="140">
        <v>0</v>
      </c>
      <c r="T200" s="141">
        <f>S200*H200</f>
        <v>0</v>
      </c>
      <c r="AR200" s="142" t="s">
        <v>90</v>
      </c>
      <c r="AT200" s="142" t="s">
        <v>159</v>
      </c>
      <c r="AU200" s="142" t="s">
        <v>84</v>
      </c>
      <c r="AY200" s="17" t="s">
        <v>157</v>
      </c>
      <c r="BE200" s="143">
        <f>IF(N200="základní",J200,0)</f>
        <v>0</v>
      </c>
      <c r="BF200" s="143">
        <f>IF(N200="snížená",J200,0)</f>
        <v>0</v>
      </c>
      <c r="BG200" s="143">
        <f>IF(N200="zákl. přenesená",J200,0)</f>
        <v>0</v>
      </c>
      <c r="BH200" s="143">
        <f>IF(N200="sníž. přenesená",J200,0)</f>
        <v>0</v>
      </c>
      <c r="BI200" s="143">
        <f>IF(N200="nulová",J200,0)</f>
        <v>0</v>
      </c>
      <c r="BJ200" s="17" t="s">
        <v>80</v>
      </c>
      <c r="BK200" s="143">
        <f>ROUND(I200*H200,2)</f>
        <v>0</v>
      </c>
      <c r="BL200" s="17" t="s">
        <v>90</v>
      </c>
      <c r="BM200" s="142" t="s">
        <v>307</v>
      </c>
    </row>
    <row r="201" spans="2:65" s="1" customFormat="1" ht="10">
      <c r="B201" s="32"/>
      <c r="D201" s="144" t="s">
        <v>163</v>
      </c>
      <c r="F201" s="145" t="s">
        <v>2431</v>
      </c>
      <c r="I201" s="146"/>
      <c r="L201" s="32"/>
      <c r="M201" s="147"/>
      <c r="T201" s="53"/>
      <c r="AT201" s="17" t="s">
        <v>163</v>
      </c>
      <c r="AU201" s="17" t="s">
        <v>84</v>
      </c>
    </row>
    <row r="202" spans="2:65" s="1" customFormat="1" ht="16.5" customHeight="1">
      <c r="B202" s="32"/>
      <c r="C202" s="162" t="s">
        <v>236</v>
      </c>
      <c r="D202" s="162" t="s">
        <v>206</v>
      </c>
      <c r="E202" s="163" t="s">
        <v>2432</v>
      </c>
      <c r="F202" s="164" t="s">
        <v>2433</v>
      </c>
      <c r="G202" s="165" t="s">
        <v>235</v>
      </c>
      <c r="H202" s="166">
        <v>10</v>
      </c>
      <c r="I202" s="167"/>
      <c r="J202" s="168">
        <f>ROUND(I202*H202,2)</f>
        <v>0</v>
      </c>
      <c r="K202" s="164" t="s">
        <v>19</v>
      </c>
      <c r="L202" s="169"/>
      <c r="M202" s="170" t="s">
        <v>19</v>
      </c>
      <c r="N202" s="171" t="s">
        <v>46</v>
      </c>
      <c r="P202" s="140">
        <f>O202*H202</f>
        <v>0</v>
      </c>
      <c r="Q202" s="140">
        <v>0</v>
      </c>
      <c r="R202" s="140">
        <f>Q202*H202</f>
        <v>0</v>
      </c>
      <c r="S202" s="140">
        <v>0</v>
      </c>
      <c r="T202" s="141">
        <f>S202*H202</f>
        <v>0</v>
      </c>
      <c r="AR202" s="142" t="s">
        <v>175</v>
      </c>
      <c r="AT202" s="142" t="s">
        <v>206</v>
      </c>
      <c r="AU202" s="142" t="s">
        <v>84</v>
      </c>
      <c r="AY202" s="17" t="s">
        <v>157</v>
      </c>
      <c r="BE202" s="143">
        <f>IF(N202="základní",J202,0)</f>
        <v>0</v>
      </c>
      <c r="BF202" s="143">
        <f>IF(N202="snížená",J202,0)</f>
        <v>0</v>
      </c>
      <c r="BG202" s="143">
        <f>IF(N202="zákl. přenesená",J202,0)</f>
        <v>0</v>
      </c>
      <c r="BH202" s="143">
        <f>IF(N202="sníž. přenesená",J202,0)</f>
        <v>0</v>
      </c>
      <c r="BI202" s="143">
        <f>IF(N202="nulová",J202,0)</f>
        <v>0</v>
      </c>
      <c r="BJ202" s="17" t="s">
        <v>80</v>
      </c>
      <c r="BK202" s="143">
        <f>ROUND(I202*H202,2)</f>
        <v>0</v>
      </c>
      <c r="BL202" s="17" t="s">
        <v>90</v>
      </c>
      <c r="BM202" s="142" t="s">
        <v>312</v>
      </c>
    </row>
    <row r="203" spans="2:65" s="1" customFormat="1" ht="10">
      <c r="B203" s="32"/>
      <c r="D203" s="144" t="s">
        <v>163</v>
      </c>
      <c r="F203" s="145" t="s">
        <v>2433</v>
      </c>
      <c r="I203" s="146"/>
      <c r="L203" s="32"/>
      <c r="M203" s="147"/>
      <c r="T203" s="53"/>
      <c r="AT203" s="17" t="s">
        <v>163</v>
      </c>
      <c r="AU203" s="17" t="s">
        <v>84</v>
      </c>
    </row>
    <row r="204" spans="2:65" s="1" customFormat="1" ht="16.5" customHeight="1">
      <c r="B204" s="32"/>
      <c r="C204" s="131" t="s">
        <v>314</v>
      </c>
      <c r="D204" s="131" t="s">
        <v>159</v>
      </c>
      <c r="E204" s="132" t="s">
        <v>1647</v>
      </c>
      <c r="F204" s="133" t="s">
        <v>1648</v>
      </c>
      <c r="G204" s="134" t="s">
        <v>162</v>
      </c>
      <c r="H204" s="135">
        <v>0.92900000000000005</v>
      </c>
      <c r="I204" s="136"/>
      <c r="J204" s="137">
        <f>ROUND(I204*H204,2)</f>
        <v>0</v>
      </c>
      <c r="K204" s="133" t="s">
        <v>19</v>
      </c>
      <c r="L204" s="32"/>
      <c r="M204" s="138" t="s">
        <v>19</v>
      </c>
      <c r="N204" s="139" t="s">
        <v>46</v>
      </c>
      <c r="P204" s="140">
        <f>O204*H204</f>
        <v>0</v>
      </c>
      <c r="Q204" s="140">
        <v>0</v>
      </c>
      <c r="R204" s="140">
        <f>Q204*H204</f>
        <v>0</v>
      </c>
      <c r="S204" s="140">
        <v>0</v>
      </c>
      <c r="T204" s="141">
        <f>S204*H204</f>
        <v>0</v>
      </c>
      <c r="AR204" s="142" t="s">
        <v>90</v>
      </c>
      <c r="AT204" s="142" t="s">
        <v>159</v>
      </c>
      <c r="AU204" s="142" t="s">
        <v>84</v>
      </c>
      <c r="AY204" s="17" t="s">
        <v>157</v>
      </c>
      <c r="BE204" s="143">
        <f>IF(N204="základní",J204,0)</f>
        <v>0</v>
      </c>
      <c r="BF204" s="143">
        <f>IF(N204="snížená",J204,0)</f>
        <v>0</v>
      </c>
      <c r="BG204" s="143">
        <f>IF(N204="zákl. přenesená",J204,0)</f>
        <v>0</v>
      </c>
      <c r="BH204" s="143">
        <f>IF(N204="sníž. přenesená",J204,0)</f>
        <v>0</v>
      </c>
      <c r="BI204" s="143">
        <f>IF(N204="nulová",J204,0)</f>
        <v>0</v>
      </c>
      <c r="BJ204" s="17" t="s">
        <v>80</v>
      </c>
      <c r="BK204" s="143">
        <f>ROUND(I204*H204,2)</f>
        <v>0</v>
      </c>
      <c r="BL204" s="17" t="s">
        <v>90</v>
      </c>
      <c r="BM204" s="142" t="s">
        <v>317</v>
      </c>
    </row>
    <row r="205" spans="2:65" s="1" customFormat="1" ht="10">
      <c r="B205" s="32"/>
      <c r="D205" s="144" t="s">
        <v>163</v>
      </c>
      <c r="F205" s="145" t="s">
        <v>1648</v>
      </c>
      <c r="I205" s="146"/>
      <c r="L205" s="32"/>
      <c r="M205" s="147"/>
      <c r="T205" s="53"/>
      <c r="AT205" s="17" t="s">
        <v>163</v>
      </c>
      <c r="AU205" s="17" t="s">
        <v>84</v>
      </c>
    </row>
    <row r="206" spans="2:65" s="12" customFormat="1" ht="10">
      <c r="B206" s="148"/>
      <c r="D206" s="144" t="s">
        <v>164</v>
      </c>
      <c r="E206" s="149" t="s">
        <v>19</v>
      </c>
      <c r="F206" s="150" t="s">
        <v>2434</v>
      </c>
      <c r="H206" s="151">
        <v>0.83899999999999997</v>
      </c>
      <c r="I206" s="152"/>
      <c r="L206" s="148"/>
      <c r="M206" s="153"/>
      <c r="T206" s="154"/>
      <c r="AT206" s="149" t="s">
        <v>164</v>
      </c>
      <c r="AU206" s="149" t="s">
        <v>84</v>
      </c>
      <c r="AV206" s="12" t="s">
        <v>84</v>
      </c>
      <c r="AW206" s="12" t="s">
        <v>36</v>
      </c>
      <c r="AX206" s="12" t="s">
        <v>75</v>
      </c>
      <c r="AY206" s="149" t="s">
        <v>157</v>
      </c>
    </row>
    <row r="207" spans="2:65" s="12" customFormat="1" ht="10">
      <c r="B207" s="148"/>
      <c r="D207" s="144" t="s">
        <v>164</v>
      </c>
      <c r="E207" s="149" t="s">
        <v>19</v>
      </c>
      <c r="F207" s="150" t="s">
        <v>2435</v>
      </c>
      <c r="H207" s="151">
        <v>0.09</v>
      </c>
      <c r="I207" s="152"/>
      <c r="L207" s="148"/>
      <c r="M207" s="153"/>
      <c r="T207" s="154"/>
      <c r="AT207" s="149" t="s">
        <v>164</v>
      </c>
      <c r="AU207" s="149" t="s">
        <v>84</v>
      </c>
      <c r="AV207" s="12" t="s">
        <v>84</v>
      </c>
      <c r="AW207" s="12" t="s">
        <v>36</v>
      </c>
      <c r="AX207" s="12" t="s">
        <v>75</v>
      </c>
      <c r="AY207" s="149" t="s">
        <v>157</v>
      </c>
    </row>
    <row r="208" spans="2:65" s="13" customFormat="1" ht="10">
      <c r="B208" s="155"/>
      <c r="D208" s="144" t="s">
        <v>164</v>
      </c>
      <c r="E208" s="156" t="s">
        <v>19</v>
      </c>
      <c r="F208" s="157" t="s">
        <v>166</v>
      </c>
      <c r="H208" s="158">
        <v>0.92899999999999994</v>
      </c>
      <c r="I208" s="159"/>
      <c r="L208" s="155"/>
      <c r="M208" s="160"/>
      <c r="T208" s="161"/>
      <c r="AT208" s="156" t="s">
        <v>164</v>
      </c>
      <c r="AU208" s="156" t="s">
        <v>84</v>
      </c>
      <c r="AV208" s="13" t="s">
        <v>90</v>
      </c>
      <c r="AW208" s="13" t="s">
        <v>36</v>
      </c>
      <c r="AX208" s="13" t="s">
        <v>80</v>
      </c>
      <c r="AY208" s="156" t="s">
        <v>157</v>
      </c>
    </row>
    <row r="209" spans="2:65" s="1" customFormat="1" ht="16.5" customHeight="1">
      <c r="B209" s="32"/>
      <c r="C209" s="131" t="s">
        <v>240</v>
      </c>
      <c r="D209" s="131" t="s">
        <v>159</v>
      </c>
      <c r="E209" s="132" t="s">
        <v>2436</v>
      </c>
      <c r="F209" s="133" t="s">
        <v>2437</v>
      </c>
      <c r="G209" s="134" t="s">
        <v>199</v>
      </c>
      <c r="H209" s="135">
        <v>7</v>
      </c>
      <c r="I209" s="136"/>
      <c r="J209" s="137">
        <f>ROUND(I209*H209,2)</f>
        <v>0</v>
      </c>
      <c r="K209" s="133" t="s">
        <v>19</v>
      </c>
      <c r="L209" s="32"/>
      <c r="M209" s="138" t="s">
        <v>19</v>
      </c>
      <c r="N209" s="139" t="s">
        <v>46</v>
      </c>
      <c r="P209" s="140">
        <f>O209*H209</f>
        <v>0</v>
      </c>
      <c r="Q209" s="140">
        <v>0</v>
      </c>
      <c r="R209" s="140">
        <f>Q209*H209</f>
        <v>0</v>
      </c>
      <c r="S209" s="140">
        <v>0</v>
      </c>
      <c r="T209" s="141">
        <f>S209*H209</f>
        <v>0</v>
      </c>
      <c r="AR209" s="142" t="s">
        <v>90</v>
      </c>
      <c r="AT209" s="142" t="s">
        <v>159</v>
      </c>
      <c r="AU209" s="142" t="s">
        <v>84</v>
      </c>
      <c r="AY209" s="17" t="s">
        <v>157</v>
      </c>
      <c r="BE209" s="143">
        <f>IF(N209="základní",J209,0)</f>
        <v>0</v>
      </c>
      <c r="BF209" s="143">
        <f>IF(N209="snížená",J209,0)</f>
        <v>0</v>
      </c>
      <c r="BG209" s="143">
        <f>IF(N209="zákl. přenesená",J209,0)</f>
        <v>0</v>
      </c>
      <c r="BH209" s="143">
        <f>IF(N209="sníž. přenesená",J209,0)</f>
        <v>0</v>
      </c>
      <c r="BI209" s="143">
        <f>IF(N209="nulová",J209,0)</f>
        <v>0</v>
      </c>
      <c r="BJ209" s="17" t="s">
        <v>80</v>
      </c>
      <c r="BK209" s="143">
        <f>ROUND(I209*H209,2)</f>
        <v>0</v>
      </c>
      <c r="BL209" s="17" t="s">
        <v>90</v>
      </c>
      <c r="BM209" s="142" t="s">
        <v>333</v>
      </c>
    </row>
    <row r="210" spans="2:65" s="1" customFormat="1" ht="10">
      <c r="B210" s="32"/>
      <c r="D210" s="144" t="s">
        <v>163</v>
      </c>
      <c r="F210" s="145" t="s">
        <v>2437</v>
      </c>
      <c r="I210" s="146"/>
      <c r="L210" s="32"/>
      <c r="M210" s="147"/>
      <c r="T210" s="53"/>
      <c r="AT210" s="17" t="s">
        <v>163</v>
      </c>
      <c r="AU210" s="17" t="s">
        <v>84</v>
      </c>
    </row>
    <row r="211" spans="2:65" s="11" customFormat="1" ht="22.75" customHeight="1">
      <c r="B211" s="119"/>
      <c r="D211" s="120" t="s">
        <v>74</v>
      </c>
      <c r="E211" s="129" t="s">
        <v>1662</v>
      </c>
      <c r="F211" s="129" t="s">
        <v>1663</v>
      </c>
      <c r="I211" s="122"/>
      <c r="J211" s="130">
        <f>BK211</f>
        <v>0</v>
      </c>
      <c r="L211" s="119"/>
      <c r="M211" s="124"/>
      <c r="P211" s="125">
        <f>SUM(P212:P221)</f>
        <v>0</v>
      </c>
      <c r="R211" s="125">
        <f>SUM(R212:R221)</f>
        <v>0</v>
      </c>
      <c r="T211" s="126">
        <f>SUM(T212:T221)</f>
        <v>0</v>
      </c>
      <c r="AR211" s="120" t="s">
        <v>80</v>
      </c>
      <c r="AT211" s="127" t="s">
        <v>74</v>
      </c>
      <c r="AU211" s="127" t="s">
        <v>80</v>
      </c>
      <c r="AY211" s="120" t="s">
        <v>157</v>
      </c>
      <c r="BK211" s="128">
        <f>SUM(BK212:BK221)</f>
        <v>0</v>
      </c>
    </row>
    <row r="212" spans="2:65" s="1" customFormat="1" ht="16.5" customHeight="1">
      <c r="B212" s="32"/>
      <c r="C212" s="131" t="s">
        <v>337</v>
      </c>
      <c r="D212" s="131" t="s">
        <v>159</v>
      </c>
      <c r="E212" s="132" t="s">
        <v>2438</v>
      </c>
      <c r="F212" s="133" t="s">
        <v>2439</v>
      </c>
      <c r="G212" s="134" t="s">
        <v>185</v>
      </c>
      <c r="H212" s="135">
        <v>0.82</v>
      </c>
      <c r="I212" s="136"/>
      <c r="J212" s="137">
        <f>ROUND(I212*H212,2)</f>
        <v>0</v>
      </c>
      <c r="K212" s="133" t="s">
        <v>19</v>
      </c>
      <c r="L212" s="32"/>
      <c r="M212" s="138" t="s">
        <v>19</v>
      </c>
      <c r="N212" s="139" t="s">
        <v>46</v>
      </c>
      <c r="P212" s="140">
        <f>O212*H212</f>
        <v>0</v>
      </c>
      <c r="Q212" s="140">
        <v>0</v>
      </c>
      <c r="R212" s="140">
        <f>Q212*H212</f>
        <v>0</v>
      </c>
      <c r="S212" s="140">
        <v>0</v>
      </c>
      <c r="T212" s="141">
        <f>S212*H212</f>
        <v>0</v>
      </c>
      <c r="AR212" s="142" t="s">
        <v>90</v>
      </c>
      <c r="AT212" s="142" t="s">
        <v>159</v>
      </c>
      <c r="AU212" s="142" t="s">
        <v>84</v>
      </c>
      <c r="AY212" s="17" t="s">
        <v>157</v>
      </c>
      <c r="BE212" s="143">
        <f>IF(N212="základní",J212,0)</f>
        <v>0</v>
      </c>
      <c r="BF212" s="143">
        <f>IF(N212="snížená",J212,0)</f>
        <v>0</v>
      </c>
      <c r="BG212" s="143">
        <f>IF(N212="zákl. přenesená",J212,0)</f>
        <v>0</v>
      </c>
      <c r="BH212" s="143">
        <f>IF(N212="sníž. přenesená",J212,0)</f>
        <v>0</v>
      </c>
      <c r="BI212" s="143">
        <f>IF(N212="nulová",J212,0)</f>
        <v>0</v>
      </c>
      <c r="BJ212" s="17" t="s">
        <v>80</v>
      </c>
      <c r="BK212" s="143">
        <f>ROUND(I212*H212,2)</f>
        <v>0</v>
      </c>
      <c r="BL212" s="17" t="s">
        <v>90</v>
      </c>
      <c r="BM212" s="142" t="s">
        <v>341</v>
      </c>
    </row>
    <row r="213" spans="2:65" s="1" customFormat="1" ht="10">
      <c r="B213" s="32"/>
      <c r="D213" s="144" t="s">
        <v>163</v>
      </c>
      <c r="F213" s="145" t="s">
        <v>2439</v>
      </c>
      <c r="I213" s="146"/>
      <c r="L213" s="32"/>
      <c r="M213" s="147"/>
      <c r="T213" s="53"/>
      <c r="AT213" s="17" t="s">
        <v>163</v>
      </c>
      <c r="AU213" s="17" t="s">
        <v>84</v>
      </c>
    </row>
    <row r="214" spans="2:65" s="1" customFormat="1" ht="16.5" customHeight="1">
      <c r="B214" s="32"/>
      <c r="C214" s="131" t="s">
        <v>244</v>
      </c>
      <c r="D214" s="131" t="s">
        <v>159</v>
      </c>
      <c r="E214" s="132" t="s">
        <v>1664</v>
      </c>
      <c r="F214" s="133" t="s">
        <v>1665</v>
      </c>
      <c r="G214" s="134" t="s">
        <v>185</v>
      </c>
      <c r="H214" s="135">
        <v>0.82</v>
      </c>
      <c r="I214" s="136"/>
      <c r="J214" s="137">
        <f>ROUND(I214*H214,2)</f>
        <v>0</v>
      </c>
      <c r="K214" s="133" t="s">
        <v>19</v>
      </c>
      <c r="L214" s="32"/>
      <c r="M214" s="138" t="s">
        <v>19</v>
      </c>
      <c r="N214" s="139" t="s">
        <v>46</v>
      </c>
      <c r="P214" s="140">
        <f>O214*H214</f>
        <v>0</v>
      </c>
      <c r="Q214" s="140">
        <v>0</v>
      </c>
      <c r="R214" s="140">
        <f>Q214*H214</f>
        <v>0</v>
      </c>
      <c r="S214" s="140">
        <v>0</v>
      </c>
      <c r="T214" s="141">
        <f>S214*H214</f>
        <v>0</v>
      </c>
      <c r="AR214" s="142" t="s">
        <v>90</v>
      </c>
      <c r="AT214" s="142" t="s">
        <v>159</v>
      </c>
      <c r="AU214" s="142" t="s">
        <v>84</v>
      </c>
      <c r="AY214" s="17" t="s">
        <v>157</v>
      </c>
      <c r="BE214" s="143">
        <f>IF(N214="základní",J214,0)</f>
        <v>0</v>
      </c>
      <c r="BF214" s="143">
        <f>IF(N214="snížená",J214,0)</f>
        <v>0</v>
      </c>
      <c r="BG214" s="143">
        <f>IF(N214="zákl. přenesená",J214,0)</f>
        <v>0</v>
      </c>
      <c r="BH214" s="143">
        <f>IF(N214="sníž. přenesená",J214,0)</f>
        <v>0</v>
      </c>
      <c r="BI214" s="143">
        <f>IF(N214="nulová",J214,0)</f>
        <v>0</v>
      </c>
      <c r="BJ214" s="17" t="s">
        <v>80</v>
      </c>
      <c r="BK214" s="143">
        <f>ROUND(I214*H214,2)</f>
        <v>0</v>
      </c>
      <c r="BL214" s="17" t="s">
        <v>90</v>
      </c>
      <c r="BM214" s="142" t="s">
        <v>345</v>
      </c>
    </row>
    <row r="215" spans="2:65" s="1" customFormat="1" ht="10">
      <c r="B215" s="32"/>
      <c r="D215" s="144" t="s">
        <v>163</v>
      </c>
      <c r="F215" s="145" t="s">
        <v>1665</v>
      </c>
      <c r="I215" s="146"/>
      <c r="L215" s="32"/>
      <c r="M215" s="147"/>
      <c r="T215" s="53"/>
      <c r="AT215" s="17" t="s">
        <v>163</v>
      </c>
      <c r="AU215" s="17" t="s">
        <v>84</v>
      </c>
    </row>
    <row r="216" spans="2:65" s="1" customFormat="1" ht="16.5" customHeight="1">
      <c r="B216" s="32"/>
      <c r="C216" s="131" t="s">
        <v>346</v>
      </c>
      <c r="D216" s="131" t="s">
        <v>159</v>
      </c>
      <c r="E216" s="132" t="s">
        <v>1666</v>
      </c>
      <c r="F216" s="133" t="s">
        <v>1667</v>
      </c>
      <c r="G216" s="134" t="s">
        <v>185</v>
      </c>
      <c r="H216" s="135">
        <v>4.0999999999999996</v>
      </c>
      <c r="I216" s="136"/>
      <c r="J216" s="137">
        <f>ROUND(I216*H216,2)</f>
        <v>0</v>
      </c>
      <c r="K216" s="133" t="s">
        <v>19</v>
      </c>
      <c r="L216" s="32"/>
      <c r="M216" s="138" t="s">
        <v>19</v>
      </c>
      <c r="N216" s="139" t="s">
        <v>46</v>
      </c>
      <c r="P216" s="140">
        <f>O216*H216</f>
        <v>0</v>
      </c>
      <c r="Q216" s="140">
        <v>0</v>
      </c>
      <c r="R216" s="140">
        <f>Q216*H216</f>
        <v>0</v>
      </c>
      <c r="S216" s="140">
        <v>0</v>
      </c>
      <c r="T216" s="141">
        <f>S216*H216</f>
        <v>0</v>
      </c>
      <c r="AR216" s="142" t="s">
        <v>90</v>
      </c>
      <c r="AT216" s="142" t="s">
        <v>159</v>
      </c>
      <c r="AU216" s="142" t="s">
        <v>84</v>
      </c>
      <c r="AY216" s="17" t="s">
        <v>157</v>
      </c>
      <c r="BE216" s="143">
        <f>IF(N216="základní",J216,0)</f>
        <v>0</v>
      </c>
      <c r="BF216" s="143">
        <f>IF(N216="snížená",J216,0)</f>
        <v>0</v>
      </c>
      <c r="BG216" s="143">
        <f>IF(N216="zákl. přenesená",J216,0)</f>
        <v>0</v>
      </c>
      <c r="BH216" s="143">
        <f>IF(N216="sníž. přenesená",J216,0)</f>
        <v>0</v>
      </c>
      <c r="BI216" s="143">
        <f>IF(N216="nulová",J216,0)</f>
        <v>0</v>
      </c>
      <c r="BJ216" s="17" t="s">
        <v>80</v>
      </c>
      <c r="BK216" s="143">
        <f>ROUND(I216*H216,2)</f>
        <v>0</v>
      </c>
      <c r="BL216" s="17" t="s">
        <v>90</v>
      </c>
      <c r="BM216" s="142" t="s">
        <v>349</v>
      </c>
    </row>
    <row r="217" spans="2:65" s="1" customFormat="1" ht="10">
      <c r="B217" s="32"/>
      <c r="D217" s="144" t="s">
        <v>163</v>
      </c>
      <c r="F217" s="145" t="s">
        <v>1667</v>
      </c>
      <c r="I217" s="146"/>
      <c r="L217" s="32"/>
      <c r="M217" s="147"/>
      <c r="T217" s="53"/>
      <c r="AT217" s="17" t="s">
        <v>163</v>
      </c>
      <c r="AU217" s="17" t="s">
        <v>84</v>
      </c>
    </row>
    <row r="218" spans="2:65" s="12" customFormat="1" ht="10">
      <c r="B218" s="148"/>
      <c r="D218" s="144" t="s">
        <v>164</v>
      </c>
      <c r="E218" s="149" t="s">
        <v>19</v>
      </c>
      <c r="F218" s="150" t="s">
        <v>2440</v>
      </c>
      <c r="H218" s="151">
        <v>4.0999999999999996</v>
      </c>
      <c r="I218" s="152"/>
      <c r="L218" s="148"/>
      <c r="M218" s="153"/>
      <c r="T218" s="154"/>
      <c r="AT218" s="149" t="s">
        <v>164</v>
      </c>
      <c r="AU218" s="149" t="s">
        <v>84</v>
      </c>
      <c r="AV218" s="12" t="s">
        <v>84</v>
      </c>
      <c r="AW218" s="12" t="s">
        <v>36</v>
      </c>
      <c r="AX218" s="12" t="s">
        <v>75</v>
      </c>
      <c r="AY218" s="149" t="s">
        <v>157</v>
      </c>
    </row>
    <row r="219" spans="2:65" s="13" customFormat="1" ht="10">
      <c r="B219" s="155"/>
      <c r="D219" s="144" t="s">
        <v>164</v>
      </c>
      <c r="E219" s="156" t="s">
        <v>19</v>
      </c>
      <c r="F219" s="157" t="s">
        <v>166</v>
      </c>
      <c r="H219" s="158">
        <v>4.0999999999999996</v>
      </c>
      <c r="I219" s="159"/>
      <c r="L219" s="155"/>
      <c r="M219" s="160"/>
      <c r="T219" s="161"/>
      <c r="AT219" s="156" t="s">
        <v>164</v>
      </c>
      <c r="AU219" s="156" t="s">
        <v>84</v>
      </c>
      <c r="AV219" s="13" t="s">
        <v>90</v>
      </c>
      <c r="AW219" s="13" t="s">
        <v>36</v>
      </c>
      <c r="AX219" s="13" t="s">
        <v>80</v>
      </c>
      <c r="AY219" s="156" t="s">
        <v>157</v>
      </c>
    </row>
    <row r="220" spans="2:65" s="1" customFormat="1" ht="21.75" customHeight="1">
      <c r="B220" s="32"/>
      <c r="C220" s="131" t="s">
        <v>248</v>
      </c>
      <c r="D220" s="131" t="s">
        <v>159</v>
      </c>
      <c r="E220" s="132" t="s">
        <v>1669</v>
      </c>
      <c r="F220" s="133" t="s">
        <v>1670</v>
      </c>
      <c r="G220" s="134" t="s">
        <v>185</v>
      </c>
      <c r="H220" s="135">
        <v>0.82</v>
      </c>
      <c r="I220" s="136"/>
      <c r="J220" s="137">
        <f>ROUND(I220*H220,2)</f>
        <v>0</v>
      </c>
      <c r="K220" s="133" t="s">
        <v>19</v>
      </c>
      <c r="L220" s="32"/>
      <c r="M220" s="138" t="s">
        <v>19</v>
      </c>
      <c r="N220" s="139" t="s">
        <v>46</v>
      </c>
      <c r="P220" s="140">
        <f>O220*H220</f>
        <v>0</v>
      </c>
      <c r="Q220" s="140">
        <v>0</v>
      </c>
      <c r="R220" s="140">
        <f>Q220*H220</f>
        <v>0</v>
      </c>
      <c r="S220" s="140">
        <v>0</v>
      </c>
      <c r="T220" s="141">
        <f>S220*H220</f>
        <v>0</v>
      </c>
      <c r="AR220" s="142" t="s">
        <v>90</v>
      </c>
      <c r="AT220" s="142" t="s">
        <v>159</v>
      </c>
      <c r="AU220" s="142" t="s">
        <v>84</v>
      </c>
      <c r="AY220" s="17" t="s">
        <v>157</v>
      </c>
      <c r="BE220" s="143">
        <f>IF(N220="základní",J220,0)</f>
        <v>0</v>
      </c>
      <c r="BF220" s="143">
        <f>IF(N220="snížená",J220,0)</f>
        <v>0</v>
      </c>
      <c r="BG220" s="143">
        <f>IF(N220="zákl. přenesená",J220,0)</f>
        <v>0</v>
      </c>
      <c r="BH220" s="143">
        <f>IF(N220="sníž. přenesená",J220,0)</f>
        <v>0</v>
      </c>
      <c r="BI220" s="143">
        <f>IF(N220="nulová",J220,0)</f>
        <v>0</v>
      </c>
      <c r="BJ220" s="17" t="s">
        <v>80</v>
      </c>
      <c r="BK220" s="143">
        <f>ROUND(I220*H220,2)</f>
        <v>0</v>
      </c>
      <c r="BL220" s="17" t="s">
        <v>90</v>
      </c>
      <c r="BM220" s="142" t="s">
        <v>352</v>
      </c>
    </row>
    <row r="221" spans="2:65" s="1" customFormat="1" ht="10">
      <c r="B221" s="32"/>
      <c r="D221" s="144" t="s">
        <v>163</v>
      </c>
      <c r="F221" s="145" t="s">
        <v>1670</v>
      </c>
      <c r="I221" s="146"/>
      <c r="L221" s="32"/>
      <c r="M221" s="147"/>
      <c r="T221" s="53"/>
      <c r="AT221" s="17" t="s">
        <v>163</v>
      </c>
      <c r="AU221" s="17" t="s">
        <v>84</v>
      </c>
    </row>
    <row r="222" spans="2:65" s="11" customFormat="1" ht="22.75" customHeight="1">
      <c r="B222" s="119"/>
      <c r="D222" s="120" t="s">
        <v>74</v>
      </c>
      <c r="E222" s="129" t="s">
        <v>830</v>
      </c>
      <c r="F222" s="129" t="s">
        <v>831</v>
      </c>
      <c r="I222" s="122"/>
      <c r="J222" s="130">
        <f>BK222</f>
        <v>0</v>
      </c>
      <c r="L222" s="119"/>
      <c r="M222" s="124"/>
      <c r="P222" s="125">
        <f>SUM(P223:P224)</f>
        <v>0</v>
      </c>
      <c r="R222" s="125">
        <f>SUM(R223:R224)</f>
        <v>0</v>
      </c>
      <c r="T222" s="126">
        <f>SUM(T223:T224)</f>
        <v>0</v>
      </c>
      <c r="AR222" s="120" t="s">
        <v>80</v>
      </c>
      <c r="AT222" s="127" t="s">
        <v>74</v>
      </c>
      <c r="AU222" s="127" t="s">
        <v>80</v>
      </c>
      <c r="AY222" s="120" t="s">
        <v>157</v>
      </c>
      <c r="BK222" s="128">
        <f>SUM(BK223:BK224)</f>
        <v>0</v>
      </c>
    </row>
    <row r="223" spans="2:65" s="1" customFormat="1" ht="16.5" customHeight="1">
      <c r="B223" s="32"/>
      <c r="C223" s="131" t="s">
        <v>353</v>
      </c>
      <c r="D223" s="131" t="s">
        <v>159</v>
      </c>
      <c r="E223" s="132" t="s">
        <v>2441</v>
      </c>
      <c r="F223" s="133" t="s">
        <v>2442</v>
      </c>
      <c r="G223" s="134" t="s">
        <v>185</v>
      </c>
      <c r="H223" s="135">
        <v>78.834000000000003</v>
      </c>
      <c r="I223" s="136"/>
      <c r="J223" s="137">
        <f>ROUND(I223*H223,2)</f>
        <v>0</v>
      </c>
      <c r="K223" s="133" t="s">
        <v>19</v>
      </c>
      <c r="L223" s="32"/>
      <c r="M223" s="138" t="s">
        <v>19</v>
      </c>
      <c r="N223" s="139" t="s">
        <v>46</v>
      </c>
      <c r="P223" s="140">
        <f>O223*H223</f>
        <v>0</v>
      </c>
      <c r="Q223" s="140">
        <v>0</v>
      </c>
      <c r="R223" s="140">
        <f>Q223*H223</f>
        <v>0</v>
      </c>
      <c r="S223" s="140">
        <v>0</v>
      </c>
      <c r="T223" s="141">
        <f>S223*H223</f>
        <v>0</v>
      </c>
      <c r="AR223" s="142" t="s">
        <v>90</v>
      </c>
      <c r="AT223" s="142" t="s">
        <v>159</v>
      </c>
      <c r="AU223" s="142" t="s">
        <v>84</v>
      </c>
      <c r="AY223" s="17" t="s">
        <v>157</v>
      </c>
      <c r="BE223" s="143">
        <f>IF(N223="základní",J223,0)</f>
        <v>0</v>
      </c>
      <c r="BF223" s="143">
        <f>IF(N223="snížená",J223,0)</f>
        <v>0</v>
      </c>
      <c r="BG223" s="143">
        <f>IF(N223="zákl. přenesená",J223,0)</f>
        <v>0</v>
      </c>
      <c r="BH223" s="143">
        <f>IF(N223="sníž. přenesená",J223,0)</f>
        <v>0</v>
      </c>
      <c r="BI223" s="143">
        <f>IF(N223="nulová",J223,0)</f>
        <v>0</v>
      </c>
      <c r="BJ223" s="17" t="s">
        <v>80</v>
      </c>
      <c r="BK223" s="143">
        <f>ROUND(I223*H223,2)</f>
        <v>0</v>
      </c>
      <c r="BL223" s="17" t="s">
        <v>90</v>
      </c>
      <c r="BM223" s="142" t="s">
        <v>356</v>
      </c>
    </row>
    <row r="224" spans="2:65" s="1" customFormat="1" ht="10">
      <c r="B224" s="32"/>
      <c r="D224" s="144" t="s">
        <v>163</v>
      </c>
      <c r="F224" s="145" t="s">
        <v>2442</v>
      </c>
      <c r="I224" s="146"/>
      <c r="L224" s="32"/>
      <c r="M224" s="190"/>
      <c r="N224" s="191"/>
      <c r="O224" s="191"/>
      <c r="P224" s="191"/>
      <c r="Q224" s="191"/>
      <c r="R224" s="191"/>
      <c r="S224" s="191"/>
      <c r="T224" s="192"/>
      <c r="AT224" s="17" t="s">
        <v>163</v>
      </c>
      <c r="AU224" s="17" t="s">
        <v>84</v>
      </c>
    </row>
    <row r="225" spans="2:12" s="1" customFormat="1" ht="7" customHeight="1">
      <c r="B225" s="41"/>
      <c r="C225" s="42"/>
      <c r="D225" s="42"/>
      <c r="E225" s="42"/>
      <c r="F225" s="42"/>
      <c r="G225" s="42"/>
      <c r="H225" s="42"/>
      <c r="I225" s="42"/>
      <c r="J225" s="42"/>
      <c r="K225" s="42"/>
      <c r="L225" s="32"/>
    </row>
  </sheetData>
  <sheetProtection algorithmName="SHA-512" hashValue="r5dBF8JRZ/1Wd/MqJp2xXkMXAREh/e0EJFXlKlT5g0GWzC9vX8buTh7NMrCJ677o2XSs/mme2eoSI1D4YA5CdQ==" saltValue="mBfRZCci9nalqHuApLba5I5dOcoSshywcDPdjOzk/Bkj7Us+lD8NZjzQ51L8QpSRmFkw9BL8hURlFY4+Y3DqSA==" spinCount="100000" sheet="1" objects="1" scenarios="1" formatColumns="0" formatRows="0" autoFilter="0"/>
  <autoFilter ref="C86:K224" xr:uid="{00000000-0009-0000-0000-000005000000}"/>
  <mergeCells count="9">
    <mergeCell ref="E50:H50"/>
    <mergeCell ref="E77:H77"/>
    <mergeCell ref="E79:H79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136"/>
  <sheetViews>
    <sheetView showGridLines="0" workbookViewId="0"/>
  </sheetViews>
  <sheetFormatPr defaultRowHeight="14.5"/>
  <cols>
    <col min="1" max="1" width="8.33203125" customWidth="1"/>
    <col min="2" max="2" width="1.21875" customWidth="1"/>
    <col min="3" max="3" width="4.109375" customWidth="1"/>
    <col min="4" max="4" width="4.33203125" customWidth="1"/>
    <col min="5" max="5" width="17.109375" customWidth="1"/>
    <col min="6" max="6" width="100.77734375" customWidth="1"/>
    <col min="7" max="7" width="7.44140625" customWidth="1"/>
    <col min="8" max="8" width="14" customWidth="1"/>
    <col min="9" max="9" width="15.77734375" customWidth="1"/>
    <col min="10" max="11" width="22.33203125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AT2" s="17" t="s">
        <v>102</v>
      </c>
    </row>
    <row r="3" spans="2:46" ht="7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84</v>
      </c>
    </row>
    <row r="4" spans="2:46" ht="25" customHeight="1">
      <c r="B4" s="20"/>
      <c r="D4" s="21" t="s">
        <v>111</v>
      </c>
      <c r="L4" s="20"/>
      <c r="M4" s="90" t="s">
        <v>10</v>
      </c>
      <c r="AT4" s="17" t="s">
        <v>4</v>
      </c>
    </row>
    <row r="5" spans="2:46" ht="7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35" t="str">
        <f>'Rekapitulace stavby'!K6</f>
        <v>Novostavba hasičské zbrojnice pro obec Stračov na p.p.č. 79-2 v k.ú. Stračov-výkaz výměr</v>
      </c>
      <c r="F7" s="236"/>
      <c r="G7" s="236"/>
      <c r="H7" s="236"/>
      <c r="L7" s="20"/>
    </row>
    <row r="8" spans="2:46" ht="12" customHeight="1">
      <c r="B8" s="20"/>
      <c r="D8" s="27" t="s">
        <v>112</v>
      </c>
      <c r="L8" s="20"/>
    </row>
    <row r="9" spans="2:46" s="1" customFormat="1" ht="16.5" customHeight="1">
      <c r="B9" s="32"/>
      <c r="E9" s="235" t="s">
        <v>2443</v>
      </c>
      <c r="F9" s="237"/>
      <c r="G9" s="237"/>
      <c r="H9" s="237"/>
      <c r="L9" s="32"/>
    </row>
    <row r="10" spans="2:46" s="1" customFormat="1" ht="12" customHeight="1">
      <c r="B10" s="32"/>
      <c r="D10" s="27" t="s">
        <v>2444</v>
      </c>
      <c r="L10" s="32"/>
    </row>
    <row r="11" spans="2:46" s="1" customFormat="1" ht="16.5" customHeight="1">
      <c r="B11" s="32"/>
      <c r="E11" s="194" t="s">
        <v>2445</v>
      </c>
      <c r="F11" s="237"/>
      <c r="G11" s="237"/>
      <c r="H11" s="237"/>
      <c r="L11" s="32"/>
    </row>
    <row r="12" spans="2:46" s="1" customFormat="1" ht="10">
      <c r="B12" s="32"/>
      <c r="L12" s="32"/>
    </row>
    <row r="13" spans="2:46" s="1" customFormat="1" ht="12" customHeight="1">
      <c r="B13" s="32"/>
      <c r="D13" s="27" t="s">
        <v>18</v>
      </c>
      <c r="F13" s="25" t="s">
        <v>103</v>
      </c>
      <c r="I13" s="27" t="s">
        <v>20</v>
      </c>
      <c r="J13" s="25" t="s">
        <v>80</v>
      </c>
      <c r="L13" s="32"/>
    </row>
    <row r="14" spans="2:46" s="1" customFormat="1" ht="12" customHeight="1">
      <c r="B14" s="32"/>
      <c r="D14" s="27" t="s">
        <v>21</v>
      </c>
      <c r="F14" s="25" t="s">
        <v>22</v>
      </c>
      <c r="I14" s="27" t="s">
        <v>23</v>
      </c>
      <c r="J14" s="49" t="str">
        <f>'Rekapitulace stavby'!AN8</f>
        <v>29. 6. 2026</v>
      </c>
      <c r="L14" s="32"/>
    </row>
    <row r="15" spans="2:46" s="1" customFormat="1" ht="21.75" customHeight="1">
      <c r="B15" s="32"/>
      <c r="D15" s="24" t="s">
        <v>2446</v>
      </c>
      <c r="F15" s="193" t="s">
        <v>2447</v>
      </c>
      <c r="I15" s="24" t="s">
        <v>2448</v>
      </c>
      <c r="J15" s="193" t="s">
        <v>353</v>
      </c>
      <c r="L15" s="32"/>
    </row>
    <row r="16" spans="2:46" s="1" customFormat="1" ht="12" customHeight="1">
      <c r="B16" s="32"/>
      <c r="D16" s="27" t="s">
        <v>25</v>
      </c>
      <c r="I16" s="27" t="s">
        <v>26</v>
      </c>
      <c r="J16" s="25" t="s">
        <v>27</v>
      </c>
      <c r="L16" s="32"/>
    </row>
    <row r="17" spans="2:12" s="1" customFormat="1" ht="18" customHeight="1">
      <c r="B17" s="32"/>
      <c r="E17" s="25" t="s">
        <v>28</v>
      </c>
      <c r="I17" s="27" t="s">
        <v>29</v>
      </c>
      <c r="J17" s="25" t="s">
        <v>30</v>
      </c>
      <c r="L17" s="32"/>
    </row>
    <row r="18" spans="2:12" s="1" customFormat="1" ht="7" customHeight="1">
      <c r="B18" s="32"/>
      <c r="L18" s="32"/>
    </row>
    <row r="19" spans="2:12" s="1" customFormat="1" ht="12" customHeight="1">
      <c r="B19" s="32"/>
      <c r="D19" s="27" t="s">
        <v>31</v>
      </c>
      <c r="I19" s="27" t="s">
        <v>26</v>
      </c>
      <c r="J19" s="28" t="str">
        <f>'Rekapitulace stavby'!AN13</f>
        <v>Vyplň údaj</v>
      </c>
      <c r="L19" s="32"/>
    </row>
    <row r="20" spans="2:12" s="1" customFormat="1" ht="18" customHeight="1">
      <c r="B20" s="32"/>
      <c r="E20" s="238" t="str">
        <f>'Rekapitulace stavby'!E14</f>
        <v>Vyplň údaj</v>
      </c>
      <c r="F20" s="219"/>
      <c r="G20" s="219"/>
      <c r="H20" s="219"/>
      <c r="I20" s="27" t="s">
        <v>29</v>
      </c>
      <c r="J20" s="28" t="str">
        <f>'Rekapitulace stavby'!AN14</f>
        <v>Vyplň údaj</v>
      </c>
      <c r="L20" s="32"/>
    </row>
    <row r="21" spans="2:12" s="1" customFormat="1" ht="7" customHeight="1">
      <c r="B21" s="32"/>
      <c r="L21" s="32"/>
    </row>
    <row r="22" spans="2:12" s="1" customFormat="1" ht="12" customHeight="1">
      <c r="B22" s="32"/>
      <c r="D22" s="27" t="s">
        <v>33</v>
      </c>
      <c r="I22" s="27" t="s">
        <v>26</v>
      </c>
      <c r="J22" s="25" t="s">
        <v>34</v>
      </c>
      <c r="L22" s="32"/>
    </row>
    <row r="23" spans="2:12" s="1" customFormat="1" ht="18" customHeight="1">
      <c r="B23" s="32"/>
      <c r="E23" s="25" t="s">
        <v>35</v>
      </c>
      <c r="I23" s="27" t="s">
        <v>29</v>
      </c>
      <c r="J23" s="25" t="s">
        <v>19</v>
      </c>
      <c r="L23" s="32"/>
    </row>
    <row r="24" spans="2:12" s="1" customFormat="1" ht="7" customHeight="1">
      <c r="B24" s="32"/>
      <c r="L24" s="32"/>
    </row>
    <row r="25" spans="2:12" s="1" customFormat="1" ht="12" customHeight="1">
      <c r="B25" s="32"/>
      <c r="D25" s="27" t="s">
        <v>37</v>
      </c>
      <c r="I25" s="27" t="s">
        <v>26</v>
      </c>
      <c r="J25" s="25" t="str">
        <f>IF('Rekapitulace stavby'!AN19="","",'Rekapitulace stavby'!AN19)</f>
        <v/>
      </c>
      <c r="L25" s="32"/>
    </row>
    <row r="26" spans="2:12" s="1" customFormat="1" ht="18" customHeight="1">
      <c r="B26" s="32"/>
      <c r="E26" s="25" t="str">
        <f>IF('Rekapitulace stavby'!E20="","",'Rekapitulace stavby'!E20)</f>
        <v xml:space="preserve"> </v>
      </c>
      <c r="I26" s="27" t="s">
        <v>29</v>
      </c>
      <c r="J26" s="25" t="str">
        <f>IF('Rekapitulace stavby'!AN20="","",'Rekapitulace stavby'!AN20)</f>
        <v/>
      </c>
      <c r="L26" s="32"/>
    </row>
    <row r="27" spans="2:12" s="1" customFormat="1" ht="7" customHeight="1">
      <c r="B27" s="32"/>
      <c r="L27" s="32"/>
    </row>
    <row r="28" spans="2:12" s="1" customFormat="1" ht="12" customHeight="1">
      <c r="B28" s="32"/>
      <c r="D28" s="27" t="s">
        <v>39</v>
      </c>
      <c r="L28" s="32"/>
    </row>
    <row r="29" spans="2:12" s="7" customFormat="1" ht="47.25" customHeight="1">
      <c r="B29" s="91"/>
      <c r="E29" s="224" t="s">
        <v>40</v>
      </c>
      <c r="F29" s="224"/>
      <c r="G29" s="224"/>
      <c r="H29" s="224"/>
      <c r="L29" s="91"/>
    </row>
    <row r="30" spans="2:12" s="1" customFormat="1" ht="7" customHeight="1">
      <c r="B30" s="32"/>
      <c r="L30" s="32"/>
    </row>
    <row r="31" spans="2:12" s="1" customFormat="1" ht="7" customHeight="1">
      <c r="B31" s="32"/>
      <c r="D31" s="50"/>
      <c r="E31" s="50"/>
      <c r="F31" s="50"/>
      <c r="G31" s="50"/>
      <c r="H31" s="50"/>
      <c r="I31" s="50"/>
      <c r="J31" s="50"/>
      <c r="K31" s="50"/>
      <c r="L31" s="32"/>
    </row>
    <row r="32" spans="2:12" s="1" customFormat="1" ht="25.4" customHeight="1">
      <c r="B32" s="32"/>
      <c r="D32" s="92" t="s">
        <v>41</v>
      </c>
      <c r="J32" s="63">
        <f>ROUND(J88, 2)</f>
        <v>0</v>
      </c>
      <c r="L32" s="32"/>
    </row>
    <row r="33" spans="2:12" s="1" customFormat="1" ht="7" customHeight="1">
      <c r="B33" s="32"/>
      <c r="D33" s="50"/>
      <c r="E33" s="50"/>
      <c r="F33" s="50"/>
      <c r="G33" s="50"/>
      <c r="H33" s="50"/>
      <c r="I33" s="50"/>
      <c r="J33" s="50"/>
      <c r="K33" s="50"/>
      <c r="L33" s="32"/>
    </row>
    <row r="34" spans="2:12" s="1" customFormat="1" ht="14.4" customHeight="1">
      <c r="B34" s="32"/>
      <c r="F34" s="35" t="s">
        <v>43</v>
      </c>
      <c r="I34" s="35" t="s">
        <v>42</v>
      </c>
      <c r="J34" s="35" t="s">
        <v>44</v>
      </c>
      <c r="L34" s="32"/>
    </row>
    <row r="35" spans="2:12" s="1" customFormat="1" ht="14.4" customHeight="1">
      <c r="B35" s="32"/>
      <c r="D35" s="52" t="s">
        <v>45</v>
      </c>
      <c r="E35" s="27" t="s">
        <v>46</v>
      </c>
      <c r="F35" s="83">
        <f>ROUND((SUM(BE88:BE135)),  2)</f>
        <v>0</v>
      </c>
      <c r="I35" s="93">
        <v>0.21</v>
      </c>
      <c r="J35" s="83">
        <f>ROUND(((SUM(BE88:BE135))*I35),  2)</f>
        <v>0</v>
      </c>
      <c r="L35" s="32"/>
    </row>
    <row r="36" spans="2:12" s="1" customFormat="1" ht="14.4" customHeight="1">
      <c r="B36" s="32"/>
      <c r="E36" s="27" t="s">
        <v>47</v>
      </c>
      <c r="F36" s="83">
        <f>ROUND((SUM(BF88:BF135)),  2)</f>
        <v>0</v>
      </c>
      <c r="I36" s="93">
        <v>0.12</v>
      </c>
      <c r="J36" s="83">
        <f>ROUND(((SUM(BF88:BF135))*I36),  2)</f>
        <v>0</v>
      </c>
      <c r="L36" s="32"/>
    </row>
    <row r="37" spans="2:12" s="1" customFormat="1" ht="14.4" hidden="1" customHeight="1">
      <c r="B37" s="32"/>
      <c r="E37" s="27" t="s">
        <v>48</v>
      </c>
      <c r="F37" s="83">
        <f>ROUND((SUM(BG88:BG135)),  2)</f>
        <v>0</v>
      </c>
      <c r="I37" s="93">
        <v>0.21</v>
      </c>
      <c r="J37" s="83">
        <f>0</f>
        <v>0</v>
      </c>
      <c r="L37" s="32"/>
    </row>
    <row r="38" spans="2:12" s="1" customFormat="1" ht="14.4" hidden="1" customHeight="1">
      <c r="B38" s="32"/>
      <c r="E38" s="27" t="s">
        <v>49</v>
      </c>
      <c r="F38" s="83">
        <f>ROUND((SUM(BH88:BH135)),  2)</f>
        <v>0</v>
      </c>
      <c r="I38" s="93">
        <v>0.12</v>
      </c>
      <c r="J38" s="83">
        <f>0</f>
        <v>0</v>
      </c>
      <c r="L38" s="32"/>
    </row>
    <row r="39" spans="2:12" s="1" customFormat="1" ht="14.4" hidden="1" customHeight="1">
      <c r="B39" s="32"/>
      <c r="E39" s="27" t="s">
        <v>50</v>
      </c>
      <c r="F39" s="83">
        <f>ROUND((SUM(BI88:BI135)),  2)</f>
        <v>0</v>
      </c>
      <c r="I39" s="93">
        <v>0</v>
      </c>
      <c r="J39" s="83">
        <f>0</f>
        <v>0</v>
      </c>
      <c r="L39" s="32"/>
    </row>
    <row r="40" spans="2:12" s="1" customFormat="1" ht="7" customHeight="1">
      <c r="B40" s="32"/>
      <c r="L40" s="32"/>
    </row>
    <row r="41" spans="2:12" s="1" customFormat="1" ht="25.4" customHeight="1">
      <c r="B41" s="32"/>
      <c r="C41" s="94"/>
      <c r="D41" s="95" t="s">
        <v>51</v>
      </c>
      <c r="E41" s="54"/>
      <c r="F41" s="54"/>
      <c r="G41" s="96" t="s">
        <v>52</v>
      </c>
      <c r="H41" s="97" t="s">
        <v>53</v>
      </c>
      <c r="I41" s="54"/>
      <c r="J41" s="98">
        <f>SUM(J32:J39)</f>
        <v>0</v>
      </c>
      <c r="K41" s="99"/>
      <c r="L41" s="32"/>
    </row>
    <row r="42" spans="2:12" s="1" customFormat="1" ht="14.4" customHeight="1">
      <c r="B42" s="41"/>
      <c r="C42" s="42"/>
      <c r="D42" s="42"/>
      <c r="E42" s="42"/>
      <c r="F42" s="42"/>
      <c r="G42" s="42"/>
      <c r="H42" s="42"/>
      <c r="I42" s="42"/>
      <c r="J42" s="42"/>
      <c r="K42" s="42"/>
      <c r="L42" s="32"/>
    </row>
    <row r="46" spans="2:12" s="1" customFormat="1" ht="7" hidden="1" customHeight="1">
      <c r="B46" s="43"/>
      <c r="C46" s="44"/>
      <c r="D46" s="44"/>
      <c r="E46" s="44"/>
      <c r="F46" s="44"/>
      <c r="G46" s="44"/>
      <c r="H46" s="44"/>
      <c r="I46" s="44"/>
      <c r="J46" s="44"/>
      <c r="K46" s="44"/>
      <c r="L46" s="32"/>
    </row>
    <row r="47" spans="2:12" s="1" customFormat="1" ht="25" hidden="1" customHeight="1">
      <c r="B47" s="32"/>
      <c r="C47" s="21" t="s">
        <v>114</v>
      </c>
      <c r="L47" s="32"/>
    </row>
    <row r="48" spans="2:12" s="1" customFormat="1" ht="7" hidden="1" customHeight="1">
      <c r="B48" s="32"/>
      <c r="L48" s="32"/>
    </row>
    <row r="49" spans="2:47" s="1" customFormat="1" ht="12" hidden="1" customHeight="1">
      <c r="B49" s="32"/>
      <c r="C49" s="27" t="s">
        <v>16</v>
      </c>
      <c r="L49" s="32"/>
    </row>
    <row r="50" spans="2:47" s="1" customFormat="1" ht="16.5" hidden="1" customHeight="1">
      <c r="B50" s="32"/>
      <c r="E50" s="235" t="str">
        <f>E7</f>
        <v>Novostavba hasičské zbrojnice pro obec Stračov na p.p.č. 79-2 v k.ú. Stračov-výkaz výměr</v>
      </c>
      <c r="F50" s="236"/>
      <c r="G50" s="236"/>
      <c r="H50" s="236"/>
      <c r="L50" s="32"/>
    </row>
    <row r="51" spans="2:47" ht="12" hidden="1" customHeight="1">
      <c r="B51" s="20"/>
      <c r="C51" s="27" t="s">
        <v>112</v>
      </c>
      <c r="L51" s="20"/>
    </row>
    <row r="52" spans="2:47" s="1" customFormat="1" ht="16.5" hidden="1" customHeight="1">
      <c r="B52" s="32"/>
      <c r="E52" s="235" t="s">
        <v>2443</v>
      </c>
      <c r="F52" s="237"/>
      <c r="G52" s="237"/>
      <c r="H52" s="237"/>
      <c r="L52" s="32"/>
    </row>
    <row r="53" spans="2:47" s="1" customFormat="1" ht="12" hidden="1" customHeight="1">
      <c r="B53" s="32"/>
      <c r="C53" s="27" t="s">
        <v>2444</v>
      </c>
      <c r="L53" s="32"/>
    </row>
    <row r="54" spans="2:47" s="1" customFormat="1" ht="16.5" hidden="1" customHeight="1">
      <c r="B54" s="32"/>
      <c r="E54" s="194" t="str">
        <f>E11</f>
        <v>VRN 01 - Zařízení staveniště</v>
      </c>
      <c r="F54" s="237"/>
      <c r="G54" s="237"/>
      <c r="H54" s="237"/>
      <c r="L54" s="32"/>
    </row>
    <row r="55" spans="2:47" s="1" customFormat="1" ht="7" hidden="1" customHeight="1">
      <c r="B55" s="32"/>
      <c r="L55" s="32"/>
    </row>
    <row r="56" spans="2:47" s="1" customFormat="1" ht="12" hidden="1" customHeight="1">
      <c r="B56" s="32"/>
      <c r="C56" s="27" t="s">
        <v>21</v>
      </c>
      <c r="F56" s="25" t="str">
        <f>F14</f>
        <v>Stračov čp.2, st.p.č.79/2, kú Stračov</v>
      </c>
      <c r="I56" s="27" t="s">
        <v>23</v>
      </c>
      <c r="J56" s="49" t="str">
        <f>IF(J14="","",J14)</f>
        <v>29. 6. 2026</v>
      </c>
      <c r="L56" s="32"/>
    </row>
    <row r="57" spans="2:47" s="1" customFormat="1" ht="7" hidden="1" customHeight="1">
      <c r="B57" s="32"/>
      <c r="L57" s="32"/>
    </row>
    <row r="58" spans="2:47" s="1" customFormat="1" ht="40" hidden="1" customHeight="1">
      <c r="B58" s="32"/>
      <c r="C58" s="27" t="s">
        <v>25</v>
      </c>
      <c r="F58" s="25" t="str">
        <f>E17</f>
        <v>Obec Stračov, Stračov 2, 503 14 Stračov</v>
      </c>
      <c r="I58" s="27" t="s">
        <v>33</v>
      </c>
      <c r="J58" s="30" t="str">
        <f>E23</f>
        <v>Bc. Tomáš Nosek, Palackého 189, Nechanice, 503 15</v>
      </c>
      <c r="L58" s="32"/>
    </row>
    <row r="59" spans="2:47" s="1" customFormat="1" ht="15.15" hidden="1" customHeight="1">
      <c r="B59" s="32"/>
      <c r="C59" s="27" t="s">
        <v>31</v>
      </c>
      <c r="F59" s="25" t="str">
        <f>IF(E20="","",E20)</f>
        <v>Vyplň údaj</v>
      </c>
      <c r="I59" s="27" t="s">
        <v>37</v>
      </c>
      <c r="J59" s="30" t="str">
        <f>E26</f>
        <v xml:space="preserve"> </v>
      </c>
      <c r="L59" s="32"/>
    </row>
    <row r="60" spans="2:47" s="1" customFormat="1" ht="10.25" hidden="1" customHeight="1">
      <c r="B60" s="32"/>
      <c r="L60" s="32"/>
    </row>
    <row r="61" spans="2:47" s="1" customFormat="1" ht="29.25" hidden="1" customHeight="1">
      <c r="B61" s="32"/>
      <c r="C61" s="100" t="s">
        <v>115</v>
      </c>
      <c r="D61" s="94"/>
      <c r="E61" s="94"/>
      <c r="F61" s="94"/>
      <c r="G61" s="94"/>
      <c r="H61" s="94"/>
      <c r="I61" s="94"/>
      <c r="J61" s="101" t="s">
        <v>116</v>
      </c>
      <c r="K61" s="94"/>
      <c r="L61" s="32"/>
    </row>
    <row r="62" spans="2:47" s="1" customFormat="1" ht="10.25" hidden="1" customHeight="1">
      <c r="B62" s="32"/>
      <c r="L62" s="32"/>
    </row>
    <row r="63" spans="2:47" s="1" customFormat="1" ht="22.75" hidden="1" customHeight="1">
      <c r="B63" s="32"/>
      <c r="C63" s="102" t="s">
        <v>73</v>
      </c>
      <c r="J63" s="63">
        <f>J88</f>
        <v>0</v>
      </c>
      <c r="L63" s="32"/>
      <c r="AU63" s="17" t="s">
        <v>117</v>
      </c>
    </row>
    <row r="64" spans="2:47" s="8" customFormat="1" ht="25" hidden="1" customHeight="1">
      <c r="B64" s="103"/>
      <c r="D64" s="104" t="s">
        <v>1843</v>
      </c>
      <c r="E64" s="105"/>
      <c r="F64" s="105"/>
      <c r="G64" s="105"/>
      <c r="H64" s="105"/>
      <c r="I64" s="105"/>
      <c r="J64" s="106">
        <f>J89</f>
        <v>0</v>
      </c>
      <c r="L64" s="103"/>
    </row>
    <row r="65" spans="2:12" s="9" customFormat="1" ht="19.899999999999999" hidden="1" customHeight="1">
      <c r="B65" s="107"/>
      <c r="D65" s="108" t="s">
        <v>2449</v>
      </c>
      <c r="E65" s="109"/>
      <c r="F65" s="109"/>
      <c r="G65" s="109"/>
      <c r="H65" s="109"/>
      <c r="I65" s="109"/>
      <c r="J65" s="110">
        <f>J90</f>
        <v>0</v>
      </c>
      <c r="L65" s="107"/>
    </row>
    <row r="66" spans="2:12" s="9" customFormat="1" ht="19.899999999999999" hidden="1" customHeight="1">
      <c r="B66" s="107"/>
      <c r="D66" s="108" t="s">
        <v>1844</v>
      </c>
      <c r="E66" s="109"/>
      <c r="F66" s="109"/>
      <c r="G66" s="109"/>
      <c r="H66" s="109"/>
      <c r="I66" s="109"/>
      <c r="J66" s="110">
        <f>J133</f>
        <v>0</v>
      </c>
      <c r="L66" s="107"/>
    </row>
    <row r="67" spans="2:12" s="1" customFormat="1" ht="21.75" hidden="1" customHeight="1">
      <c r="B67" s="32"/>
      <c r="L67" s="32"/>
    </row>
    <row r="68" spans="2:12" s="1" customFormat="1" ht="7" hidden="1" customHeight="1">
      <c r="B68" s="41"/>
      <c r="C68" s="42"/>
      <c r="D68" s="42"/>
      <c r="E68" s="42"/>
      <c r="F68" s="42"/>
      <c r="G68" s="42"/>
      <c r="H68" s="42"/>
      <c r="I68" s="42"/>
      <c r="J68" s="42"/>
      <c r="K68" s="42"/>
      <c r="L68" s="32"/>
    </row>
    <row r="69" spans="2:12" ht="10" hidden="1"/>
    <row r="70" spans="2:12" ht="10" hidden="1"/>
    <row r="71" spans="2:12" ht="10" hidden="1"/>
    <row r="72" spans="2:12" s="1" customFormat="1" ht="7" customHeight="1">
      <c r="B72" s="43"/>
      <c r="C72" s="44"/>
      <c r="D72" s="44"/>
      <c r="E72" s="44"/>
      <c r="F72" s="44"/>
      <c r="G72" s="44"/>
      <c r="H72" s="44"/>
      <c r="I72" s="44"/>
      <c r="J72" s="44"/>
      <c r="K72" s="44"/>
      <c r="L72" s="32"/>
    </row>
    <row r="73" spans="2:12" s="1" customFormat="1" ht="25" customHeight="1">
      <c r="B73" s="32"/>
      <c r="C73" s="21" t="s">
        <v>142</v>
      </c>
      <c r="L73" s="32"/>
    </row>
    <row r="74" spans="2:12" s="1" customFormat="1" ht="7" customHeight="1">
      <c r="B74" s="32"/>
      <c r="L74" s="32"/>
    </row>
    <row r="75" spans="2:12" s="1" customFormat="1" ht="12" customHeight="1">
      <c r="B75" s="32"/>
      <c r="C75" s="27" t="s">
        <v>16</v>
      </c>
      <c r="L75" s="32"/>
    </row>
    <row r="76" spans="2:12" s="1" customFormat="1" ht="16.5" customHeight="1">
      <c r="B76" s="32"/>
      <c r="E76" s="235" t="str">
        <f>E7</f>
        <v>Novostavba hasičské zbrojnice pro obec Stračov na p.p.č. 79-2 v k.ú. Stračov-výkaz výměr</v>
      </c>
      <c r="F76" s="236"/>
      <c r="G76" s="236"/>
      <c r="H76" s="236"/>
      <c r="L76" s="32"/>
    </row>
    <row r="77" spans="2:12" ht="12" customHeight="1">
      <c r="B77" s="20"/>
      <c r="C77" s="27" t="s">
        <v>112</v>
      </c>
      <c r="L77" s="20"/>
    </row>
    <row r="78" spans="2:12" s="1" customFormat="1" ht="16.5" customHeight="1">
      <c r="B78" s="32"/>
      <c r="E78" s="235" t="s">
        <v>2443</v>
      </c>
      <c r="F78" s="237"/>
      <c r="G78" s="237"/>
      <c r="H78" s="237"/>
      <c r="L78" s="32"/>
    </row>
    <row r="79" spans="2:12" s="1" customFormat="1" ht="12" customHeight="1">
      <c r="B79" s="32"/>
      <c r="C79" s="27" t="s">
        <v>2444</v>
      </c>
      <c r="L79" s="32"/>
    </row>
    <row r="80" spans="2:12" s="1" customFormat="1" ht="16.5" customHeight="1">
      <c r="B80" s="32"/>
      <c r="E80" s="194" t="str">
        <f>E11</f>
        <v>VRN 01 - Zařízení staveniště</v>
      </c>
      <c r="F80" s="237"/>
      <c r="G80" s="237"/>
      <c r="H80" s="237"/>
      <c r="L80" s="32"/>
    </row>
    <row r="81" spans="2:65" s="1" customFormat="1" ht="7" customHeight="1">
      <c r="B81" s="32"/>
      <c r="L81" s="32"/>
    </row>
    <row r="82" spans="2:65" s="1" customFormat="1" ht="12" customHeight="1">
      <c r="B82" s="32"/>
      <c r="C82" s="27" t="s">
        <v>21</v>
      </c>
      <c r="F82" s="25" t="str">
        <f>F14</f>
        <v>Stračov čp.2, st.p.č.79/2, kú Stračov</v>
      </c>
      <c r="I82" s="27" t="s">
        <v>23</v>
      </c>
      <c r="J82" s="49" t="str">
        <f>IF(J14="","",J14)</f>
        <v>29. 6. 2026</v>
      </c>
      <c r="L82" s="32"/>
    </row>
    <row r="83" spans="2:65" s="1" customFormat="1" ht="7" customHeight="1">
      <c r="B83" s="32"/>
      <c r="L83" s="32"/>
    </row>
    <row r="84" spans="2:65" s="1" customFormat="1" ht="40" customHeight="1">
      <c r="B84" s="32"/>
      <c r="C84" s="27" t="s">
        <v>25</v>
      </c>
      <c r="F84" s="25" t="str">
        <f>E17</f>
        <v>Obec Stračov, Stračov 2, 503 14 Stračov</v>
      </c>
      <c r="I84" s="27" t="s">
        <v>33</v>
      </c>
      <c r="J84" s="30" t="str">
        <f>E23</f>
        <v>Bc. Tomáš Nosek, Palackého 189, Nechanice, 503 15</v>
      </c>
      <c r="L84" s="32"/>
    </row>
    <row r="85" spans="2:65" s="1" customFormat="1" ht="15.15" customHeight="1">
      <c r="B85" s="32"/>
      <c r="C85" s="27" t="s">
        <v>31</v>
      </c>
      <c r="F85" s="25" t="str">
        <f>IF(E20="","",E20)</f>
        <v>Vyplň údaj</v>
      </c>
      <c r="I85" s="27" t="s">
        <v>37</v>
      </c>
      <c r="J85" s="30" t="str">
        <f>E26</f>
        <v xml:space="preserve"> </v>
      </c>
      <c r="L85" s="32"/>
    </row>
    <row r="86" spans="2:65" s="1" customFormat="1" ht="10.25" customHeight="1">
      <c r="B86" s="32"/>
      <c r="L86" s="32"/>
    </row>
    <row r="87" spans="2:65" s="10" customFormat="1" ht="29.25" customHeight="1">
      <c r="B87" s="111"/>
      <c r="C87" s="112" t="s">
        <v>143</v>
      </c>
      <c r="D87" s="113" t="s">
        <v>60</v>
      </c>
      <c r="E87" s="113" t="s">
        <v>56</v>
      </c>
      <c r="F87" s="113" t="s">
        <v>57</v>
      </c>
      <c r="G87" s="113" t="s">
        <v>144</v>
      </c>
      <c r="H87" s="113" t="s">
        <v>145</v>
      </c>
      <c r="I87" s="113" t="s">
        <v>146</v>
      </c>
      <c r="J87" s="113" t="s">
        <v>116</v>
      </c>
      <c r="K87" s="114" t="s">
        <v>147</v>
      </c>
      <c r="L87" s="111"/>
      <c r="M87" s="56" t="s">
        <v>19</v>
      </c>
      <c r="N87" s="57" t="s">
        <v>45</v>
      </c>
      <c r="O87" s="57" t="s">
        <v>148</v>
      </c>
      <c r="P87" s="57" t="s">
        <v>149</v>
      </c>
      <c r="Q87" s="57" t="s">
        <v>150</v>
      </c>
      <c r="R87" s="57" t="s">
        <v>151</v>
      </c>
      <c r="S87" s="57" t="s">
        <v>152</v>
      </c>
      <c r="T87" s="58" t="s">
        <v>153</v>
      </c>
    </row>
    <row r="88" spans="2:65" s="1" customFormat="1" ht="22.75" customHeight="1">
      <c r="B88" s="32"/>
      <c r="C88" s="61" t="s">
        <v>154</v>
      </c>
      <c r="J88" s="115">
        <f>BK88</f>
        <v>0</v>
      </c>
      <c r="L88" s="32"/>
      <c r="M88" s="59"/>
      <c r="N88" s="50"/>
      <c r="O88" s="50"/>
      <c r="P88" s="116">
        <f>P89</f>
        <v>0</v>
      </c>
      <c r="Q88" s="50"/>
      <c r="R88" s="116">
        <f>R89</f>
        <v>0</v>
      </c>
      <c r="S88" s="50"/>
      <c r="T88" s="117">
        <f>T89</f>
        <v>0</v>
      </c>
      <c r="AT88" s="17" t="s">
        <v>74</v>
      </c>
      <c r="AU88" s="17" t="s">
        <v>117</v>
      </c>
      <c r="BK88" s="118">
        <f>BK89</f>
        <v>0</v>
      </c>
    </row>
    <row r="89" spans="2:65" s="11" customFormat="1" ht="25.9" customHeight="1">
      <c r="B89" s="119"/>
      <c r="D89" s="120" t="s">
        <v>74</v>
      </c>
      <c r="E89" s="121" t="s">
        <v>1974</v>
      </c>
      <c r="F89" s="121" t="s">
        <v>105</v>
      </c>
      <c r="I89" s="122"/>
      <c r="J89" s="123">
        <f>BK89</f>
        <v>0</v>
      </c>
      <c r="L89" s="119"/>
      <c r="M89" s="124"/>
      <c r="P89" s="125">
        <f>P90+P133</f>
        <v>0</v>
      </c>
      <c r="R89" s="125">
        <f>R90+R133</f>
        <v>0</v>
      </c>
      <c r="T89" s="126">
        <f>T90+T133</f>
        <v>0</v>
      </c>
      <c r="AR89" s="120" t="s">
        <v>93</v>
      </c>
      <c r="AT89" s="127" t="s">
        <v>74</v>
      </c>
      <c r="AU89" s="127" t="s">
        <v>75</v>
      </c>
      <c r="AY89" s="120" t="s">
        <v>157</v>
      </c>
      <c r="BK89" s="128">
        <f>BK90+BK133</f>
        <v>0</v>
      </c>
    </row>
    <row r="90" spans="2:65" s="11" customFormat="1" ht="22.75" customHeight="1">
      <c r="B90" s="119"/>
      <c r="D90" s="120" t="s">
        <v>74</v>
      </c>
      <c r="E90" s="129" t="s">
        <v>2450</v>
      </c>
      <c r="F90" s="129" t="s">
        <v>100</v>
      </c>
      <c r="I90" s="122"/>
      <c r="J90" s="130">
        <f>BK90</f>
        <v>0</v>
      </c>
      <c r="L90" s="119"/>
      <c r="M90" s="124"/>
      <c r="P90" s="125">
        <f>SUM(P91:P132)</f>
        <v>0</v>
      </c>
      <c r="R90" s="125">
        <f>SUM(R91:R132)</f>
        <v>0</v>
      </c>
      <c r="T90" s="126">
        <f>SUM(T91:T132)</f>
        <v>0</v>
      </c>
      <c r="AR90" s="120" t="s">
        <v>93</v>
      </c>
      <c r="AT90" s="127" t="s">
        <v>74</v>
      </c>
      <c r="AU90" s="127" t="s">
        <v>80</v>
      </c>
      <c r="AY90" s="120" t="s">
        <v>157</v>
      </c>
      <c r="BK90" s="128">
        <f>SUM(BK91:BK132)</f>
        <v>0</v>
      </c>
    </row>
    <row r="91" spans="2:65" s="1" customFormat="1" ht="16.5" customHeight="1">
      <c r="B91" s="32"/>
      <c r="C91" s="131" t="s">
        <v>80</v>
      </c>
      <c r="D91" s="131" t="s">
        <v>159</v>
      </c>
      <c r="E91" s="132" t="s">
        <v>2451</v>
      </c>
      <c r="F91" s="133" t="s">
        <v>2452</v>
      </c>
      <c r="G91" s="134" t="s">
        <v>235</v>
      </c>
      <c r="H91" s="135">
        <v>95</v>
      </c>
      <c r="I91" s="136"/>
      <c r="J91" s="137">
        <f>ROUND(I91*H91,2)</f>
        <v>0</v>
      </c>
      <c r="K91" s="133" t="s">
        <v>19</v>
      </c>
      <c r="L91" s="32"/>
      <c r="M91" s="138" t="s">
        <v>19</v>
      </c>
      <c r="N91" s="139" t="s">
        <v>46</v>
      </c>
      <c r="P91" s="140">
        <f>O91*H91</f>
        <v>0</v>
      </c>
      <c r="Q91" s="140">
        <v>0</v>
      </c>
      <c r="R91" s="140">
        <f>Q91*H91</f>
        <v>0</v>
      </c>
      <c r="S91" s="140">
        <v>0</v>
      </c>
      <c r="T91" s="141">
        <f>S91*H91</f>
        <v>0</v>
      </c>
      <c r="AR91" s="142" t="s">
        <v>90</v>
      </c>
      <c r="AT91" s="142" t="s">
        <v>159</v>
      </c>
      <c r="AU91" s="142" t="s">
        <v>84</v>
      </c>
      <c r="AY91" s="17" t="s">
        <v>157</v>
      </c>
      <c r="BE91" s="143">
        <f>IF(N91="základní",J91,0)</f>
        <v>0</v>
      </c>
      <c r="BF91" s="143">
        <f>IF(N91="snížená",J91,0)</f>
        <v>0</v>
      </c>
      <c r="BG91" s="143">
        <f>IF(N91="zákl. přenesená",J91,0)</f>
        <v>0</v>
      </c>
      <c r="BH91" s="143">
        <f>IF(N91="sníž. přenesená",J91,0)</f>
        <v>0</v>
      </c>
      <c r="BI91" s="143">
        <f>IF(N91="nulová",J91,0)</f>
        <v>0</v>
      </c>
      <c r="BJ91" s="17" t="s">
        <v>80</v>
      </c>
      <c r="BK91" s="143">
        <f>ROUND(I91*H91,2)</f>
        <v>0</v>
      </c>
      <c r="BL91" s="17" t="s">
        <v>90</v>
      </c>
      <c r="BM91" s="142" t="s">
        <v>2453</v>
      </c>
    </row>
    <row r="92" spans="2:65" s="1" customFormat="1" ht="10">
      <c r="B92" s="32"/>
      <c r="D92" s="144" t="s">
        <v>163</v>
      </c>
      <c r="F92" s="145" t="s">
        <v>2452</v>
      </c>
      <c r="I92" s="146"/>
      <c r="L92" s="32"/>
      <c r="M92" s="147"/>
      <c r="T92" s="53"/>
      <c r="AT92" s="17" t="s">
        <v>163</v>
      </c>
      <c r="AU92" s="17" t="s">
        <v>84</v>
      </c>
    </row>
    <row r="93" spans="2:65" s="1" customFormat="1" ht="18">
      <c r="B93" s="32"/>
      <c r="D93" s="144" t="s">
        <v>846</v>
      </c>
      <c r="F93" s="185" t="s">
        <v>2454</v>
      </c>
      <c r="I93" s="146"/>
      <c r="L93" s="32"/>
      <c r="M93" s="147"/>
      <c r="T93" s="53"/>
      <c r="AT93" s="17" t="s">
        <v>846</v>
      </c>
      <c r="AU93" s="17" t="s">
        <v>84</v>
      </c>
    </row>
    <row r="94" spans="2:65" s="1" customFormat="1" ht="24.15" customHeight="1">
      <c r="B94" s="32"/>
      <c r="C94" s="131" t="s">
        <v>84</v>
      </c>
      <c r="D94" s="131" t="s">
        <v>159</v>
      </c>
      <c r="E94" s="132" t="s">
        <v>2455</v>
      </c>
      <c r="F94" s="133" t="s">
        <v>2456</v>
      </c>
      <c r="G94" s="134" t="s">
        <v>2457</v>
      </c>
      <c r="H94" s="135">
        <v>16</v>
      </c>
      <c r="I94" s="136"/>
      <c r="J94" s="137">
        <f>ROUND(I94*H94,2)</f>
        <v>0</v>
      </c>
      <c r="K94" s="133" t="s">
        <v>19</v>
      </c>
      <c r="L94" s="32"/>
      <c r="M94" s="138" t="s">
        <v>19</v>
      </c>
      <c r="N94" s="139" t="s">
        <v>46</v>
      </c>
      <c r="P94" s="140">
        <f>O94*H94</f>
        <v>0</v>
      </c>
      <c r="Q94" s="140">
        <v>0</v>
      </c>
      <c r="R94" s="140">
        <f>Q94*H94</f>
        <v>0</v>
      </c>
      <c r="S94" s="140">
        <v>0</v>
      </c>
      <c r="T94" s="141">
        <f>S94*H94</f>
        <v>0</v>
      </c>
      <c r="AR94" s="142" t="s">
        <v>90</v>
      </c>
      <c r="AT94" s="142" t="s">
        <v>159</v>
      </c>
      <c r="AU94" s="142" t="s">
        <v>84</v>
      </c>
      <c r="AY94" s="17" t="s">
        <v>157</v>
      </c>
      <c r="BE94" s="143">
        <f>IF(N94="základní",J94,0)</f>
        <v>0</v>
      </c>
      <c r="BF94" s="143">
        <f>IF(N94="snížená",J94,0)</f>
        <v>0</v>
      </c>
      <c r="BG94" s="143">
        <f>IF(N94="zákl. přenesená",J94,0)</f>
        <v>0</v>
      </c>
      <c r="BH94" s="143">
        <f>IF(N94="sníž. přenesená",J94,0)</f>
        <v>0</v>
      </c>
      <c r="BI94" s="143">
        <f>IF(N94="nulová",J94,0)</f>
        <v>0</v>
      </c>
      <c r="BJ94" s="17" t="s">
        <v>80</v>
      </c>
      <c r="BK94" s="143">
        <f>ROUND(I94*H94,2)</f>
        <v>0</v>
      </c>
      <c r="BL94" s="17" t="s">
        <v>90</v>
      </c>
      <c r="BM94" s="142" t="s">
        <v>2458</v>
      </c>
    </row>
    <row r="95" spans="2:65" s="1" customFormat="1" ht="10">
      <c r="B95" s="32"/>
      <c r="D95" s="144" t="s">
        <v>163</v>
      </c>
      <c r="F95" s="145" t="s">
        <v>2456</v>
      </c>
      <c r="I95" s="146"/>
      <c r="L95" s="32"/>
      <c r="M95" s="147"/>
      <c r="T95" s="53"/>
      <c r="AT95" s="17" t="s">
        <v>163</v>
      </c>
      <c r="AU95" s="17" t="s">
        <v>84</v>
      </c>
    </row>
    <row r="96" spans="2:65" s="1" customFormat="1" ht="18">
      <c r="B96" s="32"/>
      <c r="D96" s="144" t="s">
        <v>846</v>
      </c>
      <c r="F96" s="185" t="s">
        <v>2459</v>
      </c>
      <c r="I96" s="146"/>
      <c r="L96" s="32"/>
      <c r="M96" s="147"/>
      <c r="T96" s="53"/>
      <c r="AT96" s="17" t="s">
        <v>846</v>
      </c>
      <c r="AU96" s="17" t="s">
        <v>84</v>
      </c>
    </row>
    <row r="97" spans="2:65" s="1" customFormat="1" ht="24.15" customHeight="1">
      <c r="B97" s="32"/>
      <c r="C97" s="131" t="s">
        <v>87</v>
      </c>
      <c r="D97" s="131" t="s">
        <v>159</v>
      </c>
      <c r="E97" s="132" t="s">
        <v>2460</v>
      </c>
      <c r="F97" s="133" t="s">
        <v>2461</v>
      </c>
      <c r="G97" s="134" t="s">
        <v>2457</v>
      </c>
      <c r="H97" s="135">
        <v>16</v>
      </c>
      <c r="I97" s="136"/>
      <c r="J97" s="137">
        <f>ROUND(I97*H97,2)</f>
        <v>0</v>
      </c>
      <c r="K97" s="133" t="s">
        <v>19</v>
      </c>
      <c r="L97" s="32"/>
      <c r="M97" s="138" t="s">
        <v>19</v>
      </c>
      <c r="N97" s="139" t="s">
        <v>46</v>
      </c>
      <c r="P97" s="140">
        <f>O97*H97</f>
        <v>0</v>
      </c>
      <c r="Q97" s="140">
        <v>0</v>
      </c>
      <c r="R97" s="140">
        <f>Q97*H97</f>
        <v>0</v>
      </c>
      <c r="S97" s="140">
        <v>0</v>
      </c>
      <c r="T97" s="141">
        <f>S97*H97</f>
        <v>0</v>
      </c>
      <c r="AR97" s="142" t="s">
        <v>90</v>
      </c>
      <c r="AT97" s="142" t="s">
        <v>159</v>
      </c>
      <c r="AU97" s="142" t="s">
        <v>84</v>
      </c>
      <c r="AY97" s="17" t="s">
        <v>157</v>
      </c>
      <c r="BE97" s="143">
        <f>IF(N97="základní",J97,0)</f>
        <v>0</v>
      </c>
      <c r="BF97" s="143">
        <f>IF(N97="snížená",J97,0)</f>
        <v>0</v>
      </c>
      <c r="BG97" s="143">
        <f>IF(N97="zákl. přenesená",J97,0)</f>
        <v>0</v>
      </c>
      <c r="BH97" s="143">
        <f>IF(N97="sníž. přenesená",J97,0)</f>
        <v>0</v>
      </c>
      <c r="BI97" s="143">
        <f>IF(N97="nulová",J97,0)</f>
        <v>0</v>
      </c>
      <c r="BJ97" s="17" t="s">
        <v>80</v>
      </c>
      <c r="BK97" s="143">
        <f>ROUND(I97*H97,2)</f>
        <v>0</v>
      </c>
      <c r="BL97" s="17" t="s">
        <v>90</v>
      </c>
      <c r="BM97" s="142" t="s">
        <v>2462</v>
      </c>
    </row>
    <row r="98" spans="2:65" s="1" customFormat="1" ht="10">
      <c r="B98" s="32"/>
      <c r="D98" s="144" t="s">
        <v>163</v>
      </c>
      <c r="F98" s="145" t="s">
        <v>2461</v>
      </c>
      <c r="I98" s="146"/>
      <c r="L98" s="32"/>
      <c r="M98" s="147"/>
      <c r="T98" s="53"/>
      <c r="AT98" s="17" t="s">
        <v>163</v>
      </c>
      <c r="AU98" s="17" t="s">
        <v>84</v>
      </c>
    </row>
    <row r="99" spans="2:65" s="1" customFormat="1" ht="18">
      <c r="B99" s="32"/>
      <c r="D99" s="144" t="s">
        <v>846</v>
      </c>
      <c r="F99" s="185" t="s">
        <v>2459</v>
      </c>
      <c r="I99" s="146"/>
      <c r="L99" s="32"/>
      <c r="M99" s="147"/>
      <c r="T99" s="53"/>
      <c r="AT99" s="17" t="s">
        <v>846</v>
      </c>
      <c r="AU99" s="17" t="s">
        <v>84</v>
      </c>
    </row>
    <row r="100" spans="2:65" s="1" customFormat="1" ht="24.15" customHeight="1">
      <c r="B100" s="32"/>
      <c r="C100" s="131" t="s">
        <v>90</v>
      </c>
      <c r="D100" s="131" t="s">
        <v>159</v>
      </c>
      <c r="E100" s="132" t="s">
        <v>2463</v>
      </c>
      <c r="F100" s="133" t="s">
        <v>2464</v>
      </c>
      <c r="G100" s="134" t="s">
        <v>2457</v>
      </c>
      <c r="H100" s="135">
        <v>16</v>
      </c>
      <c r="I100" s="136"/>
      <c r="J100" s="137">
        <f>ROUND(I100*H100,2)</f>
        <v>0</v>
      </c>
      <c r="K100" s="133" t="s">
        <v>19</v>
      </c>
      <c r="L100" s="32"/>
      <c r="M100" s="138" t="s">
        <v>19</v>
      </c>
      <c r="N100" s="139" t="s">
        <v>46</v>
      </c>
      <c r="P100" s="140">
        <f>O100*H100</f>
        <v>0</v>
      </c>
      <c r="Q100" s="140">
        <v>0</v>
      </c>
      <c r="R100" s="140">
        <f>Q100*H100</f>
        <v>0</v>
      </c>
      <c r="S100" s="140">
        <v>0</v>
      </c>
      <c r="T100" s="141">
        <f>S100*H100</f>
        <v>0</v>
      </c>
      <c r="AR100" s="142" t="s">
        <v>90</v>
      </c>
      <c r="AT100" s="142" t="s">
        <v>159</v>
      </c>
      <c r="AU100" s="142" t="s">
        <v>84</v>
      </c>
      <c r="AY100" s="17" t="s">
        <v>157</v>
      </c>
      <c r="BE100" s="143">
        <f>IF(N100="základní",J100,0)</f>
        <v>0</v>
      </c>
      <c r="BF100" s="143">
        <f>IF(N100="snížená",J100,0)</f>
        <v>0</v>
      </c>
      <c r="BG100" s="143">
        <f>IF(N100="zákl. přenesená",J100,0)</f>
        <v>0</v>
      </c>
      <c r="BH100" s="143">
        <f>IF(N100="sníž. přenesená",J100,0)</f>
        <v>0</v>
      </c>
      <c r="BI100" s="143">
        <f>IF(N100="nulová",J100,0)</f>
        <v>0</v>
      </c>
      <c r="BJ100" s="17" t="s">
        <v>80</v>
      </c>
      <c r="BK100" s="143">
        <f>ROUND(I100*H100,2)</f>
        <v>0</v>
      </c>
      <c r="BL100" s="17" t="s">
        <v>90</v>
      </c>
      <c r="BM100" s="142" t="s">
        <v>2465</v>
      </c>
    </row>
    <row r="101" spans="2:65" s="1" customFormat="1" ht="10">
      <c r="B101" s="32"/>
      <c r="D101" s="144" t="s">
        <v>163</v>
      </c>
      <c r="F101" s="145" t="s">
        <v>2464</v>
      </c>
      <c r="I101" s="146"/>
      <c r="L101" s="32"/>
      <c r="M101" s="147"/>
      <c r="T101" s="53"/>
      <c r="AT101" s="17" t="s">
        <v>163</v>
      </c>
      <c r="AU101" s="17" t="s">
        <v>84</v>
      </c>
    </row>
    <row r="102" spans="2:65" s="1" customFormat="1" ht="18">
      <c r="B102" s="32"/>
      <c r="D102" s="144" t="s">
        <v>846</v>
      </c>
      <c r="F102" s="185" t="s">
        <v>2459</v>
      </c>
      <c r="I102" s="146"/>
      <c r="L102" s="32"/>
      <c r="M102" s="147"/>
      <c r="T102" s="53"/>
      <c r="AT102" s="17" t="s">
        <v>846</v>
      </c>
      <c r="AU102" s="17" t="s">
        <v>84</v>
      </c>
    </row>
    <row r="103" spans="2:65" s="1" customFormat="1" ht="16.5" customHeight="1">
      <c r="B103" s="32"/>
      <c r="C103" s="131" t="s">
        <v>93</v>
      </c>
      <c r="D103" s="131" t="s">
        <v>159</v>
      </c>
      <c r="E103" s="132" t="s">
        <v>2466</v>
      </c>
      <c r="F103" s="133" t="s">
        <v>2467</v>
      </c>
      <c r="G103" s="134" t="s">
        <v>821</v>
      </c>
      <c r="H103" s="135">
        <v>1</v>
      </c>
      <c r="I103" s="136"/>
      <c r="J103" s="137">
        <f>ROUND(I103*H103,2)</f>
        <v>0</v>
      </c>
      <c r="K103" s="133" t="s">
        <v>19</v>
      </c>
      <c r="L103" s="32"/>
      <c r="M103" s="138" t="s">
        <v>19</v>
      </c>
      <c r="N103" s="139" t="s">
        <v>46</v>
      </c>
      <c r="P103" s="140">
        <f>O103*H103</f>
        <v>0</v>
      </c>
      <c r="Q103" s="140">
        <v>0</v>
      </c>
      <c r="R103" s="140">
        <f>Q103*H103</f>
        <v>0</v>
      </c>
      <c r="S103" s="140">
        <v>0</v>
      </c>
      <c r="T103" s="141">
        <f>S103*H103</f>
        <v>0</v>
      </c>
      <c r="AR103" s="142" t="s">
        <v>90</v>
      </c>
      <c r="AT103" s="142" t="s">
        <v>159</v>
      </c>
      <c r="AU103" s="142" t="s">
        <v>84</v>
      </c>
      <c r="AY103" s="17" t="s">
        <v>157</v>
      </c>
      <c r="BE103" s="143">
        <f>IF(N103="základní",J103,0)</f>
        <v>0</v>
      </c>
      <c r="BF103" s="143">
        <f>IF(N103="snížená",J103,0)</f>
        <v>0</v>
      </c>
      <c r="BG103" s="143">
        <f>IF(N103="zákl. přenesená",J103,0)</f>
        <v>0</v>
      </c>
      <c r="BH103" s="143">
        <f>IF(N103="sníž. přenesená",J103,0)</f>
        <v>0</v>
      </c>
      <c r="BI103" s="143">
        <f>IF(N103="nulová",J103,0)</f>
        <v>0</v>
      </c>
      <c r="BJ103" s="17" t="s">
        <v>80</v>
      </c>
      <c r="BK103" s="143">
        <f>ROUND(I103*H103,2)</f>
        <v>0</v>
      </c>
      <c r="BL103" s="17" t="s">
        <v>90</v>
      </c>
      <c r="BM103" s="142" t="s">
        <v>2468</v>
      </c>
    </row>
    <row r="104" spans="2:65" s="1" customFormat="1" ht="10">
      <c r="B104" s="32"/>
      <c r="D104" s="144" t="s">
        <v>163</v>
      </c>
      <c r="F104" s="145" t="s">
        <v>2467</v>
      </c>
      <c r="I104" s="146"/>
      <c r="L104" s="32"/>
      <c r="M104" s="147"/>
      <c r="T104" s="53"/>
      <c r="AT104" s="17" t="s">
        <v>163</v>
      </c>
      <c r="AU104" s="17" t="s">
        <v>84</v>
      </c>
    </row>
    <row r="105" spans="2:65" s="1" customFormat="1" ht="18">
      <c r="B105" s="32"/>
      <c r="D105" s="144" t="s">
        <v>846</v>
      </c>
      <c r="F105" s="185" t="s">
        <v>2469</v>
      </c>
      <c r="I105" s="146"/>
      <c r="L105" s="32"/>
      <c r="M105" s="147"/>
      <c r="T105" s="53"/>
      <c r="AT105" s="17" t="s">
        <v>846</v>
      </c>
      <c r="AU105" s="17" t="s">
        <v>84</v>
      </c>
    </row>
    <row r="106" spans="2:65" s="1" customFormat="1" ht="16.5" customHeight="1">
      <c r="B106" s="32"/>
      <c r="C106" s="131" t="s">
        <v>96</v>
      </c>
      <c r="D106" s="131" t="s">
        <v>159</v>
      </c>
      <c r="E106" s="132" t="s">
        <v>2470</v>
      </c>
      <c r="F106" s="133" t="s">
        <v>2471</v>
      </c>
      <c r="G106" s="134" t="s">
        <v>2472</v>
      </c>
      <c r="H106" s="135">
        <v>16</v>
      </c>
      <c r="I106" s="136"/>
      <c r="J106" s="137">
        <f>ROUND(I106*H106,2)</f>
        <v>0</v>
      </c>
      <c r="K106" s="133" t="s">
        <v>19</v>
      </c>
      <c r="L106" s="32"/>
      <c r="M106" s="138" t="s">
        <v>19</v>
      </c>
      <c r="N106" s="139" t="s">
        <v>46</v>
      </c>
      <c r="P106" s="140">
        <f>O106*H106</f>
        <v>0</v>
      </c>
      <c r="Q106" s="140">
        <v>0</v>
      </c>
      <c r="R106" s="140">
        <f>Q106*H106</f>
        <v>0</v>
      </c>
      <c r="S106" s="140">
        <v>0</v>
      </c>
      <c r="T106" s="141">
        <f>S106*H106</f>
        <v>0</v>
      </c>
      <c r="AR106" s="142" t="s">
        <v>90</v>
      </c>
      <c r="AT106" s="142" t="s">
        <v>159</v>
      </c>
      <c r="AU106" s="142" t="s">
        <v>84</v>
      </c>
      <c r="AY106" s="17" t="s">
        <v>157</v>
      </c>
      <c r="BE106" s="143">
        <f>IF(N106="základní",J106,0)</f>
        <v>0</v>
      </c>
      <c r="BF106" s="143">
        <f>IF(N106="snížená",J106,0)</f>
        <v>0</v>
      </c>
      <c r="BG106" s="143">
        <f>IF(N106="zákl. přenesená",J106,0)</f>
        <v>0</v>
      </c>
      <c r="BH106" s="143">
        <f>IF(N106="sníž. přenesená",J106,0)</f>
        <v>0</v>
      </c>
      <c r="BI106" s="143">
        <f>IF(N106="nulová",J106,0)</f>
        <v>0</v>
      </c>
      <c r="BJ106" s="17" t="s">
        <v>80</v>
      </c>
      <c r="BK106" s="143">
        <f>ROUND(I106*H106,2)</f>
        <v>0</v>
      </c>
      <c r="BL106" s="17" t="s">
        <v>90</v>
      </c>
      <c r="BM106" s="142" t="s">
        <v>2473</v>
      </c>
    </row>
    <row r="107" spans="2:65" s="1" customFormat="1" ht="10">
      <c r="B107" s="32"/>
      <c r="D107" s="144" t="s">
        <v>163</v>
      </c>
      <c r="F107" s="145" t="s">
        <v>2471</v>
      </c>
      <c r="I107" s="146"/>
      <c r="L107" s="32"/>
      <c r="M107" s="147"/>
      <c r="T107" s="53"/>
      <c r="AT107" s="17" t="s">
        <v>163</v>
      </c>
      <c r="AU107" s="17" t="s">
        <v>84</v>
      </c>
    </row>
    <row r="108" spans="2:65" s="1" customFormat="1" ht="18">
      <c r="B108" s="32"/>
      <c r="D108" s="144" t="s">
        <v>846</v>
      </c>
      <c r="F108" s="185" t="s">
        <v>2474</v>
      </c>
      <c r="I108" s="146"/>
      <c r="L108" s="32"/>
      <c r="M108" s="147"/>
      <c r="T108" s="53"/>
      <c r="AT108" s="17" t="s">
        <v>846</v>
      </c>
      <c r="AU108" s="17" t="s">
        <v>84</v>
      </c>
    </row>
    <row r="109" spans="2:65" s="1" customFormat="1" ht="37.75" customHeight="1">
      <c r="B109" s="32"/>
      <c r="C109" s="131" t="s">
        <v>108</v>
      </c>
      <c r="D109" s="131" t="s">
        <v>159</v>
      </c>
      <c r="E109" s="132" t="s">
        <v>2475</v>
      </c>
      <c r="F109" s="133" t="s">
        <v>2476</v>
      </c>
      <c r="G109" s="134" t="s">
        <v>821</v>
      </c>
      <c r="H109" s="135">
        <v>1</v>
      </c>
      <c r="I109" s="136"/>
      <c r="J109" s="137">
        <f>ROUND(I109*H109,2)</f>
        <v>0</v>
      </c>
      <c r="K109" s="133" t="s">
        <v>19</v>
      </c>
      <c r="L109" s="32"/>
      <c r="M109" s="138" t="s">
        <v>19</v>
      </c>
      <c r="N109" s="139" t="s">
        <v>46</v>
      </c>
      <c r="P109" s="140">
        <f>O109*H109</f>
        <v>0</v>
      </c>
      <c r="Q109" s="140">
        <v>0</v>
      </c>
      <c r="R109" s="140">
        <f>Q109*H109</f>
        <v>0</v>
      </c>
      <c r="S109" s="140">
        <v>0</v>
      </c>
      <c r="T109" s="141">
        <f>S109*H109</f>
        <v>0</v>
      </c>
      <c r="AR109" s="142" t="s">
        <v>2477</v>
      </c>
      <c r="AT109" s="142" t="s">
        <v>159</v>
      </c>
      <c r="AU109" s="142" t="s">
        <v>84</v>
      </c>
      <c r="AY109" s="17" t="s">
        <v>157</v>
      </c>
      <c r="BE109" s="143">
        <f>IF(N109="základní",J109,0)</f>
        <v>0</v>
      </c>
      <c r="BF109" s="143">
        <f>IF(N109="snížená",J109,0)</f>
        <v>0</v>
      </c>
      <c r="BG109" s="143">
        <f>IF(N109="zákl. přenesená",J109,0)</f>
        <v>0</v>
      </c>
      <c r="BH109" s="143">
        <f>IF(N109="sníž. přenesená",J109,0)</f>
        <v>0</v>
      </c>
      <c r="BI109" s="143">
        <f>IF(N109="nulová",J109,0)</f>
        <v>0</v>
      </c>
      <c r="BJ109" s="17" t="s">
        <v>80</v>
      </c>
      <c r="BK109" s="143">
        <f>ROUND(I109*H109,2)</f>
        <v>0</v>
      </c>
      <c r="BL109" s="17" t="s">
        <v>2477</v>
      </c>
      <c r="BM109" s="142" t="s">
        <v>2478</v>
      </c>
    </row>
    <row r="110" spans="2:65" s="1" customFormat="1" ht="27">
      <c r="B110" s="32"/>
      <c r="D110" s="144" t="s">
        <v>163</v>
      </c>
      <c r="F110" s="145" t="s">
        <v>2479</v>
      </c>
      <c r="I110" s="146"/>
      <c r="L110" s="32"/>
      <c r="M110" s="147"/>
      <c r="T110" s="53"/>
      <c r="AT110" s="17" t="s">
        <v>163</v>
      </c>
      <c r="AU110" s="17" t="s">
        <v>84</v>
      </c>
    </row>
    <row r="111" spans="2:65" s="1" customFormat="1" ht="16.5" customHeight="1">
      <c r="B111" s="32"/>
      <c r="C111" s="131" t="s">
        <v>175</v>
      </c>
      <c r="D111" s="131" t="s">
        <v>159</v>
      </c>
      <c r="E111" s="132" t="s">
        <v>2480</v>
      </c>
      <c r="F111" s="133" t="s">
        <v>2481</v>
      </c>
      <c r="G111" s="134" t="s">
        <v>821</v>
      </c>
      <c r="H111" s="135">
        <v>1</v>
      </c>
      <c r="I111" s="136"/>
      <c r="J111" s="137">
        <f>ROUND(I111*H111,2)</f>
        <v>0</v>
      </c>
      <c r="K111" s="133" t="s">
        <v>19</v>
      </c>
      <c r="L111" s="32"/>
      <c r="M111" s="138" t="s">
        <v>19</v>
      </c>
      <c r="N111" s="139" t="s">
        <v>46</v>
      </c>
      <c r="P111" s="140">
        <f>O111*H111</f>
        <v>0</v>
      </c>
      <c r="Q111" s="140">
        <v>0</v>
      </c>
      <c r="R111" s="140">
        <f>Q111*H111</f>
        <v>0</v>
      </c>
      <c r="S111" s="140">
        <v>0</v>
      </c>
      <c r="T111" s="141">
        <f>S111*H111</f>
        <v>0</v>
      </c>
      <c r="AR111" s="142" t="s">
        <v>2477</v>
      </c>
      <c r="AT111" s="142" t="s">
        <v>159</v>
      </c>
      <c r="AU111" s="142" t="s">
        <v>84</v>
      </c>
      <c r="AY111" s="17" t="s">
        <v>157</v>
      </c>
      <c r="BE111" s="143">
        <f>IF(N111="základní",J111,0)</f>
        <v>0</v>
      </c>
      <c r="BF111" s="143">
        <f>IF(N111="snížená",J111,0)</f>
        <v>0</v>
      </c>
      <c r="BG111" s="143">
        <f>IF(N111="zákl. přenesená",J111,0)</f>
        <v>0</v>
      </c>
      <c r="BH111" s="143">
        <f>IF(N111="sníž. přenesená",J111,0)</f>
        <v>0</v>
      </c>
      <c r="BI111" s="143">
        <f>IF(N111="nulová",J111,0)</f>
        <v>0</v>
      </c>
      <c r="BJ111" s="17" t="s">
        <v>80</v>
      </c>
      <c r="BK111" s="143">
        <f>ROUND(I111*H111,2)</f>
        <v>0</v>
      </c>
      <c r="BL111" s="17" t="s">
        <v>2477</v>
      </c>
      <c r="BM111" s="142" t="s">
        <v>2482</v>
      </c>
    </row>
    <row r="112" spans="2:65" s="1" customFormat="1" ht="10">
      <c r="B112" s="32"/>
      <c r="D112" s="144" t="s">
        <v>163</v>
      </c>
      <c r="F112" s="145" t="s">
        <v>2481</v>
      </c>
      <c r="I112" s="146"/>
      <c r="L112" s="32"/>
      <c r="M112" s="147"/>
      <c r="T112" s="53"/>
      <c r="AT112" s="17" t="s">
        <v>163</v>
      </c>
      <c r="AU112" s="17" t="s">
        <v>84</v>
      </c>
    </row>
    <row r="113" spans="2:65" s="1" customFormat="1" ht="37.75" customHeight="1">
      <c r="B113" s="32"/>
      <c r="C113" s="131" t="s">
        <v>196</v>
      </c>
      <c r="D113" s="131" t="s">
        <v>159</v>
      </c>
      <c r="E113" s="132" t="s">
        <v>2483</v>
      </c>
      <c r="F113" s="133" t="s">
        <v>2484</v>
      </c>
      <c r="G113" s="134" t="s">
        <v>235</v>
      </c>
      <c r="H113" s="135">
        <v>40</v>
      </c>
      <c r="I113" s="136"/>
      <c r="J113" s="137">
        <f>ROUND(I113*H113,2)</f>
        <v>0</v>
      </c>
      <c r="K113" s="133" t="s">
        <v>19</v>
      </c>
      <c r="L113" s="32"/>
      <c r="M113" s="138" t="s">
        <v>19</v>
      </c>
      <c r="N113" s="139" t="s">
        <v>46</v>
      </c>
      <c r="P113" s="140">
        <f>O113*H113</f>
        <v>0</v>
      </c>
      <c r="Q113" s="140">
        <v>0</v>
      </c>
      <c r="R113" s="140">
        <f>Q113*H113</f>
        <v>0</v>
      </c>
      <c r="S113" s="140">
        <v>0</v>
      </c>
      <c r="T113" s="141">
        <f>S113*H113</f>
        <v>0</v>
      </c>
      <c r="AR113" s="142" t="s">
        <v>2477</v>
      </c>
      <c r="AT113" s="142" t="s">
        <v>159</v>
      </c>
      <c r="AU113" s="142" t="s">
        <v>84</v>
      </c>
      <c r="AY113" s="17" t="s">
        <v>157</v>
      </c>
      <c r="BE113" s="143">
        <f>IF(N113="základní",J113,0)</f>
        <v>0</v>
      </c>
      <c r="BF113" s="143">
        <f>IF(N113="snížená",J113,0)</f>
        <v>0</v>
      </c>
      <c r="BG113" s="143">
        <f>IF(N113="zákl. přenesená",J113,0)</f>
        <v>0</v>
      </c>
      <c r="BH113" s="143">
        <f>IF(N113="sníž. přenesená",J113,0)</f>
        <v>0</v>
      </c>
      <c r="BI113" s="143">
        <f>IF(N113="nulová",J113,0)</f>
        <v>0</v>
      </c>
      <c r="BJ113" s="17" t="s">
        <v>80</v>
      </c>
      <c r="BK113" s="143">
        <f>ROUND(I113*H113,2)</f>
        <v>0</v>
      </c>
      <c r="BL113" s="17" t="s">
        <v>2477</v>
      </c>
      <c r="BM113" s="142" t="s">
        <v>2485</v>
      </c>
    </row>
    <row r="114" spans="2:65" s="1" customFormat="1" ht="18">
      <c r="B114" s="32"/>
      <c r="D114" s="144" t="s">
        <v>163</v>
      </c>
      <c r="F114" s="145" t="s">
        <v>2484</v>
      </c>
      <c r="I114" s="146"/>
      <c r="L114" s="32"/>
      <c r="M114" s="147"/>
      <c r="T114" s="53"/>
      <c r="AT114" s="17" t="s">
        <v>163</v>
      </c>
      <c r="AU114" s="17" t="s">
        <v>84</v>
      </c>
    </row>
    <row r="115" spans="2:65" s="1" customFormat="1" ht="24.15" customHeight="1">
      <c r="B115" s="32"/>
      <c r="C115" s="131" t="s">
        <v>181</v>
      </c>
      <c r="D115" s="131" t="s">
        <v>159</v>
      </c>
      <c r="E115" s="132" t="s">
        <v>2486</v>
      </c>
      <c r="F115" s="133" t="s">
        <v>2487</v>
      </c>
      <c r="G115" s="134" t="s">
        <v>699</v>
      </c>
      <c r="H115" s="135">
        <v>2</v>
      </c>
      <c r="I115" s="136"/>
      <c r="J115" s="137">
        <f>ROUND(I115*H115,2)</f>
        <v>0</v>
      </c>
      <c r="K115" s="133" t="s">
        <v>19</v>
      </c>
      <c r="L115" s="32"/>
      <c r="M115" s="138" t="s">
        <v>19</v>
      </c>
      <c r="N115" s="139" t="s">
        <v>46</v>
      </c>
      <c r="P115" s="140">
        <f>O115*H115</f>
        <v>0</v>
      </c>
      <c r="Q115" s="140">
        <v>0</v>
      </c>
      <c r="R115" s="140">
        <f>Q115*H115</f>
        <v>0</v>
      </c>
      <c r="S115" s="140">
        <v>0</v>
      </c>
      <c r="T115" s="141">
        <f>S115*H115</f>
        <v>0</v>
      </c>
      <c r="AR115" s="142" t="s">
        <v>2477</v>
      </c>
      <c r="AT115" s="142" t="s">
        <v>159</v>
      </c>
      <c r="AU115" s="142" t="s">
        <v>84</v>
      </c>
      <c r="AY115" s="17" t="s">
        <v>157</v>
      </c>
      <c r="BE115" s="143">
        <f>IF(N115="základní",J115,0)</f>
        <v>0</v>
      </c>
      <c r="BF115" s="143">
        <f>IF(N115="snížená",J115,0)</f>
        <v>0</v>
      </c>
      <c r="BG115" s="143">
        <f>IF(N115="zákl. přenesená",J115,0)</f>
        <v>0</v>
      </c>
      <c r="BH115" s="143">
        <f>IF(N115="sníž. přenesená",J115,0)</f>
        <v>0</v>
      </c>
      <c r="BI115" s="143">
        <f>IF(N115="nulová",J115,0)</f>
        <v>0</v>
      </c>
      <c r="BJ115" s="17" t="s">
        <v>80</v>
      </c>
      <c r="BK115" s="143">
        <f>ROUND(I115*H115,2)</f>
        <v>0</v>
      </c>
      <c r="BL115" s="17" t="s">
        <v>2477</v>
      </c>
      <c r="BM115" s="142" t="s">
        <v>2488</v>
      </c>
    </row>
    <row r="116" spans="2:65" s="1" customFormat="1" ht="18">
      <c r="B116" s="32"/>
      <c r="D116" s="144" t="s">
        <v>163</v>
      </c>
      <c r="F116" s="145" t="s">
        <v>2487</v>
      </c>
      <c r="I116" s="146"/>
      <c r="L116" s="32"/>
      <c r="M116" s="147"/>
      <c r="T116" s="53"/>
      <c r="AT116" s="17" t="s">
        <v>163</v>
      </c>
      <c r="AU116" s="17" t="s">
        <v>84</v>
      </c>
    </row>
    <row r="117" spans="2:65" s="1" customFormat="1" ht="24.15" customHeight="1">
      <c r="B117" s="32"/>
      <c r="C117" s="131" t="s">
        <v>205</v>
      </c>
      <c r="D117" s="131" t="s">
        <v>159</v>
      </c>
      <c r="E117" s="132" t="s">
        <v>2489</v>
      </c>
      <c r="F117" s="133" t="s">
        <v>2490</v>
      </c>
      <c r="G117" s="134" t="s">
        <v>699</v>
      </c>
      <c r="H117" s="135">
        <v>1</v>
      </c>
      <c r="I117" s="136"/>
      <c r="J117" s="137">
        <f>ROUND(I117*H117,2)</f>
        <v>0</v>
      </c>
      <c r="K117" s="133" t="s">
        <v>19</v>
      </c>
      <c r="L117" s="32"/>
      <c r="M117" s="138" t="s">
        <v>19</v>
      </c>
      <c r="N117" s="139" t="s">
        <v>46</v>
      </c>
      <c r="P117" s="140">
        <f>O117*H117</f>
        <v>0</v>
      </c>
      <c r="Q117" s="140">
        <v>0</v>
      </c>
      <c r="R117" s="140">
        <f>Q117*H117</f>
        <v>0</v>
      </c>
      <c r="S117" s="140">
        <v>0</v>
      </c>
      <c r="T117" s="141">
        <f>S117*H117</f>
        <v>0</v>
      </c>
      <c r="AR117" s="142" t="s">
        <v>2477</v>
      </c>
      <c r="AT117" s="142" t="s">
        <v>159</v>
      </c>
      <c r="AU117" s="142" t="s">
        <v>84</v>
      </c>
      <c r="AY117" s="17" t="s">
        <v>157</v>
      </c>
      <c r="BE117" s="143">
        <f>IF(N117="základní",J117,0)</f>
        <v>0</v>
      </c>
      <c r="BF117" s="143">
        <f>IF(N117="snížená",J117,0)</f>
        <v>0</v>
      </c>
      <c r="BG117" s="143">
        <f>IF(N117="zákl. přenesená",J117,0)</f>
        <v>0</v>
      </c>
      <c r="BH117" s="143">
        <f>IF(N117="sníž. přenesená",J117,0)</f>
        <v>0</v>
      </c>
      <c r="BI117" s="143">
        <f>IF(N117="nulová",J117,0)</f>
        <v>0</v>
      </c>
      <c r="BJ117" s="17" t="s">
        <v>80</v>
      </c>
      <c r="BK117" s="143">
        <f>ROUND(I117*H117,2)</f>
        <v>0</v>
      </c>
      <c r="BL117" s="17" t="s">
        <v>2477</v>
      </c>
      <c r="BM117" s="142" t="s">
        <v>2491</v>
      </c>
    </row>
    <row r="118" spans="2:65" s="1" customFormat="1" ht="10">
      <c r="B118" s="32"/>
      <c r="D118" s="144" t="s">
        <v>163</v>
      </c>
      <c r="F118" s="145" t="s">
        <v>2490</v>
      </c>
      <c r="I118" s="146"/>
      <c r="L118" s="32"/>
      <c r="M118" s="147"/>
      <c r="T118" s="53"/>
      <c r="AT118" s="17" t="s">
        <v>163</v>
      </c>
      <c r="AU118" s="17" t="s">
        <v>84</v>
      </c>
    </row>
    <row r="119" spans="2:65" s="1" customFormat="1" ht="16.5" customHeight="1">
      <c r="B119" s="32"/>
      <c r="C119" s="131" t="s">
        <v>8</v>
      </c>
      <c r="D119" s="131" t="s">
        <v>159</v>
      </c>
      <c r="E119" s="132" t="s">
        <v>2492</v>
      </c>
      <c r="F119" s="133" t="s">
        <v>2493</v>
      </c>
      <c r="G119" s="134" t="s">
        <v>699</v>
      </c>
      <c r="H119" s="135">
        <v>2</v>
      </c>
      <c r="I119" s="136"/>
      <c r="J119" s="137">
        <f>ROUND(I119*H119,2)</f>
        <v>0</v>
      </c>
      <c r="K119" s="133" t="s">
        <v>19</v>
      </c>
      <c r="L119" s="32"/>
      <c r="M119" s="138" t="s">
        <v>19</v>
      </c>
      <c r="N119" s="139" t="s">
        <v>46</v>
      </c>
      <c r="P119" s="140">
        <f>O119*H119</f>
        <v>0</v>
      </c>
      <c r="Q119" s="140">
        <v>0</v>
      </c>
      <c r="R119" s="140">
        <f>Q119*H119</f>
        <v>0</v>
      </c>
      <c r="S119" s="140">
        <v>0</v>
      </c>
      <c r="T119" s="141">
        <f>S119*H119</f>
        <v>0</v>
      </c>
      <c r="AR119" s="142" t="s">
        <v>2477</v>
      </c>
      <c r="AT119" s="142" t="s">
        <v>159</v>
      </c>
      <c r="AU119" s="142" t="s">
        <v>84</v>
      </c>
      <c r="AY119" s="17" t="s">
        <v>157</v>
      </c>
      <c r="BE119" s="143">
        <f>IF(N119="základní",J119,0)</f>
        <v>0</v>
      </c>
      <c r="BF119" s="143">
        <f>IF(N119="snížená",J119,0)</f>
        <v>0</v>
      </c>
      <c r="BG119" s="143">
        <f>IF(N119="zákl. přenesená",J119,0)</f>
        <v>0</v>
      </c>
      <c r="BH119" s="143">
        <f>IF(N119="sníž. přenesená",J119,0)</f>
        <v>0</v>
      </c>
      <c r="BI119" s="143">
        <f>IF(N119="nulová",J119,0)</f>
        <v>0</v>
      </c>
      <c r="BJ119" s="17" t="s">
        <v>80</v>
      </c>
      <c r="BK119" s="143">
        <f>ROUND(I119*H119,2)</f>
        <v>0</v>
      </c>
      <c r="BL119" s="17" t="s">
        <v>2477</v>
      </c>
      <c r="BM119" s="142" t="s">
        <v>2494</v>
      </c>
    </row>
    <row r="120" spans="2:65" s="1" customFormat="1" ht="10">
      <c r="B120" s="32"/>
      <c r="D120" s="144" t="s">
        <v>163</v>
      </c>
      <c r="F120" s="145" t="s">
        <v>2493</v>
      </c>
      <c r="I120" s="146"/>
      <c r="L120" s="32"/>
      <c r="M120" s="147"/>
      <c r="T120" s="53"/>
      <c r="AT120" s="17" t="s">
        <v>163</v>
      </c>
      <c r="AU120" s="17" t="s">
        <v>84</v>
      </c>
    </row>
    <row r="121" spans="2:65" s="1" customFormat="1" ht="37.75" customHeight="1">
      <c r="B121" s="32"/>
      <c r="C121" s="131" t="s">
        <v>215</v>
      </c>
      <c r="D121" s="131" t="s">
        <v>159</v>
      </c>
      <c r="E121" s="132" t="s">
        <v>2495</v>
      </c>
      <c r="F121" s="133" t="s">
        <v>2496</v>
      </c>
      <c r="G121" s="134" t="s">
        <v>699</v>
      </c>
      <c r="H121" s="135">
        <v>1</v>
      </c>
      <c r="I121" s="136"/>
      <c r="J121" s="137">
        <f>ROUND(I121*H121,2)</f>
        <v>0</v>
      </c>
      <c r="K121" s="133" t="s">
        <v>19</v>
      </c>
      <c r="L121" s="32"/>
      <c r="M121" s="138" t="s">
        <v>19</v>
      </c>
      <c r="N121" s="139" t="s">
        <v>46</v>
      </c>
      <c r="P121" s="140">
        <f>O121*H121</f>
        <v>0</v>
      </c>
      <c r="Q121" s="140">
        <v>0</v>
      </c>
      <c r="R121" s="140">
        <f>Q121*H121</f>
        <v>0</v>
      </c>
      <c r="S121" s="140">
        <v>0</v>
      </c>
      <c r="T121" s="141">
        <f>S121*H121</f>
        <v>0</v>
      </c>
      <c r="AR121" s="142" t="s">
        <v>2477</v>
      </c>
      <c r="AT121" s="142" t="s">
        <v>159</v>
      </c>
      <c r="AU121" s="142" t="s">
        <v>84</v>
      </c>
      <c r="AY121" s="17" t="s">
        <v>157</v>
      </c>
      <c r="BE121" s="143">
        <f>IF(N121="základní",J121,0)</f>
        <v>0</v>
      </c>
      <c r="BF121" s="143">
        <f>IF(N121="snížená",J121,0)</f>
        <v>0</v>
      </c>
      <c r="BG121" s="143">
        <f>IF(N121="zákl. přenesená",J121,0)</f>
        <v>0</v>
      </c>
      <c r="BH121" s="143">
        <f>IF(N121="sníž. přenesená",J121,0)</f>
        <v>0</v>
      </c>
      <c r="BI121" s="143">
        <f>IF(N121="nulová",J121,0)</f>
        <v>0</v>
      </c>
      <c r="BJ121" s="17" t="s">
        <v>80</v>
      </c>
      <c r="BK121" s="143">
        <f>ROUND(I121*H121,2)</f>
        <v>0</v>
      </c>
      <c r="BL121" s="17" t="s">
        <v>2477</v>
      </c>
      <c r="BM121" s="142" t="s">
        <v>2497</v>
      </c>
    </row>
    <row r="122" spans="2:65" s="1" customFormat="1" ht="18">
      <c r="B122" s="32"/>
      <c r="D122" s="144" t="s">
        <v>163</v>
      </c>
      <c r="F122" s="145" t="s">
        <v>2498</v>
      </c>
      <c r="I122" s="146"/>
      <c r="L122" s="32"/>
      <c r="M122" s="147"/>
      <c r="T122" s="53"/>
      <c r="AT122" s="17" t="s">
        <v>163</v>
      </c>
      <c r="AU122" s="17" t="s">
        <v>84</v>
      </c>
    </row>
    <row r="123" spans="2:65" s="1" customFormat="1" ht="37.75" customHeight="1">
      <c r="B123" s="32"/>
      <c r="C123" s="131" t="s">
        <v>241</v>
      </c>
      <c r="D123" s="131" t="s">
        <v>159</v>
      </c>
      <c r="E123" s="132" t="s">
        <v>2499</v>
      </c>
      <c r="F123" s="133" t="s">
        <v>2500</v>
      </c>
      <c r="G123" s="134" t="s">
        <v>699</v>
      </c>
      <c r="H123" s="135">
        <v>1</v>
      </c>
      <c r="I123" s="136"/>
      <c r="J123" s="137">
        <f>ROUND(I123*H123,2)</f>
        <v>0</v>
      </c>
      <c r="K123" s="133" t="s">
        <v>19</v>
      </c>
      <c r="L123" s="32"/>
      <c r="M123" s="138" t="s">
        <v>19</v>
      </c>
      <c r="N123" s="139" t="s">
        <v>46</v>
      </c>
      <c r="P123" s="140">
        <f>O123*H123</f>
        <v>0</v>
      </c>
      <c r="Q123" s="140">
        <v>0</v>
      </c>
      <c r="R123" s="140">
        <f>Q123*H123</f>
        <v>0</v>
      </c>
      <c r="S123" s="140">
        <v>0</v>
      </c>
      <c r="T123" s="141">
        <f>S123*H123</f>
        <v>0</v>
      </c>
      <c r="AR123" s="142" t="s">
        <v>2477</v>
      </c>
      <c r="AT123" s="142" t="s">
        <v>159</v>
      </c>
      <c r="AU123" s="142" t="s">
        <v>84</v>
      </c>
      <c r="AY123" s="17" t="s">
        <v>157</v>
      </c>
      <c r="BE123" s="143">
        <f>IF(N123="základní",J123,0)</f>
        <v>0</v>
      </c>
      <c r="BF123" s="143">
        <f>IF(N123="snížená",J123,0)</f>
        <v>0</v>
      </c>
      <c r="BG123" s="143">
        <f>IF(N123="zákl. přenesená",J123,0)</f>
        <v>0</v>
      </c>
      <c r="BH123" s="143">
        <f>IF(N123="sníž. přenesená",J123,0)</f>
        <v>0</v>
      </c>
      <c r="BI123" s="143">
        <f>IF(N123="nulová",J123,0)</f>
        <v>0</v>
      </c>
      <c r="BJ123" s="17" t="s">
        <v>80</v>
      </c>
      <c r="BK123" s="143">
        <f>ROUND(I123*H123,2)</f>
        <v>0</v>
      </c>
      <c r="BL123" s="17" t="s">
        <v>2477</v>
      </c>
      <c r="BM123" s="142" t="s">
        <v>2501</v>
      </c>
    </row>
    <row r="124" spans="2:65" s="1" customFormat="1" ht="18">
      <c r="B124" s="32"/>
      <c r="D124" s="144" t="s">
        <v>163</v>
      </c>
      <c r="F124" s="145" t="s">
        <v>2502</v>
      </c>
      <c r="I124" s="146"/>
      <c r="L124" s="32"/>
      <c r="M124" s="147"/>
      <c r="T124" s="53"/>
      <c r="AT124" s="17" t="s">
        <v>163</v>
      </c>
      <c r="AU124" s="17" t="s">
        <v>84</v>
      </c>
    </row>
    <row r="125" spans="2:65" s="1" customFormat="1" ht="24.15" customHeight="1">
      <c r="B125" s="32"/>
      <c r="C125" s="131" t="s">
        <v>189</v>
      </c>
      <c r="D125" s="131" t="s">
        <v>159</v>
      </c>
      <c r="E125" s="132" t="s">
        <v>2503</v>
      </c>
      <c r="F125" s="133" t="s">
        <v>2504</v>
      </c>
      <c r="G125" s="134" t="s">
        <v>699</v>
      </c>
      <c r="H125" s="135">
        <v>1</v>
      </c>
      <c r="I125" s="136"/>
      <c r="J125" s="137">
        <f>ROUND(I125*H125,2)</f>
        <v>0</v>
      </c>
      <c r="K125" s="133" t="s">
        <v>19</v>
      </c>
      <c r="L125" s="32"/>
      <c r="M125" s="138" t="s">
        <v>19</v>
      </c>
      <c r="N125" s="139" t="s">
        <v>46</v>
      </c>
      <c r="P125" s="140">
        <f>O125*H125</f>
        <v>0</v>
      </c>
      <c r="Q125" s="140">
        <v>0</v>
      </c>
      <c r="R125" s="140">
        <f>Q125*H125</f>
        <v>0</v>
      </c>
      <c r="S125" s="140">
        <v>0</v>
      </c>
      <c r="T125" s="141">
        <f>S125*H125</f>
        <v>0</v>
      </c>
      <c r="AR125" s="142" t="s">
        <v>2477</v>
      </c>
      <c r="AT125" s="142" t="s">
        <v>159</v>
      </c>
      <c r="AU125" s="142" t="s">
        <v>84</v>
      </c>
      <c r="AY125" s="17" t="s">
        <v>157</v>
      </c>
      <c r="BE125" s="143">
        <f>IF(N125="základní",J125,0)</f>
        <v>0</v>
      </c>
      <c r="BF125" s="143">
        <f>IF(N125="snížená",J125,0)</f>
        <v>0</v>
      </c>
      <c r="BG125" s="143">
        <f>IF(N125="zákl. přenesená",J125,0)</f>
        <v>0</v>
      </c>
      <c r="BH125" s="143">
        <f>IF(N125="sníž. přenesená",J125,0)</f>
        <v>0</v>
      </c>
      <c r="BI125" s="143">
        <f>IF(N125="nulová",J125,0)</f>
        <v>0</v>
      </c>
      <c r="BJ125" s="17" t="s">
        <v>80</v>
      </c>
      <c r="BK125" s="143">
        <f>ROUND(I125*H125,2)</f>
        <v>0</v>
      </c>
      <c r="BL125" s="17" t="s">
        <v>2477</v>
      </c>
      <c r="BM125" s="142" t="s">
        <v>2505</v>
      </c>
    </row>
    <row r="126" spans="2:65" s="1" customFormat="1" ht="10">
      <c r="B126" s="32"/>
      <c r="D126" s="144" t="s">
        <v>163</v>
      </c>
      <c r="F126" s="145" t="s">
        <v>2504</v>
      </c>
      <c r="I126" s="146"/>
      <c r="L126" s="32"/>
      <c r="M126" s="147"/>
      <c r="T126" s="53"/>
      <c r="AT126" s="17" t="s">
        <v>163</v>
      </c>
      <c r="AU126" s="17" t="s">
        <v>84</v>
      </c>
    </row>
    <row r="127" spans="2:65" s="1" customFormat="1" ht="37.75" customHeight="1">
      <c r="B127" s="32"/>
      <c r="C127" s="131" t="s">
        <v>223</v>
      </c>
      <c r="D127" s="131" t="s">
        <v>159</v>
      </c>
      <c r="E127" s="132" t="s">
        <v>2506</v>
      </c>
      <c r="F127" s="133" t="s">
        <v>2507</v>
      </c>
      <c r="G127" s="134" t="s">
        <v>699</v>
      </c>
      <c r="H127" s="135">
        <v>2</v>
      </c>
      <c r="I127" s="136"/>
      <c r="J127" s="137">
        <f>ROUND(I127*H127,2)</f>
        <v>0</v>
      </c>
      <c r="K127" s="133" t="s">
        <v>19</v>
      </c>
      <c r="L127" s="32"/>
      <c r="M127" s="138" t="s">
        <v>19</v>
      </c>
      <c r="N127" s="139" t="s">
        <v>46</v>
      </c>
      <c r="P127" s="140">
        <f>O127*H127</f>
        <v>0</v>
      </c>
      <c r="Q127" s="140">
        <v>0</v>
      </c>
      <c r="R127" s="140">
        <f>Q127*H127</f>
        <v>0</v>
      </c>
      <c r="S127" s="140">
        <v>0</v>
      </c>
      <c r="T127" s="141">
        <f>S127*H127</f>
        <v>0</v>
      </c>
      <c r="AR127" s="142" t="s">
        <v>2477</v>
      </c>
      <c r="AT127" s="142" t="s">
        <v>159</v>
      </c>
      <c r="AU127" s="142" t="s">
        <v>84</v>
      </c>
      <c r="AY127" s="17" t="s">
        <v>157</v>
      </c>
      <c r="BE127" s="143">
        <f>IF(N127="základní",J127,0)</f>
        <v>0</v>
      </c>
      <c r="BF127" s="143">
        <f>IF(N127="snížená",J127,0)</f>
        <v>0</v>
      </c>
      <c r="BG127" s="143">
        <f>IF(N127="zákl. přenesená",J127,0)</f>
        <v>0</v>
      </c>
      <c r="BH127" s="143">
        <f>IF(N127="sníž. přenesená",J127,0)</f>
        <v>0</v>
      </c>
      <c r="BI127" s="143">
        <f>IF(N127="nulová",J127,0)</f>
        <v>0</v>
      </c>
      <c r="BJ127" s="17" t="s">
        <v>80</v>
      </c>
      <c r="BK127" s="143">
        <f>ROUND(I127*H127,2)</f>
        <v>0</v>
      </c>
      <c r="BL127" s="17" t="s">
        <v>2477</v>
      </c>
      <c r="BM127" s="142" t="s">
        <v>2508</v>
      </c>
    </row>
    <row r="128" spans="2:65" s="1" customFormat="1" ht="18">
      <c r="B128" s="32"/>
      <c r="D128" s="144" t="s">
        <v>163</v>
      </c>
      <c r="F128" s="145" t="s">
        <v>2507</v>
      </c>
      <c r="I128" s="146"/>
      <c r="L128" s="32"/>
      <c r="M128" s="147"/>
      <c r="T128" s="53"/>
      <c r="AT128" s="17" t="s">
        <v>163</v>
      </c>
      <c r="AU128" s="17" t="s">
        <v>84</v>
      </c>
    </row>
    <row r="129" spans="2:65" s="1" customFormat="1" ht="16.5" customHeight="1">
      <c r="B129" s="32"/>
      <c r="C129" s="131" t="s">
        <v>192</v>
      </c>
      <c r="D129" s="131" t="s">
        <v>159</v>
      </c>
      <c r="E129" s="132" t="s">
        <v>2509</v>
      </c>
      <c r="F129" s="133" t="s">
        <v>2510</v>
      </c>
      <c r="G129" s="134" t="s">
        <v>821</v>
      </c>
      <c r="H129" s="135">
        <v>1</v>
      </c>
      <c r="I129" s="136"/>
      <c r="J129" s="137">
        <f>ROUND(I129*H129,2)</f>
        <v>0</v>
      </c>
      <c r="K129" s="133" t="s">
        <v>19</v>
      </c>
      <c r="L129" s="32"/>
      <c r="M129" s="138" t="s">
        <v>19</v>
      </c>
      <c r="N129" s="139" t="s">
        <v>46</v>
      </c>
      <c r="P129" s="140">
        <f>O129*H129</f>
        <v>0</v>
      </c>
      <c r="Q129" s="140">
        <v>0</v>
      </c>
      <c r="R129" s="140">
        <f>Q129*H129</f>
        <v>0</v>
      </c>
      <c r="S129" s="140">
        <v>0</v>
      </c>
      <c r="T129" s="141">
        <f>S129*H129</f>
        <v>0</v>
      </c>
      <c r="AR129" s="142" t="s">
        <v>2477</v>
      </c>
      <c r="AT129" s="142" t="s">
        <v>159</v>
      </c>
      <c r="AU129" s="142" t="s">
        <v>84</v>
      </c>
      <c r="AY129" s="17" t="s">
        <v>157</v>
      </c>
      <c r="BE129" s="143">
        <f>IF(N129="základní",J129,0)</f>
        <v>0</v>
      </c>
      <c r="BF129" s="143">
        <f>IF(N129="snížená",J129,0)</f>
        <v>0</v>
      </c>
      <c r="BG129" s="143">
        <f>IF(N129="zákl. přenesená",J129,0)</f>
        <v>0</v>
      </c>
      <c r="BH129" s="143">
        <f>IF(N129="sníž. přenesená",J129,0)</f>
        <v>0</v>
      </c>
      <c r="BI129" s="143">
        <f>IF(N129="nulová",J129,0)</f>
        <v>0</v>
      </c>
      <c r="BJ129" s="17" t="s">
        <v>80</v>
      </c>
      <c r="BK129" s="143">
        <f>ROUND(I129*H129,2)</f>
        <v>0</v>
      </c>
      <c r="BL129" s="17" t="s">
        <v>2477</v>
      </c>
      <c r="BM129" s="142" t="s">
        <v>2511</v>
      </c>
    </row>
    <row r="130" spans="2:65" s="1" customFormat="1" ht="10">
      <c r="B130" s="32"/>
      <c r="D130" s="144" t="s">
        <v>163</v>
      </c>
      <c r="F130" s="145" t="s">
        <v>2510</v>
      </c>
      <c r="I130" s="146"/>
      <c r="L130" s="32"/>
      <c r="M130" s="147"/>
      <c r="T130" s="53"/>
      <c r="AT130" s="17" t="s">
        <v>163</v>
      </c>
      <c r="AU130" s="17" t="s">
        <v>84</v>
      </c>
    </row>
    <row r="131" spans="2:65" s="1" customFormat="1" ht="24.15" customHeight="1">
      <c r="B131" s="32"/>
      <c r="C131" s="131" t="s">
        <v>232</v>
      </c>
      <c r="D131" s="131" t="s">
        <v>159</v>
      </c>
      <c r="E131" s="132" t="s">
        <v>2512</v>
      </c>
      <c r="F131" s="133" t="s">
        <v>2513</v>
      </c>
      <c r="G131" s="134" t="s">
        <v>821</v>
      </c>
      <c r="H131" s="135">
        <v>1</v>
      </c>
      <c r="I131" s="136"/>
      <c r="J131" s="137">
        <f>ROUND(I131*H131,2)</f>
        <v>0</v>
      </c>
      <c r="K131" s="133" t="s">
        <v>19</v>
      </c>
      <c r="L131" s="32"/>
      <c r="M131" s="138" t="s">
        <v>19</v>
      </c>
      <c r="N131" s="139" t="s">
        <v>46</v>
      </c>
      <c r="P131" s="140">
        <f>O131*H131</f>
        <v>0</v>
      </c>
      <c r="Q131" s="140">
        <v>0</v>
      </c>
      <c r="R131" s="140">
        <f>Q131*H131</f>
        <v>0</v>
      </c>
      <c r="S131" s="140">
        <v>0</v>
      </c>
      <c r="T131" s="141">
        <f>S131*H131</f>
        <v>0</v>
      </c>
      <c r="AR131" s="142" t="s">
        <v>2477</v>
      </c>
      <c r="AT131" s="142" t="s">
        <v>159</v>
      </c>
      <c r="AU131" s="142" t="s">
        <v>84</v>
      </c>
      <c r="AY131" s="17" t="s">
        <v>157</v>
      </c>
      <c r="BE131" s="143">
        <f>IF(N131="základní",J131,0)</f>
        <v>0</v>
      </c>
      <c r="BF131" s="143">
        <f>IF(N131="snížená",J131,0)</f>
        <v>0</v>
      </c>
      <c r="BG131" s="143">
        <f>IF(N131="zákl. přenesená",J131,0)</f>
        <v>0</v>
      </c>
      <c r="BH131" s="143">
        <f>IF(N131="sníž. přenesená",J131,0)</f>
        <v>0</v>
      </c>
      <c r="BI131" s="143">
        <f>IF(N131="nulová",J131,0)</f>
        <v>0</v>
      </c>
      <c r="BJ131" s="17" t="s">
        <v>80</v>
      </c>
      <c r="BK131" s="143">
        <f>ROUND(I131*H131,2)</f>
        <v>0</v>
      </c>
      <c r="BL131" s="17" t="s">
        <v>2477</v>
      </c>
      <c r="BM131" s="142" t="s">
        <v>2514</v>
      </c>
    </row>
    <row r="132" spans="2:65" s="1" customFormat="1" ht="18">
      <c r="B132" s="32"/>
      <c r="D132" s="144" t="s">
        <v>163</v>
      </c>
      <c r="F132" s="145" t="s">
        <v>2513</v>
      </c>
      <c r="I132" s="146"/>
      <c r="L132" s="32"/>
      <c r="M132" s="147"/>
      <c r="T132" s="53"/>
      <c r="AT132" s="17" t="s">
        <v>163</v>
      </c>
      <c r="AU132" s="17" t="s">
        <v>84</v>
      </c>
    </row>
    <row r="133" spans="2:65" s="11" customFormat="1" ht="22.75" customHeight="1">
      <c r="B133" s="119"/>
      <c r="D133" s="120" t="s">
        <v>74</v>
      </c>
      <c r="E133" s="129" t="s">
        <v>1975</v>
      </c>
      <c r="F133" s="129" t="s">
        <v>1976</v>
      </c>
      <c r="I133" s="122"/>
      <c r="J133" s="130">
        <f>BK133</f>
        <v>0</v>
      </c>
      <c r="L133" s="119"/>
      <c r="M133" s="124"/>
      <c r="P133" s="125">
        <f>SUM(P134:P135)</f>
        <v>0</v>
      </c>
      <c r="R133" s="125">
        <f>SUM(R134:R135)</f>
        <v>0</v>
      </c>
      <c r="T133" s="126">
        <f>SUM(T134:T135)</f>
        <v>0</v>
      </c>
      <c r="AR133" s="120" t="s">
        <v>93</v>
      </c>
      <c r="AT133" s="127" t="s">
        <v>74</v>
      </c>
      <c r="AU133" s="127" t="s">
        <v>80</v>
      </c>
      <c r="AY133" s="120" t="s">
        <v>157</v>
      </c>
      <c r="BK133" s="128">
        <f>SUM(BK134:BK135)</f>
        <v>0</v>
      </c>
    </row>
    <row r="134" spans="2:65" s="1" customFormat="1" ht="24.15" customHeight="1">
      <c r="B134" s="32"/>
      <c r="C134" s="131" t="s">
        <v>200</v>
      </c>
      <c r="D134" s="131" t="s">
        <v>159</v>
      </c>
      <c r="E134" s="132" t="s">
        <v>2515</v>
      </c>
      <c r="F134" s="133" t="s">
        <v>2516</v>
      </c>
      <c r="G134" s="134" t="s">
        <v>821</v>
      </c>
      <c r="H134" s="135">
        <v>1</v>
      </c>
      <c r="I134" s="136"/>
      <c r="J134" s="137">
        <f>ROUND(I134*H134,2)</f>
        <v>0</v>
      </c>
      <c r="K134" s="133" t="s">
        <v>19</v>
      </c>
      <c r="L134" s="32"/>
      <c r="M134" s="138" t="s">
        <v>19</v>
      </c>
      <c r="N134" s="139" t="s">
        <v>46</v>
      </c>
      <c r="P134" s="140">
        <f>O134*H134</f>
        <v>0</v>
      </c>
      <c r="Q134" s="140">
        <v>0</v>
      </c>
      <c r="R134" s="140">
        <f>Q134*H134</f>
        <v>0</v>
      </c>
      <c r="S134" s="140">
        <v>0</v>
      </c>
      <c r="T134" s="141">
        <f>S134*H134</f>
        <v>0</v>
      </c>
      <c r="AR134" s="142" t="s">
        <v>2477</v>
      </c>
      <c r="AT134" s="142" t="s">
        <v>159</v>
      </c>
      <c r="AU134" s="142" t="s">
        <v>84</v>
      </c>
      <c r="AY134" s="17" t="s">
        <v>157</v>
      </c>
      <c r="BE134" s="143">
        <f>IF(N134="základní",J134,0)</f>
        <v>0</v>
      </c>
      <c r="BF134" s="143">
        <f>IF(N134="snížená",J134,0)</f>
        <v>0</v>
      </c>
      <c r="BG134" s="143">
        <f>IF(N134="zákl. přenesená",J134,0)</f>
        <v>0</v>
      </c>
      <c r="BH134" s="143">
        <f>IF(N134="sníž. přenesená",J134,0)</f>
        <v>0</v>
      </c>
      <c r="BI134" s="143">
        <f>IF(N134="nulová",J134,0)</f>
        <v>0</v>
      </c>
      <c r="BJ134" s="17" t="s">
        <v>80</v>
      </c>
      <c r="BK134" s="143">
        <f>ROUND(I134*H134,2)</f>
        <v>0</v>
      </c>
      <c r="BL134" s="17" t="s">
        <v>2477</v>
      </c>
      <c r="BM134" s="142" t="s">
        <v>2517</v>
      </c>
    </row>
    <row r="135" spans="2:65" s="1" customFormat="1" ht="10">
      <c r="B135" s="32"/>
      <c r="D135" s="144" t="s">
        <v>163</v>
      </c>
      <c r="F135" s="145" t="s">
        <v>2516</v>
      </c>
      <c r="I135" s="146"/>
      <c r="L135" s="32"/>
      <c r="M135" s="190"/>
      <c r="N135" s="191"/>
      <c r="O135" s="191"/>
      <c r="P135" s="191"/>
      <c r="Q135" s="191"/>
      <c r="R135" s="191"/>
      <c r="S135" s="191"/>
      <c r="T135" s="192"/>
      <c r="AT135" s="17" t="s">
        <v>163</v>
      </c>
      <c r="AU135" s="17" t="s">
        <v>84</v>
      </c>
    </row>
    <row r="136" spans="2:65" s="1" customFormat="1" ht="7" customHeight="1">
      <c r="B136" s="41"/>
      <c r="C136" s="42"/>
      <c r="D136" s="42"/>
      <c r="E136" s="42"/>
      <c r="F136" s="42"/>
      <c r="G136" s="42"/>
      <c r="H136" s="42"/>
      <c r="I136" s="42"/>
      <c r="J136" s="42"/>
      <c r="K136" s="42"/>
      <c r="L136" s="32"/>
    </row>
  </sheetData>
  <sheetProtection algorithmName="SHA-512" hashValue="rbGsB/0g/R49zWxJ5QUaMUlYh4ebAy/8yByOKM81hrFog5CBiHUgydencqFRYxaqY3h8hi+zwvSYefT0XsNuSA==" saltValue="7yTOHMR1vrsC3kHIt/dG3cB7PKSiW66SS023gorcqouY4k/uJW+odXRJrQwR7XCELQG4sin6INTuSXUyMFHkPg==" spinCount="100000" sheet="1" objects="1" scenarios="1" formatColumns="0" formatRows="0" autoFilter="0"/>
  <autoFilter ref="C87:K135" xr:uid="{00000000-0009-0000-0000-000006000000}"/>
  <mergeCells count="12">
    <mergeCell ref="E80:H80"/>
    <mergeCell ref="L2:V2"/>
    <mergeCell ref="E50:H50"/>
    <mergeCell ref="E52:H52"/>
    <mergeCell ref="E54:H54"/>
    <mergeCell ref="E76:H76"/>
    <mergeCell ref="E78:H7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BM129"/>
  <sheetViews>
    <sheetView showGridLines="0" workbookViewId="0"/>
  </sheetViews>
  <sheetFormatPr defaultRowHeight="14.5"/>
  <cols>
    <col min="1" max="1" width="8.33203125" customWidth="1"/>
    <col min="2" max="2" width="1.21875" customWidth="1"/>
    <col min="3" max="3" width="4.109375" customWidth="1"/>
    <col min="4" max="4" width="4.33203125" customWidth="1"/>
    <col min="5" max="5" width="17.109375" customWidth="1"/>
    <col min="6" max="6" width="100.77734375" customWidth="1"/>
    <col min="7" max="7" width="7.44140625" customWidth="1"/>
    <col min="8" max="8" width="14" customWidth="1"/>
    <col min="9" max="9" width="15.77734375" customWidth="1"/>
    <col min="10" max="11" width="22.33203125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AT2" s="17" t="s">
        <v>106</v>
      </c>
    </row>
    <row r="3" spans="2:46" ht="7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84</v>
      </c>
    </row>
    <row r="4" spans="2:46" ht="25" customHeight="1">
      <c r="B4" s="20"/>
      <c r="D4" s="21" t="s">
        <v>111</v>
      </c>
      <c r="L4" s="20"/>
      <c r="M4" s="90" t="s">
        <v>10</v>
      </c>
      <c r="AT4" s="17" t="s">
        <v>4</v>
      </c>
    </row>
    <row r="5" spans="2:46" ht="7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35" t="str">
        <f>'Rekapitulace stavby'!K6</f>
        <v>Novostavba hasičské zbrojnice pro obec Stračov na p.p.č. 79-2 v k.ú. Stračov-výkaz výměr</v>
      </c>
      <c r="F7" s="236"/>
      <c r="G7" s="236"/>
      <c r="H7" s="236"/>
      <c r="L7" s="20"/>
    </row>
    <row r="8" spans="2:46" ht="12" customHeight="1">
      <c r="B8" s="20"/>
      <c r="D8" s="27" t="s">
        <v>112</v>
      </c>
      <c r="L8" s="20"/>
    </row>
    <row r="9" spans="2:46" s="1" customFormat="1" ht="16.5" customHeight="1">
      <c r="B9" s="32"/>
      <c r="E9" s="235" t="s">
        <v>2443</v>
      </c>
      <c r="F9" s="237"/>
      <c r="G9" s="237"/>
      <c r="H9" s="237"/>
      <c r="L9" s="32"/>
    </row>
    <row r="10" spans="2:46" s="1" customFormat="1" ht="12" customHeight="1">
      <c r="B10" s="32"/>
      <c r="D10" s="27" t="s">
        <v>2444</v>
      </c>
      <c r="L10" s="32"/>
    </row>
    <row r="11" spans="2:46" s="1" customFormat="1" ht="16.5" customHeight="1">
      <c r="B11" s="32"/>
      <c r="E11" s="194" t="s">
        <v>2518</v>
      </c>
      <c r="F11" s="237"/>
      <c r="G11" s="237"/>
      <c r="H11" s="237"/>
      <c r="L11" s="32"/>
    </row>
    <row r="12" spans="2:46" s="1" customFormat="1" ht="10">
      <c r="B12" s="32"/>
      <c r="L12" s="32"/>
    </row>
    <row r="13" spans="2:46" s="1" customFormat="1" ht="12" customHeight="1">
      <c r="B13" s="32"/>
      <c r="D13" s="27" t="s">
        <v>18</v>
      </c>
      <c r="F13" s="25" t="s">
        <v>107</v>
      </c>
      <c r="I13" s="27" t="s">
        <v>20</v>
      </c>
      <c r="J13" s="25" t="s">
        <v>19</v>
      </c>
      <c r="L13" s="32"/>
    </row>
    <row r="14" spans="2:46" s="1" customFormat="1" ht="12" customHeight="1">
      <c r="B14" s="32"/>
      <c r="D14" s="27" t="s">
        <v>21</v>
      </c>
      <c r="F14" s="25" t="s">
        <v>22</v>
      </c>
      <c r="I14" s="27" t="s">
        <v>23</v>
      </c>
      <c r="J14" s="49" t="str">
        <f>'Rekapitulace stavby'!AN8</f>
        <v>29. 6. 2026</v>
      </c>
      <c r="L14" s="32"/>
    </row>
    <row r="15" spans="2:46" s="1" customFormat="1" ht="10.75" customHeight="1">
      <c r="B15" s="32"/>
      <c r="L15" s="32"/>
    </row>
    <row r="16" spans="2:46" s="1" customFormat="1" ht="12" customHeight="1">
      <c r="B16" s="32"/>
      <c r="D16" s="27" t="s">
        <v>25</v>
      </c>
      <c r="I16" s="27" t="s">
        <v>26</v>
      </c>
      <c r="J16" s="25" t="s">
        <v>27</v>
      </c>
      <c r="L16" s="32"/>
    </row>
    <row r="17" spans="2:12" s="1" customFormat="1" ht="18" customHeight="1">
      <c r="B17" s="32"/>
      <c r="E17" s="25" t="s">
        <v>28</v>
      </c>
      <c r="I17" s="27" t="s">
        <v>29</v>
      </c>
      <c r="J17" s="25" t="s">
        <v>30</v>
      </c>
      <c r="L17" s="32"/>
    </row>
    <row r="18" spans="2:12" s="1" customFormat="1" ht="7" customHeight="1">
      <c r="B18" s="32"/>
      <c r="L18" s="32"/>
    </row>
    <row r="19" spans="2:12" s="1" customFormat="1" ht="12" customHeight="1">
      <c r="B19" s="32"/>
      <c r="D19" s="27" t="s">
        <v>31</v>
      </c>
      <c r="I19" s="27" t="s">
        <v>26</v>
      </c>
      <c r="J19" s="28" t="str">
        <f>'Rekapitulace stavby'!AN13</f>
        <v>Vyplň údaj</v>
      </c>
      <c r="L19" s="32"/>
    </row>
    <row r="20" spans="2:12" s="1" customFormat="1" ht="18" customHeight="1">
      <c r="B20" s="32"/>
      <c r="E20" s="238" t="str">
        <f>'Rekapitulace stavby'!E14</f>
        <v>Vyplň údaj</v>
      </c>
      <c r="F20" s="219"/>
      <c r="G20" s="219"/>
      <c r="H20" s="219"/>
      <c r="I20" s="27" t="s">
        <v>29</v>
      </c>
      <c r="J20" s="28" t="str">
        <f>'Rekapitulace stavby'!AN14</f>
        <v>Vyplň údaj</v>
      </c>
      <c r="L20" s="32"/>
    </row>
    <row r="21" spans="2:12" s="1" customFormat="1" ht="7" customHeight="1">
      <c r="B21" s="32"/>
      <c r="L21" s="32"/>
    </row>
    <row r="22" spans="2:12" s="1" customFormat="1" ht="12" customHeight="1">
      <c r="B22" s="32"/>
      <c r="D22" s="27" t="s">
        <v>33</v>
      </c>
      <c r="I22" s="27" t="s">
        <v>26</v>
      </c>
      <c r="J22" s="25" t="s">
        <v>34</v>
      </c>
      <c r="L22" s="32"/>
    </row>
    <row r="23" spans="2:12" s="1" customFormat="1" ht="18" customHeight="1">
      <c r="B23" s="32"/>
      <c r="E23" s="25" t="s">
        <v>35</v>
      </c>
      <c r="I23" s="27" t="s">
        <v>29</v>
      </c>
      <c r="J23" s="25" t="s">
        <v>19</v>
      </c>
      <c r="L23" s="32"/>
    </row>
    <row r="24" spans="2:12" s="1" customFormat="1" ht="7" customHeight="1">
      <c r="B24" s="32"/>
      <c r="L24" s="32"/>
    </row>
    <row r="25" spans="2:12" s="1" customFormat="1" ht="12" customHeight="1">
      <c r="B25" s="32"/>
      <c r="D25" s="27" t="s">
        <v>37</v>
      </c>
      <c r="I25" s="27" t="s">
        <v>26</v>
      </c>
      <c r="J25" s="25" t="str">
        <f>IF('Rekapitulace stavby'!AN19="","",'Rekapitulace stavby'!AN19)</f>
        <v/>
      </c>
      <c r="L25" s="32"/>
    </row>
    <row r="26" spans="2:12" s="1" customFormat="1" ht="18" customHeight="1">
      <c r="B26" s="32"/>
      <c r="E26" s="25" t="str">
        <f>IF('Rekapitulace stavby'!E20="","",'Rekapitulace stavby'!E20)</f>
        <v xml:space="preserve"> </v>
      </c>
      <c r="I26" s="27" t="s">
        <v>29</v>
      </c>
      <c r="J26" s="25" t="str">
        <f>IF('Rekapitulace stavby'!AN20="","",'Rekapitulace stavby'!AN20)</f>
        <v/>
      </c>
      <c r="L26" s="32"/>
    </row>
    <row r="27" spans="2:12" s="1" customFormat="1" ht="7" customHeight="1">
      <c r="B27" s="32"/>
      <c r="L27" s="32"/>
    </row>
    <row r="28" spans="2:12" s="1" customFormat="1" ht="12" customHeight="1">
      <c r="B28" s="32"/>
      <c r="D28" s="27" t="s">
        <v>39</v>
      </c>
      <c r="L28" s="32"/>
    </row>
    <row r="29" spans="2:12" s="7" customFormat="1" ht="47.25" customHeight="1">
      <c r="B29" s="91"/>
      <c r="E29" s="224" t="s">
        <v>40</v>
      </c>
      <c r="F29" s="224"/>
      <c r="G29" s="224"/>
      <c r="H29" s="224"/>
      <c r="L29" s="91"/>
    </row>
    <row r="30" spans="2:12" s="1" customFormat="1" ht="7" customHeight="1">
      <c r="B30" s="32"/>
      <c r="L30" s="32"/>
    </row>
    <row r="31" spans="2:12" s="1" customFormat="1" ht="7" customHeight="1">
      <c r="B31" s="32"/>
      <c r="D31" s="50"/>
      <c r="E31" s="50"/>
      <c r="F31" s="50"/>
      <c r="G31" s="50"/>
      <c r="H31" s="50"/>
      <c r="I31" s="50"/>
      <c r="J31" s="50"/>
      <c r="K31" s="50"/>
      <c r="L31" s="32"/>
    </row>
    <row r="32" spans="2:12" s="1" customFormat="1" ht="25.4" customHeight="1">
      <c r="B32" s="32"/>
      <c r="D32" s="92" t="s">
        <v>41</v>
      </c>
      <c r="J32" s="63">
        <f>ROUND(J89, 2)</f>
        <v>0</v>
      </c>
      <c r="L32" s="32"/>
    </row>
    <row r="33" spans="2:12" s="1" customFormat="1" ht="7" customHeight="1">
      <c r="B33" s="32"/>
      <c r="D33" s="50"/>
      <c r="E33" s="50"/>
      <c r="F33" s="50"/>
      <c r="G33" s="50"/>
      <c r="H33" s="50"/>
      <c r="I33" s="50"/>
      <c r="J33" s="50"/>
      <c r="K33" s="50"/>
      <c r="L33" s="32"/>
    </row>
    <row r="34" spans="2:12" s="1" customFormat="1" ht="14.4" customHeight="1">
      <c r="B34" s="32"/>
      <c r="F34" s="35" t="s">
        <v>43</v>
      </c>
      <c r="I34" s="35" t="s">
        <v>42</v>
      </c>
      <c r="J34" s="35" t="s">
        <v>44</v>
      </c>
      <c r="L34" s="32"/>
    </row>
    <row r="35" spans="2:12" s="1" customFormat="1" ht="14.4" customHeight="1">
      <c r="B35" s="32"/>
      <c r="D35" s="52" t="s">
        <v>45</v>
      </c>
      <c r="E35" s="27" t="s">
        <v>46</v>
      </c>
      <c r="F35" s="83">
        <f>ROUND((SUM(BE89:BE128)),  2)</f>
        <v>0</v>
      </c>
      <c r="I35" s="93">
        <v>0.21</v>
      </c>
      <c r="J35" s="83">
        <f>ROUND(((SUM(BE89:BE128))*I35),  2)</f>
        <v>0</v>
      </c>
      <c r="L35" s="32"/>
    </row>
    <row r="36" spans="2:12" s="1" customFormat="1" ht="14.4" customHeight="1">
      <c r="B36" s="32"/>
      <c r="E36" s="27" t="s">
        <v>47</v>
      </c>
      <c r="F36" s="83">
        <f>ROUND((SUM(BF89:BF128)),  2)</f>
        <v>0</v>
      </c>
      <c r="I36" s="93">
        <v>0.12</v>
      </c>
      <c r="J36" s="83">
        <f>ROUND(((SUM(BF89:BF128))*I36),  2)</f>
        <v>0</v>
      </c>
      <c r="L36" s="32"/>
    </row>
    <row r="37" spans="2:12" s="1" customFormat="1" ht="14.4" hidden="1" customHeight="1">
      <c r="B37" s="32"/>
      <c r="E37" s="27" t="s">
        <v>48</v>
      </c>
      <c r="F37" s="83">
        <f>ROUND((SUM(BG89:BG128)),  2)</f>
        <v>0</v>
      </c>
      <c r="I37" s="93">
        <v>0.21</v>
      </c>
      <c r="J37" s="83">
        <f>0</f>
        <v>0</v>
      </c>
      <c r="L37" s="32"/>
    </row>
    <row r="38" spans="2:12" s="1" customFormat="1" ht="14.4" hidden="1" customHeight="1">
      <c r="B38" s="32"/>
      <c r="E38" s="27" t="s">
        <v>49</v>
      </c>
      <c r="F38" s="83">
        <f>ROUND((SUM(BH89:BH128)),  2)</f>
        <v>0</v>
      </c>
      <c r="I38" s="93">
        <v>0.12</v>
      </c>
      <c r="J38" s="83">
        <f>0</f>
        <v>0</v>
      </c>
      <c r="L38" s="32"/>
    </row>
    <row r="39" spans="2:12" s="1" customFormat="1" ht="14.4" hidden="1" customHeight="1">
      <c r="B39" s="32"/>
      <c r="E39" s="27" t="s">
        <v>50</v>
      </c>
      <c r="F39" s="83">
        <f>ROUND((SUM(BI89:BI128)),  2)</f>
        <v>0</v>
      </c>
      <c r="I39" s="93">
        <v>0</v>
      </c>
      <c r="J39" s="83">
        <f>0</f>
        <v>0</v>
      </c>
      <c r="L39" s="32"/>
    </row>
    <row r="40" spans="2:12" s="1" customFormat="1" ht="7" customHeight="1">
      <c r="B40" s="32"/>
      <c r="L40" s="32"/>
    </row>
    <row r="41" spans="2:12" s="1" customFormat="1" ht="25.4" customHeight="1">
      <c r="B41" s="32"/>
      <c r="C41" s="94"/>
      <c r="D41" s="95" t="s">
        <v>51</v>
      </c>
      <c r="E41" s="54"/>
      <c r="F41" s="54"/>
      <c r="G41" s="96" t="s">
        <v>52</v>
      </c>
      <c r="H41" s="97" t="s">
        <v>53</v>
      </c>
      <c r="I41" s="54"/>
      <c r="J41" s="98">
        <f>SUM(J32:J39)</f>
        <v>0</v>
      </c>
      <c r="K41" s="99"/>
      <c r="L41" s="32"/>
    </row>
    <row r="42" spans="2:12" s="1" customFormat="1" ht="14.4" customHeight="1">
      <c r="B42" s="41"/>
      <c r="C42" s="42"/>
      <c r="D42" s="42"/>
      <c r="E42" s="42"/>
      <c r="F42" s="42"/>
      <c r="G42" s="42"/>
      <c r="H42" s="42"/>
      <c r="I42" s="42"/>
      <c r="J42" s="42"/>
      <c r="K42" s="42"/>
      <c r="L42" s="32"/>
    </row>
    <row r="46" spans="2:12" s="1" customFormat="1" ht="7" hidden="1" customHeight="1">
      <c r="B46" s="43"/>
      <c r="C46" s="44"/>
      <c r="D46" s="44"/>
      <c r="E46" s="44"/>
      <c r="F46" s="44"/>
      <c r="G46" s="44"/>
      <c r="H46" s="44"/>
      <c r="I46" s="44"/>
      <c r="J46" s="44"/>
      <c r="K46" s="44"/>
      <c r="L46" s="32"/>
    </row>
    <row r="47" spans="2:12" s="1" customFormat="1" ht="25" hidden="1" customHeight="1">
      <c r="B47" s="32"/>
      <c r="C47" s="21" t="s">
        <v>114</v>
      </c>
      <c r="L47" s="32"/>
    </row>
    <row r="48" spans="2:12" s="1" customFormat="1" ht="7" hidden="1" customHeight="1">
      <c r="B48" s="32"/>
      <c r="L48" s="32"/>
    </row>
    <row r="49" spans="2:47" s="1" customFormat="1" ht="12" hidden="1" customHeight="1">
      <c r="B49" s="32"/>
      <c r="C49" s="27" t="s">
        <v>16</v>
      </c>
      <c r="L49" s="32"/>
    </row>
    <row r="50" spans="2:47" s="1" customFormat="1" ht="16.5" hidden="1" customHeight="1">
      <c r="B50" s="32"/>
      <c r="E50" s="235" t="str">
        <f>E7</f>
        <v>Novostavba hasičské zbrojnice pro obec Stračov na p.p.č. 79-2 v k.ú. Stračov-výkaz výměr</v>
      </c>
      <c r="F50" s="236"/>
      <c r="G50" s="236"/>
      <c r="H50" s="236"/>
      <c r="L50" s="32"/>
    </row>
    <row r="51" spans="2:47" ht="12" hidden="1" customHeight="1">
      <c r="B51" s="20"/>
      <c r="C51" s="27" t="s">
        <v>112</v>
      </c>
      <c r="L51" s="20"/>
    </row>
    <row r="52" spans="2:47" s="1" customFormat="1" ht="16.5" hidden="1" customHeight="1">
      <c r="B52" s="32"/>
      <c r="E52" s="235" t="s">
        <v>2443</v>
      </c>
      <c r="F52" s="237"/>
      <c r="G52" s="237"/>
      <c r="H52" s="237"/>
      <c r="L52" s="32"/>
    </row>
    <row r="53" spans="2:47" s="1" customFormat="1" ht="12" hidden="1" customHeight="1">
      <c r="B53" s="32"/>
      <c r="C53" s="27" t="s">
        <v>2444</v>
      </c>
      <c r="L53" s="32"/>
    </row>
    <row r="54" spans="2:47" s="1" customFormat="1" ht="16.5" hidden="1" customHeight="1">
      <c r="B54" s="32"/>
      <c r="E54" s="194" t="str">
        <f>E11</f>
        <v>VRN 02 - Vedlejší rozpočtové náklady</v>
      </c>
      <c r="F54" s="237"/>
      <c r="G54" s="237"/>
      <c r="H54" s="237"/>
      <c r="L54" s="32"/>
    </row>
    <row r="55" spans="2:47" s="1" customFormat="1" ht="7" hidden="1" customHeight="1">
      <c r="B55" s="32"/>
      <c r="L55" s="32"/>
    </row>
    <row r="56" spans="2:47" s="1" customFormat="1" ht="12" hidden="1" customHeight="1">
      <c r="B56" s="32"/>
      <c r="C56" s="27" t="s">
        <v>21</v>
      </c>
      <c r="F56" s="25" t="str">
        <f>F14</f>
        <v>Stračov čp.2, st.p.č.79/2, kú Stračov</v>
      </c>
      <c r="I56" s="27" t="s">
        <v>23</v>
      </c>
      <c r="J56" s="49" t="str">
        <f>IF(J14="","",J14)</f>
        <v>29. 6. 2026</v>
      </c>
      <c r="L56" s="32"/>
    </row>
    <row r="57" spans="2:47" s="1" customFormat="1" ht="7" hidden="1" customHeight="1">
      <c r="B57" s="32"/>
      <c r="L57" s="32"/>
    </row>
    <row r="58" spans="2:47" s="1" customFormat="1" ht="40" hidden="1" customHeight="1">
      <c r="B58" s="32"/>
      <c r="C58" s="27" t="s">
        <v>25</v>
      </c>
      <c r="F58" s="25" t="str">
        <f>E17</f>
        <v>Obec Stračov, Stračov 2, 503 14 Stračov</v>
      </c>
      <c r="I58" s="27" t="s">
        <v>33</v>
      </c>
      <c r="J58" s="30" t="str">
        <f>E23</f>
        <v>Bc. Tomáš Nosek, Palackého 189, Nechanice, 503 15</v>
      </c>
      <c r="L58" s="32"/>
    </row>
    <row r="59" spans="2:47" s="1" customFormat="1" ht="15.15" hidden="1" customHeight="1">
      <c r="B59" s="32"/>
      <c r="C59" s="27" t="s">
        <v>31</v>
      </c>
      <c r="F59" s="25" t="str">
        <f>IF(E20="","",E20)</f>
        <v>Vyplň údaj</v>
      </c>
      <c r="I59" s="27" t="s">
        <v>37</v>
      </c>
      <c r="J59" s="30" t="str">
        <f>E26</f>
        <v xml:space="preserve"> </v>
      </c>
      <c r="L59" s="32"/>
    </row>
    <row r="60" spans="2:47" s="1" customFormat="1" ht="10.25" hidden="1" customHeight="1">
      <c r="B60" s="32"/>
      <c r="L60" s="32"/>
    </row>
    <row r="61" spans="2:47" s="1" customFormat="1" ht="29.25" hidden="1" customHeight="1">
      <c r="B61" s="32"/>
      <c r="C61" s="100" t="s">
        <v>115</v>
      </c>
      <c r="D61" s="94"/>
      <c r="E61" s="94"/>
      <c r="F61" s="94"/>
      <c r="G61" s="94"/>
      <c r="H61" s="94"/>
      <c r="I61" s="94"/>
      <c r="J61" s="101" t="s">
        <v>116</v>
      </c>
      <c r="K61" s="94"/>
      <c r="L61" s="32"/>
    </row>
    <row r="62" spans="2:47" s="1" customFormat="1" ht="10.25" hidden="1" customHeight="1">
      <c r="B62" s="32"/>
      <c r="L62" s="32"/>
    </row>
    <row r="63" spans="2:47" s="1" customFormat="1" ht="22.75" hidden="1" customHeight="1">
      <c r="B63" s="32"/>
      <c r="C63" s="102" t="s">
        <v>73</v>
      </c>
      <c r="J63" s="63">
        <f>J89</f>
        <v>0</v>
      </c>
      <c r="L63" s="32"/>
      <c r="AU63" s="17" t="s">
        <v>117</v>
      </c>
    </row>
    <row r="64" spans="2:47" s="8" customFormat="1" ht="25" hidden="1" customHeight="1">
      <c r="B64" s="103"/>
      <c r="D64" s="104" t="s">
        <v>1843</v>
      </c>
      <c r="E64" s="105"/>
      <c r="F64" s="105"/>
      <c r="G64" s="105"/>
      <c r="H64" s="105"/>
      <c r="I64" s="105"/>
      <c r="J64" s="106">
        <f>J90</f>
        <v>0</v>
      </c>
      <c r="L64" s="103"/>
    </row>
    <row r="65" spans="2:12" s="9" customFormat="1" ht="19.899999999999999" hidden="1" customHeight="1">
      <c r="B65" s="107"/>
      <c r="D65" s="108" t="s">
        <v>2519</v>
      </c>
      <c r="E65" s="109"/>
      <c r="F65" s="109"/>
      <c r="G65" s="109"/>
      <c r="H65" s="109"/>
      <c r="I65" s="109"/>
      <c r="J65" s="110">
        <f>J91</f>
        <v>0</v>
      </c>
      <c r="L65" s="107"/>
    </row>
    <row r="66" spans="2:12" s="9" customFormat="1" ht="19.899999999999999" hidden="1" customHeight="1">
      <c r="B66" s="107"/>
      <c r="D66" s="108" t="s">
        <v>1844</v>
      </c>
      <c r="E66" s="109"/>
      <c r="F66" s="109"/>
      <c r="G66" s="109"/>
      <c r="H66" s="109"/>
      <c r="I66" s="109"/>
      <c r="J66" s="110">
        <f>J110</f>
        <v>0</v>
      </c>
      <c r="L66" s="107"/>
    </row>
    <row r="67" spans="2:12" s="8" customFormat="1" ht="25" hidden="1" customHeight="1">
      <c r="B67" s="103"/>
      <c r="D67" s="104" t="s">
        <v>2520</v>
      </c>
      <c r="E67" s="105"/>
      <c r="F67" s="105"/>
      <c r="G67" s="105"/>
      <c r="H67" s="105"/>
      <c r="I67" s="105"/>
      <c r="J67" s="106">
        <f>J119</f>
        <v>0</v>
      </c>
      <c r="L67" s="103"/>
    </row>
    <row r="68" spans="2:12" s="1" customFormat="1" ht="21.75" hidden="1" customHeight="1">
      <c r="B68" s="32"/>
      <c r="L68" s="32"/>
    </row>
    <row r="69" spans="2:12" s="1" customFormat="1" ht="7" hidden="1" customHeight="1">
      <c r="B69" s="41"/>
      <c r="C69" s="42"/>
      <c r="D69" s="42"/>
      <c r="E69" s="42"/>
      <c r="F69" s="42"/>
      <c r="G69" s="42"/>
      <c r="H69" s="42"/>
      <c r="I69" s="42"/>
      <c r="J69" s="42"/>
      <c r="K69" s="42"/>
      <c r="L69" s="32"/>
    </row>
    <row r="70" spans="2:12" ht="10" hidden="1"/>
    <row r="71" spans="2:12" ht="10" hidden="1"/>
    <row r="72" spans="2:12" ht="10" hidden="1"/>
    <row r="73" spans="2:12" s="1" customFormat="1" ht="7" customHeight="1">
      <c r="B73" s="43"/>
      <c r="C73" s="44"/>
      <c r="D73" s="44"/>
      <c r="E73" s="44"/>
      <c r="F73" s="44"/>
      <c r="G73" s="44"/>
      <c r="H73" s="44"/>
      <c r="I73" s="44"/>
      <c r="J73" s="44"/>
      <c r="K73" s="44"/>
      <c r="L73" s="32"/>
    </row>
    <row r="74" spans="2:12" s="1" customFormat="1" ht="25" customHeight="1">
      <c r="B74" s="32"/>
      <c r="C74" s="21" t="s">
        <v>142</v>
      </c>
      <c r="L74" s="32"/>
    </row>
    <row r="75" spans="2:12" s="1" customFormat="1" ht="7" customHeight="1">
      <c r="B75" s="32"/>
      <c r="L75" s="32"/>
    </row>
    <row r="76" spans="2:12" s="1" customFormat="1" ht="12" customHeight="1">
      <c r="B76" s="32"/>
      <c r="C76" s="27" t="s">
        <v>16</v>
      </c>
      <c r="L76" s="32"/>
    </row>
    <row r="77" spans="2:12" s="1" customFormat="1" ht="16.5" customHeight="1">
      <c r="B77" s="32"/>
      <c r="E77" s="235" t="str">
        <f>E7</f>
        <v>Novostavba hasičské zbrojnice pro obec Stračov na p.p.č. 79-2 v k.ú. Stračov-výkaz výměr</v>
      </c>
      <c r="F77" s="236"/>
      <c r="G77" s="236"/>
      <c r="H77" s="236"/>
      <c r="L77" s="32"/>
    </row>
    <row r="78" spans="2:12" ht="12" customHeight="1">
      <c r="B78" s="20"/>
      <c r="C78" s="27" t="s">
        <v>112</v>
      </c>
      <c r="L78" s="20"/>
    </row>
    <row r="79" spans="2:12" s="1" customFormat="1" ht="16.5" customHeight="1">
      <c r="B79" s="32"/>
      <c r="E79" s="235" t="s">
        <v>2443</v>
      </c>
      <c r="F79" s="237"/>
      <c r="G79" s="237"/>
      <c r="H79" s="237"/>
      <c r="L79" s="32"/>
    </row>
    <row r="80" spans="2:12" s="1" customFormat="1" ht="12" customHeight="1">
      <c r="B80" s="32"/>
      <c r="C80" s="27" t="s">
        <v>2444</v>
      </c>
      <c r="L80" s="32"/>
    </row>
    <row r="81" spans="2:65" s="1" customFormat="1" ht="16.5" customHeight="1">
      <c r="B81" s="32"/>
      <c r="E81" s="194" t="str">
        <f>E11</f>
        <v>VRN 02 - Vedlejší rozpočtové náklady</v>
      </c>
      <c r="F81" s="237"/>
      <c r="G81" s="237"/>
      <c r="H81" s="237"/>
      <c r="L81" s="32"/>
    </row>
    <row r="82" spans="2:65" s="1" customFormat="1" ht="7" customHeight="1">
      <c r="B82" s="32"/>
      <c r="L82" s="32"/>
    </row>
    <row r="83" spans="2:65" s="1" customFormat="1" ht="12" customHeight="1">
      <c r="B83" s="32"/>
      <c r="C83" s="27" t="s">
        <v>21</v>
      </c>
      <c r="F83" s="25" t="str">
        <f>F14</f>
        <v>Stračov čp.2, st.p.č.79/2, kú Stračov</v>
      </c>
      <c r="I83" s="27" t="s">
        <v>23</v>
      </c>
      <c r="J83" s="49" t="str">
        <f>IF(J14="","",J14)</f>
        <v>29. 6. 2026</v>
      </c>
      <c r="L83" s="32"/>
    </row>
    <row r="84" spans="2:65" s="1" customFormat="1" ht="7" customHeight="1">
      <c r="B84" s="32"/>
      <c r="L84" s="32"/>
    </row>
    <row r="85" spans="2:65" s="1" customFormat="1" ht="40" customHeight="1">
      <c r="B85" s="32"/>
      <c r="C85" s="27" t="s">
        <v>25</v>
      </c>
      <c r="F85" s="25" t="str">
        <f>E17</f>
        <v>Obec Stračov, Stračov 2, 503 14 Stračov</v>
      </c>
      <c r="I85" s="27" t="s">
        <v>33</v>
      </c>
      <c r="J85" s="30" t="str">
        <f>E23</f>
        <v>Bc. Tomáš Nosek, Palackého 189, Nechanice, 503 15</v>
      </c>
      <c r="L85" s="32"/>
    </row>
    <row r="86" spans="2:65" s="1" customFormat="1" ht="15.15" customHeight="1">
      <c r="B86" s="32"/>
      <c r="C86" s="27" t="s">
        <v>31</v>
      </c>
      <c r="F86" s="25" t="str">
        <f>IF(E20="","",E20)</f>
        <v>Vyplň údaj</v>
      </c>
      <c r="I86" s="27" t="s">
        <v>37</v>
      </c>
      <c r="J86" s="30" t="str">
        <f>E26</f>
        <v xml:space="preserve"> </v>
      </c>
      <c r="L86" s="32"/>
    </row>
    <row r="87" spans="2:65" s="1" customFormat="1" ht="10.25" customHeight="1">
      <c r="B87" s="32"/>
      <c r="L87" s="32"/>
    </row>
    <row r="88" spans="2:65" s="10" customFormat="1" ht="29.25" customHeight="1">
      <c r="B88" s="111"/>
      <c r="C88" s="112" t="s">
        <v>143</v>
      </c>
      <c r="D88" s="113" t="s">
        <v>60</v>
      </c>
      <c r="E88" s="113" t="s">
        <v>56</v>
      </c>
      <c r="F88" s="113" t="s">
        <v>57</v>
      </c>
      <c r="G88" s="113" t="s">
        <v>144</v>
      </c>
      <c r="H88" s="113" t="s">
        <v>145</v>
      </c>
      <c r="I88" s="113" t="s">
        <v>146</v>
      </c>
      <c r="J88" s="113" t="s">
        <v>116</v>
      </c>
      <c r="K88" s="114" t="s">
        <v>147</v>
      </c>
      <c r="L88" s="111"/>
      <c r="M88" s="56" t="s">
        <v>19</v>
      </c>
      <c r="N88" s="57" t="s">
        <v>45</v>
      </c>
      <c r="O88" s="57" t="s">
        <v>148</v>
      </c>
      <c r="P88" s="57" t="s">
        <v>149</v>
      </c>
      <c r="Q88" s="57" t="s">
        <v>150</v>
      </c>
      <c r="R88" s="57" t="s">
        <v>151</v>
      </c>
      <c r="S88" s="57" t="s">
        <v>152</v>
      </c>
      <c r="T88" s="58" t="s">
        <v>153</v>
      </c>
    </row>
    <row r="89" spans="2:65" s="1" customFormat="1" ht="22.75" customHeight="1">
      <c r="B89" s="32"/>
      <c r="C89" s="61" t="s">
        <v>154</v>
      </c>
      <c r="J89" s="115">
        <f>BK89</f>
        <v>0</v>
      </c>
      <c r="L89" s="32"/>
      <c r="M89" s="59"/>
      <c r="N89" s="50"/>
      <c r="O89" s="50"/>
      <c r="P89" s="116">
        <f>P90+P119</f>
        <v>0</v>
      </c>
      <c r="Q89" s="50"/>
      <c r="R89" s="116">
        <f>R90+R119</f>
        <v>0</v>
      </c>
      <c r="S89" s="50"/>
      <c r="T89" s="117">
        <f>T90+T119</f>
        <v>0</v>
      </c>
      <c r="AT89" s="17" t="s">
        <v>74</v>
      </c>
      <c r="AU89" s="17" t="s">
        <v>117</v>
      </c>
      <c r="BK89" s="118">
        <f>BK90+BK119</f>
        <v>0</v>
      </c>
    </row>
    <row r="90" spans="2:65" s="11" customFormat="1" ht="25.9" customHeight="1">
      <c r="B90" s="119"/>
      <c r="D90" s="120" t="s">
        <v>74</v>
      </c>
      <c r="E90" s="121" t="s">
        <v>1974</v>
      </c>
      <c r="F90" s="121" t="s">
        <v>105</v>
      </c>
      <c r="I90" s="122"/>
      <c r="J90" s="123">
        <f>BK90</f>
        <v>0</v>
      </c>
      <c r="L90" s="119"/>
      <c r="M90" s="124"/>
      <c r="P90" s="125">
        <f>P91+P110</f>
        <v>0</v>
      </c>
      <c r="R90" s="125">
        <f>R91+R110</f>
        <v>0</v>
      </c>
      <c r="T90" s="126">
        <f>T91+T110</f>
        <v>0</v>
      </c>
      <c r="AR90" s="120" t="s">
        <v>93</v>
      </c>
      <c r="AT90" s="127" t="s">
        <v>74</v>
      </c>
      <c r="AU90" s="127" t="s">
        <v>75</v>
      </c>
      <c r="AY90" s="120" t="s">
        <v>157</v>
      </c>
      <c r="BK90" s="128">
        <f>BK91+BK110</f>
        <v>0</v>
      </c>
    </row>
    <row r="91" spans="2:65" s="11" customFormat="1" ht="22.75" customHeight="1">
      <c r="B91" s="119"/>
      <c r="D91" s="120" t="s">
        <v>74</v>
      </c>
      <c r="E91" s="129" t="s">
        <v>2521</v>
      </c>
      <c r="F91" s="129" t="s">
        <v>2522</v>
      </c>
      <c r="I91" s="122"/>
      <c r="J91" s="130">
        <f>BK91</f>
        <v>0</v>
      </c>
      <c r="L91" s="119"/>
      <c r="M91" s="124"/>
      <c r="P91" s="125">
        <f>SUM(P92:P109)</f>
        <v>0</v>
      </c>
      <c r="R91" s="125">
        <f>SUM(R92:R109)</f>
        <v>0</v>
      </c>
      <c r="T91" s="126">
        <f>SUM(T92:T109)</f>
        <v>0</v>
      </c>
      <c r="AR91" s="120" t="s">
        <v>93</v>
      </c>
      <c r="AT91" s="127" t="s">
        <v>74</v>
      </c>
      <c r="AU91" s="127" t="s">
        <v>80</v>
      </c>
      <c r="AY91" s="120" t="s">
        <v>157</v>
      </c>
      <c r="BK91" s="128">
        <f>SUM(BK92:BK109)</f>
        <v>0</v>
      </c>
    </row>
    <row r="92" spans="2:65" s="1" customFormat="1" ht="24.15" customHeight="1">
      <c r="B92" s="32"/>
      <c r="C92" s="131" t="s">
        <v>80</v>
      </c>
      <c r="D92" s="131" t="s">
        <v>159</v>
      </c>
      <c r="E92" s="132" t="s">
        <v>2523</v>
      </c>
      <c r="F92" s="133" t="s">
        <v>2524</v>
      </c>
      <c r="G92" s="134" t="s">
        <v>821</v>
      </c>
      <c r="H92" s="135">
        <v>1</v>
      </c>
      <c r="I92" s="136"/>
      <c r="J92" s="137">
        <f>ROUND(I92*H92,2)</f>
        <v>0</v>
      </c>
      <c r="K92" s="133" t="s">
        <v>19</v>
      </c>
      <c r="L92" s="32"/>
      <c r="M92" s="138" t="s">
        <v>19</v>
      </c>
      <c r="N92" s="139" t="s">
        <v>46</v>
      </c>
      <c r="P92" s="140">
        <f>O92*H92</f>
        <v>0</v>
      </c>
      <c r="Q92" s="140">
        <v>0</v>
      </c>
      <c r="R92" s="140">
        <f>Q92*H92</f>
        <v>0</v>
      </c>
      <c r="S92" s="140">
        <v>0</v>
      </c>
      <c r="T92" s="141">
        <f>S92*H92</f>
        <v>0</v>
      </c>
      <c r="AR92" s="142" t="s">
        <v>2477</v>
      </c>
      <c r="AT92" s="142" t="s">
        <v>159</v>
      </c>
      <c r="AU92" s="142" t="s">
        <v>84</v>
      </c>
      <c r="AY92" s="17" t="s">
        <v>157</v>
      </c>
      <c r="BE92" s="143">
        <f>IF(N92="základní",J92,0)</f>
        <v>0</v>
      </c>
      <c r="BF92" s="143">
        <f>IF(N92="snížená",J92,0)</f>
        <v>0</v>
      </c>
      <c r="BG92" s="143">
        <f>IF(N92="zákl. přenesená",J92,0)</f>
        <v>0</v>
      </c>
      <c r="BH92" s="143">
        <f>IF(N92="sníž. přenesená",J92,0)</f>
        <v>0</v>
      </c>
      <c r="BI92" s="143">
        <f>IF(N92="nulová",J92,0)</f>
        <v>0</v>
      </c>
      <c r="BJ92" s="17" t="s">
        <v>80</v>
      </c>
      <c r="BK92" s="143">
        <f>ROUND(I92*H92,2)</f>
        <v>0</v>
      </c>
      <c r="BL92" s="17" t="s">
        <v>2477</v>
      </c>
      <c r="BM92" s="142" t="s">
        <v>2525</v>
      </c>
    </row>
    <row r="93" spans="2:65" s="1" customFormat="1" ht="10">
      <c r="B93" s="32"/>
      <c r="D93" s="144" t="s">
        <v>163</v>
      </c>
      <c r="F93" s="145" t="s">
        <v>2524</v>
      </c>
      <c r="I93" s="146"/>
      <c r="L93" s="32"/>
      <c r="M93" s="147"/>
      <c r="T93" s="53"/>
      <c r="AT93" s="17" t="s">
        <v>163</v>
      </c>
      <c r="AU93" s="17" t="s">
        <v>84</v>
      </c>
    </row>
    <row r="94" spans="2:65" s="1" customFormat="1" ht="24.15" customHeight="1">
      <c r="B94" s="32"/>
      <c r="C94" s="131" t="s">
        <v>84</v>
      </c>
      <c r="D94" s="131" t="s">
        <v>159</v>
      </c>
      <c r="E94" s="132" t="s">
        <v>2526</v>
      </c>
      <c r="F94" s="133" t="s">
        <v>2527</v>
      </c>
      <c r="G94" s="134" t="s">
        <v>821</v>
      </c>
      <c r="H94" s="135">
        <v>1</v>
      </c>
      <c r="I94" s="136"/>
      <c r="J94" s="137">
        <f>ROUND(I94*H94,2)</f>
        <v>0</v>
      </c>
      <c r="K94" s="133" t="s">
        <v>19</v>
      </c>
      <c r="L94" s="32"/>
      <c r="M94" s="138" t="s">
        <v>19</v>
      </c>
      <c r="N94" s="139" t="s">
        <v>46</v>
      </c>
      <c r="P94" s="140">
        <f>O94*H94</f>
        <v>0</v>
      </c>
      <c r="Q94" s="140">
        <v>0</v>
      </c>
      <c r="R94" s="140">
        <f>Q94*H94</f>
        <v>0</v>
      </c>
      <c r="S94" s="140">
        <v>0</v>
      </c>
      <c r="T94" s="141">
        <f>S94*H94</f>
        <v>0</v>
      </c>
      <c r="AR94" s="142" t="s">
        <v>2477</v>
      </c>
      <c r="AT94" s="142" t="s">
        <v>159</v>
      </c>
      <c r="AU94" s="142" t="s">
        <v>84</v>
      </c>
      <c r="AY94" s="17" t="s">
        <v>157</v>
      </c>
      <c r="BE94" s="143">
        <f>IF(N94="základní",J94,0)</f>
        <v>0</v>
      </c>
      <c r="BF94" s="143">
        <f>IF(N94="snížená",J94,0)</f>
        <v>0</v>
      </c>
      <c r="BG94" s="143">
        <f>IF(N94="zákl. přenesená",J94,0)</f>
        <v>0</v>
      </c>
      <c r="BH94" s="143">
        <f>IF(N94="sníž. přenesená",J94,0)</f>
        <v>0</v>
      </c>
      <c r="BI94" s="143">
        <f>IF(N94="nulová",J94,0)</f>
        <v>0</v>
      </c>
      <c r="BJ94" s="17" t="s">
        <v>80</v>
      </c>
      <c r="BK94" s="143">
        <f>ROUND(I94*H94,2)</f>
        <v>0</v>
      </c>
      <c r="BL94" s="17" t="s">
        <v>2477</v>
      </c>
      <c r="BM94" s="142" t="s">
        <v>2528</v>
      </c>
    </row>
    <row r="95" spans="2:65" s="1" customFormat="1" ht="18">
      <c r="B95" s="32"/>
      <c r="D95" s="144" t="s">
        <v>163</v>
      </c>
      <c r="F95" s="145" t="s">
        <v>2529</v>
      </c>
      <c r="I95" s="146"/>
      <c r="L95" s="32"/>
      <c r="M95" s="147"/>
      <c r="T95" s="53"/>
      <c r="AT95" s="17" t="s">
        <v>163</v>
      </c>
      <c r="AU95" s="17" t="s">
        <v>84</v>
      </c>
    </row>
    <row r="96" spans="2:65" s="1" customFormat="1" ht="24.15" customHeight="1">
      <c r="B96" s="32"/>
      <c r="C96" s="131" t="s">
        <v>87</v>
      </c>
      <c r="D96" s="131" t="s">
        <v>159</v>
      </c>
      <c r="E96" s="132" t="s">
        <v>2530</v>
      </c>
      <c r="F96" s="133" t="s">
        <v>2531</v>
      </c>
      <c r="G96" s="134" t="s">
        <v>821</v>
      </c>
      <c r="H96" s="135">
        <v>1</v>
      </c>
      <c r="I96" s="136"/>
      <c r="J96" s="137">
        <f>ROUND(I96*H96,2)</f>
        <v>0</v>
      </c>
      <c r="K96" s="133" t="s">
        <v>19</v>
      </c>
      <c r="L96" s="32"/>
      <c r="M96" s="138" t="s">
        <v>19</v>
      </c>
      <c r="N96" s="139" t="s">
        <v>46</v>
      </c>
      <c r="P96" s="140">
        <f>O96*H96</f>
        <v>0</v>
      </c>
      <c r="Q96" s="140">
        <v>0</v>
      </c>
      <c r="R96" s="140">
        <f>Q96*H96</f>
        <v>0</v>
      </c>
      <c r="S96" s="140">
        <v>0</v>
      </c>
      <c r="T96" s="141">
        <f>S96*H96</f>
        <v>0</v>
      </c>
      <c r="AR96" s="142" t="s">
        <v>2477</v>
      </c>
      <c r="AT96" s="142" t="s">
        <v>159</v>
      </c>
      <c r="AU96" s="142" t="s">
        <v>84</v>
      </c>
      <c r="AY96" s="17" t="s">
        <v>157</v>
      </c>
      <c r="BE96" s="143">
        <f>IF(N96="základní",J96,0)</f>
        <v>0</v>
      </c>
      <c r="BF96" s="143">
        <f>IF(N96="snížená",J96,0)</f>
        <v>0</v>
      </c>
      <c r="BG96" s="143">
        <f>IF(N96="zákl. přenesená",J96,0)</f>
        <v>0</v>
      </c>
      <c r="BH96" s="143">
        <f>IF(N96="sníž. přenesená",J96,0)</f>
        <v>0</v>
      </c>
      <c r="BI96" s="143">
        <f>IF(N96="nulová",J96,0)</f>
        <v>0</v>
      </c>
      <c r="BJ96" s="17" t="s">
        <v>80</v>
      </c>
      <c r="BK96" s="143">
        <f>ROUND(I96*H96,2)</f>
        <v>0</v>
      </c>
      <c r="BL96" s="17" t="s">
        <v>2477</v>
      </c>
      <c r="BM96" s="142" t="s">
        <v>2532</v>
      </c>
    </row>
    <row r="97" spans="2:65" s="1" customFormat="1" ht="18">
      <c r="B97" s="32"/>
      <c r="D97" s="144" t="s">
        <v>163</v>
      </c>
      <c r="F97" s="145" t="s">
        <v>2533</v>
      </c>
      <c r="I97" s="146"/>
      <c r="L97" s="32"/>
      <c r="M97" s="147"/>
      <c r="T97" s="53"/>
      <c r="AT97" s="17" t="s">
        <v>163</v>
      </c>
      <c r="AU97" s="17" t="s">
        <v>84</v>
      </c>
    </row>
    <row r="98" spans="2:65" s="1" customFormat="1" ht="24.15" customHeight="1">
      <c r="B98" s="32"/>
      <c r="C98" s="131" t="s">
        <v>90</v>
      </c>
      <c r="D98" s="131" t="s">
        <v>159</v>
      </c>
      <c r="E98" s="132" t="s">
        <v>2534</v>
      </c>
      <c r="F98" s="133" t="s">
        <v>2535</v>
      </c>
      <c r="G98" s="134" t="s">
        <v>821</v>
      </c>
      <c r="H98" s="135">
        <v>1</v>
      </c>
      <c r="I98" s="136"/>
      <c r="J98" s="137">
        <f>ROUND(I98*H98,2)</f>
        <v>0</v>
      </c>
      <c r="K98" s="133" t="s">
        <v>19</v>
      </c>
      <c r="L98" s="32"/>
      <c r="M98" s="138" t="s">
        <v>19</v>
      </c>
      <c r="N98" s="139" t="s">
        <v>46</v>
      </c>
      <c r="P98" s="140">
        <f>O98*H98</f>
        <v>0</v>
      </c>
      <c r="Q98" s="140">
        <v>0</v>
      </c>
      <c r="R98" s="140">
        <f>Q98*H98</f>
        <v>0</v>
      </c>
      <c r="S98" s="140">
        <v>0</v>
      </c>
      <c r="T98" s="141">
        <f>S98*H98</f>
        <v>0</v>
      </c>
      <c r="AR98" s="142" t="s">
        <v>2477</v>
      </c>
      <c r="AT98" s="142" t="s">
        <v>159</v>
      </c>
      <c r="AU98" s="142" t="s">
        <v>84</v>
      </c>
      <c r="AY98" s="17" t="s">
        <v>157</v>
      </c>
      <c r="BE98" s="143">
        <f>IF(N98="základní",J98,0)</f>
        <v>0</v>
      </c>
      <c r="BF98" s="143">
        <f>IF(N98="snížená",J98,0)</f>
        <v>0</v>
      </c>
      <c r="BG98" s="143">
        <f>IF(N98="zákl. přenesená",J98,0)</f>
        <v>0</v>
      </c>
      <c r="BH98" s="143">
        <f>IF(N98="sníž. přenesená",J98,0)</f>
        <v>0</v>
      </c>
      <c r="BI98" s="143">
        <f>IF(N98="nulová",J98,0)</f>
        <v>0</v>
      </c>
      <c r="BJ98" s="17" t="s">
        <v>80</v>
      </c>
      <c r="BK98" s="143">
        <f>ROUND(I98*H98,2)</f>
        <v>0</v>
      </c>
      <c r="BL98" s="17" t="s">
        <v>2477</v>
      </c>
      <c r="BM98" s="142" t="s">
        <v>2536</v>
      </c>
    </row>
    <row r="99" spans="2:65" s="1" customFormat="1" ht="18">
      <c r="B99" s="32"/>
      <c r="D99" s="144" t="s">
        <v>163</v>
      </c>
      <c r="F99" s="145" t="s">
        <v>2535</v>
      </c>
      <c r="I99" s="146"/>
      <c r="L99" s="32"/>
      <c r="M99" s="147"/>
      <c r="T99" s="53"/>
      <c r="AT99" s="17" t="s">
        <v>163</v>
      </c>
      <c r="AU99" s="17" t="s">
        <v>84</v>
      </c>
    </row>
    <row r="100" spans="2:65" s="1" customFormat="1" ht="16.5" customHeight="1">
      <c r="B100" s="32"/>
      <c r="C100" s="131" t="s">
        <v>93</v>
      </c>
      <c r="D100" s="131" t="s">
        <v>159</v>
      </c>
      <c r="E100" s="132" t="s">
        <v>2537</v>
      </c>
      <c r="F100" s="133" t="s">
        <v>2538</v>
      </c>
      <c r="G100" s="134" t="s">
        <v>821</v>
      </c>
      <c r="H100" s="135">
        <v>1</v>
      </c>
      <c r="I100" s="136"/>
      <c r="J100" s="137">
        <f>ROUND(I100*H100,2)</f>
        <v>0</v>
      </c>
      <c r="K100" s="133" t="s">
        <v>19</v>
      </c>
      <c r="L100" s="32"/>
      <c r="M100" s="138" t="s">
        <v>19</v>
      </c>
      <c r="N100" s="139" t="s">
        <v>46</v>
      </c>
      <c r="P100" s="140">
        <f>O100*H100</f>
        <v>0</v>
      </c>
      <c r="Q100" s="140">
        <v>0</v>
      </c>
      <c r="R100" s="140">
        <f>Q100*H100</f>
        <v>0</v>
      </c>
      <c r="S100" s="140">
        <v>0</v>
      </c>
      <c r="T100" s="141">
        <f>S100*H100</f>
        <v>0</v>
      </c>
      <c r="AR100" s="142" t="s">
        <v>2477</v>
      </c>
      <c r="AT100" s="142" t="s">
        <v>159</v>
      </c>
      <c r="AU100" s="142" t="s">
        <v>84</v>
      </c>
      <c r="AY100" s="17" t="s">
        <v>157</v>
      </c>
      <c r="BE100" s="143">
        <f>IF(N100="základní",J100,0)</f>
        <v>0</v>
      </c>
      <c r="BF100" s="143">
        <f>IF(N100="snížená",J100,0)</f>
        <v>0</v>
      </c>
      <c r="BG100" s="143">
        <f>IF(N100="zákl. přenesená",J100,0)</f>
        <v>0</v>
      </c>
      <c r="BH100" s="143">
        <f>IF(N100="sníž. přenesená",J100,0)</f>
        <v>0</v>
      </c>
      <c r="BI100" s="143">
        <f>IF(N100="nulová",J100,0)</f>
        <v>0</v>
      </c>
      <c r="BJ100" s="17" t="s">
        <v>80</v>
      </c>
      <c r="BK100" s="143">
        <f>ROUND(I100*H100,2)</f>
        <v>0</v>
      </c>
      <c r="BL100" s="17" t="s">
        <v>2477</v>
      </c>
      <c r="BM100" s="142" t="s">
        <v>2539</v>
      </c>
    </row>
    <row r="101" spans="2:65" s="1" customFormat="1" ht="10">
      <c r="B101" s="32"/>
      <c r="D101" s="144" t="s">
        <v>163</v>
      </c>
      <c r="F101" s="145" t="s">
        <v>2538</v>
      </c>
      <c r="I101" s="146"/>
      <c r="L101" s="32"/>
      <c r="M101" s="147"/>
      <c r="T101" s="53"/>
      <c r="AT101" s="17" t="s">
        <v>163</v>
      </c>
      <c r="AU101" s="17" t="s">
        <v>84</v>
      </c>
    </row>
    <row r="102" spans="2:65" s="1" customFormat="1" ht="16.5" customHeight="1">
      <c r="B102" s="32"/>
      <c r="C102" s="131" t="s">
        <v>96</v>
      </c>
      <c r="D102" s="131" t="s">
        <v>159</v>
      </c>
      <c r="E102" s="132" t="s">
        <v>2540</v>
      </c>
      <c r="F102" s="133" t="s">
        <v>2541</v>
      </c>
      <c r="G102" s="134" t="s">
        <v>821</v>
      </c>
      <c r="H102" s="135">
        <v>1</v>
      </c>
      <c r="I102" s="136"/>
      <c r="J102" s="137">
        <f>ROUND(I102*H102,2)</f>
        <v>0</v>
      </c>
      <c r="K102" s="133" t="s">
        <v>19</v>
      </c>
      <c r="L102" s="32"/>
      <c r="M102" s="138" t="s">
        <v>19</v>
      </c>
      <c r="N102" s="139" t="s">
        <v>46</v>
      </c>
      <c r="P102" s="140">
        <f>O102*H102</f>
        <v>0</v>
      </c>
      <c r="Q102" s="140">
        <v>0</v>
      </c>
      <c r="R102" s="140">
        <f>Q102*H102</f>
        <v>0</v>
      </c>
      <c r="S102" s="140">
        <v>0</v>
      </c>
      <c r="T102" s="141">
        <f>S102*H102</f>
        <v>0</v>
      </c>
      <c r="AR102" s="142" t="s">
        <v>2477</v>
      </c>
      <c r="AT102" s="142" t="s">
        <v>159</v>
      </c>
      <c r="AU102" s="142" t="s">
        <v>84</v>
      </c>
      <c r="AY102" s="17" t="s">
        <v>157</v>
      </c>
      <c r="BE102" s="143">
        <f>IF(N102="základní",J102,0)</f>
        <v>0</v>
      </c>
      <c r="BF102" s="143">
        <f>IF(N102="snížená",J102,0)</f>
        <v>0</v>
      </c>
      <c r="BG102" s="143">
        <f>IF(N102="zákl. přenesená",J102,0)</f>
        <v>0</v>
      </c>
      <c r="BH102" s="143">
        <f>IF(N102="sníž. přenesená",J102,0)</f>
        <v>0</v>
      </c>
      <c r="BI102" s="143">
        <f>IF(N102="nulová",J102,0)</f>
        <v>0</v>
      </c>
      <c r="BJ102" s="17" t="s">
        <v>80</v>
      </c>
      <c r="BK102" s="143">
        <f>ROUND(I102*H102,2)</f>
        <v>0</v>
      </c>
      <c r="BL102" s="17" t="s">
        <v>2477</v>
      </c>
      <c r="BM102" s="142" t="s">
        <v>2542</v>
      </c>
    </row>
    <row r="103" spans="2:65" s="1" customFormat="1" ht="10">
      <c r="B103" s="32"/>
      <c r="D103" s="144" t="s">
        <v>163</v>
      </c>
      <c r="F103" s="145" t="s">
        <v>2541</v>
      </c>
      <c r="I103" s="146"/>
      <c r="L103" s="32"/>
      <c r="M103" s="147"/>
      <c r="T103" s="53"/>
      <c r="AT103" s="17" t="s">
        <v>163</v>
      </c>
      <c r="AU103" s="17" t="s">
        <v>84</v>
      </c>
    </row>
    <row r="104" spans="2:65" s="1" customFormat="1" ht="16.5" customHeight="1">
      <c r="B104" s="32"/>
      <c r="C104" s="131" t="s">
        <v>108</v>
      </c>
      <c r="D104" s="131" t="s">
        <v>159</v>
      </c>
      <c r="E104" s="132" t="s">
        <v>2543</v>
      </c>
      <c r="F104" s="133" t="s">
        <v>2544</v>
      </c>
      <c r="G104" s="134" t="s">
        <v>821</v>
      </c>
      <c r="H104" s="135">
        <v>1</v>
      </c>
      <c r="I104" s="136"/>
      <c r="J104" s="137">
        <f>ROUND(I104*H104,2)</f>
        <v>0</v>
      </c>
      <c r="K104" s="133" t="s">
        <v>19</v>
      </c>
      <c r="L104" s="32"/>
      <c r="M104" s="138" t="s">
        <v>19</v>
      </c>
      <c r="N104" s="139" t="s">
        <v>46</v>
      </c>
      <c r="P104" s="140">
        <f>O104*H104</f>
        <v>0</v>
      </c>
      <c r="Q104" s="140">
        <v>0</v>
      </c>
      <c r="R104" s="140">
        <f>Q104*H104</f>
        <v>0</v>
      </c>
      <c r="S104" s="140">
        <v>0</v>
      </c>
      <c r="T104" s="141">
        <f>S104*H104</f>
        <v>0</v>
      </c>
      <c r="AR104" s="142" t="s">
        <v>2477</v>
      </c>
      <c r="AT104" s="142" t="s">
        <v>159</v>
      </c>
      <c r="AU104" s="142" t="s">
        <v>84</v>
      </c>
      <c r="AY104" s="17" t="s">
        <v>157</v>
      </c>
      <c r="BE104" s="143">
        <f>IF(N104="základní",J104,0)</f>
        <v>0</v>
      </c>
      <c r="BF104" s="143">
        <f>IF(N104="snížená",J104,0)</f>
        <v>0</v>
      </c>
      <c r="BG104" s="143">
        <f>IF(N104="zákl. přenesená",J104,0)</f>
        <v>0</v>
      </c>
      <c r="BH104" s="143">
        <f>IF(N104="sníž. přenesená",J104,0)</f>
        <v>0</v>
      </c>
      <c r="BI104" s="143">
        <f>IF(N104="nulová",J104,0)</f>
        <v>0</v>
      </c>
      <c r="BJ104" s="17" t="s">
        <v>80</v>
      </c>
      <c r="BK104" s="143">
        <f>ROUND(I104*H104,2)</f>
        <v>0</v>
      </c>
      <c r="BL104" s="17" t="s">
        <v>2477</v>
      </c>
      <c r="BM104" s="142" t="s">
        <v>2545</v>
      </c>
    </row>
    <row r="105" spans="2:65" s="1" customFormat="1" ht="10">
      <c r="B105" s="32"/>
      <c r="D105" s="144" t="s">
        <v>163</v>
      </c>
      <c r="F105" s="145" t="s">
        <v>2544</v>
      </c>
      <c r="I105" s="146"/>
      <c r="L105" s="32"/>
      <c r="M105" s="147"/>
      <c r="T105" s="53"/>
      <c r="AT105" s="17" t="s">
        <v>163</v>
      </c>
      <c r="AU105" s="17" t="s">
        <v>84</v>
      </c>
    </row>
    <row r="106" spans="2:65" s="1" customFormat="1" ht="16.5" customHeight="1">
      <c r="B106" s="32"/>
      <c r="C106" s="131" t="s">
        <v>175</v>
      </c>
      <c r="D106" s="131" t="s">
        <v>159</v>
      </c>
      <c r="E106" s="132" t="s">
        <v>2546</v>
      </c>
      <c r="F106" s="133" t="s">
        <v>2547</v>
      </c>
      <c r="G106" s="134" t="s">
        <v>821</v>
      </c>
      <c r="H106" s="135">
        <v>1</v>
      </c>
      <c r="I106" s="136"/>
      <c r="J106" s="137">
        <f>ROUND(I106*H106,2)</f>
        <v>0</v>
      </c>
      <c r="K106" s="133" t="s">
        <v>19</v>
      </c>
      <c r="L106" s="32"/>
      <c r="M106" s="138" t="s">
        <v>19</v>
      </c>
      <c r="N106" s="139" t="s">
        <v>46</v>
      </c>
      <c r="P106" s="140">
        <f>O106*H106</f>
        <v>0</v>
      </c>
      <c r="Q106" s="140">
        <v>0</v>
      </c>
      <c r="R106" s="140">
        <f>Q106*H106</f>
        <v>0</v>
      </c>
      <c r="S106" s="140">
        <v>0</v>
      </c>
      <c r="T106" s="141">
        <f>S106*H106</f>
        <v>0</v>
      </c>
      <c r="AR106" s="142" t="s">
        <v>2477</v>
      </c>
      <c r="AT106" s="142" t="s">
        <v>159</v>
      </c>
      <c r="AU106" s="142" t="s">
        <v>84</v>
      </c>
      <c r="AY106" s="17" t="s">
        <v>157</v>
      </c>
      <c r="BE106" s="143">
        <f>IF(N106="základní",J106,0)</f>
        <v>0</v>
      </c>
      <c r="BF106" s="143">
        <f>IF(N106="snížená",J106,0)</f>
        <v>0</v>
      </c>
      <c r="BG106" s="143">
        <f>IF(N106="zákl. přenesená",J106,0)</f>
        <v>0</v>
      </c>
      <c r="BH106" s="143">
        <f>IF(N106="sníž. přenesená",J106,0)</f>
        <v>0</v>
      </c>
      <c r="BI106" s="143">
        <f>IF(N106="nulová",J106,0)</f>
        <v>0</v>
      </c>
      <c r="BJ106" s="17" t="s">
        <v>80</v>
      </c>
      <c r="BK106" s="143">
        <f>ROUND(I106*H106,2)</f>
        <v>0</v>
      </c>
      <c r="BL106" s="17" t="s">
        <v>2477</v>
      </c>
      <c r="BM106" s="142" t="s">
        <v>2548</v>
      </c>
    </row>
    <row r="107" spans="2:65" s="1" customFormat="1" ht="10">
      <c r="B107" s="32"/>
      <c r="D107" s="144" t="s">
        <v>163</v>
      </c>
      <c r="F107" s="145" t="s">
        <v>2547</v>
      </c>
      <c r="I107" s="146"/>
      <c r="L107" s="32"/>
      <c r="M107" s="147"/>
      <c r="T107" s="53"/>
      <c r="AT107" s="17" t="s">
        <v>163</v>
      </c>
      <c r="AU107" s="17" t="s">
        <v>84</v>
      </c>
    </row>
    <row r="108" spans="2:65" s="1" customFormat="1" ht="24.15" customHeight="1">
      <c r="B108" s="32"/>
      <c r="C108" s="131" t="s">
        <v>196</v>
      </c>
      <c r="D108" s="131" t="s">
        <v>159</v>
      </c>
      <c r="E108" s="132" t="s">
        <v>2549</v>
      </c>
      <c r="F108" s="133" t="s">
        <v>2550</v>
      </c>
      <c r="G108" s="134" t="s">
        <v>821</v>
      </c>
      <c r="H108" s="135">
        <v>1</v>
      </c>
      <c r="I108" s="136"/>
      <c r="J108" s="137">
        <f>ROUND(I108*H108,2)</f>
        <v>0</v>
      </c>
      <c r="K108" s="133" t="s">
        <v>19</v>
      </c>
      <c r="L108" s="32"/>
      <c r="M108" s="138" t="s">
        <v>19</v>
      </c>
      <c r="N108" s="139" t="s">
        <v>46</v>
      </c>
      <c r="P108" s="140">
        <f>O108*H108</f>
        <v>0</v>
      </c>
      <c r="Q108" s="140">
        <v>0</v>
      </c>
      <c r="R108" s="140">
        <f>Q108*H108</f>
        <v>0</v>
      </c>
      <c r="S108" s="140">
        <v>0</v>
      </c>
      <c r="T108" s="141">
        <f>S108*H108</f>
        <v>0</v>
      </c>
      <c r="AR108" s="142" t="s">
        <v>2477</v>
      </c>
      <c r="AT108" s="142" t="s">
        <v>159</v>
      </c>
      <c r="AU108" s="142" t="s">
        <v>84</v>
      </c>
      <c r="AY108" s="17" t="s">
        <v>157</v>
      </c>
      <c r="BE108" s="143">
        <f>IF(N108="základní",J108,0)</f>
        <v>0</v>
      </c>
      <c r="BF108" s="143">
        <f>IF(N108="snížená",J108,0)</f>
        <v>0</v>
      </c>
      <c r="BG108" s="143">
        <f>IF(N108="zákl. přenesená",J108,0)</f>
        <v>0</v>
      </c>
      <c r="BH108" s="143">
        <f>IF(N108="sníž. přenesená",J108,0)</f>
        <v>0</v>
      </c>
      <c r="BI108" s="143">
        <f>IF(N108="nulová",J108,0)</f>
        <v>0</v>
      </c>
      <c r="BJ108" s="17" t="s">
        <v>80</v>
      </c>
      <c r="BK108" s="143">
        <f>ROUND(I108*H108,2)</f>
        <v>0</v>
      </c>
      <c r="BL108" s="17" t="s">
        <v>2477</v>
      </c>
      <c r="BM108" s="142" t="s">
        <v>2551</v>
      </c>
    </row>
    <row r="109" spans="2:65" s="1" customFormat="1" ht="10">
      <c r="B109" s="32"/>
      <c r="D109" s="144" t="s">
        <v>163</v>
      </c>
      <c r="F109" s="145" t="s">
        <v>2550</v>
      </c>
      <c r="I109" s="146"/>
      <c r="L109" s="32"/>
      <c r="M109" s="147"/>
      <c r="T109" s="53"/>
      <c r="AT109" s="17" t="s">
        <v>163</v>
      </c>
      <c r="AU109" s="17" t="s">
        <v>84</v>
      </c>
    </row>
    <row r="110" spans="2:65" s="11" customFormat="1" ht="22.75" customHeight="1">
      <c r="B110" s="119"/>
      <c r="D110" s="120" t="s">
        <v>74</v>
      </c>
      <c r="E110" s="129" t="s">
        <v>1975</v>
      </c>
      <c r="F110" s="129" t="s">
        <v>1976</v>
      </c>
      <c r="I110" s="122"/>
      <c r="J110" s="130">
        <f>BK110</f>
        <v>0</v>
      </c>
      <c r="L110" s="119"/>
      <c r="M110" s="124"/>
      <c r="P110" s="125">
        <f>SUM(P111:P118)</f>
        <v>0</v>
      </c>
      <c r="R110" s="125">
        <f>SUM(R111:R118)</f>
        <v>0</v>
      </c>
      <c r="T110" s="126">
        <f>SUM(T111:T118)</f>
        <v>0</v>
      </c>
      <c r="AR110" s="120" t="s">
        <v>93</v>
      </c>
      <c r="AT110" s="127" t="s">
        <v>74</v>
      </c>
      <c r="AU110" s="127" t="s">
        <v>80</v>
      </c>
      <c r="AY110" s="120" t="s">
        <v>157</v>
      </c>
      <c r="BK110" s="128">
        <f>SUM(BK111:BK118)</f>
        <v>0</v>
      </c>
    </row>
    <row r="111" spans="2:65" s="1" customFormat="1" ht="24.15" customHeight="1">
      <c r="B111" s="32"/>
      <c r="C111" s="131" t="s">
        <v>181</v>
      </c>
      <c r="D111" s="131" t="s">
        <v>159</v>
      </c>
      <c r="E111" s="132" t="s">
        <v>2552</v>
      </c>
      <c r="F111" s="133" t="s">
        <v>2553</v>
      </c>
      <c r="G111" s="134" t="s">
        <v>821</v>
      </c>
      <c r="H111" s="135">
        <v>1</v>
      </c>
      <c r="I111" s="136"/>
      <c r="J111" s="137">
        <f>ROUND(I111*H111,2)</f>
        <v>0</v>
      </c>
      <c r="K111" s="133" t="s">
        <v>19</v>
      </c>
      <c r="L111" s="32"/>
      <c r="M111" s="138" t="s">
        <v>19</v>
      </c>
      <c r="N111" s="139" t="s">
        <v>46</v>
      </c>
      <c r="P111" s="140">
        <f>O111*H111</f>
        <v>0</v>
      </c>
      <c r="Q111" s="140">
        <v>0</v>
      </c>
      <c r="R111" s="140">
        <f>Q111*H111</f>
        <v>0</v>
      </c>
      <c r="S111" s="140">
        <v>0</v>
      </c>
      <c r="T111" s="141">
        <f>S111*H111</f>
        <v>0</v>
      </c>
      <c r="AR111" s="142" t="s">
        <v>2477</v>
      </c>
      <c r="AT111" s="142" t="s">
        <v>159</v>
      </c>
      <c r="AU111" s="142" t="s">
        <v>84</v>
      </c>
      <c r="AY111" s="17" t="s">
        <v>157</v>
      </c>
      <c r="BE111" s="143">
        <f>IF(N111="základní",J111,0)</f>
        <v>0</v>
      </c>
      <c r="BF111" s="143">
        <f>IF(N111="snížená",J111,0)</f>
        <v>0</v>
      </c>
      <c r="BG111" s="143">
        <f>IF(N111="zákl. přenesená",J111,0)</f>
        <v>0</v>
      </c>
      <c r="BH111" s="143">
        <f>IF(N111="sníž. přenesená",J111,0)</f>
        <v>0</v>
      </c>
      <c r="BI111" s="143">
        <f>IF(N111="nulová",J111,0)</f>
        <v>0</v>
      </c>
      <c r="BJ111" s="17" t="s">
        <v>80</v>
      </c>
      <c r="BK111" s="143">
        <f>ROUND(I111*H111,2)</f>
        <v>0</v>
      </c>
      <c r="BL111" s="17" t="s">
        <v>2477</v>
      </c>
      <c r="BM111" s="142" t="s">
        <v>2554</v>
      </c>
    </row>
    <row r="112" spans="2:65" s="1" customFormat="1" ht="18">
      <c r="B112" s="32"/>
      <c r="D112" s="144" t="s">
        <v>163</v>
      </c>
      <c r="F112" s="145" t="s">
        <v>2553</v>
      </c>
      <c r="I112" s="146"/>
      <c r="L112" s="32"/>
      <c r="M112" s="147"/>
      <c r="T112" s="53"/>
      <c r="AT112" s="17" t="s">
        <v>163</v>
      </c>
      <c r="AU112" s="17" t="s">
        <v>84</v>
      </c>
    </row>
    <row r="113" spans="2:65" s="1" customFormat="1" ht="21.75" customHeight="1">
      <c r="B113" s="32"/>
      <c r="C113" s="131" t="s">
        <v>204</v>
      </c>
      <c r="D113" s="131" t="s">
        <v>159</v>
      </c>
      <c r="E113" s="132" t="s">
        <v>2555</v>
      </c>
      <c r="F113" s="133" t="s">
        <v>2556</v>
      </c>
      <c r="G113" s="134" t="s">
        <v>699</v>
      </c>
      <c r="H113" s="135">
        <v>1</v>
      </c>
      <c r="I113" s="136"/>
      <c r="J113" s="137">
        <f>ROUND(I113*H113,2)</f>
        <v>0</v>
      </c>
      <c r="K113" s="133" t="s">
        <v>19</v>
      </c>
      <c r="L113" s="32"/>
      <c r="M113" s="138" t="s">
        <v>19</v>
      </c>
      <c r="N113" s="139" t="s">
        <v>46</v>
      </c>
      <c r="P113" s="140">
        <f>O113*H113</f>
        <v>0</v>
      </c>
      <c r="Q113" s="140">
        <v>0</v>
      </c>
      <c r="R113" s="140">
        <f>Q113*H113</f>
        <v>0</v>
      </c>
      <c r="S113" s="140">
        <v>0</v>
      </c>
      <c r="T113" s="141">
        <f>S113*H113</f>
        <v>0</v>
      </c>
      <c r="AR113" s="142" t="s">
        <v>2477</v>
      </c>
      <c r="AT113" s="142" t="s">
        <v>159</v>
      </c>
      <c r="AU113" s="142" t="s">
        <v>84</v>
      </c>
      <c r="AY113" s="17" t="s">
        <v>157</v>
      </c>
      <c r="BE113" s="143">
        <f>IF(N113="základní",J113,0)</f>
        <v>0</v>
      </c>
      <c r="BF113" s="143">
        <f>IF(N113="snížená",J113,0)</f>
        <v>0</v>
      </c>
      <c r="BG113" s="143">
        <f>IF(N113="zákl. přenesená",J113,0)</f>
        <v>0</v>
      </c>
      <c r="BH113" s="143">
        <f>IF(N113="sníž. přenesená",J113,0)</f>
        <v>0</v>
      </c>
      <c r="BI113" s="143">
        <f>IF(N113="nulová",J113,0)</f>
        <v>0</v>
      </c>
      <c r="BJ113" s="17" t="s">
        <v>80</v>
      </c>
      <c r="BK113" s="143">
        <f>ROUND(I113*H113,2)</f>
        <v>0</v>
      </c>
      <c r="BL113" s="17" t="s">
        <v>2477</v>
      </c>
      <c r="BM113" s="142" t="s">
        <v>2557</v>
      </c>
    </row>
    <row r="114" spans="2:65" s="1" customFormat="1" ht="10">
      <c r="B114" s="32"/>
      <c r="D114" s="144" t="s">
        <v>163</v>
      </c>
      <c r="F114" s="145" t="s">
        <v>2558</v>
      </c>
      <c r="I114" s="146"/>
      <c r="L114" s="32"/>
      <c r="M114" s="147"/>
      <c r="T114" s="53"/>
      <c r="AT114" s="17" t="s">
        <v>163</v>
      </c>
      <c r="AU114" s="17" t="s">
        <v>84</v>
      </c>
    </row>
    <row r="115" spans="2:65" s="1" customFormat="1" ht="16.5" customHeight="1">
      <c r="B115" s="32"/>
      <c r="C115" s="131" t="s">
        <v>7</v>
      </c>
      <c r="D115" s="131" t="s">
        <v>159</v>
      </c>
      <c r="E115" s="132" t="s">
        <v>2559</v>
      </c>
      <c r="F115" s="133" t="s">
        <v>2560</v>
      </c>
      <c r="G115" s="134" t="s">
        <v>699</v>
      </c>
      <c r="H115" s="135">
        <v>1</v>
      </c>
      <c r="I115" s="136"/>
      <c r="J115" s="137">
        <f>ROUND(I115*H115,2)</f>
        <v>0</v>
      </c>
      <c r="K115" s="133" t="s">
        <v>19</v>
      </c>
      <c r="L115" s="32"/>
      <c r="M115" s="138" t="s">
        <v>19</v>
      </c>
      <c r="N115" s="139" t="s">
        <v>46</v>
      </c>
      <c r="P115" s="140">
        <f>O115*H115</f>
        <v>0</v>
      </c>
      <c r="Q115" s="140">
        <v>0</v>
      </c>
      <c r="R115" s="140">
        <f>Q115*H115</f>
        <v>0</v>
      </c>
      <c r="S115" s="140">
        <v>0</v>
      </c>
      <c r="T115" s="141">
        <f>S115*H115</f>
        <v>0</v>
      </c>
      <c r="AR115" s="142" t="s">
        <v>2477</v>
      </c>
      <c r="AT115" s="142" t="s">
        <v>159</v>
      </c>
      <c r="AU115" s="142" t="s">
        <v>84</v>
      </c>
      <c r="AY115" s="17" t="s">
        <v>157</v>
      </c>
      <c r="BE115" s="143">
        <f>IF(N115="základní",J115,0)</f>
        <v>0</v>
      </c>
      <c r="BF115" s="143">
        <f>IF(N115="snížená",J115,0)</f>
        <v>0</v>
      </c>
      <c r="BG115" s="143">
        <f>IF(N115="zákl. přenesená",J115,0)</f>
        <v>0</v>
      </c>
      <c r="BH115" s="143">
        <f>IF(N115="sníž. přenesená",J115,0)</f>
        <v>0</v>
      </c>
      <c r="BI115" s="143">
        <f>IF(N115="nulová",J115,0)</f>
        <v>0</v>
      </c>
      <c r="BJ115" s="17" t="s">
        <v>80</v>
      </c>
      <c r="BK115" s="143">
        <f>ROUND(I115*H115,2)</f>
        <v>0</v>
      </c>
      <c r="BL115" s="17" t="s">
        <v>2477</v>
      </c>
      <c r="BM115" s="142" t="s">
        <v>2561</v>
      </c>
    </row>
    <row r="116" spans="2:65" s="1" customFormat="1" ht="10">
      <c r="B116" s="32"/>
      <c r="D116" s="144" t="s">
        <v>163</v>
      </c>
      <c r="F116" s="145" t="s">
        <v>2560</v>
      </c>
      <c r="I116" s="146"/>
      <c r="L116" s="32"/>
      <c r="M116" s="147"/>
      <c r="T116" s="53"/>
      <c r="AT116" s="17" t="s">
        <v>163</v>
      </c>
      <c r="AU116" s="17" t="s">
        <v>84</v>
      </c>
    </row>
    <row r="117" spans="2:65" s="1" customFormat="1" ht="24.15" customHeight="1">
      <c r="B117" s="32"/>
      <c r="C117" s="131" t="s">
        <v>223</v>
      </c>
      <c r="D117" s="131" t="s">
        <v>159</v>
      </c>
      <c r="E117" s="132" t="s">
        <v>2562</v>
      </c>
      <c r="F117" s="133" t="s">
        <v>2563</v>
      </c>
      <c r="G117" s="134" t="s">
        <v>821</v>
      </c>
      <c r="H117" s="135">
        <v>1</v>
      </c>
      <c r="I117" s="136"/>
      <c r="J117" s="137">
        <f>ROUND(I117*H117,2)</f>
        <v>0</v>
      </c>
      <c r="K117" s="133" t="s">
        <v>19</v>
      </c>
      <c r="L117" s="32"/>
      <c r="M117" s="138" t="s">
        <v>19</v>
      </c>
      <c r="N117" s="139" t="s">
        <v>46</v>
      </c>
      <c r="P117" s="140">
        <f>O117*H117</f>
        <v>0</v>
      </c>
      <c r="Q117" s="140">
        <v>0</v>
      </c>
      <c r="R117" s="140">
        <f>Q117*H117</f>
        <v>0</v>
      </c>
      <c r="S117" s="140">
        <v>0</v>
      </c>
      <c r="T117" s="141">
        <f>S117*H117</f>
        <v>0</v>
      </c>
      <c r="AR117" s="142" t="s">
        <v>2477</v>
      </c>
      <c r="AT117" s="142" t="s">
        <v>159</v>
      </c>
      <c r="AU117" s="142" t="s">
        <v>84</v>
      </c>
      <c r="AY117" s="17" t="s">
        <v>157</v>
      </c>
      <c r="BE117" s="143">
        <f>IF(N117="základní",J117,0)</f>
        <v>0</v>
      </c>
      <c r="BF117" s="143">
        <f>IF(N117="snížená",J117,0)</f>
        <v>0</v>
      </c>
      <c r="BG117" s="143">
        <f>IF(N117="zákl. přenesená",J117,0)</f>
        <v>0</v>
      </c>
      <c r="BH117" s="143">
        <f>IF(N117="sníž. přenesená",J117,0)</f>
        <v>0</v>
      </c>
      <c r="BI117" s="143">
        <f>IF(N117="nulová",J117,0)</f>
        <v>0</v>
      </c>
      <c r="BJ117" s="17" t="s">
        <v>80</v>
      </c>
      <c r="BK117" s="143">
        <f>ROUND(I117*H117,2)</f>
        <v>0</v>
      </c>
      <c r="BL117" s="17" t="s">
        <v>2477</v>
      </c>
      <c r="BM117" s="142" t="s">
        <v>2564</v>
      </c>
    </row>
    <row r="118" spans="2:65" s="1" customFormat="1" ht="10">
      <c r="B118" s="32"/>
      <c r="D118" s="144" t="s">
        <v>163</v>
      </c>
      <c r="F118" s="145" t="s">
        <v>2563</v>
      </c>
      <c r="I118" s="146"/>
      <c r="L118" s="32"/>
      <c r="M118" s="147"/>
      <c r="T118" s="53"/>
      <c r="AT118" s="17" t="s">
        <v>163</v>
      </c>
      <c r="AU118" s="17" t="s">
        <v>84</v>
      </c>
    </row>
    <row r="119" spans="2:65" s="11" customFormat="1" ht="25.9" customHeight="1">
      <c r="B119" s="119"/>
      <c r="D119" s="120" t="s">
        <v>74</v>
      </c>
      <c r="E119" s="121" t="s">
        <v>2565</v>
      </c>
      <c r="F119" s="121" t="s">
        <v>2566</v>
      </c>
      <c r="I119" s="122"/>
      <c r="J119" s="123">
        <f>BK119</f>
        <v>0</v>
      </c>
      <c r="L119" s="119"/>
      <c r="M119" s="124"/>
      <c r="P119" s="125">
        <f>SUM(P120:P128)</f>
        <v>0</v>
      </c>
      <c r="R119" s="125">
        <f>SUM(R120:R128)</f>
        <v>0</v>
      </c>
      <c r="T119" s="126">
        <f>SUM(T120:T128)</f>
        <v>0</v>
      </c>
      <c r="AR119" s="120" t="s">
        <v>93</v>
      </c>
      <c r="AT119" s="127" t="s">
        <v>74</v>
      </c>
      <c r="AU119" s="127" t="s">
        <v>75</v>
      </c>
      <c r="AY119" s="120" t="s">
        <v>157</v>
      </c>
      <c r="BK119" s="128">
        <f>SUM(BK120:BK128)</f>
        <v>0</v>
      </c>
    </row>
    <row r="120" spans="2:65" s="1" customFormat="1" ht="21.75" customHeight="1">
      <c r="B120" s="32"/>
      <c r="C120" s="131" t="s">
        <v>232</v>
      </c>
      <c r="D120" s="131" t="s">
        <v>159</v>
      </c>
      <c r="E120" s="132" t="s">
        <v>2567</v>
      </c>
      <c r="F120" s="133" t="s">
        <v>2568</v>
      </c>
      <c r="G120" s="134" t="s">
        <v>821</v>
      </c>
      <c r="H120" s="135">
        <v>1</v>
      </c>
      <c r="I120" s="136"/>
      <c r="J120" s="137">
        <f>ROUND(I120*H120,2)</f>
        <v>0</v>
      </c>
      <c r="K120" s="133" t="s">
        <v>19</v>
      </c>
      <c r="L120" s="32"/>
      <c r="M120" s="138" t="s">
        <v>19</v>
      </c>
      <c r="N120" s="139" t="s">
        <v>46</v>
      </c>
      <c r="P120" s="140">
        <f>O120*H120</f>
        <v>0</v>
      </c>
      <c r="Q120" s="140">
        <v>0</v>
      </c>
      <c r="R120" s="140">
        <f>Q120*H120</f>
        <v>0</v>
      </c>
      <c r="S120" s="140">
        <v>0</v>
      </c>
      <c r="T120" s="141">
        <f>S120*H120</f>
        <v>0</v>
      </c>
      <c r="AR120" s="142" t="s">
        <v>2477</v>
      </c>
      <c r="AT120" s="142" t="s">
        <v>159</v>
      </c>
      <c r="AU120" s="142" t="s">
        <v>80</v>
      </c>
      <c r="AY120" s="17" t="s">
        <v>157</v>
      </c>
      <c r="BE120" s="143">
        <f>IF(N120="základní",J120,0)</f>
        <v>0</v>
      </c>
      <c r="BF120" s="143">
        <f>IF(N120="snížená",J120,0)</f>
        <v>0</v>
      </c>
      <c r="BG120" s="143">
        <f>IF(N120="zákl. přenesená",J120,0)</f>
        <v>0</v>
      </c>
      <c r="BH120" s="143">
        <f>IF(N120="sníž. přenesená",J120,0)</f>
        <v>0</v>
      </c>
      <c r="BI120" s="143">
        <f>IF(N120="nulová",J120,0)</f>
        <v>0</v>
      </c>
      <c r="BJ120" s="17" t="s">
        <v>80</v>
      </c>
      <c r="BK120" s="143">
        <f>ROUND(I120*H120,2)</f>
        <v>0</v>
      </c>
      <c r="BL120" s="17" t="s">
        <v>2477</v>
      </c>
      <c r="BM120" s="142" t="s">
        <v>2569</v>
      </c>
    </row>
    <row r="121" spans="2:65" s="1" customFormat="1" ht="10">
      <c r="B121" s="32"/>
      <c r="D121" s="144" t="s">
        <v>163</v>
      </c>
      <c r="F121" s="145" t="s">
        <v>2568</v>
      </c>
      <c r="I121" s="146"/>
      <c r="L121" s="32"/>
      <c r="M121" s="147"/>
      <c r="T121" s="53"/>
      <c r="AT121" s="17" t="s">
        <v>163</v>
      </c>
      <c r="AU121" s="17" t="s">
        <v>80</v>
      </c>
    </row>
    <row r="122" spans="2:65" s="1" customFormat="1" ht="36">
      <c r="B122" s="32"/>
      <c r="D122" s="144" t="s">
        <v>846</v>
      </c>
      <c r="F122" s="185" t="s">
        <v>2570</v>
      </c>
      <c r="I122" s="146"/>
      <c r="L122" s="32"/>
      <c r="M122" s="147"/>
      <c r="T122" s="53"/>
      <c r="AT122" s="17" t="s">
        <v>846</v>
      </c>
      <c r="AU122" s="17" t="s">
        <v>80</v>
      </c>
    </row>
    <row r="123" spans="2:65" s="1" customFormat="1" ht="21.75" customHeight="1">
      <c r="B123" s="32"/>
      <c r="C123" s="131" t="s">
        <v>200</v>
      </c>
      <c r="D123" s="131" t="s">
        <v>159</v>
      </c>
      <c r="E123" s="132" t="s">
        <v>2571</v>
      </c>
      <c r="F123" s="133" t="s">
        <v>2572</v>
      </c>
      <c r="G123" s="134" t="s">
        <v>821</v>
      </c>
      <c r="H123" s="135">
        <v>1</v>
      </c>
      <c r="I123" s="136"/>
      <c r="J123" s="137">
        <f>ROUND(I123*H123,2)</f>
        <v>0</v>
      </c>
      <c r="K123" s="133" t="s">
        <v>19</v>
      </c>
      <c r="L123" s="32"/>
      <c r="M123" s="138" t="s">
        <v>19</v>
      </c>
      <c r="N123" s="139" t="s">
        <v>46</v>
      </c>
      <c r="P123" s="140">
        <f>O123*H123</f>
        <v>0</v>
      </c>
      <c r="Q123" s="140">
        <v>0</v>
      </c>
      <c r="R123" s="140">
        <f>Q123*H123</f>
        <v>0</v>
      </c>
      <c r="S123" s="140">
        <v>0</v>
      </c>
      <c r="T123" s="141">
        <f>S123*H123</f>
        <v>0</v>
      </c>
      <c r="AR123" s="142" t="s">
        <v>2477</v>
      </c>
      <c r="AT123" s="142" t="s">
        <v>159</v>
      </c>
      <c r="AU123" s="142" t="s">
        <v>80</v>
      </c>
      <c r="AY123" s="17" t="s">
        <v>157</v>
      </c>
      <c r="BE123" s="143">
        <f>IF(N123="základní",J123,0)</f>
        <v>0</v>
      </c>
      <c r="BF123" s="143">
        <f>IF(N123="snížená",J123,0)</f>
        <v>0</v>
      </c>
      <c r="BG123" s="143">
        <f>IF(N123="zákl. přenesená",J123,0)</f>
        <v>0</v>
      </c>
      <c r="BH123" s="143">
        <f>IF(N123="sníž. přenesená",J123,0)</f>
        <v>0</v>
      </c>
      <c r="BI123" s="143">
        <f>IF(N123="nulová",J123,0)</f>
        <v>0</v>
      </c>
      <c r="BJ123" s="17" t="s">
        <v>80</v>
      </c>
      <c r="BK123" s="143">
        <f>ROUND(I123*H123,2)</f>
        <v>0</v>
      </c>
      <c r="BL123" s="17" t="s">
        <v>2477</v>
      </c>
      <c r="BM123" s="142" t="s">
        <v>2573</v>
      </c>
    </row>
    <row r="124" spans="2:65" s="1" customFormat="1" ht="10">
      <c r="B124" s="32"/>
      <c r="D124" s="144" t="s">
        <v>163</v>
      </c>
      <c r="F124" s="145" t="s">
        <v>2572</v>
      </c>
      <c r="I124" s="146"/>
      <c r="L124" s="32"/>
      <c r="M124" s="147"/>
      <c r="T124" s="53"/>
      <c r="AT124" s="17" t="s">
        <v>163</v>
      </c>
      <c r="AU124" s="17" t="s">
        <v>80</v>
      </c>
    </row>
    <row r="125" spans="2:65" s="1" customFormat="1" ht="63">
      <c r="B125" s="32"/>
      <c r="D125" s="144" t="s">
        <v>846</v>
      </c>
      <c r="F125" s="185" t="s">
        <v>2574</v>
      </c>
      <c r="I125" s="146"/>
      <c r="L125" s="32"/>
      <c r="M125" s="147"/>
      <c r="T125" s="53"/>
      <c r="AT125" s="17" t="s">
        <v>846</v>
      </c>
      <c r="AU125" s="17" t="s">
        <v>80</v>
      </c>
    </row>
    <row r="126" spans="2:65" s="1" customFormat="1" ht="21.75" customHeight="1">
      <c r="B126" s="32"/>
      <c r="C126" s="131" t="s">
        <v>241</v>
      </c>
      <c r="D126" s="131" t="s">
        <v>159</v>
      </c>
      <c r="E126" s="132" t="s">
        <v>2575</v>
      </c>
      <c r="F126" s="133" t="s">
        <v>2576</v>
      </c>
      <c r="G126" s="134" t="s">
        <v>821</v>
      </c>
      <c r="H126" s="135">
        <v>1</v>
      </c>
      <c r="I126" s="136"/>
      <c r="J126" s="137">
        <f>ROUND(I126*H126,2)</f>
        <v>0</v>
      </c>
      <c r="K126" s="133" t="s">
        <v>19</v>
      </c>
      <c r="L126" s="32"/>
      <c r="M126" s="138" t="s">
        <v>19</v>
      </c>
      <c r="N126" s="139" t="s">
        <v>46</v>
      </c>
      <c r="P126" s="140">
        <f>O126*H126</f>
        <v>0</v>
      </c>
      <c r="Q126" s="140">
        <v>0</v>
      </c>
      <c r="R126" s="140">
        <f>Q126*H126</f>
        <v>0</v>
      </c>
      <c r="S126" s="140">
        <v>0</v>
      </c>
      <c r="T126" s="141">
        <f>S126*H126</f>
        <v>0</v>
      </c>
      <c r="AR126" s="142" t="s">
        <v>2477</v>
      </c>
      <c r="AT126" s="142" t="s">
        <v>159</v>
      </c>
      <c r="AU126" s="142" t="s">
        <v>80</v>
      </c>
      <c r="AY126" s="17" t="s">
        <v>157</v>
      </c>
      <c r="BE126" s="143">
        <f>IF(N126="základní",J126,0)</f>
        <v>0</v>
      </c>
      <c r="BF126" s="143">
        <f>IF(N126="snížená",J126,0)</f>
        <v>0</v>
      </c>
      <c r="BG126" s="143">
        <f>IF(N126="zákl. přenesená",J126,0)</f>
        <v>0</v>
      </c>
      <c r="BH126" s="143">
        <f>IF(N126="sníž. přenesená",J126,0)</f>
        <v>0</v>
      </c>
      <c r="BI126" s="143">
        <f>IF(N126="nulová",J126,0)</f>
        <v>0</v>
      </c>
      <c r="BJ126" s="17" t="s">
        <v>80</v>
      </c>
      <c r="BK126" s="143">
        <f>ROUND(I126*H126,2)</f>
        <v>0</v>
      </c>
      <c r="BL126" s="17" t="s">
        <v>2477</v>
      </c>
      <c r="BM126" s="142" t="s">
        <v>2577</v>
      </c>
    </row>
    <row r="127" spans="2:65" s="1" customFormat="1" ht="10">
      <c r="B127" s="32"/>
      <c r="D127" s="144" t="s">
        <v>163</v>
      </c>
      <c r="F127" s="145" t="s">
        <v>2576</v>
      </c>
      <c r="I127" s="146"/>
      <c r="L127" s="32"/>
      <c r="M127" s="147"/>
      <c r="T127" s="53"/>
      <c r="AT127" s="17" t="s">
        <v>163</v>
      </c>
      <c r="AU127" s="17" t="s">
        <v>80</v>
      </c>
    </row>
    <row r="128" spans="2:65" s="1" customFormat="1" ht="45">
      <c r="B128" s="32"/>
      <c r="D128" s="144" t="s">
        <v>846</v>
      </c>
      <c r="F128" s="185" t="s">
        <v>2578</v>
      </c>
      <c r="I128" s="146"/>
      <c r="L128" s="32"/>
      <c r="M128" s="190"/>
      <c r="N128" s="191"/>
      <c r="O128" s="191"/>
      <c r="P128" s="191"/>
      <c r="Q128" s="191"/>
      <c r="R128" s="191"/>
      <c r="S128" s="191"/>
      <c r="T128" s="192"/>
      <c r="AT128" s="17" t="s">
        <v>846</v>
      </c>
      <c r="AU128" s="17" t="s">
        <v>80</v>
      </c>
    </row>
    <row r="129" spans="2:12" s="1" customFormat="1" ht="7" customHeight="1">
      <c r="B129" s="41"/>
      <c r="C129" s="42"/>
      <c r="D129" s="42"/>
      <c r="E129" s="42"/>
      <c r="F129" s="42"/>
      <c r="G129" s="42"/>
      <c r="H129" s="42"/>
      <c r="I129" s="42"/>
      <c r="J129" s="42"/>
      <c r="K129" s="42"/>
      <c r="L129" s="32"/>
    </row>
  </sheetData>
  <sheetProtection algorithmName="SHA-512" hashValue="/3/K3cio7l0j/h+IedNfIF5Etr/xFUcBh4NbSGxYrrr5eD7sASyBmTYwSOSVB0DkNrRX6IzRIBhyj0RUmZ73Qw==" saltValue="Zrq2Fea5ix9FGFyvt8HJB0GkmGIBnHY+rS6DWk9V3UD5g++e1oQ86DLYJLQBwg1ZKtaz6zXxD6uNCQatKKH4ZQ==" spinCount="100000" sheet="1" objects="1" scenarios="1" formatColumns="0" formatRows="0" autoFilter="0"/>
  <autoFilter ref="C88:K128" xr:uid="{00000000-0009-0000-0000-000007000000}"/>
  <mergeCells count="12">
    <mergeCell ref="E81:H81"/>
    <mergeCell ref="L2:V2"/>
    <mergeCell ref="E50:H50"/>
    <mergeCell ref="E52:H52"/>
    <mergeCell ref="E54:H54"/>
    <mergeCell ref="E77:H77"/>
    <mergeCell ref="E79:H79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BM180"/>
  <sheetViews>
    <sheetView showGridLines="0" tabSelected="1" workbookViewId="0"/>
  </sheetViews>
  <sheetFormatPr defaultRowHeight="14.5"/>
  <cols>
    <col min="1" max="1" width="8.33203125" customWidth="1"/>
    <col min="2" max="2" width="1.21875" customWidth="1"/>
    <col min="3" max="3" width="4.109375" customWidth="1"/>
    <col min="4" max="4" width="4.33203125" customWidth="1"/>
    <col min="5" max="5" width="17.109375" customWidth="1"/>
    <col min="6" max="6" width="100.77734375" customWidth="1"/>
    <col min="7" max="7" width="7.44140625" customWidth="1"/>
    <col min="8" max="8" width="14" customWidth="1"/>
    <col min="9" max="9" width="15.77734375" customWidth="1"/>
    <col min="10" max="11" width="22.33203125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AT2" s="17" t="s">
        <v>110</v>
      </c>
    </row>
    <row r="3" spans="2:46" ht="7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84</v>
      </c>
    </row>
    <row r="4" spans="2:46" ht="25" customHeight="1">
      <c r="B4" s="20"/>
      <c r="D4" s="21" t="s">
        <v>111</v>
      </c>
      <c r="L4" s="20"/>
      <c r="M4" s="90" t="s">
        <v>10</v>
      </c>
      <c r="AT4" s="17" t="s">
        <v>4</v>
      </c>
    </row>
    <row r="5" spans="2:46" ht="7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35" t="str">
        <f>'Rekapitulace stavby'!K6</f>
        <v>Novostavba hasičské zbrojnice pro obec Stračov na p.p.č. 79-2 v k.ú. Stračov-výkaz výměr</v>
      </c>
      <c r="F7" s="236"/>
      <c r="G7" s="236"/>
      <c r="H7" s="236"/>
      <c r="L7" s="20"/>
    </row>
    <row r="8" spans="2:46" s="1" customFormat="1" ht="12" customHeight="1">
      <c r="B8" s="32"/>
      <c r="D8" s="27" t="s">
        <v>112</v>
      </c>
      <c r="L8" s="32"/>
    </row>
    <row r="9" spans="2:46" s="1" customFormat="1" ht="16.5" customHeight="1">
      <c r="B9" s="32"/>
      <c r="E9" s="194" t="s">
        <v>2579</v>
      </c>
      <c r="F9" s="237"/>
      <c r="G9" s="237"/>
      <c r="H9" s="237"/>
      <c r="L9" s="32"/>
    </row>
    <row r="10" spans="2:46" s="1" customFormat="1" ht="10">
      <c r="B10" s="32"/>
      <c r="L10" s="32"/>
    </row>
    <row r="11" spans="2:46" s="1" customFormat="1" ht="12" customHeight="1">
      <c r="B11" s="32"/>
      <c r="D11" s="27" t="s">
        <v>18</v>
      </c>
      <c r="F11" s="25" t="s">
        <v>19</v>
      </c>
      <c r="I11" s="27" t="s">
        <v>20</v>
      </c>
      <c r="J11" s="25" t="s">
        <v>19</v>
      </c>
      <c r="L11" s="32"/>
    </row>
    <row r="12" spans="2:46" s="1" customFormat="1" ht="12" customHeight="1">
      <c r="B12" s="32"/>
      <c r="D12" s="27" t="s">
        <v>21</v>
      </c>
      <c r="F12" s="25" t="s">
        <v>22</v>
      </c>
      <c r="I12" s="27" t="s">
        <v>23</v>
      </c>
      <c r="J12" s="49" t="str">
        <f>'Rekapitulace stavby'!AN8</f>
        <v>29. 6. 2026</v>
      </c>
      <c r="L12" s="32"/>
    </row>
    <row r="13" spans="2:46" s="1" customFormat="1" ht="10.75" customHeight="1">
      <c r="B13" s="32"/>
      <c r="L13" s="32"/>
    </row>
    <row r="14" spans="2:46" s="1" customFormat="1" ht="12" customHeight="1">
      <c r="B14" s="32"/>
      <c r="D14" s="27" t="s">
        <v>25</v>
      </c>
      <c r="I14" s="27" t="s">
        <v>26</v>
      </c>
      <c r="J14" s="25" t="s">
        <v>27</v>
      </c>
      <c r="L14" s="32"/>
    </row>
    <row r="15" spans="2:46" s="1" customFormat="1" ht="18" customHeight="1">
      <c r="B15" s="32"/>
      <c r="E15" s="25" t="s">
        <v>28</v>
      </c>
      <c r="I15" s="27" t="s">
        <v>29</v>
      </c>
      <c r="J15" s="25" t="s">
        <v>30</v>
      </c>
      <c r="L15" s="32"/>
    </row>
    <row r="16" spans="2:46" s="1" customFormat="1" ht="7" customHeight="1">
      <c r="B16" s="32"/>
      <c r="L16" s="32"/>
    </row>
    <row r="17" spans="2:12" s="1" customFormat="1" ht="12" customHeight="1">
      <c r="B17" s="32"/>
      <c r="D17" s="27" t="s">
        <v>31</v>
      </c>
      <c r="I17" s="27" t="s">
        <v>26</v>
      </c>
      <c r="J17" s="28" t="str">
        <f>'Rekapitulace stavby'!AN13</f>
        <v>Vyplň údaj</v>
      </c>
      <c r="L17" s="32"/>
    </row>
    <row r="18" spans="2:12" s="1" customFormat="1" ht="18" customHeight="1">
      <c r="B18" s="32"/>
      <c r="E18" s="238" t="str">
        <f>'Rekapitulace stavby'!E14</f>
        <v>Vyplň údaj</v>
      </c>
      <c r="F18" s="219"/>
      <c r="G18" s="219"/>
      <c r="H18" s="219"/>
      <c r="I18" s="27" t="s">
        <v>29</v>
      </c>
      <c r="J18" s="28" t="str">
        <f>'Rekapitulace stavby'!AN14</f>
        <v>Vyplň údaj</v>
      </c>
      <c r="L18" s="32"/>
    </row>
    <row r="19" spans="2:12" s="1" customFormat="1" ht="7" customHeight="1">
      <c r="B19" s="32"/>
      <c r="L19" s="32"/>
    </row>
    <row r="20" spans="2:12" s="1" customFormat="1" ht="12" customHeight="1">
      <c r="B20" s="32"/>
      <c r="D20" s="27" t="s">
        <v>33</v>
      </c>
      <c r="I20" s="27" t="s">
        <v>26</v>
      </c>
      <c r="J20" s="25" t="s">
        <v>34</v>
      </c>
      <c r="L20" s="32"/>
    </row>
    <row r="21" spans="2:12" s="1" customFormat="1" ht="18" customHeight="1">
      <c r="B21" s="32"/>
      <c r="E21" s="25" t="s">
        <v>35</v>
      </c>
      <c r="I21" s="27" t="s">
        <v>29</v>
      </c>
      <c r="J21" s="25" t="s">
        <v>19</v>
      </c>
      <c r="L21" s="32"/>
    </row>
    <row r="22" spans="2:12" s="1" customFormat="1" ht="7" customHeight="1">
      <c r="B22" s="32"/>
      <c r="L22" s="32"/>
    </row>
    <row r="23" spans="2:12" s="1" customFormat="1" ht="12" customHeight="1">
      <c r="B23" s="32"/>
      <c r="D23" s="27" t="s">
        <v>37</v>
      </c>
      <c r="I23" s="27" t="s">
        <v>26</v>
      </c>
      <c r="J23" s="25" t="str">
        <f>IF('Rekapitulace stavby'!AN19="","",'Rekapitulace stavby'!AN19)</f>
        <v/>
      </c>
      <c r="L23" s="32"/>
    </row>
    <row r="24" spans="2:12" s="1" customFormat="1" ht="18" customHeight="1">
      <c r="B24" s="32"/>
      <c r="E24" s="25" t="str">
        <f>IF('Rekapitulace stavby'!E20="","",'Rekapitulace stavby'!E20)</f>
        <v xml:space="preserve"> </v>
      </c>
      <c r="I24" s="27" t="s">
        <v>29</v>
      </c>
      <c r="J24" s="25" t="str">
        <f>IF('Rekapitulace stavby'!AN20="","",'Rekapitulace stavby'!AN20)</f>
        <v/>
      </c>
      <c r="L24" s="32"/>
    </row>
    <row r="25" spans="2:12" s="1" customFormat="1" ht="7" customHeight="1">
      <c r="B25" s="32"/>
      <c r="L25" s="32"/>
    </row>
    <row r="26" spans="2:12" s="1" customFormat="1" ht="12" customHeight="1">
      <c r="B26" s="32"/>
      <c r="D26" s="27" t="s">
        <v>39</v>
      </c>
      <c r="L26" s="32"/>
    </row>
    <row r="27" spans="2:12" s="7" customFormat="1" ht="47.25" customHeight="1">
      <c r="B27" s="91"/>
      <c r="E27" s="224" t="s">
        <v>40</v>
      </c>
      <c r="F27" s="224"/>
      <c r="G27" s="224"/>
      <c r="H27" s="224"/>
      <c r="L27" s="91"/>
    </row>
    <row r="28" spans="2:12" s="1" customFormat="1" ht="7" customHeight="1">
      <c r="B28" s="32"/>
      <c r="L28" s="32"/>
    </row>
    <row r="29" spans="2:12" s="1" customFormat="1" ht="7" customHeight="1">
      <c r="B29" s="32"/>
      <c r="D29" s="50"/>
      <c r="E29" s="50"/>
      <c r="F29" s="50"/>
      <c r="G29" s="50"/>
      <c r="H29" s="50"/>
      <c r="I29" s="50"/>
      <c r="J29" s="50"/>
      <c r="K29" s="50"/>
      <c r="L29" s="32"/>
    </row>
    <row r="30" spans="2:12" s="1" customFormat="1" ht="25.4" customHeight="1">
      <c r="B30" s="32"/>
      <c r="D30" s="92" t="s">
        <v>41</v>
      </c>
      <c r="J30" s="63">
        <f>ROUND(J90, 2)</f>
        <v>0</v>
      </c>
      <c r="L30" s="32"/>
    </row>
    <row r="31" spans="2:12" s="1" customFormat="1" ht="7" customHeight="1">
      <c r="B31" s="32"/>
      <c r="D31" s="50"/>
      <c r="E31" s="50"/>
      <c r="F31" s="50"/>
      <c r="G31" s="50"/>
      <c r="H31" s="50"/>
      <c r="I31" s="50"/>
      <c r="J31" s="50"/>
      <c r="K31" s="50"/>
      <c r="L31" s="32"/>
    </row>
    <row r="32" spans="2:12" s="1" customFormat="1" ht="14.4" customHeight="1">
      <c r="B32" s="32"/>
      <c r="F32" s="35" t="s">
        <v>43</v>
      </c>
      <c r="I32" s="35" t="s">
        <v>42</v>
      </c>
      <c r="J32" s="35" t="s">
        <v>44</v>
      </c>
      <c r="L32" s="32"/>
    </row>
    <row r="33" spans="2:12" s="1" customFormat="1" ht="14.4" customHeight="1">
      <c r="B33" s="32"/>
      <c r="D33" s="52" t="s">
        <v>45</v>
      </c>
      <c r="E33" s="27" t="s">
        <v>46</v>
      </c>
      <c r="F33" s="83">
        <f>ROUND((SUM(BE90:BE179)),  2)</f>
        <v>0</v>
      </c>
      <c r="I33" s="93">
        <v>0.21</v>
      </c>
      <c r="J33" s="83">
        <f>ROUND(((SUM(BE90:BE179))*I33),  2)</f>
        <v>0</v>
      </c>
      <c r="L33" s="32"/>
    </row>
    <row r="34" spans="2:12" s="1" customFormat="1" ht="14.4" customHeight="1">
      <c r="B34" s="32"/>
      <c r="E34" s="27" t="s">
        <v>47</v>
      </c>
      <c r="F34" s="83">
        <f>ROUND((SUM(BF90:BF179)),  2)</f>
        <v>0</v>
      </c>
      <c r="I34" s="93">
        <v>0.12</v>
      </c>
      <c r="J34" s="83">
        <f>ROUND(((SUM(BF90:BF179))*I34),  2)</f>
        <v>0</v>
      </c>
      <c r="L34" s="32"/>
    </row>
    <row r="35" spans="2:12" s="1" customFormat="1" ht="14.4" hidden="1" customHeight="1">
      <c r="B35" s="32"/>
      <c r="E35" s="27" t="s">
        <v>48</v>
      </c>
      <c r="F35" s="83">
        <f>ROUND((SUM(BG90:BG179)),  2)</f>
        <v>0</v>
      </c>
      <c r="I35" s="93">
        <v>0.21</v>
      </c>
      <c r="J35" s="83">
        <f>0</f>
        <v>0</v>
      </c>
      <c r="L35" s="32"/>
    </row>
    <row r="36" spans="2:12" s="1" customFormat="1" ht="14.4" hidden="1" customHeight="1">
      <c r="B36" s="32"/>
      <c r="E36" s="27" t="s">
        <v>49</v>
      </c>
      <c r="F36" s="83">
        <f>ROUND((SUM(BH90:BH179)),  2)</f>
        <v>0</v>
      </c>
      <c r="I36" s="93">
        <v>0.12</v>
      </c>
      <c r="J36" s="83">
        <f>0</f>
        <v>0</v>
      </c>
      <c r="L36" s="32"/>
    </row>
    <row r="37" spans="2:12" s="1" customFormat="1" ht="14.4" hidden="1" customHeight="1">
      <c r="B37" s="32"/>
      <c r="E37" s="27" t="s">
        <v>50</v>
      </c>
      <c r="F37" s="83">
        <f>ROUND((SUM(BI90:BI179)),  2)</f>
        <v>0</v>
      </c>
      <c r="I37" s="93">
        <v>0</v>
      </c>
      <c r="J37" s="83">
        <f>0</f>
        <v>0</v>
      </c>
      <c r="L37" s="32"/>
    </row>
    <row r="38" spans="2:12" s="1" customFormat="1" ht="7" customHeight="1">
      <c r="B38" s="32"/>
      <c r="L38" s="32"/>
    </row>
    <row r="39" spans="2:12" s="1" customFormat="1" ht="25.4" customHeight="1">
      <c r="B39" s="32"/>
      <c r="C39" s="94"/>
      <c r="D39" s="95" t="s">
        <v>51</v>
      </c>
      <c r="E39" s="54"/>
      <c r="F39" s="54"/>
      <c r="G39" s="96" t="s">
        <v>52</v>
      </c>
      <c r="H39" s="97" t="s">
        <v>53</v>
      </c>
      <c r="I39" s="54"/>
      <c r="J39" s="98">
        <f>SUM(J30:J37)</f>
        <v>0</v>
      </c>
      <c r="K39" s="99"/>
      <c r="L39" s="32"/>
    </row>
    <row r="40" spans="2:12" s="1" customFormat="1" ht="14.4" customHeight="1">
      <c r="B40" s="41"/>
      <c r="C40" s="42"/>
      <c r="D40" s="42"/>
      <c r="E40" s="42"/>
      <c r="F40" s="42"/>
      <c r="G40" s="42"/>
      <c r="H40" s="42"/>
      <c r="I40" s="42"/>
      <c r="J40" s="42"/>
      <c r="K40" s="42"/>
      <c r="L40" s="32"/>
    </row>
    <row r="44" spans="2:12" s="1" customFormat="1" ht="7" hidden="1" customHeight="1">
      <c r="B44" s="43"/>
      <c r="C44" s="44"/>
      <c r="D44" s="44"/>
      <c r="E44" s="44"/>
      <c r="F44" s="44"/>
      <c r="G44" s="44"/>
      <c r="H44" s="44"/>
      <c r="I44" s="44"/>
      <c r="J44" s="44"/>
      <c r="K44" s="44"/>
      <c r="L44" s="32"/>
    </row>
    <row r="45" spans="2:12" s="1" customFormat="1" ht="25" hidden="1" customHeight="1">
      <c r="B45" s="32"/>
      <c r="C45" s="21" t="s">
        <v>114</v>
      </c>
      <c r="L45" s="32"/>
    </row>
    <row r="46" spans="2:12" s="1" customFormat="1" ht="7" hidden="1" customHeight="1">
      <c r="B46" s="32"/>
      <c r="L46" s="32"/>
    </row>
    <row r="47" spans="2:12" s="1" customFormat="1" ht="12" hidden="1" customHeight="1">
      <c r="B47" s="32"/>
      <c r="C47" s="27" t="s">
        <v>16</v>
      </c>
      <c r="L47" s="32"/>
    </row>
    <row r="48" spans="2:12" s="1" customFormat="1" ht="16.5" hidden="1" customHeight="1">
      <c r="B48" s="32"/>
      <c r="E48" s="235" t="str">
        <f>E7</f>
        <v>Novostavba hasičské zbrojnice pro obec Stračov na p.p.č. 79-2 v k.ú. Stračov-výkaz výměr</v>
      </c>
      <c r="F48" s="236"/>
      <c r="G48" s="236"/>
      <c r="H48" s="236"/>
      <c r="L48" s="32"/>
    </row>
    <row r="49" spans="2:47" s="1" customFormat="1" ht="12" hidden="1" customHeight="1">
      <c r="B49" s="32"/>
      <c r="C49" s="27" t="s">
        <v>112</v>
      </c>
      <c r="L49" s="32"/>
    </row>
    <row r="50" spans="2:47" s="1" customFormat="1" ht="16.5" hidden="1" customHeight="1">
      <c r="B50" s="32"/>
      <c r="E50" s="194" t="str">
        <f>E9</f>
        <v>7 - Demolice</v>
      </c>
      <c r="F50" s="237"/>
      <c r="G50" s="237"/>
      <c r="H50" s="237"/>
      <c r="L50" s="32"/>
    </row>
    <row r="51" spans="2:47" s="1" customFormat="1" ht="7" hidden="1" customHeight="1">
      <c r="B51" s="32"/>
      <c r="L51" s="32"/>
    </row>
    <row r="52" spans="2:47" s="1" customFormat="1" ht="12" hidden="1" customHeight="1">
      <c r="B52" s="32"/>
      <c r="C52" s="27" t="s">
        <v>21</v>
      </c>
      <c r="F52" s="25" t="str">
        <f>F12</f>
        <v>Stračov čp.2, st.p.č.79/2, kú Stračov</v>
      </c>
      <c r="I52" s="27" t="s">
        <v>23</v>
      </c>
      <c r="J52" s="49" t="str">
        <f>IF(J12="","",J12)</f>
        <v>29. 6. 2026</v>
      </c>
      <c r="L52" s="32"/>
    </row>
    <row r="53" spans="2:47" s="1" customFormat="1" ht="7" hidden="1" customHeight="1">
      <c r="B53" s="32"/>
      <c r="L53" s="32"/>
    </row>
    <row r="54" spans="2:47" s="1" customFormat="1" ht="40" hidden="1" customHeight="1">
      <c r="B54" s="32"/>
      <c r="C54" s="27" t="s">
        <v>25</v>
      </c>
      <c r="F54" s="25" t="str">
        <f>E15</f>
        <v>Obec Stračov, Stračov 2, 503 14 Stračov</v>
      </c>
      <c r="I54" s="27" t="s">
        <v>33</v>
      </c>
      <c r="J54" s="30" t="str">
        <f>E21</f>
        <v>Bc. Tomáš Nosek, Palackého 189, Nechanice, 503 15</v>
      </c>
      <c r="L54" s="32"/>
    </row>
    <row r="55" spans="2:47" s="1" customFormat="1" ht="15.15" hidden="1" customHeight="1">
      <c r="B55" s="32"/>
      <c r="C55" s="27" t="s">
        <v>31</v>
      </c>
      <c r="F55" s="25" t="str">
        <f>IF(E18="","",E18)</f>
        <v>Vyplň údaj</v>
      </c>
      <c r="I55" s="27" t="s">
        <v>37</v>
      </c>
      <c r="J55" s="30" t="str">
        <f>E24</f>
        <v xml:space="preserve"> </v>
      </c>
      <c r="L55" s="32"/>
    </row>
    <row r="56" spans="2:47" s="1" customFormat="1" ht="10.25" hidden="1" customHeight="1">
      <c r="B56" s="32"/>
      <c r="L56" s="32"/>
    </row>
    <row r="57" spans="2:47" s="1" customFormat="1" ht="29.25" hidden="1" customHeight="1">
      <c r="B57" s="32"/>
      <c r="C57" s="100" t="s">
        <v>115</v>
      </c>
      <c r="D57" s="94"/>
      <c r="E57" s="94"/>
      <c r="F57" s="94"/>
      <c r="G57" s="94"/>
      <c r="H57" s="94"/>
      <c r="I57" s="94"/>
      <c r="J57" s="101" t="s">
        <v>116</v>
      </c>
      <c r="K57" s="94"/>
      <c r="L57" s="32"/>
    </row>
    <row r="58" spans="2:47" s="1" customFormat="1" ht="10.25" hidden="1" customHeight="1">
      <c r="B58" s="32"/>
      <c r="L58" s="32"/>
    </row>
    <row r="59" spans="2:47" s="1" customFormat="1" ht="22.75" hidden="1" customHeight="1">
      <c r="B59" s="32"/>
      <c r="C59" s="102" t="s">
        <v>73</v>
      </c>
      <c r="J59" s="63">
        <f>J90</f>
        <v>0</v>
      </c>
      <c r="L59" s="32"/>
      <c r="AU59" s="17" t="s">
        <v>117</v>
      </c>
    </row>
    <row r="60" spans="2:47" s="8" customFormat="1" ht="25" hidden="1" customHeight="1">
      <c r="B60" s="103"/>
      <c r="D60" s="104" t="s">
        <v>118</v>
      </c>
      <c r="E60" s="105"/>
      <c r="F60" s="105"/>
      <c r="G60" s="105"/>
      <c r="H60" s="105"/>
      <c r="I60" s="105"/>
      <c r="J60" s="106">
        <f>J91</f>
        <v>0</v>
      </c>
      <c r="L60" s="103"/>
    </row>
    <row r="61" spans="2:47" s="9" customFormat="1" ht="19.899999999999999" hidden="1" customHeight="1">
      <c r="B61" s="107"/>
      <c r="D61" s="108" t="s">
        <v>121</v>
      </c>
      <c r="E61" s="109"/>
      <c r="F61" s="109"/>
      <c r="G61" s="109"/>
      <c r="H61" s="109"/>
      <c r="I61" s="109"/>
      <c r="J61" s="110">
        <f>J92</f>
        <v>0</v>
      </c>
      <c r="L61" s="107"/>
    </row>
    <row r="62" spans="2:47" s="9" customFormat="1" ht="19.899999999999999" hidden="1" customHeight="1">
      <c r="B62" s="107"/>
      <c r="D62" s="108" t="s">
        <v>123</v>
      </c>
      <c r="E62" s="109"/>
      <c r="F62" s="109"/>
      <c r="G62" s="109"/>
      <c r="H62" s="109"/>
      <c r="I62" s="109"/>
      <c r="J62" s="110">
        <f>J101</f>
        <v>0</v>
      </c>
      <c r="L62" s="107"/>
    </row>
    <row r="63" spans="2:47" s="9" customFormat="1" ht="19.899999999999999" hidden="1" customHeight="1">
      <c r="B63" s="107"/>
      <c r="D63" s="108" t="s">
        <v>124</v>
      </c>
      <c r="E63" s="109"/>
      <c r="F63" s="109"/>
      <c r="G63" s="109"/>
      <c r="H63" s="109"/>
      <c r="I63" s="109"/>
      <c r="J63" s="110">
        <f>J108</f>
        <v>0</v>
      </c>
      <c r="L63" s="107"/>
    </row>
    <row r="64" spans="2:47" s="9" customFormat="1" ht="19.899999999999999" hidden="1" customHeight="1">
      <c r="B64" s="107"/>
      <c r="D64" s="108" t="s">
        <v>1511</v>
      </c>
      <c r="E64" s="109"/>
      <c r="F64" s="109"/>
      <c r="G64" s="109"/>
      <c r="H64" s="109"/>
      <c r="I64" s="109"/>
      <c r="J64" s="110">
        <f>J141</f>
        <v>0</v>
      </c>
      <c r="L64" s="107"/>
    </row>
    <row r="65" spans="2:12" s="9" customFormat="1" ht="19.899999999999999" hidden="1" customHeight="1">
      <c r="B65" s="107"/>
      <c r="D65" s="108" t="s">
        <v>125</v>
      </c>
      <c r="E65" s="109"/>
      <c r="F65" s="109"/>
      <c r="G65" s="109"/>
      <c r="H65" s="109"/>
      <c r="I65" s="109"/>
      <c r="J65" s="110">
        <f>J162</f>
        <v>0</v>
      </c>
      <c r="L65" s="107"/>
    </row>
    <row r="66" spans="2:12" s="8" customFormat="1" ht="25" hidden="1" customHeight="1">
      <c r="B66" s="103"/>
      <c r="D66" s="104" t="s">
        <v>126</v>
      </c>
      <c r="E66" s="105"/>
      <c r="F66" s="105"/>
      <c r="G66" s="105"/>
      <c r="H66" s="105"/>
      <c r="I66" s="105"/>
      <c r="J66" s="106">
        <f>J165</f>
        <v>0</v>
      </c>
      <c r="L66" s="103"/>
    </row>
    <row r="67" spans="2:12" s="9" customFormat="1" ht="19.899999999999999" hidden="1" customHeight="1">
      <c r="B67" s="107"/>
      <c r="D67" s="108" t="s">
        <v>133</v>
      </c>
      <c r="E67" s="109"/>
      <c r="F67" s="109"/>
      <c r="G67" s="109"/>
      <c r="H67" s="109"/>
      <c r="I67" s="109"/>
      <c r="J67" s="110">
        <f>J166</f>
        <v>0</v>
      </c>
      <c r="L67" s="107"/>
    </row>
    <row r="68" spans="2:12" s="9" customFormat="1" ht="19.899999999999999" hidden="1" customHeight="1">
      <c r="B68" s="107"/>
      <c r="D68" s="108" t="s">
        <v>140</v>
      </c>
      <c r="E68" s="109"/>
      <c r="F68" s="109"/>
      <c r="G68" s="109"/>
      <c r="H68" s="109"/>
      <c r="I68" s="109"/>
      <c r="J68" s="110">
        <f>J169</f>
        <v>0</v>
      </c>
      <c r="L68" s="107"/>
    </row>
    <row r="69" spans="2:12" s="8" customFormat="1" ht="25" hidden="1" customHeight="1">
      <c r="B69" s="103"/>
      <c r="D69" s="104" t="s">
        <v>2580</v>
      </c>
      <c r="E69" s="105"/>
      <c r="F69" s="105"/>
      <c r="G69" s="105"/>
      <c r="H69" s="105"/>
      <c r="I69" s="105"/>
      <c r="J69" s="106">
        <f>J176</f>
        <v>0</v>
      </c>
      <c r="L69" s="103"/>
    </row>
    <row r="70" spans="2:12" s="9" customFormat="1" ht="19.899999999999999" hidden="1" customHeight="1">
      <c r="B70" s="107"/>
      <c r="D70" s="108" t="s">
        <v>2581</v>
      </c>
      <c r="E70" s="109"/>
      <c r="F70" s="109"/>
      <c r="G70" s="109"/>
      <c r="H70" s="109"/>
      <c r="I70" s="109"/>
      <c r="J70" s="110">
        <f>J177</f>
        <v>0</v>
      </c>
      <c r="L70" s="107"/>
    </row>
    <row r="71" spans="2:12" s="1" customFormat="1" ht="21.75" hidden="1" customHeight="1">
      <c r="B71" s="32"/>
      <c r="L71" s="32"/>
    </row>
    <row r="72" spans="2:12" s="1" customFormat="1" ht="7" hidden="1" customHeight="1">
      <c r="B72" s="41"/>
      <c r="C72" s="42"/>
      <c r="D72" s="42"/>
      <c r="E72" s="42"/>
      <c r="F72" s="42"/>
      <c r="G72" s="42"/>
      <c r="H72" s="42"/>
      <c r="I72" s="42"/>
      <c r="J72" s="42"/>
      <c r="K72" s="42"/>
      <c r="L72" s="32"/>
    </row>
    <row r="73" spans="2:12" ht="10" hidden="1"/>
    <row r="74" spans="2:12" ht="10" hidden="1"/>
    <row r="75" spans="2:12" ht="10" hidden="1"/>
    <row r="76" spans="2:12" s="1" customFormat="1" ht="7" customHeight="1">
      <c r="B76" s="43"/>
      <c r="C76" s="44"/>
      <c r="D76" s="44"/>
      <c r="E76" s="44"/>
      <c r="F76" s="44"/>
      <c r="G76" s="44"/>
      <c r="H76" s="44"/>
      <c r="I76" s="44"/>
      <c r="J76" s="44"/>
      <c r="K76" s="44"/>
      <c r="L76" s="32"/>
    </row>
    <row r="77" spans="2:12" s="1" customFormat="1" ht="25" customHeight="1">
      <c r="B77" s="32"/>
      <c r="C77" s="21" t="s">
        <v>142</v>
      </c>
      <c r="L77" s="32"/>
    </row>
    <row r="78" spans="2:12" s="1" customFormat="1" ht="7" customHeight="1">
      <c r="B78" s="32"/>
      <c r="L78" s="32"/>
    </row>
    <row r="79" spans="2:12" s="1" customFormat="1" ht="12" customHeight="1">
      <c r="B79" s="32"/>
      <c r="C79" s="27" t="s">
        <v>16</v>
      </c>
      <c r="L79" s="32"/>
    </row>
    <row r="80" spans="2:12" s="1" customFormat="1" ht="16.5" customHeight="1">
      <c r="B80" s="32"/>
      <c r="E80" s="235" t="str">
        <f>E7</f>
        <v>Novostavba hasičské zbrojnice pro obec Stračov na p.p.č. 79-2 v k.ú. Stračov-výkaz výměr</v>
      </c>
      <c r="F80" s="236"/>
      <c r="G80" s="236"/>
      <c r="H80" s="236"/>
      <c r="L80" s="32"/>
    </row>
    <row r="81" spans="2:65" s="1" customFormat="1" ht="12" customHeight="1">
      <c r="B81" s="32"/>
      <c r="C81" s="27" t="s">
        <v>112</v>
      </c>
      <c r="L81" s="32"/>
    </row>
    <row r="82" spans="2:65" s="1" customFormat="1" ht="16.5" customHeight="1">
      <c r="B82" s="32"/>
      <c r="E82" s="194" t="str">
        <f>E9</f>
        <v>7 - Demolice</v>
      </c>
      <c r="F82" s="237"/>
      <c r="G82" s="237"/>
      <c r="H82" s="237"/>
      <c r="L82" s="32"/>
    </row>
    <row r="83" spans="2:65" s="1" customFormat="1" ht="7" customHeight="1">
      <c r="B83" s="32"/>
      <c r="L83" s="32"/>
    </row>
    <row r="84" spans="2:65" s="1" customFormat="1" ht="12" customHeight="1">
      <c r="B84" s="32"/>
      <c r="C84" s="27" t="s">
        <v>21</v>
      </c>
      <c r="F84" s="25" t="str">
        <f>F12</f>
        <v>Stračov čp.2, st.p.č.79/2, kú Stračov</v>
      </c>
      <c r="I84" s="27" t="s">
        <v>23</v>
      </c>
      <c r="J84" s="49" t="str">
        <f>IF(J12="","",J12)</f>
        <v>29. 6. 2026</v>
      </c>
      <c r="L84" s="32"/>
    </row>
    <row r="85" spans="2:65" s="1" customFormat="1" ht="7" customHeight="1">
      <c r="B85" s="32"/>
      <c r="L85" s="32"/>
    </row>
    <row r="86" spans="2:65" s="1" customFormat="1" ht="40" customHeight="1">
      <c r="B86" s="32"/>
      <c r="C86" s="27" t="s">
        <v>25</v>
      </c>
      <c r="F86" s="25" t="str">
        <f>E15</f>
        <v>Obec Stračov, Stračov 2, 503 14 Stračov</v>
      </c>
      <c r="I86" s="27" t="s">
        <v>33</v>
      </c>
      <c r="J86" s="30" t="str">
        <f>E21</f>
        <v>Bc. Tomáš Nosek, Palackého 189, Nechanice, 503 15</v>
      </c>
      <c r="L86" s="32"/>
    </row>
    <row r="87" spans="2:65" s="1" customFormat="1" ht="15.15" customHeight="1">
      <c r="B87" s="32"/>
      <c r="C87" s="27" t="s">
        <v>31</v>
      </c>
      <c r="F87" s="25" t="str">
        <f>IF(E18="","",E18)</f>
        <v>Vyplň údaj</v>
      </c>
      <c r="I87" s="27" t="s">
        <v>37</v>
      </c>
      <c r="J87" s="30" t="str">
        <f>E24</f>
        <v xml:space="preserve"> </v>
      </c>
      <c r="L87" s="32"/>
    </row>
    <row r="88" spans="2:65" s="1" customFormat="1" ht="10.25" customHeight="1">
      <c r="B88" s="32"/>
      <c r="L88" s="32"/>
    </row>
    <row r="89" spans="2:65" s="10" customFormat="1" ht="29.25" customHeight="1">
      <c r="B89" s="111"/>
      <c r="C89" s="112" t="s">
        <v>143</v>
      </c>
      <c r="D89" s="113" t="s">
        <v>60</v>
      </c>
      <c r="E89" s="113" t="s">
        <v>56</v>
      </c>
      <c r="F89" s="113" t="s">
        <v>57</v>
      </c>
      <c r="G89" s="113" t="s">
        <v>144</v>
      </c>
      <c r="H89" s="113" t="s">
        <v>145</v>
      </c>
      <c r="I89" s="113" t="s">
        <v>146</v>
      </c>
      <c r="J89" s="113" t="s">
        <v>116</v>
      </c>
      <c r="K89" s="114" t="s">
        <v>147</v>
      </c>
      <c r="L89" s="111"/>
      <c r="M89" s="56" t="s">
        <v>19</v>
      </c>
      <c r="N89" s="57" t="s">
        <v>45</v>
      </c>
      <c r="O89" s="57" t="s">
        <v>148</v>
      </c>
      <c r="P89" s="57" t="s">
        <v>149</v>
      </c>
      <c r="Q89" s="57" t="s">
        <v>150</v>
      </c>
      <c r="R89" s="57" t="s">
        <v>151</v>
      </c>
      <c r="S89" s="57" t="s">
        <v>152</v>
      </c>
      <c r="T89" s="58" t="s">
        <v>153</v>
      </c>
    </row>
    <row r="90" spans="2:65" s="1" customFormat="1" ht="22.75" customHeight="1">
      <c r="B90" s="32"/>
      <c r="C90" s="61" t="s">
        <v>154</v>
      </c>
      <c r="J90" s="115">
        <f>BK90</f>
        <v>0</v>
      </c>
      <c r="L90" s="32"/>
      <c r="M90" s="59"/>
      <c r="N90" s="50"/>
      <c r="O90" s="50"/>
      <c r="P90" s="116">
        <f>P91+P165+P176</f>
        <v>0</v>
      </c>
      <c r="Q90" s="50"/>
      <c r="R90" s="116">
        <f>R91+R165+R176</f>
        <v>0</v>
      </c>
      <c r="S90" s="50"/>
      <c r="T90" s="117">
        <f>T91+T165+T176</f>
        <v>0</v>
      </c>
      <c r="AT90" s="17" t="s">
        <v>74</v>
      </c>
      <c r="AU90" s="17" t="s">
        <v>117</v>
      </c>
      <c r="BK90" s="118">
        <f>BK91+BK165+BK176</f>
        <v>0</v>
      </c>
    </row>
    <row r="91" spans="2:65" s="11" customFormat="1" ht="25.9" customHeight="1">
      <c r="B91" s="119"/>
      <c r="D91" s="120" t="s">
        <v>74</v>
      </c>
      <c r="E91" s="121" t="s">
        <v>155</v>
      </c>
      <c r="F91" s="121" t="s">
        <v>156</v>
      </c>
      <c r="I91" s="122"/>
      <c r="J91" s="123">
        <f>BK91</f>
        <v>0</v>
      </c>
      <c r="L91" s="119"/>
      <c r="M91" s="124"/>
      <c r="P91" s="125">
        <f>P92+P101+P108+P141+P162</f>
        <v>0</v>
      </c>
      <c r="R91" s="125">
        <f>R92+R101+R108+R141+R162</f>
        <v>0</v>
      </c>
      <c r="T91" s="126">
        <f>T92+T101+T108+T141+T162</f>
        <v>0</v>
      </c>
      <c r="AR91" s="120" t="s">
        <v>80</v>
      </c>
      <c r="AT91" s="127" t="s">
        <v>74</v>
      </c>
      <c r="AU91" s="127" t="s">
        <v>75</v>
      </c>
      <c r="AY91" s="120" t="s">
        <v>157</v>
      </c>
      <c r="BK91" s="128">
        <f>BK92+BK101+BK108+BK141+BK162</f>
        <v>0</v>
      </c>
    </row>
    <row r="92" spans="2:65" s="11" customFormat="1" ht="22.75" customHeight="1">
      <c r="B92" s="119"/>
      <c r="D92" s="120" t="s">
        <v>74</v>
      </c>
      <c r="E92" s="129" t="s">
        <v>87</v>
      </c>
      <c r="F92" s="129" t="s">
        <v>309</v>
      </c>
      <c r="I92" s="122"/>
      <c r="J92" s="130">
        <f>BK92</f>
        <v>0</v>
      </c>
      <c r="L92" s="119"/>
      <c r="M92" s="124"/>
      <c r="P92" s="125">
        <f>SUM(P93:P100)</f>
        <v>0</v>
      </c>
      <c r="R92" s="125">
        <f>SUM(R93:R100)</f>
        <v>0</v>
      </c>
      <c r="T92" s="126">
        <f>SUM(T93:T100)</f>
        <v>0</v>
      </c>
      <c r="AR92" s="120" t="s">
        <v>80</v>
      </c>
      <c r="AT92" s="127" t="s">
        <v>74</v>
      </c>
      <c r="AU92" s="127" t="s">
        <v>80</v>
      </c>
      <c r="AY92" s="120" t="s">
        <v>157</v>
      </c>
      <c r="BK92" s="128">
        <f>SUM(BK93:BK100)</f>
        <v>0</v>
      </c>
    </row>
    <row r="93" spans="2:65" s="1" customFormat="1" ht="16.5" customHeight="1">
      <c r="B93" s="32"/>
      <c r="C93" s="131" t="s">
        <v>80</v>
      </c>
      <c r="D93" s="131" t="s">
        <v>159</v>
      </c>
      <c r="E93" s="132" t="s">
        <v>315</v>
      </c>
      <c r="F93" s="133" t="s">
        <v>316</v>
      </c>
      <c r="G93" s="134" t="s">
        <v>199</v>
      </c>
      <c r="H93" s="135">
        <v>27</v>
      </c>
      <c r="I93" s="136"/>
      <c r="J93" s="137">
        <f>ROUND(I93*H93,2)</f>
        <v>0</v>
      </c>
      <c r="K93" s="133" t="s">
        <v>19</v>
      </c>
      <c r="L93" s="32"/>
      <c r="M93" s="138" t="s">
        <v>19</v>
      </c>
      <c r="N93" s="139" t="s">
        <v>46</v>
      </c>
      <c r="P93" s="140">
        <f>O93*H93</f>
        <v>0</v>
      </c>
      <c r="Q93" s="140">
        <v>0</v>
      </c>
      <c r="R93" s="140">
        <f>Q93*H93</f>
        <v>0</v>
      </c>
      <c r="S93" s="140">
        <v>0</v>
      </c>
      <c r="T93" s="141">
        <f>S93*H93</f>
        <v>0</v>
      </c>
      <c r="AR93" s="142" t="s">
        <v>90</v>
      </c>
      <c r="AT93" s="142" t="s">
        <v>159</v>
      </c>
      <c r="AU93" s="142" t="s">
        <v>84</v>
      </c>
      <c r="AY93" s="17" t="s">
        <v>157</v>
      </c>
      <c r="BE93" s="143">
        <f>IF(N93="základní",J93,0)</f>
        <v>0</v>
      </c>
      <c r="BF93" s="143">
        <f>IF(N93="snížená",J93,0)</f>
        <v>0</v>
      </c>
      <c r="BG93" s="143">
        <f>IF(N93="zákl. přenesená",J93,0)</f>
        <v>0</v>
      </c>
      <c r="BH93" s="143">
        <f>IF(N93="sníž. přenesená",J93,0)</f>
        <v>0</v>
      </c>
      <c r="BI93" s="143">
        <f>IF(N93="nulová",J93,0)</f>
        <v>0</v>
      </c>
      <c r="BJ93" s="17" t="s">
        <v>80</v>
      </c>
      <c r="BK93" s="143">
        <f>ROUND(I93*H93,2)</f>
        <v>0</v>
      </c>
      <c r="BL93" s="17" t="s">
        <v>90</v>
      </c>
      <c r="BM93" s="142" t="s">
        <v>84</v>
      </c>
    </row>
    <row r="94" spans="2:65" s="1" customFormat="1" ht="10">
      <c r="B94" s="32"/>
      <c r="D94" s="144" t="s">
        <v>163</v>
      </c>
      <c r="F94" s="145" t="s">
        <v>316</v>
      </c>
      <c r="I94" s="146"/>
      <c r="L94" s="32"/>
      <c r="M94" s="147"/>
      <c r="T94" s="53"/>
      <c r="AT94" s="17" t="s">
        <v>163</v>
      </c>
      <c r="AU94" s="17" t="s">
        <v>84</v>
      </c>
    </row>
    <row r="95" spans="2:65" s="12" customFormat="1" ht="10">
      <c r="B95" s="148"/>
      <c r="D95" s="144" t="s">
        <v>164</v>
      </c>
      <c r="E95" s="149" t="s">
        <v>19</v>
      </c>
      <c r="F95" s="150" t="s">
        <v>278</v>
      </c>
      <c r="H95" s="151">
        <v>27</v>
      </c>
      <c r="I95" s="152"/>
      <c r="L95" s="148"/>
      <c r="M95" s="153"/>
      <c r="T95" s="154"/>
      <c r="AT95" s="149" t="s">
        <v>164</v>
      </c>
      <c r="AU95" s="149" t="s">
        <v>84</v>
      </c>
      <c r="AV95" s="12" t="s">
        <v>84</v>
      </c>
      <c r="AW95" s="12" t="s">
        <v>36</v>
      </c>
      <c r="AX95" s="12" t="s">
        <v>75</v>
      </c>
      <c r="AY95" s="149" t="s">
        <v>157</v>
      </c>
    </row>
    <row r="96" spans="2:65" s="13" customFormat="1" ht="10">
      <c r="B96" s="155"/>
      <c r="D96" s="144" t="s">
        <v>164</v>
      </c>
      <c r="E96" s="156" t="s">
        <v>19</v>
      </c>
      <c r="F96" s="157" t="s">
        <v>166</v>
      </c>
      <c r="H96" s="158">
        <v>27</v>
      </c>
      <c r="I96" s="159"/>
      <c r="L96" s="155"/>
      <c r="M96" s="160"/>
      <c r="T96" s="161"/>
      <c r="AT96" s="156" t="s">
        <v>164</v>
      </c>
      <c r="AU96" s="156" t="s">
        <v>84</v>
      </c>
      <c r="AV96" s="13" t="s">
        <v>90</v>
      </c>
      <c r="AW96" s="13" t="s">
        <v>36</v>
      </c>
      <c r="AX96" s="13" t="s">
        <v>80</v>
      </c>
      <c r="AY96" s="156" t="s">
        <v>157</v>
      </c>
    </row>
    <row r="97" spans="2:65" s="1" customFormat="1" ht="16.5" customHeight="1">
      <c r="B97" s="32"/>
      <c r="C97" s="131" t="s">
        <v>84</v>
      </c>
      <c r="D97" s="131" t="s">
        <v>159</v>
      </c>
      <c r="E97" s="132" t="s">
        <v>331</v>
      </c>
      <c r="F97" s="133" t="s">
        <v>332</v>
      </c>
      <c r="G97" s="134" t="s">
        <v>235</v>
      </c>
      <c r="H97" s="135">
        <v>9.1</v>
      </c>
      <c r="I97" s="136"/>
      <c r="J97" s="137">
        <f>ROUND(I97*H97,2)</f>
        <v>0</v>
      </c>
      <c r="K97" s="133" t="s">
        <v>19</v>
      </c>
      <c r="L97" s="32"/>
      <c r="M97" s="138" t="s">
        <v>19</v>
      </c>
      <c r="N97" s="139" t="s">
        <v>46</v>
      </c>
      <c r="P97" s="140">
        <f>O97*H97</f>
        <v>0</v>
      </c>
      <c r="Q97" s="140">
        <v>0</v>
      </c>
      <c r="R97" s="140">
        <f>Q97*H97</f>
        <v>0</v>
      </c>
      <c r="S97" s="140">
        <v>0</v>
      </c>
      <c r="T97" s="141">
        <f>S97*H97</f>
        <v>0</v>
      </c>
      <c r="AR97" s="142" t="s">
        <v>90</v>
      </c>
      <c r="AT97" s="142" t="s">
        <v>159</v>
      </c>
      <c r="AU97" s="142" t="s">
        <v>84</v>
      </c>
      <c r="AY97" s="17" t="s">
        <v>157</v>
      </c>
      <c r="BE97" s="143">
        <f>IF(N97="základní",J97,0)</f>
        <v>0</v>
      </c>
      <c r="BF97" s="143">
        <f>IF(N97="snížená",J97,0)</f>
        <v>0</v>
      </c>
      <c r="BG97" s="143">
        <f>IF(N97="zákl. přenesená",J97,0)</f>
        <v>0</v>
      </c>
      <c r="BH97" s="143">
        <f>IF(N97="sníž. přenesená",J97,0)</f>
        <v>0</v>
      </c>
      <c r="BI97" s="143">
        <f>IF(N97="nulová",J97,0)</f>
        <v>0</v>
      </c>
      <c r="BJ97" s="17" t="s">
        <v>80</v>
      </c>
      <c r="BK97" s="143">
        <f>ROUND(I97*H97,2)</f>
        <v>0</v>
      </c>
      <c r="BL97" s="17" t="s">
        <v>90</v>
      </c>
      <c r="BM97" s="142" t="s">
        <v>90</v>
      </c>
    </row>
    <row r="98" spans="2:65" s="1" customFormat="1" ht="10">
      <c r="B98" s="32"/>
      <c r="D98" s="144" t="s">
        <v>163</v>
      </c>
      <c r="F98" s="145" t="s">
        <v>332</v>
      </c>
      <c r="I98" s="146"/>
      <c r="L98" s="32"/>
      <c r="M98" s="147"/>
      <c r="T98" s="53"/>
      <c r="AT98" s="17" t="s">
        <v>163</v>
      </c>
      <c r="AU98" s="17" t="s">
        <v>84</v>
      </c>
    </row>
    <row r="99" spans="2:65" s="12" customFormat="1" ht="10">
      <c r="B99" s="148"/>
      <c r="D99" s="144" t="s">
        <v>164</v>
      </c>
      <c r="E99" s="149" t="s">
        <v>19</v>
      </c>
      <c r="F99" s="150" t="s">
        <v>2582</v>
      </c>
      <c r="H99" s="151">
        <v>9.1</v>
      </c>
      <c r="I99" s="152"/>
      <c r="L99" s="148"/>
      <c r="M99" s="153"/>
      <c r="T99" s="154"/>
      <c r="AT99" s="149" t="s">
        <v>164</v>
      </c>
      <c r="AU99" s="149" t="s">
        <v>84</v>
      </c>
      <c r="AV99" s="12" t="s">
        <v>84</v>
      </c>
      <c r="AW99" s="12" t="s">
        <v>36</v>
      </c>
      <c r="AX99" s="12" t="s">
        <v>75</v>
      </c>
      <c r="AY99" s="149" t="s">
        <v>157</v>
      </c>
    </row>
    <row r="100" spans="2:65" s="13" customFormat="1" ht="10">
      <c r="B100" s="155"/>
      <c r="D100" s="144" t="s">
        <v>164</v>
      </c>
      <c r="E100" s="156" t="s">
        <v>19</v>
      </c>
      <c r="F100" s="157" t="s">
        <v>166</v>
      </c>
      <c r="H100" s="158">
        <v>9.1</v>
      </c>
      <c r="I100" s="159"/>
      <c r="L100" s="155"/>
      <c r="M100" s="160"/>
      <c r="T100" s="161"/>
      <c r="AT100" s="156" t="s">
        <v>164</v>
      </c>
      <c r="AU100" s="156" t="s">
        <v>84</v>
      </c>
      <c r="AV100" s="13" t="s">
        <v>90</v>
      </c>
      <c r="AW100" s="13" t="s">
        <v>36</v>
      </c>
      <c r="AX100" s="13" t="s">
        <v>80</v>
      </c>
      <c r="AY100" s="156" t="s">
        <v>157</v>
      </c>
    </row>
    <row r="101" spans="2:65" s="11" customFormat="1" ht="22.75" customHeight="1">
      <c r="B101" s="119"/>
      <c r="D101" s="120" t="s">
        <v>74</v>
      </c>
      <c r="E101" s="129" t="s">
        <v>96</v>
      </c>
      <c r="F101" s="129" t="s">
        <v>547</v>
      </c>
      <c r="I101" s="122"/>
      <c r="J101" s="130">
        <f>BK101</f>
        <v>0</v>
      </c>
      <c r="L101" s="119"/>
      <c r="M101" s="124"/>
      <c r="P101" s="125">
        <f>SUM(P102:P107)</f>
        <v>0</v>
      </c>
      <c r="R101" s="125">
        <f>SUM(R102:R107)</f>
        <v>0</v>
      </c>
      <c r="T101" s="126">
        <f>SUM(T102:T107)</f>
        <v>0</v>
      </c>
      <c r="AR101" s="120" t="s">
        <v>80</v>
      </c>
      <c r="AT101" s="127" t="s">
        <v>74</v>
      </c>
      <c r="AU101" s="127" t="s">
        <v>80</v>
      </c>
      <c r="AY101" s="120" t="s">
        <v>157</v>
      </c>
      <c r="BK101" s="128">
        <f>SUM(BK102:BK107)</f>
        <v>0</v>
      </c>
    </row>
    <row r="102" spans="2:65" s="1" customFormat="1" ht="16.5" customHeight="1">
      <c r="B102" s="32"/>
      <c r="C102" s="131" t="s">
        <v>87</v>
      </c>
      <c r="D102" s="131" t="s">
        <v>159</v>
      </c>
      <c r="E102" s="132" t="s">
        <v>562</v>
      </c>
      <c r="F102" s="133" t="s">
        <v>563</v>
      </c>
      <c r="G102" s="134" t="s">
        <v>199</v>
      </c>
      <c r="H102" s="135">
        <v>27</v>
      </c>
      <c r="I102" s="136"/>
      <c r="J102" s="137">
        <f>ROUND(I102*H102,2)</f>
        <v>0</v>
      </c>
      <c r="K102" s="133" t="s">
        <v>19</v>
      </c>
      <c r="L102" s="32"/>
      <c r="M102" s="138" t="s">
        <v>19</v>
      </c>
      <c r="N102" s="139" t="s">
        <v>46</v>
      </c>
      <c r="P102" s="140">
        <f>O102*H102</f>
        <v>0</v>
      </c>
      <c r="Q102" s="140">
        <v>0</v>
      </c>
      <c r="R102" s="140">
        <f>Q102*H102</f>
        <v>0</v>
      </c>
      <c r="S102" s="140">
        <v>0</v>
      </c>
      <c r="T102" s="141">
        <f>S102*H102</f>
        <v>0</v>
      </c>
      <c r="AR102" s="142" t="s">
        <v>90</v>
      </c>
      <c r="AT102" s="142" t="s">
        <v>159</v>
      </c>
      <c r="AU102" s="142" t="s">
        <v>84</v>
      </c>
      <c r="AY102" s="17" t="s">
        <v>157</v>
      </c>
      <c r="BE102" s="143">
        <f>IF(N102="základní",J102,0)</f>
        <v>0</v>
      </c>
      <c r="BF102" s="143">
        <f>IF(N102="snížená",J102,0)</f>
        <v>0</v>
      </c>
      <c r="BG102" s="143">
        <f>IF(N102="zákl. přenesená",J102,0)</f>
        <v>0</v>
      </c>
      <c r="BH102" s="143">
        <f>IF(N102="sníž. přenesená",J102,0)</f>
        <v>0</v>
      </c>
      <c r="BI102" s="143">
        <f>IF(N102="nulová",J102,0)</f>
        <v>0</v>
      </c>
      <c r="BJ102" s="17" t="s">
        <v>80</v>
      </c>
      <c r="BK102" s="143">
        <f>ROUND(I102*H102,2)</f>
        <v>0</v>
      </c>
      <c r="BL102" s="17" t="s">
        <v>90</v>
      </c>
      <c r="BM102" s="142" t="s">
        <v>96</v>
      </c>
    </row>
    <row r="103" spans="2:65" s="1" customFormat="1" ht="10">
      <c r="B103" s="32"/>
      <c r="D103" s="144" t="s">
        <v>163</v>
      </c>
      <c r="F103" s="145" t="s">
        <v>563</v>
      </c>
      <c r="I103" s="146"/>
      <c r="L103" s="32"/>
      <c r="M103" s="147"/>
      <c r="T103" s="53"/>
      <c r="AT103" s="17" t="s">
        <v>163</v>
      </c>
      <c r="AU103" s="17" t="s">
        <v>84</v>
      </c>
    </row>
    <row r="104" spans="2:65" s="12" customFormat="1" ht="10">
      <c r="B104" s="148"/>
      <c r="D104" s="144" t="s">
        <v>164</v>
      </c>
      <c r="E104" s="149" t="s">
        <v>19</v>
      </c>
      <c r="F104" s="150" t="s">
        <v>278</v>
      </c>
      <c r="H104" s="151">
        <v>27</v>
      </c>
      <c r="I104" s="152"/>
      <c r="L104" s="148"/>
      <c r="M104" s="153"/>
      <c r="T104" s="154"/>
      <c r="AT104" s="149" t="s">
        <v>164</v>
      </c>
      <c r="AU104" s="149" t="s">
        <v>84</v>
      </c>
      <c r="AV104" s="12" t="s">
        <v>84</v>
      </c>
      <c r="AW104" s="12" t="s">
        <v>36</v>
      </c>
      <c r="AX104" s="12" t="s">
        <v>75</v>
      </c>
      <c r="AY104" s="149" t="s">
        <v>157</v>
      </c>
    </row>
    <row r="105" spans="2:65" s="13" customFormat="1" ht="10">
      <c r="B105" s="155"/>
      <c r="D105" s="144" t="s">
        <v>164</v>
      </c>
      <c r="E105" s="156" t="s">
        <v>19</v>
      </c>
      <c r="F105" s="157" t="s">
        <v>166</v>
      </c>
      <c r="H105" s="158">
        <v>27</v>
      </c>
      <c r="I105" s="159"/>
      <c r="L105" s="155"/>
      <c r="M105" s="160"/>
      <c r="T105" s="161"/>
      <c r="AT105" s="156" t="s">
        <v>164</v>
      </c>
      <c r="AU105" s="156" t="s">
        <v>84</v>
      </c>
      <c r="AV105" s="13" t="s">
        <v>90</v>
      </c>
      <c r="AW105" s="13" t="s">
        <v>36</v>
      </c>
      <c r="AX105" s="13" t="s">
        <v>80</v>
      </c>
      <c r="AY105" s="156" t="s">
        <v>157</v>
      </c>
    </row>
    <row r="106" spans="2:65" s="1" customFormat="1" ht="16.5" customHeight="1">
      <c r="B106" s="32"/>
      <c r="C106" s="131" t="s">
        <v>90</v>
      </c>
      <c r="D106" s="131" t="s">
        <v>159</v>
      </c>
      <c r="E106" s="132" t="s">
        <v>2583</v>
      </c>
      <c r="F106" s="133" t="s">
        <v>2584</v>
      </c>
      <c r="G106" s="134" t="s">
        <v>199</v>
      </c>
      <c r="H106" s="135">
        <v>27</v>
      </c>
      <c r="I106" s="136"/>
      <c r="J106" s="137">
        <f>ROUND(I106*H106,2)</f>
        <v>0</v>
      </c>
      <c r="K106" s="133" t="s">
        <v>19</v>
      </c>
      <c r="L106" s="32"/>
      <c r="M106" s="138" t="s">
        <v>19</v>
      </c>
      <c r="N106" s="139" t="s">
        <v>46</v>
      </c>
      <c r="P106" s="140">
        <f>O106*H106</f>
        <v>0</v>
      </c>
      <c r="Q106" s="140">
        <v>0</v>
      </c>
      <c r="R106" s="140">
        <f>Q106*H106</f>
        <v>0</v>
      </c>
      <c r="S106" s="140">
        <v>0</v>
      </c>
      <c r="T106" s="141">
        <f>S106*H106</f>
        <v>0</v>
      </c>
      <c r="AR106" s="142" t="s">
        <v>90</v>
      </c>
      <c r="AT106" s="142" t="s">
        <v>159</v>
      </c>
      <c r="AU106" s="142" t="s">
        <v>84</v>
      </c>
      <c r="AY106" s="17" t="s">
        <v>157</v>
      </c>
      <c r="BE106" s="143">
        <f>IF(N106="základní",J106,0)</f>
        <v>0</v>
      </c>
      <c r="BF106" s="143">
        <f>IF(N106="snížená",J106,0)</f>
        <v>0</v>
      </c>
      <c r="BG106" s="143">
        <f>IF(N106="zákl. přenesená",J106,0)</f>
        <v>0</v>
      </c>
      <c r="BH106" s="143">
        <f>IF(N106="sníž. přenesená",J106,0)</f>
        <v>0</v>
      </c>
      <c r="BI106" s="143">
        <f>IF(N106="nulová",J106,0)</f>
        <v>0</v>
      </c>
      <c r="BJ106" s="17" t="s">
        <v>80</v>
      </c>
      <c r="BK106" s="143">
        <f>ROUND(I106*H106,2)</f>
        <v>0</v>
      </c>
      <c r="BL106" s="17" t="s">
        <v>90</v>
      </c>
      <c r="BM106" s="142" t="s">
        <v>175</v>
      </c>
    </row>
    <row r="107" spans="2:65" s="1" customFormat="1" ht="10">
      <c r="B107" s="32"/>
      <c r="D107" s="144" t="s">
        <v>163</v>
      </c>
      <c r="F107" s="145" t="s">
        <v>2584</v>
      </c>
      <c r="I107" s="146"/>
      <c r="L107" s="32"/>
      <c r="M107" s="147"/>
      <c r="T107" s="53"/>
      <c r="AT107" s="17" t="s">
        <v>163</v>
      </c>
      <c r="AU107" s="17" t="s">
        <v>84</v>
      </c>
    </row>
    <row r="108" spans="2:65" s="11" customFormat="1" ht="22.75" customHeight="1">
      <c r="B108" s="119"/>
      <c r="D108" s="120" t="s">
        <v>74</v>
      </c>
      <c r="E108" s="129" t="s">
        <v>196</v>
      </c>
      <c r="F108" s="129" t="s">
        <v>773</v>
      </c>
      <c r="I108" s="122"/>
      <c r="J108" s="130">
        <f>BK108</f>
        <v>0</v>
      </c>
      <c r="L108" s="119"/>
      <c r="M108" s="124"/>
      <c r="P108" s="125">
        <f>SUM(P109:P140)</f>
        <v>0</v>
      </c>
      <c r="R108" s="125">
        <f>SUM(R109:R140)</f>
        <v>0</v>
      </c>
      <c r="T108" s="126">
        <f>SUM(T109:T140)</f>
        <v>0</v>
      </c>
      <c r="AR108" s="120" t="s">
        <v>80</v>
      </c>
      <c r="AT108" s="127" t="s">
        <v>74</v>
      </c>
      <c r="AU108" s="127" t="s">
        <v>80</v>
      </c>
      <c r="AY108" s="120" t="s">
        <v>157</v>
      </c>
      <c r="BK108" s="128">
        <f>SUM(BK109:BK140)</f>
        <v>0</v>
      </c>
    </row>
    <row r="109" spans="2:65" s="1" customFormat="1" ht="21.75" customHeight="1">
      <c r="B109" s="32"/>
      <c r="C109" s="131" t="s">
        <v>93</v>
      </c>
      <c r="D109" s="131" t="s">
        <v>159</v>
      </c>
      <c r="E109" s="132" t="s">
        <v>774</v>
      </c>
      <c r="F109" s="133" t="s">
        <v>775</v>
      </c>
      <c r="G109" s="134" t="s">
        <v>199</v>
      </c>
      <c r="H109" s="135">
        <v>50</v>
      </c>
      <c r="I109" s="136"/>
      <c r="J109" s="137">
        <f>ROUND(I109*H109,2)</f>
        <v>0</v>
      </c>
      <c r="K109" s="133" t="s">
        <v>19</v>
      </c>
      <c r="L109" s="32"/>
      <c r="M109" s="138" t="s">
        <v>19</v>
      </c>
      <c r="N109" s="139" t="s">
        <v>46</v>
      </c>
      <c r="P109" s="140">
        <f>O109*H109</f>
        <v>0</v>
      </c>
      <c r="Q109" s="140">
        <v>0</v>
      </c>
      <c r="R109" s="140">
        <f>Q109*H109</f>
        <v>0</v>
      </c>
      <c r="S109" s="140">
        <v>0</v>
      </c>
      <c r="T109" s="141">
        <f>S109*H109</f>
        <v>0</v>
      </c>
      <c r="AR109" s="142" t="s">
        <v>90</v>
      </c>
      <c r="AT109" s="142" t="s">
        <v>159</v>
      </c>
      <c r="AU109" s="142" t="s">
        <v>84</v>
      </c>
      <c r="AY109" s="17" t="s">
        <v>157</v>
      </c>
      <c r="BE109" s="143">
        <f>IF(N109="základní",J109,0)</f>
        <v>0</v>
      </c>
      <c r="BF109" s="143">
        <f>IF(N109="snížená",J109,0)</f>
        <v>0</v>
      </c>
      <c r="BG109" s="143">
        <f>IF(N109="zákl. přenesená",J109,0)</f>
        <v>0</v>
      </c>
      <c r="BH109" s="143">
        <f>IF(N109="sníž. přenesená",J109,0)</f>
        <v>0</v>
      </c>
      <c r="BI109" s="143">
        <f>IF(N109="nulová",J109,0)</f>
        <v>0</v>
      </c>
      <c r="BJ109" s="17" t="s">
        <v>80</v>
      </c>
      <c r="BK109" s="143">
        <f>ROUND(I109*H109,2)</f>
        <v>0</v>
      </c>
      <c r="BL109" s="17" t="s">
        <v>90</v>
      </c>
      <c r="BM109" s="142" t="s">
        <v>181</v>
      </c>
    </row>
    <row r="110" spans="2:65" s="1" customFormat="1" ht="10">
      <c r="B110" s="32"/>
      <c r="D110" s="144" t="s">
        <v>163</v>
      </c>
      <c r="F110" s="145" t="s">
        <v>775</v>
      </c>
      <c r="I110" s="146"/>
      <c r="L110" s="32"/>
      <c r="M110" s="147"/>
      <c r="T110" s="53"/>
      <c r="AT110" s="17" t="s">
        <v>163</v>
      </c>
      <c r="AU110" s="17" t="s">
        <v>84</v>
      </c>
    </row>
    <row r="111" spans="2:65" s="1" customFormat="1" ht="24.15" customHeight="1">
      <c r="B111" s="32"/>
      <c r="C111" s="131" t="s">
        <v>96</v>
      </c>
      <c r="D111" s="131" t="s">
        <v>159</v>
      </c>
      <c r="E111" s="132" t="s">
        <v>782</v>
      </c>
      <c r="F111" s="133" t="s">
        <v>783</v>
      </c>
      <c r="G111" s="134" t="s">
        <v>199</v>
      </c>
      <c r="H111" s="135">
        <v>700</v>
      </c>
      <c r="I111" s="136"/>
      <c r="J111" s="137">
        <f>ROUND(I111*H111,2)</f>
        <v>0</v>
      </c>
      <c r="K111" s="133" t="s">
        <v>19</v>
      </c>
      <c r="L111" s="32"/>
      <c r="M111" s="138" t="s">
        <v>19</v>
      </c>
      <c r="N111" s="139" t="s">
        <v>46</v>
      </c>
      <c r="P111" s="140">
        <f>O111*H111</f>
        <v>0</v>
      </c>
      <c r="Q111" s="140">
        <v>0</v>
      </c>
      <c r="R111" s="140">
        <f>Q111*H111</f>
        <v>0</v>
      </c>
      <c r="S111" s="140">
        <v>0</v>
      </c>
      <c r="T111" s="141">
        <f>S111*H111</f>
        <v>0</v>
      </c>
      <c r="AR111" s="142" t="s">
        <v>90</v>
      </c>
      <c r="AT111" s="142" t="s">
        <v>159</v>
      </c>
      <c r="AU111" s="142" t="s">
        <v>84</v>
      </c>
      <c r="AY111" s="17" t="s">
        <v>157</v>
      </c>
      <c r="BE111" s="143">
        <f>IF(N111="základní",J111,0)</f>
        <v>0</v>
      </c>
      <c r="BF111" s="143">
        <f>IF(N111="snížená",J111,0)</f>
        <v>0</v>
      </c>
      <c r="BG111" s="143">
        <f>IF(N111="zákl. přenesená",J111,0)</f>
        <v>0</v>
      </c>
      <c r="BH111" s="143">
        <f>IF(N111="sníž. přenesená",J111,0)</f>
        <v>0</v>
      </c>
      <c r="BI111" s="143">
        <f>IF(N111="nulová",J111,0)</f>
        <v>0</v>
      </c>
      <c r="BJ111" s="17" t="s">
        <v>80</v>
      </c>
      <c r="BK111" s="143">
        <f>ROUND(I111*H111,2)</f>
        <v>0</v>
      </c>
      <c r="BL111" s="17" t="s">
        <v>90</v>
      </c>
      <c r="BM111" s="142" t="s">
        <v>8</v>
      </c>
    </row>
    <row r="112" spans="2:65" s="1" customFormat="1" ht="10">
      <c r="B112" s="32"/>
      <c r="D112" s="144" t="s">
        <v>163</v>
      </c>
      <c r="F112" s="145" t="s">
        <v>783</v>
      </c>
      <c r="I112" s="146"/>
      <c r="L112" s="32"/>
      <c r="M112" s="147"/>
      <c r="T112" s="53"/>
      <c r="AT112" s="17" t="s">
        <v>163</v>
      </c>
      <c r="AU112" s="17" t="s">
        <v>84</v>
      </c>
    </row>
    <row r="113" spans="2:65" s="12" customFormat="1" ht="10">
      <c r="B113" s="148"/>
      <c r="D113" s="144" t="s">
        <v>164</v>
      </c>
      <c r="E113" s="149" t="s">
        <v>19</v>
      </c>
      <c r="F113" s="150" t="s">
        <v>2585</v>
      </c>
      <c r="H113" s="151">
        <v>700</v>
      </c>
      <c r="I113" s="152"/>
      <c r="L113" s="148"/>
      <c r="M113" s="153"/>
      <c r="T113" s="154"/>
      <c r="AT113" s="149" t="s">
        <v>164</v>
      </c>
      <c r="AU113" s="149" t="s">
        <v>84</v>
      </c>
      <c r="AV113" s="12" t="s">
        <v>84</v>
      </c>
      <c r="AW113" s="12" t="s">
        <v>36</v>
      </c>
      <c r="AX113" s="12" t="s">
        <v>75</v>
      </c>
      <c r="AY113" s="149" t="s">
        <v>157</v>
      </c>
    </row>
    <row r="114" spans="2:65" s="13" customFormat="1" ht="10">
      <c r="B114" s="155"/>
      <c r="D114" s="144" t="s">
        <v>164</v>
      </c>
      <c r="E114" s="156" t="s">
        <v>19</v>
      </c>
      <c r="F114" s="157" t="s">
        <v>166</v>
      </c>
      <c r="H114" s="158">
        <v>700</v>
      </c>
      <c r="I114" s="159"/>
      <c r="L114" s="155"/>
      <c r="M114" s="160"/>
      <c r="T114" s="161"/>
      <c r="AT114" s="156" t="s">
        <v>164</v>
      </c>
      <c r="AU114" s="156" t="s">
        <v>84</v>
      </c>
      <c r="AV114" s="13" t="s">
        <v>90</v>
      </c>
      <c r="AW114" s="13" t="s">
        <v>36</v>
      </c>
      <c r="AX114" s="13" t="s">
        <v>80</v>
      </c>
      <c r="AY114" s="156" t="s">
        <v>157</v>
      </c>
    </row>
    <row r="115" spans="2:65" s="1" customFormat="1" ht="24.15" customHeight="1">
      <c r="B115" s="32"/>
      <c r="C115" s="131" t="s">
        <v>108</v>
      </c>
      <c r="D115" s="131" t="s">
        <v>159</v>
      </c>
      <c r="E115" s="132" t="s">
        <v>786</v>
      </c>
      <c r="F115" s="133" t="s">
        <v>787</v>
      </c>
      <c r="G115" s="134" t="s">
        <v>199</v>
      </c>
      <c r="H115" s="135">
        <v>50</v>
      </c>
      <c r="I115" s="136"/>
      <c r="J115" s="137">
        <f>ROUND(I115*H115,2)</f>
        <v>0</v>
      </c>
      <c r="K115" s="133" t="s">
        <v>19</v>
      </c>
      <c r="L115" s="32"/>
      <c r="M115" s="138" t="s">
        <v>19</v>
      </c>
      <c r="N115" s="139" t="s">
        <v>46</v>
      </c>
      <c r="P115" s="140">
        <f>O115*H115</f>
        <v>0</v>
      </c>
      <c r="Q115" s="140">
        <v>0</v>
      </c>
      <c r="R115" s="140">
        <f>Q115*H115</f>
        <v>0</v>
      </c>
      <c r="S115" s="140">
        <v>0</v>
      </c>
      <c r="T115" s="141">
        <f>S115*H115</f>
        <v>0</v>
      </c>
      <c r="AR115" s="142" t="s">
        <v>90</v>
      </c>
      <c r="AT115" s="142" t="s">
        <v>159</v>
      </c>
      <c r="AU115" s="142" t="s">
        <v>84</v>
      </c>
      <c r="AY115" s="17" t="s">
        <v>157</v>
      </c>
      <c r="BE115" s="143">
        <f>IF(N115="základní",J115,0)</f>
        <v>0</v>
      </c>
      <c r="BF115" s="143">
        <f>IF(N115="snížená",J115,0)</f>
        <v>0</v>
      </c>
      <c r="BG115" s="143">
        <f>IF(N115="zákl. přenesená",J115,0)</f>
        <v>0</v>
      </c>
      <c r="BH115" s="143">
        <f>IF(N115="sníž. přenesená",J115,0)</f>
        <v>0</v>
      </c>
      <c r="BI115" s="143">
        <f>IF(N115="nulová",J115,0)</f>
        <v>0</v>
      </c>
      <c r="BJ115" s="17" t="s">
        <v>80</v>
      </c>
      <c r="BK115" s="143">
        <f>ROUND(I115*H115,2)</f>
        <v>0</v>
      </c>
      <c r="BL115" s="17" t="s">
        <v>90</v>
      </c>
      <c r="BM115" s="142" t="s">
        <v>189</v>
      </c>
    </row>
    <row r="116" spans="2:65" s="1" customFormat="1" ht="10">
      <c r="B116" s="32"/>
      <c r="D116" s="144" t="s">
        <v>163</v>
      </c>
      <c r="F116" s="145" t="s">
        <v>787</v>
      </c>
      <c r="I116" s="146"/>
      <c r="L116" s="32"/>
      <c r="M116" s="147"/>
      <c r="T116" s="53"/>
      <c r="AT116" s="17" t="s">
        <v>163</v>
      </c>
      <c r="AU116" s="17" t="s">
        <v>84</v>
      </c>
    </row>
    <row r="117" spans="2:65" s="1" customFormat="1" ht="16.5" customHeight="1">
      <c r="B117" s="32"/>
      <c r="C117" s="131" t="s">
        <v>175</v>
      </c>
      <c r="D117" s="131" t="s">
        <v>159</v>
      </c>
      <c r="E117" s="132" t="s">
        <v>790</v>
      </c>
      <c r="F117" s="133" t="s">
        <v>791</v>
      </c>
      <c r="G117" s="134" t="s">
        <v>199</v>
      </c>
      <c r="H117" s="135">
        <v>50</v>
      </c>
      <c r="I117" s="136"/>
      <c r="J117" s="137">
        <f>ROUND(I117*H117,2)</f>
        <v>0</v>
      </c>
      <c r="K117" s="133" t="s">
        <v>19</v>
      </c>
      <c r="L117" s="32"/>
      <c r="M117" s="138" t="s">
        <v>19</v>
      </c>
      <c r="N117" s="139" t="s">
        <v>46</v>
      </c>
      <c r="P117" s="140">
        <f>O117*H117</f>
        <v>0</v>
      </c>
      <c r="Q117" s="140">
        <v>0</v>
      </c>
      <c r="R117" s="140">
        <f>Q117*H117</f>
        <v>0</v>
      </c>
      <c r="S117" s="140">
        <v>0</v>
      </c>
      <c r="T117" s="141">
        <f>S117*H117</f>
        <v>0</v>
      </c>
      <c r="AR117" s="142" t="s">
        <v>90</v>
      </c>
      <c r="AT117" s="142" t="s">
        <v>159</v>
      </c>
      <c r="AU117" s="142" t="s">
        <v>84</v>
      </c>
      <c r="AY117" s="17" t="s">
        <v>157</v>
      </c>
      <c r="BE117" s="143">
        <f>IF(N117="základní",J117,0)</f>
        <v>0</v>
      </c>
      <c r="BF117" s="143">
        <f>IF(N117="snížená",J117,0)</f>
        <v>0</v>
      </c>
      <c r="BG117" s="143">
        <f>IF(N117="zákl. přenesená",J117,0)</f>
        <v>0</v>
      </c>
      <c r="BH117" s="143">
        <f>IF(N117="sníž. přenesená",J117,0)</f>
        <v>0</v>
      </c>
      <c r="BI117" s="143">
        <f>IF(N117="nulová",J117,0)</f>
        <v>0</v>
      </c>
      <c r="BJ117" s="17" t="s">
        <v>80</v>
      </c>
      <c r="BK117" s="143">
        <f>ROUND(I117*H117,2)</f>
        <v>0</v>
      </c>
      <c r="BL117" s="17" t="s">
        <v>90</v>
      </c>
      <c r="BM117" s="142" t="s">
        <v>192</v>
      </c>
    </row>
    <row r="118" spans="2:65" s="1" customFormat="1" ht="10">
      <c r="B118" s="32"/>
      <c r="D118" s="144" t="s">
        <v>163</v>
      </c>
      <c r="F118" s="145" t="s">
        <v>791</v>
      </c>
      <c r="I118" s="146"/>
      <c r="L118" s="32"/>
      <c r="M118" s="147"/>
      <c r="T118" s="53"/>
      <c r="AT118" s="17" t="s">
        <v>163</v>
      </c>
      <c r="AU118" s="17" t="s">
        <v>84</v>
      </c>
    </row>
    <row r="119" spans="2:65" s="1" customFormat="1" ht="16.5" customHeight="1">
      <c r="B119" s="32"/>
      <c r="C119" s="131" t="s">
        <v>196</v>
      </c>
      <c r="D119" s="131" t="s">
        <v>159</v>
      </c>
      <c r="E119" s="132" t="s">
        <v>793</v>
      </c>
      <c r="F119" s="133" t="s">
        <v>794</v>
      </c>
      <c r="G119" s="134" t="s">
        <v>199</v>
      </c>
      <c r="H119" s="135">
        <v>700</v>
      </c>
      <c r="I119" s="136"/>
      <c r="J119" s="137">
        <f>ROUND(I119*H119,2)</f>
        <v>0</v>
      </c>
      <c r="K119" s="133" t="s">
        <v>19</v>
      </c>
      <c r="L119" s="32"/>
      <c r="M119" s="138" t="s">
        <v>19</v>
      </c>
      <c r="N119" s="139" t="s">
        <v>46</v>
      </c>
      <c r="P119" s="140">
        <f>O119*H119</f>
        <v>0</v>
      </c>
      <c r="Q119" s="140">
        <v>0</v>
      </c>
      <c r="R119" s="140">
        <f>Q119*H119</f>
        <v>0</v>
      </c>
      <c r="S119" s="140">
        <v>0</v>
      </c>
      <c r="T119" s="141">
        <f>S119*H119</f>
        <v>0</v>
      </c>
      <c r="AR119" s="142" t="s">
        <v>90</v>
      </c>
      <c r="AT119" s="142" t="s">
        <v>159</v>
      </c>
      <c r="AU119" s="142" t="s">
        <v>84</v>
      </c>
      <c r="AY119" s="17" t="s">
        <v>157</v>
      </c>
      <c r="BE119" s="143">
        <f>IF(N119="základní",J119,0)</f>
        <v>0</v>
      </c>
      <c r="BF119" s="143">
        <f>IF(N119="snížená",J119,0)</f>
        <v>0</v>
      </c>
      <c r="BG119" s="143">
        <f>IF(N119="zákl. přenesená",J119,0)</f>
        <v>0</v>
      </c>
      <c r="BH119" s="143">
        <f>IF(N119="sníž. přenesená",J119,0)</f>
        <v>0</v>
      </c>
      <c r="BI119" s="143">
        <f>IF(N119="nulová",J119,0)</f>
        <v>0</v>
      </c>
      <c r="BJ119" s="17" t="s">
        <v>80</v>
      </c>
      <c r="BK119" s="143">
        <f>ROUND(I119*H119,2)</f>
        <v>0</v>
      </c>
      <c r="BL119" s="17" t="s">
        <v>90</v>
      </c>
      <c r="BM119" s="142" t="s">
        <v>200</v>
      </c>
    </row>
    <row r="120" spans="2:65" s="1" customFormat="1" ht="10">
      <c r="B120" s="32"/>
      <c r="D120" s="144" t="s">
        <v>163</v>
      </c>
      <c r="F120" s="145" t="s">
        <v>794</v>
      </c>
      <c r="I120" s="146"/>
      <c r="L120" s="32"/>
      <c r="M120" s="147"/>
      <c r="T120" s="53"/>
      <c r="AT120" s="17" t="s">
        <v>163</v>
      </c>
      <c r="AU120" s="17" t="s">
        <v>84</v>
      </c>
    </row>
    <row r="121" spans="2:65" s="1" customFormat="1" ht="16.5" customHeight="1">
      <c r="B121" s="32"/>
      <c r="C121" s="131" t="s">
        <v>181</v>
      </c>
      <c r="D121" s="131" t="s">
        <v>159</v>
      </c>
      <c r="E121" s="132" t="s">
        <v>797</v>
      </c>
      <c r="F121" s="133" t="s">
        <v>798</v>
      </c>
      <c r="G121" s="134" t="s">
        <v>199</v>
      </c>
      <c r="H121" s="135">
        <v>50</v>
      </c>
      <c r="I121" s="136"/>
      <c r="J121" s="137">
        <f>ROUND(I121*H121,2)</f>
        <v>0</v>
      </c>
      <c r="K121" s="133" t="s">
        <v>19</v>
      </c>
      <c r="L121" s="32"/>
      <c r="M121" s="138" t="s">
        <v>19</v>
      </c>
      <c r="N121" s="139" t="s">
        <v>46</v>
      </c>
      <c r="P121" s="140">
        <f>O121*H121</f>
        <v>0</v>
      </c>
      <c r="Q121" s="140">
        <v>0</v>
      </c>
      <c r="R121" s="140">
        <f>Q121*H121</f>
        <v>0</v>
      </c>
      <c r="S121" s="140">
        <v>0</v>
      </c>
      <c r="T121" s="141">
        <f>S121*H121</f>
        <v>0</v>
      </c>
      <c r="AR121" s="142" t="s">
        <v>90</v>
      </c>
      <c r="AT121" s="142" t="s">
        <v>159</v>
      </c>
      <c r="AU121" s="142" t="s">
        <v>84</v>
      </c>
      <c r="AY121" s="17" t="s">
        <v>157</v>
      </c>
      <c r="BE121" s="143">
        <f>IF(N121="základní",J121,0)</f>
        <v>0</v>
      </c>
      <c r="BF121" s="143">
        <f>IF(N121="snížená",J121,0)</f>
        <v>0</v>
      </c>
      <c r="BG121" s="143">
        <f>IF(N121="zákl. přenesená",J121,0)</f>
        <v>0</v>
      </c>
      <c r="BH121" s="143">
        <f>IF(N121="sníž. přenesená",J121,0)</f>
        <v>0</v>
      </c>
      <c r="BI121" s="143">
        <f>IF(N121="nulová",J121,0)</f>
        <v>0</v>
      </c>
      <c r="BJ121" s="17" t="s">
        <v>80</v>
      </c>
      <c r="BK121" s="143">
        <f>ROUND(I121*H121,2)</f>
        <v>0</v>
      </c>
      <c r="BL121" s="17" t="s">
        <v>90</v>
      </c>
      <c r="BM121" s="142" t="s">
        <v>204</v>
      </c>
    </row>
    <row r="122" spans="2:65" s="1" customFormat="1" ht="10">
      <c r="B122" s="32"/>
      <c r="D122" s="144" t="s">
        <v>163</v>
      </c>
      <c r="F122" s="145" t="s">
        <v>798</v>
      </c>
      <c r="I122" s="146"/>
      <c r="L122" s="32"/>
      <c r="M122" s="147"/>
      <c r="T122" s="53"/>
      <c r="AT122" s="17" t="s">
        <v>163</v>
      </c>
      <c r="AU122" s="17" t="s">
        <v>84</v>
      </c>
    </row>
    <row r="123" spans="2:65" s="1" customFormat="1" ht="24.15" customHeight="1">
      <c r="B123" s="32"/>
      <c r="C123" s="131" t="s">
        <v>205</v>
      </c>
      <c r="D123" s="131" t="s">
        <v>159</v>
      </c>
      <c r="E123" s="132" t="s">
        <v>2586</v>
      </c>
      <c r="F123" s="133" t="s">
        <v>2587</v>
      </c>
      <c r="G123" s="134" t="s">
        <v>199</v>
      </c>
      <c r="H123" s="135">
        <v>22.75</v>
      </c>
      <c r="I123" s="136"/>
      <c r="J123" s="137">
        <f>ROUND(I123*H123,2)</f>
        <v>0</v>
      </c>
      <c r="K123" s="133" t="s">
        <v>19</v>
      </c>
      <c r="L123" s="32"/>
      <c r="M123" s="138" t="s">
        <v>19</v>
      </c>
      <c r="N123" s="139" t="s">
        <v>46</v>
      </c>
      <c r="P123" s="140">
        <f>O123*H123</f>
        <v>0</v>
      </c>
      <c r="Q123" s="140">
        <v>0</v>
      </c>
      <c r="R123" s="140">
        <f>Q123*H123</f>
        <v>0</v>
      </c>
      <c r="S123" s="140">
        <v>0</v>
      </c>
      <c r="T123" s="141">
        <f>S123*H123</f>
        <v>0</v>
      </c>
      <c r="AR123" s="142" t="s">
        <v>90</v>
      </c>
      <c r="AT123" s="142" t="s">
        <v>159</v>
      </c>
      <c r="AU123" s="142" t="s">
        <v>84</v>
      </c>
      <c r="AY123" s="17" t="s">
        <v>157</v>
      </c>
      <c r="BE123" s="143">
        <f>IF(N123="základní",J123,0)</f>
        <v>0</v>
      </c>
      <c r="BF123" s="143">
        <f>IF(N123="snížená",J123,0)</f>
        <v>0</v>
      </c>
      <c r="BG123" s="143">
        <f>IF(N123="zákl. přenesená",J123,0)</f>
        <v>0</v>
      </c>
      <c r="BH123" s="143">
        <f>IF(N123="sníž. přenesená",J123,0)</f>
        <v>0</v>
      </c>
      <c r="BI123" s="143">
        <f>IF(N123="nulová",J123,0)</f>
        <v>0</v>
      </c>
      <c r="BJ123" s="17" t="s">
        <v>80</v>
      </c>
      <c r="BK123" s="143">
        <f>ROUND(I123*H123,2)</f>
        <v>0</v>
      </c>
      <c r="BL123" s="17" t="s">
        <v>90</v>
      </c>
      <c r="BM123" s="142" t="s">
        <v>210</v>
      </c>
    </row>
    <row r="124" spans="2:65" s="1" customFormat="1" ht="10">
      <c r="B124" s="32"/>
      <c r="D124" s="144" t="s">
        <v>163</v>
      </c>
      <c r="F124" s="145" t="s">
        <v>2587</v>
      </c>
      <c r="I124" s="146"/>
      <c r="L124" s="32"/>
      <c r="M124" s="147"/>
      <c r="T124" s="53"/>
      <c r="AT124" s="17" t="s">
        <v>163</v>
      </c>
      <c r="AU124" s="17" t="s">
        <v>84</v>
      </c>
    </row>
    <row r="125" spans="2:65" s="12" customFormat="1" ht="10">
      <c r="B125" s="148"/>
      <c r="D125" s="144" t="s">
        <v>164</v>
      </c>
      <c r="E125" s="149" t="s">
        <v>19</v>
      </c>
      <c r="F125" s="150" t="s">
        <v>2588</v>
      </c>
      <c r="H125" s="151">
        <v>22.75</v>
      </c>
      <c r="I125" s="152"/>
      <c r="L125" s="148"/>
      <c r="M125" s="153"/>
      <c r="T125" s="154"/>
      <c r="AT125" s="149" t="s">
        <v>164</v>
      </c>
      <c r="AU125" s="149" t="s">
        <v>84</v>
      </c>
      <c r="AV125" s="12" t="s">
        <v>84</v>
      </c>
      <c r="AW125" s="12" t="s">
        <v>36</v>
      </c>
      <c r="AX125" s="12" t="s">
        <v>75</v>
      </c>
      <c r="AY125" s="149" t="s">
        <v>157</v>
      </c>
    </row>
    <row r="126" spans="2:65" s="13" customFormat="1" ht="10">
      <c r="B126" s="155"/>
      <c r="D126" s="144" t="s">
        <v>164</v>
      </c>
      <c r="E126" s="156" t="s">
        <v>19</v>
      </c>
      <c r="F126" s="157" t="s">
        <v>166</v>
      </c>
      <c r="H126" s="158">
        <v>22.75</v>
      </c>
      <c r="I126" s="159"/>
      <c r="L126" s="155"/>
      <c r="M126" s="160"/>
      <c r="T126" s="161"/>
      <c r="AT126" s="156" t="s">
        <v>164</v>
      </c>
      <c r="AU126" s="156" t="s">
        <v>84</v>
      </c>
      <c r="AV126" s="13" t="s">
        <v>90</v>
      </c>
      <c r="AW126" s="13" t="s">
        <v>36</v>
      </c>
      <c r="AX126" s="13" t="s">
        <v>80</v>
      </c>
      <c r="AY126" s="156" t="s">
        <v>157</v>
      </c>
    </row>
    <row r="127" spans="2:65" s="1" customFormat="1" ht="16.5" customHeight="1">
      <c r="B127" s="32"/>
      <c r="C127" s="131" t="s">
        <v>8</v>
      </c>
      <c r="D127" s="131" t="s">
        <v>159</v>
      </c>
      <c r="E127" s="132" t="s">
        <v>2589</v>
      </c>
      <c r="F127" s="133" t="s">
        <v>2590</v>
      </c>
      <c r="G127" s="134" t="s">
        <v>162</v>
      </c>
      <c r="H127" s="135">
        <v>1616.5050000000001</v>
      </c>
      <c r="I127" s="136"/>
      <c r="J127" s="137">
        <f>ROUND(I127*H127,2)</f>
        <v>0</v>
      </c>
      <c r="K127" s="133" t="s">
        <v>19</v>
      </c>
      <c r="L127" s="32"/>
      <c r="M127" s="138" t="s">
        <v>19</v>
      </c>
      <c r="N127" s="139" t="s">
        <v>46</v>
      </c>
      <c r="P127" s="140">
        <f>O127*H127</f>
        <v>0</v>
      </c>
      <c r="Q127" s="140">
        <v>0</v>
      </c>
      <c r="R127" s="140">
        <f>Q127*H127</f>
        <v>0</v>
      </c>
      <c r="S127" s="140">
        <v>0</v>
      </c>
      <c r="T127" s="141">
        <f>S127*H127</f>
        <v>0</v>
      </c>
      <c r="AR127" s="142" t="s">
        <v>90</v>
      </c>
      <c r="AT127" s="142" t="s">
        <v>159</v>
      </c>
      <c r="AU127" s="142" t="s">
        <v>84</v>
      </c>
      <c r="AY127" s="17" t="s">
        <v>157</v>
      </c>
      <c r="BE127" s="143">
        <f>IF(N127="základní",J127,0)</f>
        <v>0</v>
      </c>
      <c r="BF127" s="143">
        <f>IF(N127="snížená",J127,0)</f>
        <v>0</v>
      </c>
      <c r="BG127" s="143">
        <f>IF(N127="zákl. přenesená",J127,0)</f>
        <v>0</v>
      </c>
      <c r="BH127" s="143">
        <f>IF(N127="sníž. přenesená",J127,0)</f>
        <v>0</v>
      </c>
      <c r="BI127" s="143">
        <f>IF(N127="nulová",J127,0)</f>
        <v>0</v>
      </c>
      <c r="BJ127" s="17" t="s">
        <v>80</v>
      </c>
      <c r="BK127" s="143">
        <f>ROUND(I127*H127,2)</f>
        <v>0</v>
      </c>
      <c r="BL127" s="17" t="s">
        <v>90</v>
      </c>
      <c r="BM127" s="142" t="s">
        <v>213</v>
      </c>
    </row>
    <row r="128" spans="2:65" s="1" customFormat="1" ht="10">
      <c r="B128" s="32"/>
      <c r="D128" s="144" t="s">
        <v>163</v>
      </c>
      <c r="F128" s="145" t="s">
        <v>2590</v>
      </c>
      <c r="I128" s="146"/>
      <c r="L128" s="32"/>
      <c r="M128" s="147"/>
      <c r="T128" s="53"/>
      <c r="AT128" s="17" t="s">
        <v>163</v>
      </c>
      <c r="AU128" s="17" t="s">
        <v>84</v>
      </c>
    </row>
    <row r="129" spans="2:65" s="12" customFormat="1" ht="10">
      <c r="B129" s="148"/>
      <c r="D129" s="144" t="s">
        <v>164</v>
      </c>
      <c r="E129" s="149" t="s">
        <v>19</v>
      </c>
      <c r="F129" s="150" t="s">
        <v>2591</v>
      </c>
      <c r="H129" s="151">
        <v>538.83500000000004</v>
      </c>
      <c r="I129" s="152"/>
      <c r="L129" s="148"/>
      <c r="M129" s="153"/>
      <c r="T129" s="154"/>
      <c r="AT129" s="149" t="s">
        <v>164</v>
      </c>
      <c r="AU129" s="149" t="s">
        <v>84</v>
      </c>
      <c r="AV129" s="12" t="s">
        <v>84</v>
      </c>
      <c r="AW129" s="12" t="s">
        <v>36</v>
      </c>
      <c r="AX129" s="12" t="s">
        <v>75</v>
      </c>
      <c r="AY129" s="149" t="s">
        <v>157</v>
      </c>
    </row>
    <row r="130" spans="2:65" s="12" customFormat="1" ht="10">
      <c r="B130" s="148"/>
      <c r="D130" s="144" t="s">
        <v>164</v>
      </c>
      <c r="E130" s="149" t="s">
        <v>19</v>
      </c>
      <c r="F130" s="150" t="s">
        <v>2592</v>
      </c>
      <c r="H130" s="151">
        <v>1077.67</v>
      </c>
      <c r="I130" s="152"/>
      <c r="L130" s="148"/>
      <c r="M130" s="153"/>
      <c r="T130" s="154"/>
      <c r="AT130" s="149" t="s">
        <v>164</v>
      </c>
      <c r="AU130" s="149" t="s">
        <v>84</v>
      </c>
      <c r="AV130" s="12" t="s">
        <v>84</v>
      </c>
      <c r="AW130" s="12" t="s">
        <v>36</v>
      </c>
      <c r="AX130" s="12" t="s">
        <v>75</v>
      </c>
      <c r="AY130" s="149" t="s">
        <v>157</v>
      </c>
    </row>
    <row r="131" spans="2:65" s="13" customFormat="1" ht="10">
      <c r="B131" s="155"/>
      <c r="D131" s="144" t="s">
        <v>164</v>
      </c>
      <c r="E131" s="156" t="s">
        <v>19</v>
      </c>
      <c r="F131" s="157" t="s">
        <v>166</v>
      </c>
      <c r="H131" s="158">
        <v>1616.5050000000001</v>
      </c>
      <c r="I131" s="159"/>
      <c r="L131" s="155"/>
      <c r="M131" s="160"/>
      <c r="T131" s="161"/>
      <c r="AT131" s="156" t="s">
        <v>164</v>
      </c>
      <c r="AU131" s="156" t="s">
        <v>84</v>
      </c>
      <c r="AV131" s="13" t="s">
        <v>90</v>
      </c>
      <c r="AW131" s="13" t="s">
        <v>36</v>
      </c>
      <c r="AX131" s="13" t="s">
        <v>80</v>
      </c>
      <c r="AY131" s="156" t="s">
        <v>157</v>
      </c>
    </row>
    <row r="132" spans="2:65" s="1" customFormat="1" ht="16.5" customHeight="1">
      <c r="B132" s="32"/>
      <c r="C132" s="131" t="s">
        <v>215</v>
      </c>
      <c r="D132" s="131" t="s">
        <v>159</v>
      </c>
      <c r="E132" s="132" t="s">
        <v>2593</v>
      </c>
      <c r="F132" s="133" t="s">
        <v>2594</v>
      </c>
      <c r="G132" s="134" t="s">
        <v>162</v>
      </c>
      <c r="H132" s="135">
        <v>66</v>
      </c>
      <c r="I132" s="136"/>
      <c r="J132" s="137">
        <f>ROUND(I132*H132,2)</f>
        <v>0</v>
      </c>
      <c r="K132" s="133" t="s">
        <v>19</v>
      </c>
      <c r="L132" s="32"/>
      <c r="M132" s="138" t="s">
        <v>19</v>
      </c>
      <c r="N132" s="139" t="s">
        <v>46</v>
      </c>
      <c r="P132" s="140">
        <f>O132*H132</f>
        <v>0</v>
      </c>
      <c r="Q132" s="140">
        <v>0</v>
      </c>
      <c r="R132" s="140">
        <f>Q132*H132</f>
        <v>0</v>
      </c>
      <c r="S132" s="140">
        <v>0</v>
      </c>
      <c r="T132" s="141">
        <f>S132*H132</f>
        <v>0</v>
      </c>
      <c r="AR132" s="142" t="s">
        <v>90</v>
      </c>
      <c r="AT132" s="142" t="s">
        <v>159</v>
      </c>
      <c r="AU132" s="142" t="s">
        <v>84</v>
      </c>
      <c r="AY132" s="17" t="s">
        <v>157</v>
      </c>
      <c r="BE132" s="143">
        <f>IF(N132="základní",J132,0)</f>
        <v>0</v>
      </c>
      <c r="BF132" s="143">
        <f>IF(N132="snížená",J132,0)</f>
        <v>0</v>
      </c>
      <c r="BG132" s="143">
        <f>IF(N132="zákl. přenesená",J132,0)</f>
        <v>0</v>
      </c>
      <c r="BH132" s="143">
        <f>IF(N132="sníž. přenesená",J132,0)</f>
        <v>0</v>
      </c>
      <c r="BI132" s="143">
        <f>IF(N132="nulová",J132,0)</f>
        <v>0</v>
      </c>
      <c r="BJ132" s="17" t="s">
        <v>80</v>
      </c>
      <c r="BK132" s="143">
        <f>ROUND(I132*H132,2)</f>
        <v>0</v>
      </c>
      <c r="BL132" s="17" t="s">
        <v>90</v>
      </c>
      <c r="BM132" s="142" t="s">
        <v>218</v>
      </c>
    </row>
    <row r="133" spans="2:65" s="1" customFormat="1" ht="10">
      <c r="B133" s="32"/>
      <c r="D133" s="144" t="s">
        <v>163</v>
      </c>
      <c r="F133" s="145" t="s">
        <v>2594</v>
      </c>
      <c r="I133" s="146"/>
      <c r="L133" s="32"/>
      <c r="M133" s="147"/>
      <c r="T133" s="53"/>
      <c r="AT133" s="17" t="s">
        <v>163</v>
      </c>
      <c r="AU133" s="17" t="s">
        <v>84</v>
      </c>
    </row>
    <row r="134" spans="2:65" s="12" customFormat="1" ht="10">
      <c r="B134" s="148"/>
      <c r="D134" s="144" t="s">
        <v>164</v>
      </c>
      <c r="E134" s="149" t="s">
        <v>19</v>
      </c>
      <c r="F134" s="150" t="s">
        <v>2595</v>
      </c>
      <c r="H134" s="151">
        <v>22</v>
      </c>
      <c r="I134" s="152"/>
      <c r="L134" s="148"/>
      <c r="M134" s="153"/>
      <c r="T134" s="154"/>
      <c r="AT134" s="149" t="s">
        <v>164</v>
      </c>
      <c r="AU134" s="149" t="s">
        <v>84</v>
      </c>
      <c r="AV134" s="12" t="s">
        <v>84</v>
      </c>
      <c r="AW134" s="12" t="s">
        <v>36</v>
      </c>
      <c r="AX134" s="12" t="s">
        <v>75</v>
      </c>
      <c r="AY134" s="149" t="s">
        <v>157</v>
      </c>
    </row>
    <row r="135" spans="2:65" s="12" customFormat="1" ht="10">
      <c r="B135" s="148"/>
      <c r="D135" s="144" t="s">
        <v>164</v>
      </c>
      <c r="E135" s="149" t="s">
        <v>19</v>
      </c>
      <c r="F135" s="150" t="s">
        <v>2596</v>
      </c>
      <c r="H135" s="151">
        <v>44</v>
      </c>
      <c r="I135" s="152"/>
      <c r="L135" s="148"/>
      <c r="M135" s="153"/>
      <c r="T135" s="154"/>
      <c r="AT135" s="149" t="s">
        <v>164</v>
      </c>
      <c r="AU135" s="149" t="s">
        <v>84</v>
      </c>
      <c r="AV135" s="12" t="s">
        <v>84</v>
      </c>
      <c r="AW135" s="12" t="s">
        <v>36</v>
      </c>
      <c r="AX135" s="12" t="s">
        <v>75</v>
      </c>
      <c r="AY135" s="149" t="s">
        <v>157</v>
      </c>
    </row>
    <row r="136" spans="2:65" s="13" customFormat="1" ht="10">
      <c r="B136" s="155"/>
      <c r="D136" s="144" t="s">
        <v>164</v>
      </c>
      <c r="E136" s="156" t="s">
        <v>19</v>
      </c>
      <c r="F136" s="157" t="s">
        <v>166</v>
      </c>
      <c r="H136" s="158">
        <v>66</v>
      </c>
      <c r="I136" s="159"/>
      <c r="L136" s="155"/>
      <c r="M136" s="160"/>
      <c r="T136" s="161"/>
      <c r="AT136" s="156" t="s">
        <v>164</v>
      </c>
      <c r="AU136" s="156" t="s">
        <v>84</v>
      </c>
      <c r="AV136" s="13" t="s">
        <v>90</v>
      </c>
      <c r="AW136" s="13" t="s">
        <v>36</v>
      </c>
      <c r="AX136" s="13" t="s">
        <v>80</v>
      </c>
      <c r="AY136" s="156" t="s">
        <v>157</v>
      </c>
    </row>
    <row r="137" spans="2:65" s="1" customFormat="1" ht="16.5" customHeight="1">
      <c r="B137" s="32"/>
      <c r="C137" s="131" t="s">
        <v>189</v>
      </c>
      <c r="D137" s="131" t="s">
        <v>159</v>
      </c>
      <c r="E137" s="132" t="s">
        <v>2597</v>
      </c>
      <c r="F137" s="133" t="s">
        <v>2598</v>
      </c>
      <c r="G137" s="134" t="s">
        <v>199</v>
      </c>
      <c r="H137" s="135">
        <v>280.19400000000002</v>
      </c>
      <c r="I137" s="136"/>
      <c r="J137" s="137">
        <f>ROUND(I137*H137,2)</f>
        <v>0</v>
      </c>
      <c r="K137" s="133" t="s">
        <v>19</v>
      </c>
      <c r="L137" s="32"/>
      <c r="M137" s="138" t="s">
        <v>19</v>
      </c>
      <c r="N137" s="139" t="s">
        <v>46</v>
      </c>
      <c r="P137" s="140">
        <f>O137*H137</f>
        <v>0</v>
      </c>
      <c r="Q137" s="140">
        <v>0</v>
      </c>
      <c r="R137" s="140">
        <f>Q137*H137</f>
        <v>0</v>
      </c>
      <c r="S137" s="140">
        <v>0</v>
      </c>
      <c r="T137" s="141">
        <f>S137*H137</f>
        <v>0</v>
      </c>
      <c r="AR137" s="142" t="s">
        <v>90</v>
      </c>
      <c r="AT137" s="142" t="s">
        <v>159</v>
      </c>
      <c r="AU137" s="142" t="s">
        <v>84</v>
      </c>
      <c r="AY137" s="17" t="s">
        <v>157</v>
      </c>
      <c r="BE137" s="143">
        <f>IF(N137="základní",J137,0)</f>
        <v>0</v>
      </c>
      <c r="BF137" s="143">
        <f>IF(N137="snížená",J137,0)</f>
        <v>0</v>
      </c>
      <c r="BG137" s="143">
        <f>IF(N137="zákl. přenesená",J137,0)</f>
        <v>0</v>
      </c>
      <c r="BH137" s="143">
        <f>IF(N137="sníž. přenesená",J137,0)</f>
        <v>0</v>
      </c>
      <c r="BI137" s="143">
        <f>IF(N137="nulová",J137,0)</f>
        <v>0</v>
      </c>
      <c r="BJ137" s="17" t="s">
        <v>80</v>
      </c>
      <c r="BK137" s="143">
        <f>ROUND(I137*H137,2)</f>
        <v>0</v>
      </c>
      <c r="BL137" s="17" t="s">
        <v>90</v>
      </c>
      <c r="BM137" s="142" t="s">
        <v>221</v>
      </c>
    </row>
    <row r="138" spans="2:65" s="1" customFormat="1" ht="10">
      <c r="B138" s="32"/>
      <c r="D138" s="144" t="s">
        <v>163</v>
      </c>
      <c r="F138" s="145" t="s">
        <v>2598</v>
      </c>
      <c r="I138" s="146"/>
      <c r="L138" s="32"/>
      <c r="M138" s="147"/>
      <c r="T138" s="53"/>
      <c r="AT138" s="17" t="s">
        <v>163</v>
      </c>
      <c r="AU138" s="17" t="s">
        <v>84</v>
      </c>
    </row>
    <row r="139" spans="2:65" s="12" customFormat="1" ht="10">
      <c r="B139" s="148"/>
      <c r="D139" s="144" t="s">
        <v>164</v>
      </c>
      <c r="E139" s="149" t="s">
        <v>19</v>
      </c>
      <c r="F139" s="150" t="s">
        <v>2599</v>
      </c>
      <c r="H139" s="151">
        <v>280.19400000000002</v>
      </c>
      <c r="I139" s="152"/>
      <c r="L139" s="148"/>
      <c r="M139" s="153"/>
      <c r="T139" s="154"/>
      <c r="AT139" s="149" t="s">
        <v>164</v>
      </c>
      <c r="AU139" s="149" t="s">
        <v>84</v>
      </c>
      <c r="AV139" s="12" t="s">
        <v>84</v>
      </c>
      <c r="AW139" s="12" t="s">
        <v>36</v>
      </c>
      <c r="AX139" s="12" t="s">
        <v>75</v>
      </c>
      <c r="AY139" s="149" t="s">
        <v>157</v>
      </c>
    </row>
    <row r="140" spans="2:65" s="13" customFormat="1" ht="10">
      <c r="B140" s="155"/>
      <c r="D140" s="144" t="s">
        <v>164</v>
      </c>
      <c r="E140" s="156" t="s">
        <v>19</v>
      </c>
      <c r="F140" s="157" t="s">
        <v>166</v>
      </c>
      <c r="H140" s="158">
        <v>280.19400000000002</v>
      </c>
      <c r="I140" s="159"/>
      <c r="L140" s="155"/>
      <c r="M140" s="160"/>
      <c r="T140" s="161"/>
      <c r="AT140" s="156" t="s">
        <v>164</v>
      </c>
      <c r="AU140" s="156" t="s">
        <v>84</v>
      </c>
      <c r="AV140" s="13" t="s">
        <v>90</v>
      </c>
      <c r="AW140" s="13" t="s">
        <v>36</v>
      </c>
      <c r="AX140" s="13" t="s">
        <v>80</v>
      </c>
      <c r="AY140" s="156" t="s">
        <v>157</v>
      </c>
    </row>
    <row r="141" spans="2:65" s="11" customFormat="1" ht="22.75" customHeight="1">
      <c r="B141" s="119"/>
      <c r="D141" s="120" t="s">
        <v>74</v>
      </c>
      <c r="E141" s="129" t="s">
        <v>1662</v>
      </c>
      <c r="F141" s="129" t="s">
        <v>1663</v>
      </c>
      <c r="I141" s="122"/>
      <c r="J141" s="130">
        <f>BK141</f>
        <v>0</v>
      </c>
      <c r="L141" s="119"/>
      <c r="M141" s="124"/>
      <c r="P141" s="125">
        <f>SUM(P142:P161)</f>
        <v>0</v>
      </c>
      <c r="R141" s="125">
        <f>SUM(R142:R161)</f>
        <v>0</v>
      </c>
      <c r="T141" s="126">
        <f>SUM(T142:T161)</f>
        <v>0</v>
      </c>
      <c r="AR141" s="120" t="s">
        <v>80</v>
      </c>
      <c r="AT141" s="127" t="s">
        <v>74</v>
      </c>
      <c r="AU141" s="127" t="s">
        <v>80</v>
      </c>
      <c r="AY141" s="120" t="s">
        <v>157</v>
      </c>
      <c r="BK141" s="128">
        <f>SUM(BK142:BK161)</f>
        <v>0</v>
      </c>
    </row>
    <row r="142" spans="2:65" s="1" customFormat="1" ht="16.5" customHeight="1">
      <c r="B142" s="32"/>
      <c r="C142" s="131" t="s">
        <v>223</v>
      </c>
      <c r="D142" s="131" t="s">
        <v>159</v>
      </c>
      <c r="E142" s="132" t="s">
        <v>2438</v>
      </c>
      <c r="F142" s="133" t="s">
        <v>2439</v>
      </c>
      <c r="G142" s="134" t="s">
        <v>185</v>
      </c>
      <c r="H142" s="135">
        <v>421.96899999999999</v>
      </c>
      <c r="I142" s="136"/>
      <c r="J142" s="137">
        <f>ROUND(I142*H142,2)</f>
        <v>0</v>
      </c>
      <c r="K142" s="133" t="s">
        <v>19</v>
      </c>
      <c r="L142" s="32"/>
      <c r="M142" s="138" t="s">
        <v>19</v>
      </c>
      <c r="N142" s="139" t="s">
        <v>46</v>
      </c>
      <c r="P142" s="140">
        <f>O142*H142</f>
        <v>0</v>
      </c>
      <c r="Q142" s="140">
        <v>0</v>
      </c>
      <c r="R142" s="140">
        <f>Q142*H142</f>
        <v>0</v>
      </c>
      <c r="S142" s="140">
        <v>0</v>
      </c>
      <c r="T142" s="141">
        <f>S142*H142</f>
        <v>0</v>
      </c>
      <c r="AR142" s="142" t="s">
        <v>90</v>
      </c>
      <c r="AT142" s="142" t="s">
        <v>159</v>
      </c>
      <c r="AU142" s="142" t="s">
        <v>84</v>
      </c>
      <c r="AY142" s="17" t="s">
        <v>157</v>
      </c>
      <c r="BE142" s="143">
        <f>IF(N142="základní",J142,0)</f>
        <v>0</v>
      </c>
      <c r="BF142" s="143">
        <f>IF(N142="snížená",J142,0)</f>
        <v>0</v>
      </c>
      <c r="BG142" s="143">
        <f>IF(N142="zákl. přenesená",J142,0)</f>
        <v>0</v>
      </c>
      <c r="BH142" s="143">
        <f>IF(N142="sníž. přenesená",J142,0)</f>
        <v>0</v>
      </c>
      <c r="BI142" s="143">
        <f>IF(N142="nulová",J142,0)</f>
        <v>0</v>
      </c>
      <c r="BJ142" s="17" t="s">
        <v>80</v>
      </c>
      <c r="BK142" s="143">
        <f>ROUND(I142*H142,2)</f>
        <v>0</v>
      </c>
      <c r="BL142" s="17" t="s">
        <v>90</v>
      </c>
      <c r="BM142" s="142" t="s">
        <v>226</v>
      </c>
    </row>
    <row r="143" spans="2:65" s="1" customFormat="1" ht="10">
      <c r="B143" s="32"/>
      <c r="D143" s="144" t="s">
        <v>163</v>
      </c>
      <c r="F143" s="145" t="s">
        <v>2439</v>
      </c>
      <c r="I143" s="146"/>
      <c r="L143" s="32"/>
      <c r="M143" s="147"/>
      <c r="T143" s="53"/>
      <c r="AT143" s="17" t="s">
        <v>163</v>
      </c>
      <c r="AU143" s="17" t="s">
        <v>84</v>
      </c>
    </row>
    <row r="144" spans="2:65" s="1" customFormat="1" ht="16.5" customHeight="1">
      <c r="B144" s="32"/>
      <c r="C144" s="131" t="s">
        <v>192</v>
      </c>
      <c r="D144" s="131" t="s">
        <v>159</v>
      </c>
      <c r="E144" s="132" t="s">
        <v>1664</v>
      </c>
      <c r="F144" s="133" t="s">
        <v>1665</v>
      </c>
      <c r="G144" s="134" t="s">
        <v>185</v>
      </c>
      <c r="H144" s="135">
        <v>421.96899999999999</v>
      </c>
      <c r="I144" s="136"/>
      <c r="J144" s="137">
        <f>ROUND(I144*H144,2)</f>
        <v>0</v>
      </c>
      <c r="K144" s="133" t="s">
        <v>19</v>
      </c>
      <c r="L144" s="32"/>
      <c r="M144" s="138" t="s">
        <v>19</v>
      </c>
      <c r="N144" s="139" t="s">
        <v>46</v>
      </c>
      <c r="P144" s="140">
        <f>O144*H144</f>
        <v>0</v>
      </c>
      <c r="Q144" s="140">
        <v>0</v>
      </c>
      <c r="R144" s="140">
        <f>Q144*H144</f>
        <v>0</v>
      </c>
      <c r="S144" s="140">
        <v>0</v>
      </c>
      <c r="T144" s="141">
        <f>S144*H144</f>
        <v>0</v>
      </c>
      <c r="AR144" s="142" t="s">
        <v>90</v>
      </c>
      <c r="AT144" s="142" t="s">
        <v>159</v>
      </c>
      <c r="AU144" s="142" t="s">
        <v>84</v>
      </c>
      <c r="AY144" s="17" t="s">
        <v>157</v>
      </c>
      <c r="BE144" s="143">
        <f>IF(N144="základní",J144,0)</f>
        <v>0</v>
      </c>
      <c r="BF144" s="143">
        <f>IF(N144="snížená",J144,0)</f>
        <v>0</v>
      </c>
      <c r="BG144" s="143">
        <f>IF(N144="zákl. přenesená",J144,0)</f>
        <v>0</v>
      </c>
      <c r="BH144" s="143">
        <f>IF(N144="sníž. přenesená",J144,0)</f>
        <v>0</v>
      </c>
      <c r="BI144" s="143">
        <f>IF(N144="nulová",J144,0)</f>
        <v>0</v>
      </c>
      <c r="BJ144" s="17" t="s">
        <v>80</v>
      </c>
      <c r="BK144" s="143">
        <f>ROUND(I144*H144,2)</f>
        <v>0</v>
      </c>
      <c r="BL144" s="17" t="s">
        <v>90</v>
      </c>
      <c r="BM144" s="142" t="s">
        <v>230</v>
      </c>
    </row>
    <row r="145" spans="2:65" s="1" customFormat="1" ht="10">
      <c r="B145" s="32"/>
      <c r="D145" s="144" t="s">
        <v>163</v>
      </c>
      <c r="F145" s="145" t="s">
        <v>1665</v>
      </c>
      <c r="I145" s="146"/>
      <c r="L145" s="32"/>
      <c r="M145" s="147"/>
      <c r="T145" s="53"/>
      <c r="AT145" s="17" t="s">
        <v>163</v>
      </c>
      <c r="AU145" s="17" t="s">
        <v>84</v>
      </c>
    </row>
    <row r="146" spans="2:65" s="1" customFormat="1" ht="16.5" customHeight="1">
      <c r="B146" s="32"/>
      <c r="C146" s="131" t="s">
        <v>232</v>
      </c>
      <c r="D146" s="131" t="s">
        <v>159</v>
      </c>
      <c r="E146" s="132" t="s">
        <v>1666</v>
      </c>
      <c r="F146" s="133" t="s">
        <v>1667</v>
      </c>
      <c r="G146" s="134" t="s">
        <v>185</v>
      </c>
      <c r="H146" s="135">
        <v>2109.8449999999998</v>
      </c>
      <c r="I146" s="136"/>
      <c r="J146" s="137">
        <f>ROUND(I146*H146,2)</f>
        <v>0</v>
      </c>
      <c r="K146" s="133" t="s">
        <v>19</v>
      </c>
      <c r="L146" s="32"/>
      <c r="M146" s="138" t="s">
        <v>19</v>
      </c>
      <c r="N146" s="139" t="s">
        <v>46</v>
      </c>
      <c r="P146" s="140">
        <f>O146*H146</f>
        <v>0</v>
      </c>
      <c r="Q146" s="140">
        <v>0</v>
      </c>
      <c r="R146" s="140">
        <f>Q146*H146</f>
        <v>0</v>
      </c>
      <c r="S146" s="140">
        <v>0</v>
      </c>
      <c r="T146" s="141">
        <f>S146*H146</f>
        <v>0</v>
      </c>
      <c r="AR146" s="142" t="s">
        <v>90</v>
      </c>
      <c r="AT146" s="142" t="s">
        <v>159</v>
      </c>
      <c r="AU146" s="142" t="s">
        <v>84</v>
      </c>
      <c r="AY146" s="17" t="s">
        <v>157</v>
      </c>
      <c r="BE146" s="143">
        <f>IF(N146="základní",J146,0)</f>
        <v>0</v>
      </c>
      <c r="BF146" s="143">
        <f>IF(N146="snížená",J146,0)</f>
        <v>0</v>
      </c>
      <c r="BG146" s="143">
        <f>IF(N146="zákl. přenesená",J146,0)</f>
        <v>0</v>
      </c>
      <c r="BH146" s="143">
        <f>IF(N146="sníž. přenesená",J146,0)</f>
        <v>0</v>
      </c>
      <c r="BI146" s="143">
        <f>IF(N146="nulová",J146,0)</f>
        <v>0</v>
      </c>
      <c r="BJ146" s="17" t="s">
        <v>80</v>
      </c>
      <c r="BK146" s="143">
        <f>ROUND(I146*H146,2)</f>
        <v>0</v>
      </c>
      <c r="BL146" s="17" t="s">
        <v>90</v>
      </c>
      <c r="BM146" s="142" t="s">
        <v>236</v>
      </c>
    </row>
    <row r="147" spans="2:65" s="1" customFormat="1" ht="10">
      <c r="B147" s="32"/>
      <c r="D147" s="144" t="s">
        <v>163</v>
      </c>
      <c r="F147" s="145" t="s">
        <v>1667</v>
      </c>
      <c r="I147" s="146"/>
      <c r="L147" s="32"/>
      <c r="M147" s="147"/>
      <c r="T147" s="53"/>
      <c r="AT147" s="17" t="s">
        <v>163</v>
      </c>
      <c r="AU147" s="17" t="s">
        <v>84</v>
      </c>
    </row>
    <row r="148" spans="2:65" s="12" customFormat="1" ht="10">
      <c r="B148" s="148"/>
      <c r="D148" s="144" t="s">
        <v>164</v>
      </c>
      <c r="E148" s="149" t="s">
        <v>19</v>
      </c>
      <c r="F148" s="150" t="s">
        <v>2600</v>
      </c>
      <c r="H148" s="151">
        <v>2109.8449999999998</v>
      </c>
      <c r="I148" s="152"/>
      <c r="L148" s="148"/>
      <c r="M148" s="153"/>
      <c r="T148" s="154"/>
      <c r="AT148" s="149" t="s">
        <v>164</v>
      </c>
      <c r="AU148" s="149" t="s">
        <v>84</v>
      </c>
      <c r="AV148" s="12" t="s">
        <v>84</v>
      </c>
      <c r="AW148" s="12" t="s">
        <v>36</v>
      </c>
      <c r="AX148" s="12" t="s">
        <v>75</v>
      </c>
      <c r="AY148" s="149" t="s">
        <v>157</v>
      </c>
    </row>
    <row r="149" spans="2:65" s="13" customFormat="1" ht="10">
      <c r="B149" s="155"/>
      <c r="D149" s="144" t="s">
        <v>164</v>
      </c>
      <c r="E149" s="156" t="s">
        <v>19</v>
      </c>
      <c r="F149" s="157" t="s">
        <v>166</v>
      </c>
      <c r="H149" s="158">
        <v>2109.8449999999998</v>
      </c>
      <c r="I149" s="159"/>
      <c r="L149" s="155"/>
      <c r="M149" s="160"/>
      <c r="T149" s="161"/>
      <c r="AT149" s="156" t="s">
        <v>164</v>
      </c>
      <c r="AU149" s="156" t="s">
        <v>84</v>
      </c>
      <c r="AV149" s="13" t="s">
        <v>90</v>
      </c>
      <c r="AW149" s="13" t="s">
        <v>36</v>
      </c>
      <c r="AX149" s="13" t="s">
        <v>80</v>
      </c>
      <c r="AY149" s="156" t="s">
        <v>157</v>
      </c>
    </row>
    <row r="150" spans="2:65" s="1" customFormat="1" ht="21.75" customHeight="1">
      <c r="B150" s="32"/>
      <c r="C150" s="131" t="s">
        <v>200</v>
      </c>
      <c r="D150" s="131" t="s">
        <v>159</v>
      </c>
      <c r="E150" s="132" t="s">
        <v>2601</v>
      </c>
      <c r="F150" s="133" t="s">
        <v>2602</v>
      </c>
      <c r="G150" s="134" t="s">
        <v>185</v>
      </c>
      <c r="H150" s="135">
        <v>25.608000000000001</v>
      </c>
      <c r="I150" s="136"/>
      <c r="J150" s="137">
        <f>ROUND(I150*H150,2)</f>
        <v>0</v>
      </c>
      <c r="K150" s="133" t="s">
        <v>19</v>
      </c>
      <c r="L150" s="32"/>
      <c r="M150" s="138" t="s">
        <v>19</v>
      </c>
      <c r="N150" s="139" t="s">
        <v>46</v>
      </c>
      <c r="P150" s="140">
        <f>O150*H150</f>
        <v>0</v>
      </c>
      <c r="Q150" s="140">
        <v>0</v>
      </c>
      <c r="R150" s="140">
        <f>Q150*H150</f>
        <v>0</v>
      </c>
      <c r="S150" s="140">
        <v>0</v>
      </c>
      <c r="T150" s="141">
        <f>S150*H150</f>
        <v>0</v>
      </c>
      <c r="AR150" s="142" t="s">
        <v>90</v>
      </c>
      <c r="AT150" s="142" t="s">
        <v>159</v>
      </c>
      <c r="AU150" s="142" t="s">
        <v>84</v>
      </c>
      <c r="AY150" s="17" t="s">
        <v>157</v>
      </c>
      <c r="BE150" s="143">
        <f>IF(N150="základní",J150,0)</f>
        <v>0</v>
      </c>
      <c r="BF150" s="143">
        <f>IF(N150="snížená",J150,0)</f>
        <v>0</v>
      </c>
      <c r="BG150" s="143">
        <f>IF(N150="zákl. přenesená",J150,0)</f>
        <v>0</v>
      </c>
      <c r="BH150" s="143">
        <f>IF(N150="sníž. přenesená",J150,0)</f>
        <v>0</v>
      </c>
      <c r="BI150" s="143">
        <f>IF(N150="nulová",J150,0)</f>
        <v>0</v>
      </c>
      <c r="BJ150" s="17" t="s">
        <v>80</v>
      </c>
      <c r="BK150" s="143">
        <f>ROUND(I150*H150,2)</f>
        <v>0</v>
      </c>
      <c r="BL150" s="17" t="s">
        <v>90</v>
      </c>
      <c r="BM150" s="142" t="s">
        <v>240</v>
      </c>
    </row>
    <row r="151" spans="2:65" s="1" customFormat="1" ht="10">
      <c r="B151" s="32"/>
      <c r="D151" s="144" t="s">
        <v>163</v>
      </c>
      <c r="F151" s="145" t="s">
        <v>2602</v>
      </c>
      <c r="I151" s="146"/>
      <c r="L151" s="32"/>
      <c r="M151" s="147"/>
      <c r="T151" s="53"/>
      <c r="AT151" s="17" t="s">
        <v>163</v>
      </c>
      <c r="AU151" s="17" t="s">
        <v>84</v>
      </c>
    </row>
    <row r="152" spans="2:65" s="12" customFormat="1" ht="10">
      <c r="B152" s="148"/>
      <c r="D152" s="144" t="s">
        <v>164</v>
      </c>
      <c r="E152" s="149" t="s">
        <v>19</v>
      </c>
      <c r="F152" s="150" t="s">
        <v>2603</v>
      </c>
      <c r="H152" s="151">
        <v>25.608000000000001</v>
      </c>
      <c r="I152" s="152"/>
      <c r="L152" s="148"/>
      <c r="M152" s="153"/>
      <c r="T152" s="154"/>
      <c r="AT152" s="149" t="s">
        <v>164</v>
      </c>
      <c r="AU152" s="149" t="s">
        <v>84</v>
      </c>
      <c r="AV152" s="12" t="s">
        <v>84</v>
      </c>
      <c r="AW152" s="12" t="s">
        <v>36</v>
      </c>
      <c r="AX152" s="12" t="s">
        <v>75</v>
      </c>
      <c r="AY152" s="149" t="s">
        <v>157</v>
      </c>
    </row>
    <row r="153" spans="2:65" s="13" customFormat="1" ht="10">
      <c r="B153" s="155"/>
      <c r="D153" s="144" t="s">
        <v>164</v>
      </c>
      <c r="E153" s="156" t="s">
        <v>19</v>
      </c>
      <c r="F153" s="157" t="s">
        <v>166</v>
      </c>
      <c r="H153" s="158">
        <v>25.608000000000001</v>
      </c>
      <c r="I153" s="159"/>
      <c r="L153" s="155"/>
      <c r="M153" s="160"/>
      <c r="T153" s="161"/>
      <c r="AT153" s="156" t="s">
        <v>164</v>
      </c>
      <c r="AU153" s="156" t="s">
        <v>84</v>
      </c>
      <c r="AV153" s="13" t="s">
        <v>90</v>
      </c>
      <c r="AW153" s="13" t="s">
        <v>36</v>
      </c>
      <c r="AX153" s="13" t="s">
        <v>80</v>
      </c>
      <c r="AY153" s="156" t="s">
        <v>157</v>
      </c>
    </row>
    <row r="154" spans="2:65" s="1" customFormat="1" ht="24.15" customHeight="1">
      <c r="B154" s="32"/>
      <c r="C154" s="131" t="s">
        <v>241</v>
      </c>
      <c r="D154" s="131" t="s">
        <v>159</v>
      </c>
      <c r="E154" s="132" t="s">
        <v>2604</v>
      </c>
      <c r="F154" s="133" t="s">
        <v>2605</v>
      </c>
      <c r="G154" s="134" t="s">
        <v>185</v>
      </c>
      <c r="H154" s="135">
        <v>140.84399999999999</v>
      </c>
      <c r="I154" s="136"/>
      <c r="J154" s="137">
        <f>ROUND(I154*H154,2)</f>
        <v>0</v>
      </c>
      <c r="K154" s="133" t="s">
        <v>19</v>
      </c>
      <c r="L154" s="32"/>
      <c r="M154" s="138" t="s">
        <v>19</v>
      </c>
      <c r="N154" s="139" t="s">
        <v>46</v>
      </c>
      <c r="P154" s="140">
        <f>O154*H154</f>
        <v>0</v>
      </c>
      <c r="Q154" s="140">
        <v>0</v>
      </c>
      <c r="R154" s="140">
        <f>Q154*H154</f>
        <v>0</v>
      </c>
      <c r="S154" s="140">
        <v>0</v>
      </c>
      <c r="T154" s="141">
        <f>S154*H154</f>
        <v>0</v>
      </c>
      <c r="AR154" s="142" t="s">
        <v>90</v>
      </c>
      <c r="AT154" s="142" t="s">
        <v>159</v>
      </c>
      <c r="AU154" s="142" t="s">
        <v>84</v>
      </c>
      <c r="AY154" s="17" t="s">
        <v>157</v>
      </c>
      <c r="BE154" s="143">
        <f>IF(N154="základní",J154,0)</f>
        <v>0</v>
      </c>
      <c r="BF154" s="143">
        <f>IF(N154="snížená",J154,0)</f>
        <v>0</v>
      </c>
      <c r="BG154" s="143">
        <f>IF(N154="zákl. přenesená",J154,0)</f>
        <v>0</v>
      </c>
      <c r="BH154" s="143">
        <f>IF(N154="sníž. přenesená",J154,0)</f>
        <v>0</v>
      </c>
      <c r="BI154" s="143">
        <f>IF(N154="nulová",J154,0)</f>
        <v>0</v>
      </c>
      <c r="BJ154" s="17" t="s">
        <v>80</v>
      </c>
      <c r="BK154" s="143">
        <f>ROUND(I154*H154,2)</f>
        <v>0</v>
      </c>
      <c r="BL154" s="17" t="s">
        <v>90</v>
      </c>
      <c r="BM154" s="142" t="s">
        <v>244</v>
      </c>
    </row>
    <row r="155" spans="2:65" s="1" customFormat="1" ht="10">
      <c r="B155" s="32"/>
      <c r="D155" s="144" t="s">
        <v>163</v>
      </c>
      <c r="F155" s="145" t="s">
        <v>2605</v>
      </c>
      <c r="I155" s="146"/>
      <c r="L155" s="32"/>
      <c r="M155" s="147"/>
      <c r="T155" s="53"/>
      <c r="AT155" s="17" t="s">
        <v>163</v>
      </c>
      <c r="AU155" s="17" t="s">
        <v>84</v>
      </c>
    </row>
    <row r="156" spans="2:65" s="12" customFormat="1" ht="10">
      <c r="B156" s="148"/>
      <c r="D156" s="144" t="s">
        <v>164</v>
      </c>
      <c r="E156" s="149" t="s">
        <v>19</v>
      </c>
      <c r="F156" s="150" t="s">
        <v>2606</v>
      </c>
      <c r="H156" s="151">
        <v>140.84399999999999</v>
      </c>
      <c r="I156" s="152"/>
      <c r="L156" s="148"/>
      <c r="M156" s="153"/>
      <c r="T156" s="154"/>
      <c r="AT156" s="149" t="s">
        <v>164</v>
      </c>
      <c r="AU156" s="149" t="s">
        <v>84</v>
      </c>
      <c r="AV156" s="12" t="s">
        <v>84</v>
      </c>
      <c r="AW156" s="12" t="s">
        <v>36</v>
      </c>
      <c r="AX156" s="12" t="s">
        <v>75</v>
      </c>
      <c r="AY156" s="149" t="s">
        <v>157</v>
      </c>
    </row>
    <row r="157" spans="2:65" s="13" customFormat="1" ht="10">
      <c r="B157" s="155"/>
      <c r="D157" s="144" t="s">
        <v>164</v>
      </c>
      <c r="E157" s="156" t="s">
        <v>19</v>
      </c>
      <c r="F157" s="157" t="s">
        <v>166</v>
      </c>
      <c r="H157" s="158">
        <v>140.84399999999999</v>
      </c>
      <c r="I157" s="159"/>
      <c r="L157" s="155"/>
      <c r="M157" s="160"/>
      <c r="T157" s="161"/>
      <c r="AT157" s="156" t="s">
        <v>164</v>
      </c>
      <c r="AU157" s="156" t="s">
        <v>84</v>
      </c>
      <c r="AV157" s="13" t="s">
        <v>90</v>
      </c>
      <c r="AW157" s="13" t="s">
        <v>36</v>
      </c>
      <c r="AX157" s="13" t="s">
        <v>80</v>
      </c>
      <c r="AY157" s="156" t="s">
        <v>157</v>
      </c>
    </row>
    <row r="158" spans="2:65" s="1" customFormat="1" ht="21.75" customHeight="1">
      <c r="B158" s="32"/>
      <c r="C158" s="131" t="s">
        <v>204</v>
      </c>
      <c r="D158" s="131" t="s">
        <v>159</v>
      </c>
      <c r="E158" s="132" t="s">
        <v>2607</v>
      </c>
      <c r="F158" s="133" t="s">
        <v>2608</v>
      </c>
      <c r="G158" s="134" t="s">
        <v>185</v>
      </c>
      <c r="H158" s="135">
        <v>255.517</v>
      </c>
      <c r="I158" s="136"/>
      <c r="J158" s="137">
        <f>ROUND(I158*H158,2)</f>
        <v>0</v>
      </c>
      <c r="K158" s="133" t="s">
        <v>19</v>
      </c>
      <c r="L158" s="32"/>
      <c r="M158" s="138" t="s">
        <v>19</v>
      </c>
      <c r="N158" s="139" t="s">
        <v>46</v>
      </c>
      <c r="P158" s="140">
        <f>O158*H158</f>
        <v>0</v>
      </c>
      <c r="Q158" s="140">
        <v>0</v>
      </c>
      <c r="R158" s="140">
        <f>Q158*H158</f>
        <v>0</v>
      </c>
      <c r="S158" s="140">
        <v>0</v>
      </c>
      <c r="T158" s="141">
        <f>S158*H158</f>
        <v>0</v>
      </c>
      <c r="AR158" s="142" t="s">
        <v>90</v>
      </c>
      <c r="AT158" s="142" t="s">
        <v>159</v>
      </c>
      <c r="AU158" s="142" t="s">
        <v>84</v>
      </c>
      <c r="AY158" s="17" t="s">
        <v>157</v>
      </c>
      <c r="BE158" s="143">
        <f>IF(N158="základní",J158,0)</f>
        <v>0</v>
      </c>
      <c r="BF158" s="143">
        <f>IF(N158="snížená",J158,0)</f>
        <v>0</v>
      </c>
      <c r="BG158" s="143">
        <f>IF(N158="zákl. přenesená",J158,0)</f>
        <v>0</v>
      </c>
      <c r="BH158" s="143">
        <f>IF(N158="sníž. přenesená",J158,0)</f>
        <v>0</v>
      </c>
      <c r="BI158" s="143">
        <f>IF(N158="nulová",J158,0)</f>
        <v>0</v>
      </c>
      <c r="BJ158" s="17" t="s">
        <v>80</v>
      </c>
      <c r="BK158" s="143">
        <f>ROUND(I158*H158,2)</f>
        <v>0</v>
      </c>
      <c r="BL158" s="17" t="s">
        <v>90</v>
      </c>
      <c r="BM158" s="142" t="s">
        <v>248</v>
      </c>
    </row>
    <row r="159" spans="2:65" s="1" customFormat="1" ht="10">
      <c r="B159" s="32"/>
      <c r="D159" s="144" t="s">
        <v>163</v>
      </c>
      <c r="F159" s="145" t="s">
        <v>2608</v>
      </c>
      <c r="I159" s="146"/>
      <c r="L159" s="32"/>
      <c r="M159" s="147"/>
      <c r="T159" s="53"/>
      <c r="AT159" s="17" t="s">
        <v>163</v>
      </c>
      <c r="AU159" s="17" t="s">
        <v>84</v>
      </c>
    </row>
    <row r="160" spans="2:65" s="12" customFormat="1" ht="10">
      <c r="B160" s="148"/>
      <c r="D160" s="144" t="s">
        <v>164</v>
      </c>
      <c r="E160" s="149" t="s">
        <v>19</v>
      </c>
      <c r="F160" s="150" t="s">
        <v>2609</v>
      </c>
      <c r="H160" s="151">
        <v>255.517</v>
      </c>
      <c r="I160" s="152"/>
      <c r="L160" s="148"/>
      <c r="M160" s="153"/>
      <c r="T160" s="154"/>
      <c r="AT160" s="149" t="s">
        <v>164</v>
      </c>
      <c r="AU160" s="149" t="s">
        <v>84</v>
      </c>
      <c r="AV160" s="12" t="s">
        <v>84</v>
      </c>
      <c r="AW160" s="12" t="s">
        <v>36</v>
      </c>
      <c r="AX160" s="12" t="s">
        <v>75</v>
      </c>
      <c r="AY160" s="149" t="s">
        <v>157</v>
      </c>
    </row>
    <row r="161" spans="2:65" s="13" customFormat="1" ht="10">
      <c r="B161" s="155"/>
      <c r="D161" s="144" t="s">
        <v>164</v>
      </c>
      <c r="E161" s="156" t="s">
        <v>19</v>
      </c>
      <c r="F161" s="157" t="s">
        <v>166</v>
      </c>
      <c r="H161" s="158">
        <v>255.517</v>
      </c>
      <c r="I161" s="159"/>
      <c r="L161" s="155"/>
      <c r="M161" s="160"/>
      <c r="T161" s="161"/>
      <c r="AT161" s="156" t="s">
        <v>164</v>
      </c>
      <c r="AU161" s="156" t="s">
        <v>84</v>
      </c>
      <c r="AV161" s="13" t="s">
        <v>90</v>
      </c>
      <c r="AW161" s="13" t="s">
        <v>36</v>
      </c>
      <c r="AX161" s="13" t="s">
        <v>80</v>
      </c>
      <c r="AY161" s="156" t="s">
        <v>157</v>
      </c>
    </row>
    <row r="162" spans="2:65" s="11" customFormat="1" ht="22.75" customHeight="1">
      <c r="B162" s="119"/>
      <c r="D162" s="120" t="s">
        <v>74</v>
      </c>
      <c r="E162" s="129" t="s">
        <v>830</v>
      </c>
      <c r="F162" s="129" t="s">
        <v>831</v>
      </c>
      <c r="I162" s="122"/>
      <c r="J162" s="130">
        <f>BK162</f>
        <v>0</v>
      </c>
      <c r="L162" s="119"/>
      <c r="M162" s="124"/>
      <c r="P162" s="125">
        <f>SUM(P163:P164)</f>
        <v>0</v>
      </c>
      <c r="R162" s="125">
        <f>SUM(R163:R164)</f>
        <v>0</v>
      </c>
      <c r="T162" s="126">
        <f>SUM(T163:T164)</f>
        <v>0</v>
      </c>
      <c r="AR162" s="120" t="s">
        <v>80</v>
      </c>
      <c r="AT162" s="127" t="s">
        <v>74</v>
      </c>
      <c r="AU162" s="127" t="s">
        <v>80</v>
      </c>
      <c r="AY162" s="120" t="s">
        <v>157</v>
      </c>
      <c r="BK162" s="128">
        <f>SUM(BK163:BK164)</f>
        <v>0</v>
      </c>
    </row>
    <row r="163" spans="2:65" s="1" customFormat="1" ht="16.5" customHeight="1">
      <c r="B163" s="32"/>
      <c r="C163" s="131" t="s">
        <v>7</v>
      </c>
      <c r="D163" s="131" t="s">
        <v>159</v>
      </c>
      <c r="E163" s="132" t="s">
        <v>832</v>
      </c>
      <c r="F163" s="133" t="s">
        <v>833</v>
      </c>
      <c r="G163" s="134" t="s">
        <v>185</v>
      </c>
      <c r="H163" s="135">
        <v>8.5459999999999994</v>
      </c>
      <c r="I163" s="136"/>
      <c r="J163" s="137">
        <f>ROUND(I163*H163,2)</f>
        <v>0</v>
      </c>
      <c r="K163" s="133" t="s">
        <v>19</v>
      </c>
      <c r="L163" s="32"/>
      <c r="M163" s="138" t="s">
        <v>19</v>
      </c>
      <c r="N163" s="139" t="s">
        <v>46</v>
      </c>
      <c r="P163" s="140">
        <f>O163*H163</f>
        <v>0</v>
      </c>
      <c r="Q163" s="140">
        <v>0</v>
      </c>
      <c r="R163" s="140">
        <f>Q163*H163</f>
        <v>0</v>
      </c>
      <c r="S163" s="140">
        <v>0</v>
      </c>
      <c r="T163" s="141">
        <f>S163*H163</f>
        <v>0</v>
      </c>
      <c r="AR163" s="142" t="s">
        <v>90</v>
      </c>
      <c r="AT163" s="142" t="s">
        <v>159</v>
      </c>
      <c r="AU163" s="142" t="s">
        <v>84</v>
      </c>
      <c r="AY163" s="17" t="s">
        <v>157</v>
      </c>
      <c r="BE163" s="143">
        <f>IF(N163="základní",J163,0)</f>
        <v>0</v>
      </c>
      <c r="BF163" s="143">
        <f>IF(N163="snížená",J163,0)</f>
        <v>0</v>
      </c>
      <c r="BG163" s="143">
        <f>IF(N163="zákl. přenesená",J163,0)</f>
        <v>0</v>
      </c>
      <c r="BH163" s="143">
        <f>IF(N163="sníž. přenesená",J163,0)</f>
        <v>0</v>
      </c>
      <c r="BI163" s="143">
        <f>IF(N163="nulová",J163,0)</f>
        <v>0</v>
      </c>
      <c r="BJ163" s="17" t="s">
        <v>80</v>
      </c>
      <c r="BK163" s="143">
        <f>ROUND(I163*H163,2)</f>
        <v>0</v>
      </c>
      <c r="BL163" s="17" t="s">
        <v>90</v>
      </c>
      <c r="BM163" s="142" t="s">
        <v>252</v>
      </c>
    </row>
    <row r="164" spans="2:65" s="1" customFormat="1" ht="10">
      <c r="B164" s="32"/>
      <c r="D164" s="144" t="s">
        <v>163</v>
      </c>
      <c r="F164" s="145" t="s">
        <v>833</v>
      </c>
      <c r="I164" s="146"/>
      <c r="L164" s="32"/>
      <c r="M164" s="147"/>
      <c r="T164" s="53"/>
      <c r="AT164" s="17" t="s">
        <v>163</v>
      </c>
      <c r="AU164" s="17" t="s">
        <v>84</v>
      </c>
    </row>
    <row r="165" spans="2:65" s="11" customFormat="1" ht="25.9" customHeight="1">
      <c r="B165" s="119"/>
      <c r="D165" s="120" t="s">
        <v>74</v>
      </c>
      <c r="E165" s="121" t="s">
        <v>835</v>
      </c>
      <c r="F165" s="121" t="s">
        <v>836</v>
      </c>
      <c r="I165" s="122"/>
      <c r="J165" s="123">
        <f>BK165</f>
        <v>0</v>
      </c>
      <c r="L165" s="119"/>
      <c r="M165" s="124"/>
      <c r="P165" s="125">
        <f>P166+P169</f>
        <v>0</v>
      </c>
      <c r="R165" s="125">
        <f>R166+R169</f>
        <v>0</v>
      </c>
      <c r="T165" s="126">
        <f>T166+T169</f>
        <v>0</v>
      </c>
      <c r="AR165" s="120" t="s">
        <v>84</v>
      </c>
      <c r="AT165" s="127" t="s">
        <v>74</v>
      </c>
      <c r="AU165" s="127" t="s">
        <v>75</v>
      </c>
      <c r="AY165" s="120" t="s">
        <v>157</v>
      </c>
      <c r="BK165" s="128">
        <f>BK166+BK169</f>
        <v>0</v>
      </c>
    </row>
    <row r="166" spans="2:65" s="11" customFormat="1" ht="22.75" customHeight="1">
      <c r="B166" s="119"/>
      <c r="D166" s="120" t="s">
        <v>74</v>
      </c>
      <c r="E166" s="129" t="s">
        <v>1123</v>
      </c>
      <c r="F166" s="129" t="s">
        <v>1124</v>
      </c>
      <c r="I166" s="122"/>
      <c r="J166" s="130">
        <f>BK166</f>
        <v>0</v>
      </c>
      <c r="L166" s="119"/>
      <c r="M166" s="124"/>
      <c r="P166" s="125">
        <f>SUM(P167:P168)</f>
        <v>0</v>
      </c>
      <c r="R166" s="125">
        <f>SUM(R167:R168)</f>
        <v>0</v>
      </c>
      <c r="T166" s="126">
        <f>SUM(T167:T168)</f>
        <v>0</v>
      </c>
      <c r="AR166" s="120" t="s">
        <v>84</v>
      </c>
      <c r="AT166" s="127" t="s">
        <v>74</v>
      </c>
      <c r="AU166" s="127" t="s">
        <v>80</v>
      </c>
      <c r="AY166" s="120" t="s">
        <v>157</v>
      </c>
      <c r="BK166" s="128">
        <f>SUM(BK167:BK168)</f>
        <v>0</v>
      </c>
    </row>
    <row r="167" spans="2:65" s="1" customFormat="1" ht="16.5" customHeight="1">
      <c r="B167" s="32"/>
      <c r="C167" s="131" t="s">
        <v>210</v>
      </c>
      <c r="D167" s="131" t="s">
        <v>159</v>
      </c>
      <c r="E167" s="132" t="s">
        <v>2610</v>
      </c>
      <c r="F167" s="133" t="s">
        <v>2611</v>
      </c>
      <c r="G167" s="134" t="s">
        <v>235</v>
      </c>
      <c r="H167" s="135">
        <v>9.8000000000000007</v>
      </c>
      <c r="I167" s="136"/>
      <c r="J167" s="137">
        <f>ROUND(I167*H167,2)</f>
        <v>0</v>
      </c>
      <c r="K167" s="133" t="s">
        <v>19</v>
      </c>
      <c r="L167" s="32"/>
      <c r="M167" s="138" t="s">
        <v>19</v>
      </c>
      <c r="N167" s="139" t="s">
        <v>46</v>
      </c>
      <c r="P167" s="140">
        <f>O167*H167</f>
        <v>0</v>
      </c>
      <c r="Q167" s="140">
        <v>0</v>
      </c>
      <c r="R167" s="140">
        <f>Q167*H167</f>
        <v>0</v>
      </c>
      <c r="S167" s="140">
        <v>0</v>
      </c>
      <c r="T167" s="141">
        <f>S167*H167</f>
        <v>0</v>
      </c>
      <c r="AR167" s="142" t="s">
        <v>192</v>
      </c>
      <c r="AT167" s="142" t="s">
        <v>159</v>
      </c>
      <c r="AU167" s="142" t="s">
        <v>84</v>
      </c>
      <c r="AY167" s="17" t="s">
        <v>157</v>
      </c>
      <c r="BE167" s="143">
        <f>IF(N167="základní",J167,0)</f>
        <v>0</v>
      </c>
      <c r="BF167" s="143">
        <f>IF(N167="snížená",J167,0)</f>
        <v>0</v>
      </c>
      <c r="BG167" s="143">
        <f>IF(N167="zákl. přenesená",J167,0)</f>
        <v>0</v>
      </c>
      <c r="BH167" s="143">
        <f>IF(N167="sníž. přenesená",J167,0)</f>
        <v>0</v>
      </c>
      <c r="BI167" s="143">
        <f>IF(N167="nulová",J167,0)</f>
        <v>0</v>
      </c>
      <c r="BJ167" s="17" t="s">
        <v>80</v>
      </c>
      <c r="BK167" s="143">
        <f>ROUND(I167*H167,2)</f>
        <v>0</v>
      </c>
      <c r="BL167" s="17" t="s">
        <v>192</v>
      </c>
      <c r="BM167" s="142" t="s">
        <v>256</v>
      </c>
    </row>
    <row r="168" spans="2:65" s="1" customFormat="1" ht="10">
      <c r="B168" s="32"/>
      <c r="D168" s="144" t="s">
        <v>163</v>
      </c>
      <c r="F168" s="145" t="s">
        <v>2611</v>
      </c>
      <c r="I168" s="146"/>
      <c r="L168" s="32"/>
      <c r="M168" s="147"/>
      <c r="T168" s="53"/>
      <c r="AT168" s="17" t="s">
        <v>163</v>
      </c>
      <c r="AU168" s="17" t="s">
        <v>84</v>
      </c>
    </row>
    <row r="169" spans="2:65" s="11" customFormat="1" ht="22.75" customHeight="1">
      <c r="B169" s="119"/>
      <c r="D169" s="120" t="s">
        <v>74</v>
      </c>
      <c r="E169" s="129" t="s">
        <v>1490</v>
      </c>
      <c r="F169" s="129" t="s">
        <v>1491</v>
      </c>
      <c r="I169" s="122"/>
      <c r="J169" s="130">
        <f>BK169</f>
        <v>0</v>
      </c>
      <c r="L169" s="119"/>
      <c r="M169" s="124"/>
      <c r="P169" s="125">
        <f>SUM(P170:P175)</f>
        <v>0</v>
      </c>
      <c r="R169" s="125">
        <f>SUM(R170:R175)</f>
        <v>0</v>
      </c>
      <c r="T169" s="126">
        <f>SUM(T170:T175)</f>
        <v>0</v>
      </c>
      <c r="AR169" s="120" t="s">
        <v>84</v>
      </c>
      <c r="AT169" s="127" t="s">
        <v>74</v>
      </c>
      <c r="AU169" s="127" t="s">
        <v>80</v>
      </c>
      <c r="AY169" s="120" t="s">
        <v>157</v>
      </c>
      <c r="BK169" s="128">
        <f>SUM(BK170:BK175)</f>
        <v>0</v>
      </c>
    </row>
    <row r="170" spans="2:65" s="1" customFormat="1" ht="16.5" customHeight="1">
      <c r="B170" s="32"/>
      <c r="C170" s="131" t="s">
        <v>258</v>
      </c>
      <c r="D170" s="131" t="s">
        <v>159</v>
      </c>
      <c r="E170" s="132" t="s">
        <v>1493</v>
      </c>
      <c r="F170" s="133" t="s">
        <v>1494</v>
      </c>
      <c r="G170" s="134" t="s">
        <v>199</v>
      </c>
      <c r="H170" s="135">
        <v>27</v>
      </c>
      <c r="I170" s="136"/>
      <c r="J170" s="137">
        <f>ROUND(I170*H170,2)</f>
        <v>0</v>
      </c>
      <c r="K170" s="133" t="s">
        <v>19</v>
      </c>
      <c r="L170" s="32"/>
      <c r="M170" s="138" t="s">
        <v>19</v>
      </c>
      <c r="N170" s="139" t="s">
        <v>46</v>
      </c>
      <c r="P170" s="140">
        <f>O170*H170</f>
        <v>0</v>
      </c>
      <c r="Q170" s="140">
        <v>0</v>
      </c>
      <c r="R170" s="140">
        <f>Q170*H170</f>
        <v>0</v>
      </c>
      <c r="S170" s="140">
        <v>0</v>
      </c>
      <c r="T170" s="141">
        <f>S170*H170</f>
        <v>0</v>
      </c>
      <c r="AR170" s="142" t="s">
        <v>192</v>
      </c>
      <c r="AT170" s="142" t="s">
        <v>159</v>
      </c>
      <c r="AU170" s="142" t="s">
        <v>84</v>
      </c>
      <c r="AY170" s="17" t="s">
        <v>157</v>
      </c>
      <c r="BE170" s="143">
        <f>IF(N170="základní",J170,0)</f>
        <v>0</v>
      </c>
      <c r="BF170" s="143">
        <f>IF(N170="snížená",J170,0)</f>
        <v>0</v>
      </c>
      <c r="BG170" s="143">
        <f>IF(N170="zákl. přenesená",J170,0)</f>
        <v>0</v>
      </c>
      <c r="BH170" s="143">
        <f>IF(N170="sníž. přenesená",J170,0)</f>
        <v>0</v>
      </c>
      <c r="BI170" s="143">
        <f>IF(N170="nulová",J170,0)</f>
        <v>0</v>
      </c>
      <c r="BJ170" s="17" t="s">
        <v>80</v>
      </c>
      <c r="BK170" s="143">
        <f>ROUND(I170*H170,2)</f>
        <v>0</v>
      </c>
      <c r="BL170" s="17" t="s">
        <v>192</v>
      </c>
      <c r="BM170" s="142" t="s">
        <v>261</v>
      </c>
    </row>
    <row r="171" spans="2:65" s="1" customFormat="1" ht="10">
      <c r="B171" s="32"/>
      <c r="D171" s="144" t="s">
        <v>163</v>
      </c>
      <c r="F171" s="145" t="s">
        <v>1494</v>
      </c>
      <c r="I171" s="146"/>
      <c r="L171" s="32"/>
      <c r="M171" s="147"/>
      <c r="T171" s="53"/>
      <c r="AT171" s="17" t="s">
        <v>163</v>
      </c>
      <c r="AU171" s="17" t="s">
        <v>84</v>
      </c>
    </row>
    <row r="172" spans="2:65" s="12" customFormat="1" ht="10">
      <c r="B172" s="148"/>
      <c r="D172" s="144" t="s">
        <v>164</v>
      </c>
      <c r="E172" s="149" t="s">
        <v>19</v>
      </c>
      <c r="F172" s="150" t="s">
        <v>278</v>
      </c>
      <c r="H172" s="151">
        <v>27</v>
      </c>
      <c r="I172" s="152"/>
      <c r="L172" s="148"/>
      <c r="M172" s="153"/>
      <c r="T172" s="154"/>
      <c r="AT172" s="149" t="s">
        <v>164</v>
      </c>
      <c r="AU172" s="149" t="s">
        <v>84</v>
      </c>
      <c r="AV172" s="12" t="s">
        <v>84</v>
      </c>
      <c r="AW172" s="12" t="s">
        <v>36</v>
      </c>
      <c r="AX172" s="12" t="s">
        <v>75</v>
      </c>
      <c r="AY172" s="149" t="s">
        <v>157</v>
      </c>
    </row>
    <row r="173" spans="2:65" s="13" customFormat="1" ht="10">
      <c r="B173" s="155"/>
      <c r="D173" s="144" t="s">
        <v>164</v>
      </c>
      <c r="E173" s="156" t="s">
        <v>19</v>
      </c>
      <c r="F173" s="157" t="s">
        <v>166</v>
      </c>
      <c r="H173" s="158">
        <v>27</v>
      </c>
      <c r="I173" s="159"/>
      <c r="L173" s="155"/>
      <c r="M173" s="160"/>
      <c r="T173" s="161"/>
      <c r="AT173" s="156" t="s">
        <v>164</v>
      </c>
      <c r="AU173" s="156" t="s">
        <v>84</v>
      </c>
      <c r="AV173" s="13" t="s">
        <v>90</v>
      </c>
      <c r="AW173" s="13" t="s">
        <v>36</v>
      </c>
      <c r="AX173" s="13" t="s">
        <v>80</v>
      </c>
      <c r="AY173" s="156" t="s">
        <v>157</v>
      </c>
    </row>
    <row r="174" spans="2:65" s="1" customFormat="1" ht="16.5" customHeight="1">
      <c r="B174" s="32"/>
      <c r="C174" s="131" t="s">
        <v>213</v>
      </c>
      <c r="D174" s="131" t="s">
        <v>159</v>
      </c>
      <c r="E174" s="132" t="s">
        <v>1497</v>
      </c>
      <c r="F174" s="133" t="s">
        <v>1498</v>
      </c>
      <c r="G174" s="134" t="s">
        <v>199</v>
      </c>
      <c r="H174" s="135">
        <v>27</v>
      </c>
      <c r="I174" s="136"/>
      <c r="J174" s="137">
        <f>ROUND(I174*H174,2)</f>
        <v>0</v>
      </c>
      <c r="K174" s="133" t="s">
        <v>19</v>
      </c>
      <c r="L174" s="32"/>
      <c r="M174" s="138" t="s">
        <v>19</v>
      </c>
      <c r="N174" s="139" t="s">
        <v>46</v>
      </c>
      <c r="P174" s="140">
        <f>O174*H174</f>
        <v>0</v>
      </c>
      <c r="Q174" s="140">
        <v>0</v>
      </c>
      <c r="R174" s="140">
        <f>Q174*H174</f>
        <v>0</v>
      </c>
      <c r="S174" s="140">
        <v>0</v>
      </c>
      <c r="T174" s="141">
        <f>S174*H174</f>
        <v>0</v>
      </c>
      <c r="AR174" s="142" t="s">
        <v>192</v>
      </c>
      <c r="AT174" s="142" t="s">
        <v>159</v>
      </c>
      <c r="AU174" s="142" t="s">
        <v>84</v>
      </c>
      <c r="AY174" s="17" t="s">
        <v>157</v>
      </c>
      <c r="BE174" s="143">
        <f>IF(N174="základní",J174,0)</f>
        <v>0</v>
      </c>
      <c r="BF174" s="143">
        <f>IF(N174="snížená",J174,0)</f>
        <v>0</v>
      </c>
      <c r="BG174" s="143">
        <f>IF(N174="zákl. přenesená",J174,0)</f>
        <v>0</v>
      </c>
      <c r="BH174" s="143">
        <f>IF(N174="sníž. přenesená",J174,0)</f>
        <v>0</v>
      </c>
      <c r="BI174" s="143">
        <f>IF(N174="nulová",J174,0)</f>
        <v>0</v>
      </c>
      <c r="BJ174" s="17" t="s">
        <v>80</v>
      </c>
      <c r="BK174" s="143">
        <f>ROUND(I174*H174,2)</f>
        <v>0</v>
      </c>
      <c r="BL174" s="17" t="s">
        <v>192</v>
      </c>
      <c r="BM174" s="142" t="s">
        <v>264</v>
      </c>
    </row>
    <row r="175" spans="2:65" s="1" customFormat="1" ht="10">
      <c r="B175" s="32"/>
      <c r="D175" s="144" t="s">
        <v>163</v>
      </c>
      <c r="F175" s="145" t="s">
        <v>1498</v>
      </c>
      <c r="I175" s="146"/>
      <c r="L175" s="32"/>
      <c r="M175" s="147"/>
      <c r="T175" s="53"/>
      <c r="AT175" s="17" t="s">
        <v>163</v>
      </c>
      <c r="AU175" s="17" t="s">
        <v>84</v>
      </c>
    </row>
    <row r="176" spans="2:65" s="11" customFormat="1" ht="25.9" customHeight="1">
      <c r="B176" s="119"/>
      <c r="D176" s="120" t="s">
        <v>74</v>
      </c>
      <c r="E176" s="121" t="s">
        <v>206</v>
      </c>
      <c r="F176" s="121" t="s">
        <v>2612</v>
      </c>
      <c r="I176" s="122"/>
      <c r="J176" s="123">
        <f>BK176</f>
        <v>0</v>
      </c>
      <c r="L176" s="119"/>
      <c r="M176" s="124"/>
      <c r="P176" s="125">
        <f>P177</f>
        <v>0</v>
      </c>
      <c r="R176" s="125">
        <f>R177</f>
        <v>0</v>
      </c>
      <c r="T176" s="126">
        <f>T177</f>
        <v>0</v>
      </c>
      <c r="AR176" s="120" t="s">
        <v>87</v>
      </c>
      <c r="AT176" s="127" t="s">
        <v>74</v>
      </c>
      <c r="AU176" s="127" t="s">
        <v>75</v>
      </c>
      <c r="AY176" s="120" t="s">
        <v>157</v>
      </c>
      <c r="BK176" s="128">
        <f>BK177</f>
        <v>0</v>
      </c>
    </row>
    <row r="177" spans="2:65" s="11" customFormat="1" ht="22.75" customHeight="1">
      <c r="B177" s="119"/>
      <c r="D177" s="120" t="s">
        <v>74</v>
      </c>
      <c r="E177" s="129" t="s">
        <v>2613</v>
      </c>
      <c r="F177" s="129" t="s">
        <v>2614</v>
      </c>
      <c r="I177" s="122"/>
      <c r="J177" s="130">
        <f>BK177</f>
        <v>0</v>
      </c>
      <c r="L177" s="119"/>
      <c r="M177" s="124"/>
      <c r="P177" s="125">
        <f>SUM(P178:P179)</f>
        <v>0</v>
      </c>
      <c r="R177" s="125">
        <f>SUM(R178:R179)</f>
        <v>0</v>
      </c>
      <c r="T177" s="126">
        <f>SUM(T178:T179)</f>
        <v>0</v>
      </c>
      <c r="AR177" s="120" t="s">
        <v>87</v>
      </c>
      <c r="AT177" s="127" t="s">
        <v>74</v>
      </c>
      <c r="AU177" s="127" t="s">
        <v>80</v>
      </c>
      <c r="AY177" s="120" t="s">
        <v>157</v>
      </c>
      <c r="BK177" s="128">
        <f>SUM(BK178:BK179)</f>
        <v>0</v>
      </c>
    </row>
    <row r="178" spans="2:65" s="1" customFormat="1" ht="16.5" customHeight="1">
      <c r="B178" s="32"/>
      <c r="C178" s="131" t="s">
        <v>266</v>
      </c>
      <c r="D178" s="131" t="s">
        <v>159</v>
      </c>
      <c r="E178" s="132" t="s">
        <v>2615</v>
      </c>
      <c r="F178" s="133" t="s">
        <v>2616</v>
      </c>
      <c r="G178" s="134" t="s">
        <v>340</v>
      </c>
      <c r="H178" s="135">
        <v>1</v>
      </c>
      <c r="I178" s="136"/>
      <c r="J178" s="137">
        <f>ROUND(I178*H178,2)</f>
        <v>0</v>
      </c>
      <c r="K178" s="133" t="s">
        <v>19</v>
      </c>
      <c r="L178" s="32"/>
      <c r="M178" s="138" t="s">
        <v>19</v>
      </c>
      <c r="N178" s="139" t="s">
        <v>46</v>
      </c>
      <c r="P178" s="140">
        <f>O178*H178</f>
        <v>0</v>
      </c>
      <c r="Q178" s="140">
        <v>0</v>
      </c>
      <c r="R178" s="140">
        <f>Q178*H178</f>
        <v>0</v>
      </c>
      <c r="S178" s="140">
        <v>0</v>
      </c>
      <c r="T178" s="141">
        <f>S178*H178</f>
        <v>0</v>
      </c>
      <c r="AR178" s="142" t="s">
        <v>303</v>
      </c>
      <c r="AT178" s="142" t="s">
        <v>159</v>
      </c>
      <c r="AU178" s="142" t="s">
        <v>84</v>
      </c>
      <c r="AY178" s="17" t="s">
        <v>157</v>
      </c>
      <c r="BE178" s="143">
        <f>IF(N178="základní",J178,0)</f>
        <v>0</v>
      </c>
      <c r="BF178" s="143">
        <f>IF(N178="snížená",J178,0)</f>
        <v>0</v>
      </c>
      <c r="BG178" s="143">
        <f>IF(N178="zákl. přenesená",J178,0)</f>
        <v>0</v>
      </c>
      <c r="BH178" s="143">
        <f>IF(N178="sníž. přenesená",J178,0)</f>
        <v>0</v>
      </c>
      <c r="BI178" s="143">
        <f>IF(N178="nulová",J178,0)</f>
        <v>0</v>
      </c>
      <c r="BJ178" s="17" t="s">
        <v>80</v>
      </c>
      <c r="BK178" s="143">
        <f>ROUND(I178*H178,2)</f>
        <v>0</v>
      </c>
      <c r="BL178" s="17" t="s">
        <v>303</v>
      </c>
      <c r="BM178" s="142" t="s">
        <v>269</v>
      </c>
    </row>
    <row r="179" spans="2:65" s="1" customFormat="1" ht="10">
      <c r="B179" s="32"/>
      <c r="D179" s="144" t="s">
        <v>163</v>
      </c>
      <c r="F179" s="145" t="s">
        <v>2616</v>
      </c>
      <c r="I179" s="146"/>
      <c r="L179" s="32"/>
      <c r="M179" s="190"/>
      <c r="N179" s="191"/>
      <c r="O179" s="191"/>
      <c r="P179" s="191"/>
      <c r="Q179" s="191"/>
      <c r="R179" s="191"/>
      <c r="S179" s="191"/>
      <c r="T179" s="192"/>
      <c r="AT179" s="17" t="s">
        <v>163</v>
      </c>
      <c r="AU179" s="17" t="s">
        <v>84</v>
      </c>
    </row>
    <row r="180" spans="2:65" s="1" customFormat="1" ht="7" customHeight="1">
      <c r="B180" s="41"/>
      <c r="C180" s="42"/>
      <c r="D180" s="42"/>
      <c r="E180" s="42"/>
      <c r="F180" s="42"/>
      <c r="G180" s="42"/>
      <c r="H180" s="42"/>
      <c r="I180" s="42"/>
      <c r="J180" s="42"/>
      <c r="K180" s="42"/>
      <c r="L180" s="32"/>
    </row>
  </sheetData>
  <sheetProtection algorithmName="SHA-512" hashValue="e0kDntNXHDS3VwYaBY+YZVIPzlsArEAmI2Xo5rg1ZosfGmo0LaJ9IWB7hornHogLMFzqU1RL4l/C01BSaW4NnA==" saltValue="CzInPyxxTBVVnLhpbsGQi8RJCjYcSaBvSqgU5DMKwviSUOGurfsZVlAaoZcndwLAizM0i+67mP+kN+gidDEmcA==" spinCount="100000" sheet="1" objects="1" scenarios="1" formatColumns="0" formatRows="0" autoFilter="0"/>
  <autoFilter ref="C89:K179" xr:uid="{00000000-0009-0000-0000-000008000000}"/>
  <mergeCells count="9">
    <mergeCell ref="E50:H50"/>
    <mergeCell ref="E80:H80"/>
    <mergeCell ref="E82:H82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18</vt:i4>
      </vt:variant>
    </vt:vector>
  </HeadingPairs>
  <TitlesOfParts>
    <vt:vector size="27" baseType="lpstr">
      <vt:lpstr>Rekapitulace stavby</vt:lpstr>
      <vt:lpstr>1 - Novostavba objektu</vt:lpstr>
      <vt:lpstr>2 - Zdravotechnika</vt:lpstr>
      <vt:lpstr>3 - Vytápění</vt:lpstr>
      <vt:lpstr>4 - Elektroinstalace</vt:lpstr>
      <vt:lpstr>5 - Zpevněné plochy</vt:lpstr>
      <vt:lpstr>VRN 01 - Zařízení staveniště</vt:lpstr>
      <vt:lpstr>VRN 02 - Vedlejší rozpočt...</vt:lpstr>
      <vt:lpstr>7 - Demolice</vt:lpstr>
      <vt:lpstr>'1 - Novostavba objektu'!Názvy_tisku</vt:lpstr>
      <vt:lpstr>'2 - Zdravotechnika'!Názvy_tisku</vt:lpstr>
      <vt:lpstr>'3 - Vytápění'!Názvy_tisku</vt:lpstr>
      <vt:lpstr>'4 - Elektroinstalace'!Názvy_tisku</vt:lpstr>
      <vt:lpstr>'5 - Zpevněné plochy'!Názvy_tisku</vt:lpstr>
      <vt:lpstr>'7 - Demolice'!Názvy_tisku</vt:lpstr>
      <vt:lpstr>'Rekapitulace stavby'!Názvy_tisku</vt:lpstr>
      <vt:lpstr>'VRN 01 - Zařízení staveniště'!Názvy_tisku</vt:lpstr>
      <vt:lpstr>'VRN 02 - Vedlejší rozpočt...'!Názvy_tisku</vt:lpstr>
      <vt:lpstr>'1 - Novostavba objektu'!Oblast_tisku</vt:lpstr>
      <vt:lpstr>'2 - Zdravotechnika'!Oblast_tisku</vt:lpstr>
      <vt:lpstr>'3 - Vytápění'!Oblast_tisku</vt:lpstr>
      <vt:lpstr>'4 - Elektroinstalace'!Oblast_tisku</vt:lpstr>
      <vt:lpstr>'5 - Zpevněné plochy'!Oblast_tisku</vt:lpstr>
      <vt:lpstr>'7 - Demolice'!Oblast_tisku</vt:lpstr>
      <vt:lpstr>'Rekapitulace stavby'!Oblast_tisku</vt:lpstr>
      <vt:lpstr>'VRN 01 - Zařízení staveniště'!Oblast_tisku</vt:lpstr>
      <vt:lpstr>'VRN 02 - Vedlejší rozpočt...'!Oblast_tisku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Josef Novotný</dc:creator>
  <cp:lastModifiedBy>Josef Novotný</cp:lastModifiedBy>
  <dcterms:created xsi:type="dcterms:W3CDTF">2026-06-29T09:23:36Z</dcterms:created>
  <dcterms:modified xsi:type="dcterms:W3CDTF">2026-06-29T09:37:58Z</dcterms:modified>
</cp:coreProperties>
</file>