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0" yWindow="0" windowWidth="0" windowHeight="0"/>
  </bookViews>
  <sheets>
    <sheet name="Rekapitulace stavby" sheetId="1" r:id="rId1"/>
    <sheet name="000 - Vedlejší a ostatní ..." sheetId="2" r:id="rId2"/>
    <sheet name="001 - Soupis prací" sheetId="3" r:id="rId3"/>
    <sheet name="Seznam figur" sheetId="4" r:id="rId4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'000 - Vedlejší a ostatní ...'!$C$120:$K$131</definedName>
    <definedName name="_xlnm.Print_Area" localSheetId="1">'000 - Vedlejší a ostatní ...'!$C$4:$J$76,'000 - Vedlejší a ostatní ...'!$C$82:$J$102,'000 - Vedlejší a ostatní ...'!$C$108:$K$131</definedName>
    <definedName name="_xlnm.Print_Titles" localSheetId="1">'000 - Vedlejší a ostatní ...'!$120:$120</definedName>
    <definedName name="_xlnm._FilterDatabase" localSheetId="2" hidden="1">'001 - Soupis prací'!$C$124:$K$369</definedName>
    <definedName name="_xlnm.Print_Area" localSheetId="2">'001 - Soupis prací'!$C$4:$J$76,'001 - Soupis prací'!$C$82:$J$106,'001 - Soupis prací'!$C$112:$K$369</definedName>
    <definedName name="_xlnm.Print_Titles" localSheetId="2">'001 - Soupis prací'!$124:$124</definedName>
    <definedName name="_xlnm.Print_Area" localSheetId="3">'Seznam figur'!$C$4:$G$153</definedName>
    <definedName name="_xlnm.Print_Titles" localSheetId="3">'Seznam figur'!$9:$9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96"/>
  <c i="3" r="J35"/>
  <c i="1" r="AX96"/>
  <c i="3" r="BI368"/>
  <c r="BH368"/>
  <c r="BG368"/>
  <c r="BF368"/>
  <c r="T368"/>
  <c r="R368"/>
  <c r="P368"/>
  <c r="BI367"/>
  <c r="BH367"/>
  <c r="BG367"/>
  <c r="BF367"/>
  <c r="T367"/>
  <c r="R367"/>
  <c r="P367"/>
  <c r="BI365"/>
  <c r="BH365"/>
  <c r="BG365"/>
  <c r="BF365"/>
  <c r="T365"/>
  <c r="T364"/>
  <c r="R365"/>
  <c r="R364"/>
  <c r="P365"/>
  <c r="P364"/>
  <c r="BI363"/>
  <c r="BH363"/>
  <c r="BG363"/>
  <c r="BF363"/>
  <c r="T363"/>
  <c r="R363"/>
  <c r="P363"/>
  <c r="BI362"/>
  <c r="BH362"/>
  <c r="BG362"/>
  <c r="BF362"/>
  <c r="T362"/>
  <c r="R362"/>
  <c r="P362"/>
  <c r="BI361"/>
  <c r="BH361"/>
  <c r="BG361"/>
  <c r="BF361"/>
  <c r="T361"/>
  <c r="R361"/>
  <c r="P361"/>
  <c r="BI359"/>
  <c r="BH359"/>
  <c r="BG359"/>
  <c r="BF359"/>
  <c r="T359"/>
  <c r="R359"/>
  <c r="P359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47"/>
  <c r="BH347"/>
  <c r="BG347"/>
  <c r="BF347"/>
  <c r="T347"/>
  <c r="R347"/>
  <c r="P347"/>
  <c r="BI344"/>
  <c r="BH344"/>
  <c r="BG344"/>
  <c r="BF344"/>
  <c r="T344"/>
  <c r="R344"/>
  <c r="P344"/>
  <c r="BI335"/>
  <c r="BH335"/>
  <c r="BG335"/>
  <c r="BF335"/>
  <c r="T335"/>
  <c r="R335"/>
  <c r="P335"/>
  <c r="BI333"/>
  <c r="BH333"/>
  <c r="BG333"/>
  <c r="BF333"/>
  <c r="T333"/>
  <c r="R333"/>
  <c r="P333"/>
  <c r="BI329"/>
  <c r="BH329"/>
  <c r="BG329"/>
  <c r="BF329"/>
  <c r="T329"/>
  <c r="R329"/>
  <c r="P329"/>
  <c r="BI326"/>
  <c r="BH326"/>
  <c r="BG326"/>
  <c r="BF326"/>
  <c r="T326"/>
  <c r="R326"/>
  <c r="P326"/>
  <c r="BI323"/>
  <c r="BH323"/>
  <c r="BG323"/>
  <c r="BF323"/>
  <c r="T323"/>
  <c r="R323"/>
  <c r="P323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10"/>
  <c r="BH310"/>
  <c r="BG310"/>
  <c r="BF310"/>
  <c r="T310"/>
  <c r="R310"/>
  <c r="P310"/>
  <c r="BI309"/>
  <c r="BH309"/>
  <c r="BG309"/>
  <c r="BF309"/>
  <c r="T309"/>
  <c r="R309"/>
  <c r="P309"/>
  <c r="BI308"/>
  <c r="BH308"/>
  <c r="BG308"/>
  <c r="BF308"/>
  <c r="T308"/>
  <c r="R308"/>
  <c r="P308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7"/>
  <c r="BH297"/>
  <c r="BG297"/>
  <c r="BF297"/>
  <c r="T297"/>
  <c r="R297"/>
  <c r="P297"/>
  <c r="BI296"/>
  <c r="BH296"/>
  <c r="BG296"/>
  <c r="BF296"/>
  <c r="T296"/>
  <c r="R296"/>
  <c r="P296"/>
  <c r="BI295"/>
  <c r="BH295"/>
  <c r="BG295"/>
  <c r="BF295"/>
  <c r="T295"/>
  <c r="R295"/>
  <c r="P295"/>
  <c r="BI294"/>
  <c r="BH294"/>
  <c r="BG294"/>
  <c r="BF294"/>
  <c r="T294"/>
  <c r="R294"/>
  <c r="P294"/>
  <c r="BI293"/>
  <c r="BH293"/>
  <c r="BG293"/>
  <c r="BF293"/>
  <c r="T293"/>
  <c r="R293"/>
  <c r="P293"/>
  <c r="BI292"/>
  <c r="BH292"/>
  <c r="BG292"/>
  <c r="BF292"/>
  <c r="T292"/>
  <c r="R292"/>
  <c r="P292"/>
  <c r="BI291"/>
  <c r="BH291"/>
  <c r="BG291"/>
  <c r="BF291"/>
  <c r="T291"/>
  <c r="R291"/>
  <c r="P291"/>
  <c r="BI290"/>
  <c r="BH290"/>
  <c r="BG290"/>
  <c r="BF290"/>
  <c r="T290"/>
  <c r="R290"/>
  <c r="P290"/>
  <c r="BI289"/>
  <c r="BH289"/>
  <c r="BG289"/>
  <c r="BF289"/>
  <c r="T289"/>
  <c r="R289"/>
  <c r="P289"/>
  <c r="BI288"/>
  <c r="BH288"/>
  <c r="BG288"/>
  <c r="BF288"/>
  <c r="T288"/>
  <c r="R288"/>
  <c r="P288"/>
  <c r="BI287"/>
  <c r="BH287"/>
  <c r="BG287"/>
  <c r="BF287"/>
  <c r="T287"/>
  <c r="R287"/>
  <c r="P287"/>
  <c r="BI286"/>
  <c r="BH286"/>
  <c r="BG286"/>
  <c r="BF286"/>
  <c r="T286"/>
  <c r="R286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1"/>
  <c r="BH281"/>
  <c r="BG281"/>
  <c r="BF281"/>
  <c r="T281"/>
  <c r="R281"/>
  <c r="P281"/>
  <c r="BI276"/>
  <c r="BH276"/>
  <c r="BG276"/>
  <c r="BF276"/>
  <c r="T276"/>
  <c r="R276"/>
  <c r="P276"/>
  <c r="BI275"/>
  <c r="BH275"/>
  <c r="BG275"/>
  <c r="BF275"/>
  <c r="T275"/>
  <c r="R275"/>
  <c r="P275"/>
  <c r="BI273"/>
  <c r="BH273"/>
  <c r="BG273"/>
  <c r="BF273"/>
  <c r="T273"/>
  <c r="R273"/>
  <c r="P273"/>
  <c r="BI271"/>
  <c r="BH271"/>
  <c r="BG271"/>
  <c r="BF271"/>
  <c r="T271"/>
  <c r="R271"/>
  <c r="P271"/>
  <c r="BI268"/>
  <c r="BH268"/>
  <c r="BG268"/>
  <c r="BF268"/>
  <c r="T268"/>
  <c r="R268"/>
  <c r="P268"/>
  <c r="BI267"/>
  <c r="BH267"/>
  <c r="BG267"/>
  <c r="BF267"/>
  <c r="T267"/>
  <c r="R267"/>
  <c r="P267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3"/>
  <c r="BH263"/>
  <c r="BG263"/>
  <c r="BF263"/>
  <c r="T263"/>
  <c r="R263"/>
  <c r="P263"/>
  <c r="BI262"/>
  <c r="BH262"/>
  <c r="BG262"/>
  <c r="BF262"/>
  <c r="T262"/>
  <c r="R262"/>
  <c r="P262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5"/>
  <c r="BH245"/>
  <c r="BG245"/>
  <c r="BF245"/>
  <c r="T245"/>
  <c r="R245"/>
  <c r="P245"/>
  <c r="BI239"/>
  <c r="BH239"/>
  <c r="BG239"/>
  <c r="BF239"/>
  <c r="T239"/>
  <c r="R239"/>
  <c r="P239"/>
  <c r="BI235"/>
  <c r="BH235"/>
  <c r="BG235"/>
  <c r="BF235"/>
  <c r="T235"/>
  <c r="R235"/>
  <c r="P235"/>
  <c r="BI233"/>
  <c r="BH233"/>
  <c r="BG233"/>
  <c r="BF233"/>
  <c r="T233"/>
  <c r="R233"/>
  <c r="P233"/>
  <c r="BI227"/>
  <c r="BH227"/>
  <c r="BG227"/>
  <c r="BF227"/>
  <c r="T227"/>
  <c r="T226"/>
  <c r="R227"/>
  <c r="R226"/>
  <c r="P227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196"/>
  <c r="BH196"/>
  <c r="BG196"/>
  <c r="BF196"/>
  <c r="T196"/>
  <c r="R196"/>
  <c r="P196"/>
  <c r="BI193"/>
  <c r="BH193"/>
  <c r="BG193"/>
  <c r="BF193"/>
  <c r="T193"/>
  <c r="R193"/>
  <c r="P193"/>
  <c r="BI189"/>
  <c r="BH189"/>
  <c r="BG189"/>
  <c r="BF189"/>
  <c r="T189"/>
  <c r="R189"/>
  <c r="P189"/>
  <c r="BI187"/>
  <c r="BH187"/>
  <c r="BG187"/>
  <c r="BF187"/>
  <c r="T187"/>
  <c r="R187"/>
  <c r="P187"/>
  <c r="BI184"/>
  <c r="BH184"/>
  <c r="BG184"/>
  <c r="BF184"/>
  <c r="T184"/>
  <c r="R184"/>
  <c r="P184"/>
  <c r="BI182"/>
  <c r="BH182"/>
  <c r="BG182"/>
  <c r="BF182"/>
  <c r="T182"/>
  <c r="R182"/>
  <c r="P182"/>
  <c r="BI178"/>
  <c r="BH178"/>
  <c r="BG178"/>
  <c r="BF178"/>
  <c r="T178"/>
  <c r="R178"/>
  <c r="P178"/>
  <c r="BI173"/>
  <c r="BH173"/>
  <c r="BG173"/>
  <c r="BF173"/>
  <c r="T173"/>
  <c r="R173"/>
  <c r="P173"/>
  <c r="BI168"/>
  <c r="BH168"/>
  <c r="BG168"/>
  <c r="BF168"/>
  <c r="T168"/>
  <c r="R168"/>
  <c r="P168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1"/>
  <c r="BH151"/>
  <c r="BG151"/>
  <c r="BF151"/>
  <c r="T151"/>
  <c r="R151"/>
  <c r="P151"/>
  <c r="BI149"/>
  <c r="BH149"/>
  <c r="BG149"/>
  <c r="BF149"/>
  <c r="T149"/>
  <c r="R149"/>
  <c r="P149"/>
  <c r="BI141"/>
  <c r="BH141"/>
  <c r="BG141"/>
  <c r="BF141"/>
  <c r="T141"/>
  <c r="R141"/>
  <c r="P141"/>
  <c r="BI134"/>
  <c r="BH134"/>
  <c r="BG134"/>
  <c r="BF134"/>
  <c r="T134"/>
  <c r="R134"/>
  <c r="P134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92"/>
  <c r="J17"/>
  <c r="J12"/>
  <c r="J119"/>
  <c r="E7"/>
  <c r="E115"/>
  <c i="2" r="J37"/>
  <c r="J36"/>
  <c i="1" r="AY95"/>
  <c i="2" r="J35"/>
  <c i="1" r="AX95"/>
  <c i="2" r="BI131"/>
  <c r="BH131"/>
  <c r="BG131"/>
  <c r="BF131"/>
  <c r="T131"/>
  <c r="T130"/>
  <c r="R131"/>
  <c r="R130"/>
  <c r="P131"/>
  <c r="P130"/>
  <c r="BI129"/>
  <c r="BH129"/>
  <c r="BG129"/>
  <c r="BF129"/>
  <c r="T129"/>
  <c r="T128"/>
  <c r="R129"/>
  <c r="R128"/>
  <c r="P129"/>
  <c r="P128"/>
  <c r="BI127"/>
  <c r="BH127"/>
  <c r="BG127"/>
  <c r="BF127"/>
  <c r="T127"/>
  <c r="T126"/>
  <c r="R127"/>
  <c r="R126"/>
  <c r="P127"/>
  <c r="P126"/>
  <c r="BI125"/>
  <c r="BH125"/>
  <c r="BG125"/>
  <c r="BF125"/>
  <c r="T125"/>
  <c r="R125"/>
  <c r="P125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92"/>
  <c r="J17"/>
  <c r="J12"/>
  <c r="J115"/>
  <c r="E7"/>
  <c r="E85"/>
  <c i="1" r="L90"/>
  <c r="AM90"/>
  <c r="AM89"/>
  <c r="L89"/>
  <c r="AM87"/>
  <c r="L87"/>
  <c r="L85"/>
  <c r="L84"/>
  <c i="2" r="BK127"/>
  <c i="1" r="AS94"/>
  <c i="3" r="BK319"/>
  <c r="J313"/>
  <c r="J304"/>
  <c r="J295"/>
  <c r="BK289"/>
  <c r="J287"/>
  <c r="J276"/>
  <c r="BK268"/>
  <c r="BK264"/>
  <c r="BK257"/>
  <c r="J252"/>
  <c r="BK247"/>
  <c r="J222"/>
  <c r="BK158"/>
  <c r="BK368"/>
  <c r="J359"/>
  <c r="BK353"/>
  <c r="J326"/>
  <c r="J314"/>
  <c r="BK309"/>
  <c r="BK300"/>
  <c r="J290"/>
  <c r="J193"/>
  <c r="BK163"/>
  <c r="BK157"/>
  <c r="J128"/>
  <c r="BK351"/>
  <c r="J335"/>
  <c r="J319"/>
  <c r="BK314"/>
  <c r="BK302"/>
  <c r="BK298"/>
  <c r="BK293"/>
  <c r="J283"/>
  <c r="BK262"/>
  <c r="BK218"/>
  <c r="BK178"/>
  <c r="BK164"/>
  <c r="J149"/>
  <c r="J363"/>
  <c r="BK359"/>
  <c r="BK344"/>
  <c r="J316"/>
  <c r="J306"/>
  <c r="BK295"/>
  <c r="BK286"/>
  <c r="J273"/>
  <c r="J264"/>
  <c r="J256"/>
  <c r="BK233"/>
  <c r="BK222"/>
  <c r="J196"/>
  <c r="BK187"/>
  <c r="J164"/>
  <c r="BK156"/>
  <c i="2" r="J125"/>
  <c r="J131"/>
  <c r="BK125"/>
  <c r="F34"/>
  <c i="3" r="BK290"/>
  <c r="BK281"/>
  <c r="BK271"/>
  <c r="BK265"/>
  <c r="BK258"/>
  <c r="J245"/>
  <c r="J220"/>
  <c r="BK155"/>
  <c r="J368"/>
  <c r="J365"/>
  <c r="BK355"/>
  <c r="J333"/>
  <c r="J310"/>
  <c r="BK303"/>
  <c r="J297"/>
  <c r="J233"/>
  <c r="BK189"/>
  <c r="J161"/>
  <c r="BK149"/>
  <c r="BK361"/>
  <c r="J344"/>
  <c r="BK326"/>
  <c r="BK316"/>
  <c r="BK304"/>
  <c r="BK294"/>
  <c r="J288"/>
  <c r="J281"/>
  <c r="J257"/>
  <c r="BK224"/>
  <c r="J182"/>
  <c r="BK161"/>
  <c r="J141"/>
  <c r="BK362"/>
  <c r="J355"/>
  <c r="BK318"/>
  <c r="J309"/>
  <c r="J298"/>
  <c r="BK291"/>
  <c r="J284"/>
  <c r="BK267"/>
  <c r="J258"/>
  <c r="BK235"/>
  <c r="J218"/>
  <c r="J189"/>
  <c r="J168"/>
  <c r="J162"/>
  <c r="J155"/>
  <c i="2" r="BK131"/>
  <c r="J124"/>
  <c r="J127"/>
  <c i="3" r="BK363"/>
  <c r="J321"/>
  <c r="BK317"/>
  <c r="J301"/>
  <c r="BK297"/>
  <c r="J289"/>
  <c r="J286"/>
  <c r="J275"/>
  <c r="J267"/>
  <c r="J263"/>
  <c r="BK256"/>
  <c r="BK249"/>
  <c r="BK239"/>
  <c r="J173"/>
  <c r="BK128"/>
  <c r="BK367"/>
  <c r="J358"/>
  <c r="J347"/>
  <c r="J323"/>
  <c r="BK313"/>
  <c r="BK308"/>
  <c r="J302"/>
  <c r="J293"/>
  <c r="BK184"/>
  <c r="J158"/>
  <c r="BK365"/>
  <c r="BK358"/>
  <c r="BK333"/>
  <c r="J317"/>
  <c r="BK312"/>
  <c r="J299"/>
  <c r="BK285"/>
  <c r="BK275"/>
  <c r="J239"/>
  <c r="J187"/>
  <c r="BK168"/>
  <c r="BK151"/>
  <c r="J329"/>
  <c r="BK310"/>
  <c r="BK299"/>
  <c r="J292"/>
  <c r="J285"/>
  <c r="J271"/>
  <c r="J265"/>
  <c r="J262"/>
  <c r="BK245"/>
  <c r="J224"/>
  <c r="J216"/>
  <c r="J184"/>
  <c r="J163"/>
  <c r="J157"/>
  <c r="J134"/>
  <c i="2" r="BK129"/>
  <c r="J129"/>
  <c r="BK124"/>
  <c i="3" r="J351"/>
  <c r="J318"/>
  <c r="J308"/>
  <c r="J300"/>
  <c r="J294"/>
  <c r="BK288"/>
  <c r="BK283"/>
  <c r="BK273"/>
  <c r="J266"/>
  <c r="BK252"/>
  <c r="J249"/>
  <c r="J235"/>
  <c r="BK159"/>
  <c r="J367"/>
  <c r="BK335"/>
  <c r="BK321"/>
  <c r="J312"/>
  <c r="BK306"/>
  <c r="BK301"/>
  <c r="J291"/>
  <c r="BK216"/>
  <c r="J178"/>
  <c r="BK162"/>
  <c r="J151"/>
  <c r="J362"/>
  <c r="BK347"/>
  <c r="BK329"/>
  <c r="BK315"/>
  <c r="J303"/>
  <c r="BK296"/>
  <c r="BK292"/>
  <c r="BK284"/>
  <c r="BK266"/>
  <c r="BK227"/>
  <c r="BK196"/>
  <c r="BK173"/>
  <c r="J156"/>
  <c r="BK134"/>
  <c r="J361"/>
  <c r="J353"/>
  <c r="BK323"/>
  <c r="J315"/>
  <c r="J296"/>
  <c r="BK287"/>
  <c r="BK276"/>
  <c r="J268"/>
  <c r="BK263"/>
  <c r="J247"/>
  <c r="J227"/>
  <c r="BK220"/>
  <c r="BK193"/>
  <c r="BK182"/>
  <c r="J159"/>
  <c r="BK141"/>
  <c i="2" l="1" r="R123"/>
  <c r="R122"/>
  <c r="R121"/>
  <c i="3" r="T127"/>
  <c r="BK255"/>
  <c r="J255"/>
  <c r="J101"/>
  <c r="R255"/>
  <c r="P322"/>
  <c i="2" r="T123"/>
  <c r="T122"/>
  <c r="T121"/>
  <c r="BK123"/>
  <c r="J123"/>
  <c r="J98"/>
  <c i="3" r="R127"/>
  <c r="BK232"/>
  <c r="J232"/>
  <c r="J100"/>
  <c r="R232"/>
  <c r="T255"/>
  <c r="R322"/>
  <c r="BK357"/>
  <c r="J357"/>
  <c r="J103"/>
  <c r="R357"/>
  <c i="2" r="P123"/>
  <c r="P122"/>
  <c r="P121"/>
  <c i="1" r="AU95"/>
  <c i="3" r="BK127"/>
  <c r="J127"/>
  <c r="J98"/>
  <c r="P127"/>
  <c r="P232"/>
  <c r="T232"/>
  <c r="P255"/>
  <c r="BK322"/>
  <c r="J322"/>
  <c r="J102"/>
  <c r="T322"/>
  <c r="P357"/>
  <c r="T357"/>
  <c r="BK366"/>
  <c r="J366"/>
  <c r="J105"/>
  <c r="P366"/>
  <c r="R366"/>
  <c r="T366"/>
  <c i="2" r="BK128"/>
  <c r="J128"/>
  <c r="J100"/>
  <c r="BK126"/>
  <c r="J126"/>
  <c r="J99"/>
  <c r="BK130"/>
  <c r="J130"/>
  <c r="J101"/>
  <c i="3" r="BK226"/>
  <c r="J226"/>
  <c r="J99"/>
  <c r="BK364"/>
  <c r="J364"/>
  <c r="J104"/>
  <c r="E85"/>
  <c r="J89"/>
  <c r="F122"/>
  <c r="BE149"/>
  <c r="BE157"/>
  <c r="BE158"/>
  <c r="BE173"/>
  <c r="BE239"/>
  <c r="BE252"/>
  <c r="BE256"/>
  <c r="BE257"/>
  <c r="BE266"/>
  <c r="BE275"/>
  <c r="BE276"/>
  <c r="BE283"/>
  <c r="BE285"/>
  <c r="BE286"/>
  <c r="BE287"/>
  <c r="BE291"/>
  <c r="BE293"/>
  <c r="BE294"/>
  <c r="BE299"/>
  <c r="BE301"/>
  <c r="BE302"/>
  <c r="BE303"/>
  <c r="BE304"/>
  <c r="BE313"/>
  <c r="BE319"/>
  <c r="BE333"/>
  <c r="BE156"/>
  <c r="BE159"/>
  <c r="BE162"/>
  <c r="BE184"/>
  <c r="BE220"/>
  <c r="BE233"/>
  <c r="BE268"/>
  <c r="BE271"/>
  <c r="BE289"/>
  <c r="BE300"/>
  <c r="BE306"/>
  <c r="BE308"/>
  <c r="BE317"/>
  <c r="BE321"/>
  <c r="BE323"/>
  <c r="BE362"/>
  <c r="BE128"/>
  <c r="BE134"/>
  <c r="BE151"/>
  <c r="BE155"/>
  <c r="BE164"/>
  <c r="BE168"/>
  <c r="BE218"/>
  <c r="BE222"/>
  <c r="BE290"/>
  <c r="BE295"/>
  <c r="BE296"/>
  <c r="BE297"/>
  <c r="BE298"/>
  <c r="BE310"/>
  <c r="BE315"/>
  <c r="BE316"/>
  <c r="BE318"/>
  <c r="BE344"/>
  <c r="BE347"/>
  <c r="BE359"/>
  <c r="BE363"/>
  <c r="BE365"/>
  <c r="BE367"/>
  <c r="BE368"/>
  <c r="BE141"/>
  <c r="BE161"/>
  <c r="BE163"/>
  <c r="BE178"/>
  <c r="BE182"/>
  <c r="BE187"/>
  <c r="BE189"/>
  <c r="BE193"/>
  <c r="BE196"/>
  <c r="BE216"/>
  <c r="BE224"/>
  <c r="BE227"/>
  <c r="BE235"/>
  <c r="BE245"/>
  <c r="BE247"/>
  <c r="BE249"/>
  <c r="BE258"/>
  <c r="BE262"/>
  <c r="BE263"/>
  <c r="BE264"/>
  <c r="BE265"/>
  <c r="BE267"/>
  <c r="BE273"/>
  <c r="BE281"/>
  <c r="BE284"/>
  <c r="BE288"/>
  <c r="BE292"/>
  <c r="BE309"/>
  <c r="BE312"/>
  <c r="BE314"/>
  <c r="BE326"/>
  <c r="BE329"/>
  <c r="BE335"/>
  <c r="BE351"/>
  <c r="BE353"/>
  <c r="BE355"/>
  <c r="BE358"/>
  <c r="BE361"/>
  <c i="2" r="J89"/>
  <c r="F118"/>
  <c r="E111"/>
  <c r="BE125"/>
  <c r="BE127"/>
  <c r="BE129"/>
  <c r="BE124"/>
  <c r="BE131"/>
  <c i="1" r="BA95"/>
  <c i="2" r="F37"/>
  <c i="1" r="BD95"/>
  <c i="3" r="F35"/>
  <c i="1" r="BB96"/>
  <c i="3" r="F34"/>
  <c i="1" r="BA96"/>
  <c r="BA94"/>
  <c r="W30"/>
  <c i="2" r="F35"/>
  <c i="1" r="BB95"/>
  <c i="3" r="F37"/>
  <c i="1" r="BD96"/>
  <c i="2" r="F36"/>
  <c i="1" r="BC95"/>
  <c i="3" r="F36"/>
  <c i="1" r="BC96"/>
  <c i="2" r="J34"/>
  <c i="1" r="AW95"/>
  <c i="3" r="J34"/>
  <c i="1" r="AW96"/>
  <c i="3" l="1" r="T126"/>
  <c r="T125"/>
  <c r="P126"/>
  <c r="P125"/>
  <c i="1" r="AU96"/>
  <c i="3" r="R126"/>
  <c r="R125"/>
  <c i="2" r="BK122"/>
  <c r="J122"/>
  <c r="J97"/>
  <c i="3" r="BK126"/>
  <c r="J126"/>
  <c r="J97"/>
  <c i="2" r="F33"/>
  <c i="1" r="AZ95"/>
  <c r="AU94"/>
  <c i="2" r="J33"/>
  <c i="1" r="AV95"/>
  <c r="AT95"/>
  <c r="BC94"/>
  <c r="W32"/>
  <c i="3" r="F33"/>
  <c i="1" r="AZ96"/>
  <c r="BD94"/>
  <c r="W33"/>
  <c r="AW94"/>
  <c r="AK30"/>
  <c r="BB94"/>
  <c r="W31"/>
  <c i="3" r="J33"/>
  <c i="1" r="AV96"/>
  <c r="AT96"/>
  <c i="2" l="1" r="BK121"/>
  <c r="J121"/>
  <c r="J96"/>
  <c i="3" r="BK125"/>
  <c r="J125"/>
  <c r="J96"/>
  <c i="1" r="AZ94"/>
  <c r="W29"/>
  <c r="AX94"/>
  <c r="AY94"/>
  <c i="3" l="1" r="J30"/>
  <c i="1" r="AG96"/>
  <c i="2" r="J30"/>
  <c i="1" r="AG95"/>
  <c r="AV94"/>
  <c r="AK29"/>
  <c i="2" l="1" r="J39"/>
  <c i="3" r="J39"/>
  <c i="1" r="AN95"/>
  <c r="AN96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<sst xmlns="http://schemas.openxmlformats.org/spreadsheetml/2006/main">
  <si>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</si>
  <si>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</si>
  <si>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</si>
  <si>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</si>
  <si>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</si>
  <si>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{6c16ce88-77dd-408e-a667-b58c1a287cb1}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</si>
  <si>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</si>
  <si>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</si>
  <si>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</si>
  <si>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</si>
  <si>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</si>
  <si>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</si>
  <si>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</si>
  <si>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</si>
  <si>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2417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</si>
  <si>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</si>
  <si>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</si>
  <si>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Rekonstrukce vodovodu nad městským úřadem, Žacléř</t>
  </si>
  <si>
    <t>KSO:</t>
  </si>
  <si>
    <t>CC-CZ:</t>
  </si>
  <si>
    <t>Místo:</t>
  </si>
  <si>
    <t>Žacléř</t>
  </si>
  <si>
    <t>Datum:</t>
  </si>
  <si>
    <t>30. 1. 2025</t>
  </si>
  <si>
    <t>Zadavatel:</t>
  </si>
  <si>
    <t>IČ:</t>
  </si>
  <si>
    <t>Město Žacléř</t>
  </si>
  <si>
    <t>DIČ:</t>
  </si>
  <si>
    <t>Uchazeč:</t>
  </si>
  <si>
    <t>Vyplň údaj</t>
  </si>
  <si>
    <t>Projektant:</t>
  </si>
  <si>
    <t>Ing. Blanka Matějková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</si>
  <si>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</si>
  <si>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</si>
  <si>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</si>
  <si>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</si>
  <si>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</si>
  <si>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</si>
  <si>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</si>
  <si>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</si>
  <si>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</si>
  <si>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</si>
  <si>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</si>
  <si>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</si>
  <si>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</si>
  <si>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</si>
  <si>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</si>
  <si>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</si>
  <si>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</si>
  <si>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</si>
  <si>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</si>
  <si>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</si>
  <si>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</si>
  <si>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</si>
  <si>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</si>
  <si>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</si>
  <si>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</si>
  <si>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</si>
  <si>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</si>
  <si>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</si>
  <si>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</si>
  <si>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</si>
  <si>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</si>
  <si>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</si>
  <si>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</si>
  <si>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</si>
  <si>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</si>
  <si>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</si>
  <si>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</si>
  <si>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</si>
  <si>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</si>
  <si>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</si>
  <si>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</si>
  <si>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</si>
  <si>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</si>
  <si>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</si>
  <si>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</si>
  <si>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</si>
  <si>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</si>
  <si>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</si>
  <si>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</si>
  <si>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000</t>
  </si>
  <si>
    <t>Vedlejší a ostatní náklady</t>
  </si>
  <si>
    <t>VON</t>
  </si>
  <si>
    <t>1</t>
  </si>
  <si>
    <t>{795db9e4-af02-41e2-ac78-fa7968d7b877}</t>
  </si>
  <si>
    <t>2</t>
  </si>
  <si>
    <t>001</t>
  </si>
  <si>
    <t>Soupis prací</t>
  </si>
  <si>
    <t>STA</t>
  </si>
  <si>
    <t>{1acad124-a690-433e-b49c-951664a276d3}</t>
  </si>
  <si>
    <t>KRYCÍ LIST SOUPISU PRACÍ</t>
  </si>
  <si>
    <t>Objekt:</t>
  </si>
  <si>
    <t>000 -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</si>
  <si>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</si>
  <si>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</si>
  <si>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</si>
  <si>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</si>
  <si>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</si>
  <si>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</si>
  <si>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</si>
  <si>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</si>
  <si>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</si>
  <si>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</si>
  <si>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</si>
  <si>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</si>
  <si>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</si>
  <si>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</si>
  <si>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</si>
  <si>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</si>
  <si>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</si>
  <si>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</si>
  <si>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</si>
  <si>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</si>
  <si>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</si>
  <si>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</si>
  <si>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</si>
  <si>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</si>
  <si>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</si>
  <si>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</si>
  <si>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</si>
  <si>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</si>
  <si>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zeměměřičské a projektové práce</t>
  </si>
  <si>
    <t>K</t>
  </si>
  <si>
    <t>012164000</t>
  </si>
  <si>
    <t>Vytyčení a zaměření inženýrských sítí</t>
  </si>
  <si>
    <t>kpl</t>
  </si>
  <si>
    <t>CS ÚRS 2025 01</t>
  </si>
  <si>
    <t>1024</t>
  </si>
  <si>
    <t>1431708230</t>
  </si>
  <si>
    <t>012403000</t>
  </si>
  <si>
    <t>Zeměměřičské práce po výstavbě</t>
  </si>
  <si>
    <t>1229619745</t>
  </si>
  <si>
    <t>VRN3</t>
  </si>
  <si>
    <t>Zařízení staveniště</t>
  </si>
  <si>
    <t>3</t>
  </si>
  <si>
    <t>030001000</t>
  </si>
  <si>
    <t>459240137</t>
  </si>
  <si>
    <t>VRN6</t>
  </si>
  <si>
    <t>Územní vlivy</t>
  </si>
  <si>
    <t>4</t>
  </si>
  <si>
    <t>060001000</t>
  </si>
  <si>
    <t>1562718102</t>
  </si>
  <si>
    <t>VRN7</t>
  </si>
  <si>
    <t>Provozní vlivy</t>
  </si>
  <si>
    <t>070001000</t>
  </si>
  <si>
    <t>-970251537</t>
  </si>
  <si>
    <t>rýha1</t>
  </si>
  <si>
    <t>463,528</t>
  </si>
  <si>
    <t>štěrk</t>
  </si>
  <si>
    <t>195,459</t>
  </si>
  <si>
    <t>zásyp</t>
  </si>
  <si>
    <t>61,596</t>
  </si>
  <si>
    <t>odvoz</t>
  </si>
  <si>
    <t>537,018</t>
  </si>
  <si>
    <t>asfalt</t>
  </si>
  <si>
    <t>323,328</t>
  </si>
  <si>
    <t>spára</t>
  </si>
  <si>
    <t>678,6</t>
  </si>
  <si>
    <t>tráva</t>
  </si>
  <si>
    <t>17,68</t>
  </si>
  <si>
    <t>001 - Soupis prací</t>
  </si>
  <si>
    <t>dlažba</t>
  </si>
  <si>
    <t>30,6</t>
  </si>
  <si>
    <t>dlažba2</t>
  </si>
  <si>
    <t>42</t>
  </si>
  <si>
    <t>obrubník</t>
  </si>
  <si>
    <t>62,6</t>
  </si>
  <si>
    <t>žlab</t>
  </si>
  <si>
    <t>8</t>
  </si>
  <si>
    <t>pažení</t>
  </si>
  <si>
    <t>320</t>
  </si>
  <si>
    <t>šachta</t>
  </si>
  <si>
    <t>rýha2</t>
  </si>
  <si>
    <t>131,086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</si>
  <si>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</si>
  <si>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</si>
  <si>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</si>
  <si>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</si>
  <si>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</si>
  <si>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</si>
  <si>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</si>
  <si>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</si>
  <si>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OST - Ostatní</t>
  </si>
  <si>
    <t>HSV</t>
  </si>
  <si>
    <t>Práce a dodávky HSV</t>
  </si>
  <si>
    <t>Zemní práce</t>
  </si>
  <si>
    <t>113106111</t>
  </si>
  <si>
    <t>Rozebrání dlažeb z mozaiky komunikací pro pěší ručně</t>
  </si>
  <si>
    <t>m2</t>
  </si>
  <si>
    <t>-2020114148</t>
  </si>
  <si>
    <t>VV</t>
  </si>
  <si>
    <t>"V1"</t>
  </si>
  <si>
    <t xml:space="preserve">"žulová dlažba"  21,5*1,2</t>
  </si>
  <si>
    <t>"V2"</t>
  </si>
  <si>
    <t xml:space="preserve">"žulová dlažba"  4*1,2</t>
  </si>
  <si>
    <t>Součet</t>
  </si>
  <si>
    <t>113106162R</t>
  </si>
  <si>
    <t xml:space="preserve">Rozebrání dlažeb  z drobných kostek s ložem z betonu ručně</t>
  </si>
  <si>
    <t>782007354</t>
  </si>
  <si>
    <t>"vydlážděný příkop"</t>
  </si>
  <si>
    <t>45*0,6</t>
  </si>
  <si>
    <t>25*0,6</t>
  </si>
  <si>
    <t>113154523</t>
  </si>
  <si>
    <t>Frézování živičného krytu tl 50 mm pruh š přes 0,5 m pl do 500 m2</t>
  </si>
  <si>
    <t>2060844862</t>
  </si>
  <si>
    <t xml:space="preserve">"asfalt"  137,3*0,8*1,2</t>
  </si>
  <si>
    <t xml:space="preserve">"asfalt"  180*0,8*1,2</t>
  </si>
  <si>
    <t>"přípojky"</t>
  </si>
  <si>
    <t xml:space="preserve">"asfalt"  19,5*0,8*1,2</t>
  </si>
  <si>
    <t>113154525</t>
  </si>
  <si>
    <t>Frézování živičného krytu tl 70 mm pruh š přes 0,5 m pl do 500 m2</t>
  </si>
  <si>
    <t>1558607828</t>
  </si>
  <si>
    <t>113202111</t>
  </si>
  <si>
    <t>Vytrhání obrub krajníků obrubníků stojatých</t>
  </si>
  <si>
    <t>m</t>
  </si>
  <si>
    <t>1051351328</t>
  </si>
  <si>
    <t xml:space="preserve">"V2"  42</t>
  </si>
  <si>
    <t xml:space="preserve">"přípojky"  20,6</t>
  </si>
  <si>
    <t>6</t>
  </si>
  <si>
    <t>119001405</t>
  </si>
  <si>
    <t>Dočasné zajištění potrubí z PE DN do 200 mm</t>
  </si>
  <si>
    <t>489334402</t>
  </si>
  <si>
    <t>7</t>
  </si>
  <si>
    <t>119001421</t>
  </si>
  <si>
    <t>Dočasné zajištění kabelů a kabelových tratí ze 3 volně ložených kabelů</t>
  </si>
  <si>
    <t>-127027107</t>
  </si>
  <si>
    <t>119002121</t>
  </si>
  <si>
    <t>Přechodová lávka délky do 2 m včetně zábradlí pro zabezpečení výkopu zřízení</t>
  </si>
  <si>
    <t>kus</t>
  </si>
  <si>
    <t>-1143796739</t>
  </si>
  <si>
    <t>9</t>
  </si>
  <si>
    <t>119002122</t>
  </si>
  <si>
    <t>Přechodová lávka délky do 2 m včetně zábradlí pro zabezpečení výkopu odstranění</t>
  </si>
  <si>
    <t>-403999703</t>
  </si>
  <si>
    <t>10</t>
  </si>
  <si>
    <t>119002411</t>
  </si>
  <si>
    <t>Pojezdový ocelový plech pro zabezpečení výkopu zřízení</t>
  </si>
  <si>
    <t>916842134</t>
  </si>
  <si>
    <t>2*3,5*3,5</t>
  </si>
  <si>
    <t>11</t>
  </si>
  <si>
    <t>119002412</t>
  </si>
  <si>
    <t>Pojezdový ocelový plech pro zabezpečení výkopu odstranění</t>
  </si>
  <si>
    <t>-1020615975</t>
  </si>
  <si>
    <t>119003131</t>
  </si>
  <si>
    <t>Výstražná páska pro zabezpečení výkopu zřízení</t>
  </si>
  <si>
    <t>-1708005787</t>
  </si>
  <si>
    <t>13</t>
  </si>
  <si>
    <t>119003132</t>
  </si>
  <si>
    <t>Výstražná páska pro zabezpečení výkopu odstranění</t>
  </si>
  <si>
    <t>2021253082</t>
  </si>
  <si>
    <t>14</t>
  </si>
  <si>
    <t>121151103</t>
  </si>
  <si>
    <t>Sejmutí ornice plochy do 100 m2 tl vrstvy do 200 mm strojně</t>
  </si>
  <si>
    <t>-1511512205</t>
  </si>
  <si>
    <t xml:space="preserve">"zeleň"  22,1*0,8</t>
  </si>
  <si>
    <t>15</t>
  </si>
  <si>
    <t>132251255</t>
  </si>
  <si>
    <t>Hloubení rýh nezapažených š do 2000 mm v hornině třídy těžitelnosti I skupiny 3 objem do 1000 m3 strojně</t>
  </si>
  <si>
    <t>m3</t>
  </si>
  <si>
    <t>-1742511128</t>
  </si>
  <si>
    <t>"rozšíření výkopu"</t>
  </si>
  <si>
    <t>asfalt*1,2*0,3</t>
  </si>
  <si>
    <t>dlažba*1,2*0,4</t>
  </si>
  <si>
    <t>16</t>
  </si>
  <si>
    <t>132254104</t>
  </si>
  <si>
    <t>Hloubení rýh zapažených š do 800 mm v hornině třídy těžitelnosti I skupiny 3 objem přes 100 m3 strojně</t>
  </si>
  <si>
    <t>-1665072305</t>
  </si>
  <si>
    <t xml:space="preserve">"V1"  158,8*0,8*1,3</t>
  </si>
  <si>
    <t xml:space="preserve">"V2"  235,3*0,8*1,3</t>
  </si>
  <si>
    <t xml:space="preserve">"přípojky"  51,6*0,8*1,3</t>
  </si>
  <si>
    <t>17</t>
  </si>
  <si>
    <t>133212811</t>
  </si>
  <si>
    <t>Hloubení nezapažených šachet v hornině třídy těžitelnosti I skupiny 3 plocha výkopu do 4 m2 ručně</t>
  </si>
  <si>
    <t>1056548883</t>
  </si>
  <si>
    <t>"kopaná sonda"</t>
  </si>
  <si>
    <t>4*1*1*1</t>
  </si>
  <si>
    <t>18</t>
  </si>
  <si>
    <t>139001101</t>
  </si>
  <si>
    <t>Příplatek za ztížení vykopávky v blízkosti podzemního vedení</t>
  </si>
  <si>
    <t>-1865681813</t>
  </si>
  <si>
    <t>rýha1*0,15</t>
  </si>
  <si>
    <t>19</t>
  </si>
  <si>
    <t>151811131</t>
  </si>
  <si>
    <t>Osazení pažicího boxu hl výkopu do 4 m š do 1,2 m</t>
  </si>
  <si>
    <t>1537735483</t>
  </si>
  <si>
    <t>100*1,6*2</t>
  </si>
  <si>
    <t>20</t>
  </si>
  <si>
    <t>151811231</t>
  </si>
  <si>
    <t>Odstranění pažicího boxu hl výkopu do 4 m š do 1,2 m</t>
  </si>
  <si>
    <t>1684217302</t>
  </si>
  <si>
    <t>162651111</t>
  </si>
  <si>
    <t>Vodorovné přemístění přes 3 000 do 4000 m výkopku/sypaniny z horniny třídy těžitelnosti I skupiny 1 až 3</t>
  </si>
  <si>
    <t>-1261805296</t>
  </si>
  <si>
    <t>rýha1+rýha2+šachta</t>
  </si>
  <si>
    <t>-zásyp</t>
  </si>
  <si>
    <t>22</t>
  </si>
  <si>
    <t>171251201</t>
  </si>
  <si>
    <t>Uložení sypaniny na skládky nebo meziskládky</t>
  </si>
  <si>
    <t>-415729387</t>
  </si>
  <si>
    <t>P</t>
  </si>
  <si>
    <t>Poznámka k položce:_x000d_
zemina použita na rekultivace v místě bez poplatku</t>
  </si>
  <si>
    <t>23</t>
  </si>
  <si>
    <t>174151101</t>
  </si>
  <si>
    <t>Zásyp jam, šachet rýh nebo kolem objektů sypaninou se zhutněním</t>
  </si>
  <si>
    <t>-1000007061</t>
  </si>
  <si>
    <t>"zásyp štěrkem"</t>
  </si>
  <si>
    <t xml:space="preserve">"asfalt"  137,3*0,8*0,68</t>
  </si>
  <si>
    <t xml:space="preserve">"žulová dlažba"  21,5*0,8*0,6</t>
  </si>
  <si>
    <t xml:space="preserve">"asfalt"  180*0,8*0,68</t>
  </si>
  <si>
    <t xml:space="preserve">"asfalt"  19,5*0,8*0,68</t>
  </si>
  <si>
    <t xml:space="preserve">"žulová dlažba"  4*0,8*0,6</t>
  </si>
  <si>
    <t>Mezisoučet</t>
  </si>
  <si>
    <t>"zásyp zeminou"</t>
  </si>
  <si>
    <t xml:space="preserve">"štěrková cesta"  55,3*0,8*0,85</t>
  </si>
  <si>
    <t xml:space="preserve">"štěrková cesta"  6*0,8*0,85</t>
  </si>
  <si>
    <t xml:space="preserve">"zeleň"  22,1*0,8*0,9</t>
  </si>
  <si>
    <t>24</t>
  </si>
  <si>
    <t>M</t>
  </si>
  <si>
    <t>58343930</t>
  </si>
  <si>
    <t>kamenivo drcené hrubé frakce 16/32</t>
  </si>
  <si>
    <t>t</t>
  </si>
  <si>
    <t>-2043055343</t>
  </si>
  <si>
    <t>štěrk*2</t>
  </si>
  <si>
    <t>25</t>
  </si>
  <si>
    <t>181111111</t>
  </si>
  <si>
    <t>Plošná úprava terénu do 500 m2 zemina skupiny 1 až 4 nerovnosti přes 50 do 100 mm v rovinně a svahu do 1:5</t>
  </si>
  <si>
    <t>1272854268</t>
  </si>
  <si>
    <t>26</t>
  </si>
  <si>
    <t>181311103</t>
  </si>
  <si>
    <t>Rozprostření ornice tl vrstvy do 200 mm v rovině nebo ve svahu do 1:5 ručně</t>
  </si>
  <si>
    <t>2050579230</t>
  </si>
  <si>
    <t>27</t>
  </si>
  <si>
    <t>181411131</t>
  </si>
  <si>
    <t>Založení parkového trávníku výsevem pl do 1000 m2 v rovině a ve svahu do 1:5</t>
  </si>
  <si>
    <t>766462796</t>
  </si>
  <si>
    <t>28</t>
  </si>
  <si>
    <t>00572470</t>
  </si>
  <si>
    <t>osivo směs travní univerzál</t>
  </si>
  <si>
    <t>kg</t>
  </si>
  <si>
    <t>951741388</t>
  </si>
  <si>
    <t>tráva*0,035</t>
  </si>
  <si>
    <t>Vodorovné konstrukce</t>
  </si>
  <si>
    <t>29</t>
  </si>
  <si>
    <t>451573111</t>
  </si>
  <si>
    <t>Lože pod potrubí otevřený výkop ze štěrkopísku</t>
  </si>
  <si>
    <t>-1548690931</t>
  </si>
  <si>
    <t xml:space="preserve">"V1"  158,8*(0,8*0,5-pi*(0,045)^2)</t>
  </si>
  <si>
    <t xml:space="preserve">"V2"  235,3*(0,8*0,5-pi*(0,045)^2)</t>
  </si>
  <si>
    <t xml:space="preserve">"přípojky"  51,6*(0,8*0,5-pi*(0,016)^2)</t>
  </si>
  <si>
    <t>Komunikace pozemní</t>
  </si>
  <si>
    <t>30</t>
  </si>
  <si>
    <t>566901231</t>
  </si>
  <si>
    <t>Vyspravení podkladu po překopech inženýrských sítí plochy přes 15 m2 štěrkodrtí tl. 100 mm</t>
  </si>
  <si>
    <t>691863642</t>
  </si>
  <si>
    <t>31</t>
  </si>
  <si>
    <t>566901233</t>
  </si>
  <si>
    <t>Vyspravení podkladu po překopech inženýrských sítí plochy přes 15 m2 štěrkodrtí tl. 200 mm</t>
  </si>
  <si>
    <t>1773359390</t>
  </si>
  <si>
    <t xml:space="preserve">"dvě vrstvy"  2*dlažba</t>
  </si>
  <si>
    <t>32</t>
  </si>
  <si>
    <t>566901234</t>
  </si>
  <si>
    <t>Vyspravení podkladu po překopech inženýrských sítí plochy přes 15 m2 štěrkodrtí tl. 250 mm</t>
  </si>
  <si>
    <t>184512056</t>
  </si>
  <si>
    <t xml:space="preserve">"štěrková cesta"  55,3*0,8</t>
  </si>
  <si>
    <t xml:space="preserve">"štěrková cesta"  6*0,8</t>
  </si>
  <si>
    <t>33</t>
  </si>
  <si>
    <t>566901261R</t>
  </si>
  <si>
    <t>Vyspravení podkladu po překopech inženýrských sítí plochy přes 15 m2 obalovaným kamenivem ACP (OK) tl. 70 mm</t>
  </si>
  <si>
    <t>950923144</t>
  </si>
  <si>
    <t>34</t>
  </si>
  <si>
    <t>572341111</t>
  </si>
  <si>
    <t>Vyspravení krytu komunikací po překopech pl přes 15 m2 asfalt betonem ACO (AB) tl přes 30 do 50 mm</t>
  </si>
  <si>
    <t>-1267214293</t>
  </si>
  <si>
    <t>35</t>
  </si>
  <si>
    <t>591211111</t>
  </si>
  <si>
    <t>Kladení dlažby z kostek drobných z kamene do lože z kameniva těženého tl 50 mm</t>
  </si>
  <si>
    <t>485775512</t>
  </si>
  <si>
    <t>"zpětné použití rozebrané dalžby"</t>
  </si>
  <si>
    <t>36</t>
  </si>
  <si>
    <t>591241111</t>
  </si>
  <si>
    <t>Kladení dlažby z kostek drobných z kamene na MC tl 50 mm</t>
  </si>
  <si>
    <t>1435076537</t>
  </si>
  <si>
    <t>Vedení trubní dálková a přípojná</t>
  </si>
  <si>
    <t>37</t>
  </si>
  <si>
    <t>857212122</t>
  </si>
  <si>
    <t>Montáž litinových tvarovek jednoosých přírubových otevřený výkop DN 50</t>
  </si>
  <si>
    <t>-1991355118</t>
  </si>
  <si>
    <t>38</t>
  </si>
  <si>
    <t>552518002</t>
  </si>
  <si>
    <t xml:space="preserve">speciální příruba "2000"   DN 50</t>
  </si>
  <si>
    <t>957863330</t>
  </si>
  <si>
    <t>39</t>
  </si>
  <si>
    <t>857242122</t>
  </si>
  <si>
    <t>Montáž litinových tvarovek jednoosých přírubových otevřený výkop DN 80</t>
  </si>
  <si>
    <t>1064824058</t>
  </si>
  <si>
    <t>4+1+3</t>
  </si>
  <si>
    <t>40</t>
  </si>
  <si>
    <t>552534891</t>
  </si>
  <si>
    <t>krátký přírubový kus DN 80 dl. 1 m</t>
  </si>
  <si>
    <t>-1837365423</t>
  </si>
  <si>
    <t>41</t>
  </si>
  <si>
    <t>552534892</t>
  </si>
  <si>
    <t>přírubová redukce 80/50</t>
  </si>
  <si>
    <t>-984890885</t>
  </si>
  <si>
    <t>55251800</t>
  </si>
  <si>
    <t>patní koleno DN 80</t>
  </si>
  <si>
    <t>-2002930244</t>
  </si>
  <si>
    <t>43</t>
  </si>
  <si>
    <t>552518001</t>
  </si>
  <si>
    <t xml:space="preserve">speciální příruba "2000"   DN 80</t>
  </si>
  <si>
    <t>-1650405216</t>
  </si>
  <si>
    <t>44</t>
  </si>
  <si>
    <t>857244122</t>
  </si>
  <si>
    <t>Montáž litinových tvarovek odbočných přírubových otevřený výkop DN 80</t>
  </si>
  <si>
    <t>983467931</t>
  </si>
  <si>
    <t>45</t>
  </si>
  <si>
    <t>552535101</t>
  </si>
  <si>
    <t xml:space="preserve"> T-kus DN 80/80</t>
  </si>
  <si>
    <t>40788762</t>
  </si>
  <si>
    <t>46</t>
  </si>
  <si>
    <t>871161141</t>
  </si>
  <si>
    <t>Montáž potrubí z PE100 RC SDR 11 otevřený výkop svařovaných na tupo d 32 x 3,0 mm</t>
  </si>
  <si>
    <t>1400706693</t>
  </si>
  <si>
    <t>3+3,5+3,5+1,6+2,4+2,9+2,4+2,8+2,6+2,6+3,3+4,1+3,7+1,5+1</t>
  </si>
  <si>
    <t>47</t>
  </si>
  <si>
    <t>28613500</t>
  </si>
  <si>
    <t>potrubí vodovodní dvouvrstvé PE100 RC SDR11 32x3,0mm</t>
  </si>
  <si>
    <t>-342089822</t>
  </si>
  <si>
    <t>40,9*1,01</t>
  </si>
  <si>
    <t>48</t>
  </si>
  <si>
    <t>871171141</t>
  </si>
  <si>
    <t>Montáž potrubí z PE100 RC SDR 11 otevřený výkop svařovaných na tupo d 40 x 3,7 mm</t>
  </si>
  <si>
    <t>-843419924</t>
  </si>
  <si>
    <t xml:space="preserve">"přípojka zámek"  2</t>
  </si>
  <si>
    <t>49</t>
  </si>
  <si>
    <t>28613501</t>
  </si>
  <si>
    <t>potrubí vodovodní dvouvrstvé PE100 RC SDR11 40x3,7mm</t>
  </si>
  <si>
    <t>-371621981</t>
  </si>
  <si>
    <t>50</t>
  </si>
  <si>
    <t>871241141</t>
  </si>
  <si>
    <t>Montáž potrubí z PE100 RC SDR 11 otevřený výkop svařovaných na tupo d 90 x 8,2 mm</t>
  </si>
  <si>
    <t>904158294</t>
  </si>
  <si>
    <t xml:space="preserve">"V1"  158,8</t>
  </si>
  <si>
    <t xml:space="preserve">"V2"  235,8</t>
  </si>
  <si>
    <t xml:space="preserve">"přípojky"  3,7+5</t>
  </si>
  <si>
    <t>51</t>
  </si>
  <si>
    <t>28613556</t>
  </si>
  <si>
    <t>potrubí vodovodní dvouvrstvé PE100 RC SDR11 90x8,2mm</t>
  </si>
  <si>
    <t>627743186</t>
  </si>
  <si>
    <t>403,3*1,01</t>
  </si>
  <si>
    <t>52</t>
  </si>
  <si>
    <t>877161101R</t>
  </si>
  <si>
    <t>Montáž spojek d 32</t>
  </si>
  <si>
    <t>-465437514</t>
  </si>
  <si>
    <t>53</t>
  </si>
  <si>
    <t>631262021</t>
  </si>
  <si>
    <t xml:space="preserve">ISO spojka  d32</t>
  </si>
  <si>
    <t>-295991513</t>
  </si>
  <si>
    <t>54</t>
  </si>
  <si>
    <t>877171101R</t>
  </si>
  <si>
    <t xml:space="preserve">Montáž spojek  d 40</t>
  </si>
  <si>
    <t>-2094029993</t>
  </si>
  <si>
    <t>55</t>
  </si>
  <si>
    <t>631262031</t>
  </si>
  <si>
    <t>ISO spojka d40</t>
  </si>
  <si>
    <t>1824799508</t>
  </si>
  <si>
    <t>56</t>
  </si>
  <si>
    <t>877241112</t>
  </si>
  <si>
    <t>Montáž elektrokolen 90° na vodovodním potrubí z PE trub d 90</t>
  </si>
  <si>
    <t>59150345</t>
  </si>
  <si>
    <t>57</t>
  </si>
  <si>
    <t>286530601</t>
  </si>
  <si>
    <t>elektrokoleno felxibilní obostranné SDR11 - PE90</t>
  </si>
  <si>
    <t>1275923138</t>
  </si>
  <si>
    <t>58</t>
  </si>
  <si>
    <t>891161321</t>
  </si>
  <si>
    <t>Montáž vodovodních šoupátek domovní přípojky se závitovými konci PN16 otevřený výkop G 1"</t>
  </si>
  <si>
    <t>-2069618318</t>
  </si>
  <si>
    <t>59</t>
  </si>
  <si>
    <t>4222155111</t>
  </si>
  <si>
    <t>šoupátko domovní přípojky litinové s ISO hrdlem DN 25</t>
  </si>
  <si>
    <t>-458020439</t>
  </si>
  <si>
    <t>60</t>
  </si>
  <si>
    <t>891171321</t>
  </si>
  <si>
    <t>Montáž vodovodních šoupátek domovní přípojky se závitovými konci PN16 otevřený výkop G 5/4"</t>
  </si>
  <si>
    <t>-664617543</t>
  </si>
  <si>
    <t>61</t>
  </si>
  <si>
    <t>422215521</t>
  </si>
  <si>
    <t>šoupátko domovní přípojky litinové DN 32</t>
  </si>
  <si>
    <t>1140161237</t>
  </si>
  <si>
    <t>62</t>
  </si>
  <si>
    <t>422910131</t>
  </si>
  <si>
    <t>souprava zemní teleskopická přípojková 1,3 - 1,8 m</t>
  </si>
  <si>
    <t>151809429</t>
  </si>
  <si>
    <t>63</t>
  </si>
  <si>
    <t>891211112</t>
  </si>
  <si>
    <t>Montáž vodovodních šoupátek otevřený výkop DN 50</t>
  </si>
  <si>
    <t>-1347002543</t>
  </si>
  <si>
    <t>64</t>
  </si>
  <si>
    <t>4222130111</t>
  </si>
  <si>
    <t>šoupátko pitná voda litina přírubové DN 50</t>
  </si>
  <si>
    <t>-348978943</t>
  </si>
  <si>
    <t>65</t>
  </si>
  <si>
    <t>42291001</t>
  </si>
  <si>
    <t xml:space="preserve">zemní souprava teleskopická pro šoupata DN 50  1,3 - 1,8  m</t>
  </si>
  <si>
    <t>532678264</t>
  </si>
  <si>
    <t>66</t>
  </si>
  <si>
    <t>891241112</t>
  </si>
  <si>
    <t>Montáž vodovodních šoupátek otevřený výkop DN 80</t>
  </si>
  <si>
    <t>279676386</t>
  </si>
  <si>
    <t>67</t>
  </si>
  <si>
    <t>4222130112</t>
  </si>
  <si>
    <t>šoupátko pitná voda litina přírubové DN 80</t>
  </si>
  <si>
    <t>-754880348</t>
  </si>
  <si>
    <t>68</t>
  </si>
  <si>
    <t>42291002</t>
  </si>
  <si>
    <t xml:space="preserve">zemní souprava teleskopická pro šoupata DN 80  1,3 - 1,8  m</t>
  </si>
  <si>
    <t>535074571</t>
  </si>
  <si>
    <t>69</t>
  </si>
  <si>
    <t>891247112</t>
  </si>
  <si>
    <t>Montáž hydrantů podzemních DN 80</t>
  </si>
  <si>
    <t>1536920384</t>
  </si>
  <si>
    <t>70</t>
  </si>
  <si>
    <t>422735901</t>
  </si>
  <si>
    <t xml:space="preserve">hydrant podzemní DN 80 PN 16  v 1250mm</t>
  </si>
  <si>
    <t>-2136493085</t>
  </si>
  <si>
    <t>71</t>
  </si>
  <si>
    <t>891249111</t>
  </si>
  <si>
    <t>Montáž navrtávacích pasů na potrubí z jakýchkoli trub DN 80</t>
  </si>
  <si>
    <t>1582577688</t>
  </si>
  <si>
    <t>72</t>
  </si>
  <si>
    <t>422714121</t>
  </si>
  <si>
    <t xml:space="preserve">pás navrtávací  DN 80</t>
  </si>
  <si>
    <t>1808023050</t>
  </si>
  <si>
    <t>73</t>
  </si>
  <si>
    <t>892233122</t>
  </si>
  <si>
    <t>Proplach a dezinfekce vodovodního potrubí DN od 40 do 70</t>
  </si>
  <si>
    <t>1664848759</t>
  </si>
  <si>
    <t>2+40,9</t>
  </si>
  <si>
    <t>74</t>
  </si>
  <si>
    <t>892241111</t>
  </si>
  <si>
    <t>Tlaková zkouška vodou potrubí DN do 80</t>
  </si>
  <si>
    <t>-1033800058</t>
  </si>
  <si>
    <t>403,3+2+40,9</t>
  </si>
  <si>
    <t>75</t>
  </si>
  <si>
    <t>892273122</t>
  </si>
  <si>
    <t>Proplach a dezinfekce vodovodního potrubí DN od 80 do 125</t>
  </si>
  <si>
    <t>-1406954628</t>
  </si>
  <si>
    <t>76</t>
  </si>
  <si>
    <t>892372111</t>
  </si>
  <si>
    <t>Zabezpečení konců potrubí DN do 300 při tlakových zkouškách vodou</t>
  </si>
  <si>
    <t>-1513177941</t>
  </si>
  <si>
    <t>77</t>
  </si>
  <si>
    <t>899401112</t>
  </si>
  <si>
    <t>Osazení poklopů uličních litinových šoupátkových</t>
  </si>
  <si>
    <t>767799765</t>
  </si>
  <si>
    <t>10+16</t>
  </si>
  <si>
    <t>78</t>
  </si>
  <si>
    <t>422913521</t>
  </si>
  <si>
    <t>poklop šoupátkový samonivelační</t>
  </si>
  <si>
    <t>-1415259501</t>
  </si>
  <si>
    <t>79</t>
  </si>
  <si>
    <t>422913522</t>
  </si>
  <si>
    <t>poklop šoupátkový samonivelační přípojková</t>
  </si>
  <si>
    <t>-713328603</t>
  </si>
  <si>
    <t>80</t>
  </si>
  <si>
    <t>42210050</t>
  </si>
  <si>
    <t>deska podkladová uličního poklopu litinového šoupatového</t>
  </si>
  <si>
    <t>-1807742713</t>
  </si>
  <si>
    <t>81</t>
  </si>
  <si>
    <t>899401113</t>
  </si>
  <si>
    <t>Osazení poklopů uličních litinových hydrantových</t>
  </si>
  <si>
    <t>314875937</t>
  </si>
  <si>
    <t>82</t>
  </si>
  <si>
    <t>42291456</t>
  </si>
  <si>
    <t>víčko pro poklop uliční litinový samonivelační hydrantový</t>
  </si>
  <si>
    <t>-1892421386</t>
  </si>
  <si>
    <t>83</t>
  </si>
  <si>
    <t>42210052</t>
  </si>
  <si>
    <t>deska podkladová uličního poklopu litinového hydrantového</t>
  </si>
  <si>
    <t>-2035439276</t>
  </si>
  <si>
    <t>84</t>
  </si>
  <si>
    <t>899721111</t>
  </si>
  <si>
    <t>Signalizační vodič DN do 150 mm na potrubí</t>
  </si>
  <si>
    <t>-706206115</t>
  </si>
  <si>
    <t>85</t>
  </si>
  <si>
    <t>899722112</t>
  </si>
  <si>
    <t>Krytí potrubí z plastů výstražnou fólií z PVC přes 20 do 25 cm</t>
  </si>
  <si>
    <t>1703769645</t>
  </si>
  <si>
    <t>86</t>
  </si>
  <si>
    <t>8999001</t>
  </si>
  <si>
    <t>Kompl dod. + mtž. odvzdušňovací a zavzdušňovací souprava</t>
  </si>
  <si>
    <t>-1634280159</t>
  </si>
  <si>
    <t>Ostatní konstrukce a práce, bourání</t>
  </si>
  <si>
    <t>87</t>
  </si>
  <si>
    <t>916231213</t>
  </si>
  <si>
    <t>Osazení chodníkového obrubníku betonového stojatého s boční opěrou do lože z betonu prostého</t>
  </si>
  <si>
    <t>1026270199</t>
  </si>
  <si>
    <t>"zpětné použití rozebrancýh obrubníků"</t>
  </si>
  <si>
    <t>88</t>
  </si>
  <si>
    <t>59217023</t>
  </si>
  <si>
    <t>obrubník betonový chodníkový 1000x150x250mm</t>
  </si>
  <si>
    <t>277989636</t>
  </si>
  <si>
    <t>"předpoklad výměny poškozených obrubníků 10%"</t>
  </si>
  <si>
    <t>obrubník*0,1*1,05</t>
  </si>
  <si>
    <t>89</t>
  </si>
  <si>
    <t>916991121</t>
  </si>
  <si>
    <t>Lože pod obrubníky, krajníky nebo obruby z dlažebních kostek z betonu prostého</t>
  </si>
  <si>
    <t>-1131190338</t>
  </si>
  <si>
    <t>obrubník*0,2*0,3</t>
  </si>
  <si>
    <t>žlab*0,2*0,3</t>
  </si>
  <si>
    <t>90</t>
  </si>
  <si>
    <t>919732221</t>
  </si>
  <si>
    <t>Styčná spára napojení nového živičného povrchu na stávající za tepla š 15 mm hl 25 mm bez prořezání</t>
  </si>
  <si>
    <t>1097201883</t>
  </si>
  <si>
    <t>91</t>
  </si>
  <si>
    <t>919735113</t>
  </si>
  <si>
    <t>Řezání stávajícího živičného krytu hl přes 100 do 150 mm</t>
  </si>
  <si>
    <t>1643177822</t>
  </si>
  <si>
    <t xml:space="preserve">"asfalt"  137,3*2</t>
  </si>
  <si>
    <t xml:space="preserve">"asfalt"  180*2</t>
  </si>
  <si>
    <t xml:space="preserve">"asfalt"  19,5*2</t>
  </si>
  <si>
    <t xml:space="preserve">"ostatní"  5</t>
  </si>
  <si>
    <t>92</t>
  </si>
  <si>
    <t>935113112</t>
  </si>
  <si>
    <t>Osazení odvodňovacího polymerbetonového žlabu s krycím roštem šířky přes 200 mm</t>
  </si>
  <si>
    <t>2116322176</t>
  </si>
  <si>
    <t>"zpětné použití vybouraného"</t>
  </si>
  <si>
    <t>93</t>
  </si>
  <si>
    <t>966008222R</t>
  </si>
  <si>
    <t xml:space="preserve">Bourání  odvodňovacího žlabu š přes 200 mm - pro zpětné použití</t>
  </si>
  <si>
    <t>1855589042</t>
  </si>
  <si>
    <t xml:space="preserve">"V1"  2+2</t>
  </si>
  <si>
    <t xml:space="preserve">"V2"  2+2</t>
  </si>
  <si>
    <t>94</t>
  </si>
  <si>
    <t>979021112</t>
  </si>
  <si>
    <t>Očištění vybouraných obrubníků a krajníků chodníkových při překopech inženýrských sítí</t>
  </si>
  <si>
    <t>-1129947691</t>
  </si>
  <si>
    <t>95</t>
  </si>
  <si>
    <t>979071021</t>
  </si>
  <si>
    <t>Očištění dlažebních kostek drobných s původním spárováním kamenivem těženým při překopech inženýrských sítí</t>
  </si>
  <si>
    <t>779368483</t>
  </si>
  <si>
    <t>96</t>
  </si>
  <si>
    <t>979071022</t>
  </si>
  <si>
    <t>Očištění dlažebních kostek drobných se spárováním živičnou směsí nebo MC při překopech inženýrských sítí</t>
  </si>
  <si>
    <t>1430438729</t>
  </si>
  <si>
    <t>997</t>
  </si>
  <si>
    <t>Doprava suti a vybouraných hmot</t>
  </si>
  <si>
    <t>97</t>
  </si>
  <si>
    <t>997221551</t>
  </si>
  <si>
    <t>Vodorovná doprava suti ze sypkých materiálů do 1 km</t>
  </si>
  <si>
    <t>91012250</t>
  </si>
  <si>
    <t>98</t>
  </si>
  <si>
    <t>997221559</t>
  </si>
  <si>
    <t>Příplatek ZKD 1 km u vodorovné dopravy suti ze sypkých materiálů</t>
  </si>
  <si>
    <t>1696539860</t>
  </si>
  <si>
    <t>90,839*24 'Přepočtené koeficientem množství</t>
  </si>
  <si>
    <t>99</t>
  </si>
  <si>
    <t>997221611</t>
  </si>
  <si>
    <t>Nakládání suti na dopravní prostředky pro vodorovnou dopravu</t>
  </si>
  <si>
    <t>1564592093</t>
  </si>
  <si>
    <t>100</t>
  </si>
  <si>
    <t>997221875</t>
  </si>
  <si>
    <t>Poplatek za uložení na recyklační skládce (skládkovné) stavebního odpadu asfaltového bez obsahu dehtu zatříděného do Katalogu odpadů pod kódem 17 03 02</t>
  </si>
  <si>
    <t>237711282</t>
  </si>
  <si>
    <t>101</t>
  </si>
  <si>
    <t>997013631</t>
  </si>
  <si>
    <t>Poplatek za uložení na skládce (skládkovné) stavebního odpadu směsného kód odpadu 17 09 04</t>
  </si>
  <si>
    <t>510620475</t>
  </si>
  <si>
    <t>998</t>
  </si>
  <si>
    <t>Přesun hmot</t>
  </si>
  <si>
    <t>102</t>
  </si>
  <si>
    <t>998276101</t>
  </si>
  <si>
    <t>Přesun hmot pro trubní vedení z trub z plastických hmot otevřený výkop</t>
  </si>
  <si>
    <t>1181281835</t>
  </si>
  <si>
    <t>OST</t>
  </si>
  <si>
    <t>Ostatní</t>
  </si>
  <si>
    <t>103</t>
  </si>
  <si>
    <t>Demontáž a zpětná montáž vč. zabetonování - odpadkový koš</t>
  </si>
  <si>
    <t>512</t>
  </si>
  <si>
    <t>-801697050</t>
  </si>
  <si>
    <t>104</t>
  </si>
  <si>
    <t>002</t>
  </si>
  <si>
    <t>Suchovod</t>
  </si>
  <si>
    <t>soub</t>
  </si>
  <si>
    <t>-668897315</t>
  </si>
  <si>
    <t xml:space="preserve">Poznámka k položce:_x000d_
pro zaruční dodávek vody  po celou dobu výstavby:_x000d_
_x000d_
- potrubí, ventily, nástavce_x000d_
_x000d_
Bude 3x přemíštěn v lokalitě, přesný popis viz technická zpráva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</si>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</sst>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0000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31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35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styles" Target="styles.xml" /><Relationship Id="rId6" Type="http://schemas.openxmlformats.org/officeDocument/2006/relationships/theme" Target="theme/theme1.xml" /><Relationship Id="rId7" Type="http://schemas.openxmlformats.org/officeDocument/2006/relationships/calcChain" Target="calcChain.xml" /><Relationship Id="rId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32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32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2417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Rekonstrukce vodovodu nad městským úřadem, Žacléř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Žacléř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30. 1. 2025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Město Žacléř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>Ing. Blanka Matějková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33</v>
      </c>
      <c r="AJ90" s="41"/>
      <c r="AK90" s="41"/>
      <c r="AL90" s="41"/>
      <c r="AM90" s="81" t="str">
        <f>IF(E20="","",E20)</f>
        <v>Ing. Lenka Kasperová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ROUND(SUM(AG95:AG96),2)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ROUND(SUM(AS95:AS96),2)</f>
        <v>0</v>
      </c>
      <c r="AT94" s="115">
        <f>ROUND(SUM(AV94:AW94),2)</f>
        <v>0</v>
      </c>
      <c r="AU94" s="116">
        <f>ROUND(SUM(AU95:AU96),5)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ROUND(SUM(AZ95:AZ96),2)</f>
        <v>0</v>
      </c>
      <c r="BA94" s="115">
        <f>ROUND(SUM(BA95:BA96),2)</f>
        <v>0</v>
      </c>
      <c r="BB94" s="115">
        <f>ROUND(SUM(BB95:BB96),2)</f>
        <v>0</v>
      </c>
      <c r="BC94" s="115">
        <f>ROUND(SUM(BC95:BC96),2)</f>
        <v>0</v>
      </c>
      <c r="BD94" s="117">
        <f>ROUND(SUM(BD95:BD96),2)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'000 - Vedlejší a ostatní ...'!J30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'000 - Vedlejší a ostatní ...'!P121</f>
        <v>0</v>
      </c>
      <c r="AV95" s="129">
        <f>'000 - Vedlejší a ostatní ...'!J33</f>
        <v>0</v>
      </c>
      <c r="AW95" s="129">
        <f>'000 - Vedlejší a ostatní ...'!J34</f>
        <v>0</v>
      </c>
      <c r="AX95" s="129">
        <f>'000 - Vedlejší a ostatní ...'!J35</f>
        <v>0</v>
      </c>
      <c r="AY95" s="129">
        <f>'000 - Vedlejší a ostatní ...'!J36</f>
        <v>0</v>
      </c>
      <c r="AZ95" s="129">
        <f>'000 - Vedlejší a ostatní ...'!F33</f>
        <v>0</v>
      </c>
      <c r="BA95" s="129">
        <f>'000 - Vedlejší a ostatní ...'!F34</f>
        <v>0</v>
      </c>
      <c r="BB95" s="129">
        <f>'000 - Vedlejší a ostatní ...'!F35</f>
        <v>0</v>
      </c>
      <c r="BC95" s="129">
        <f>'000 - Vedlejší a ostatní ...'!F36</f>
        <v>0</v>
      </c>
      <c r="BD95" s="131">
        <f>'000 - Vedlejší a ostatní ...'!F37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86</v>
      </c>
    </row>
    <row r="96" s="7" customFormat="1" ht="16.5" customHeight="1">
      <c r="A96" s="120" t="s">
        <v>80</v>
      </c>
      <c r="B96" s="121"/>
      <c r="C96" s="122"/>
      <c r="D96" s="123" t="s">
        <v>87</v>
      </c>
      <c r="E96" s="123"/>
      <c r="F96" s="123"/>
      <c r="G96" s="123"/>
      <c r="H96" s="123"/>
      <c r="I96" s="124"/>
      <c r="J96" s="123" t="s">
        <v>88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'001 - Soupis prací'!J30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89</v>
      </c>
      <c r="AR96" s="127"/>
      <c r="AS96" s="133">
        <v>0</v>
      </c>
      <c r="AT96" s="134">
        <f>ROUND(SUM(AV96:AW96),2)</f>
        <v>0</v>
      </c>
      <c r="AU96" s="135">
        <f>'001 - Soupis prací'!P125</f>
        <v>0</v>
      </c>
      <c r="AV96" s="134">
        <f>'001 - Soupis prací'!J33</f>
        <v>0</v>
      </c>
      <c r="AW96" s="134">
        <f>'001 - Soupis prací'!J34</f>
        <v>0</v>
      </c>
      <c r="AX96" s="134">
        <f>'001 - Soupis prací'!J35</f>
        <v>0</v>
      </c>
      <c r="AY96" s="134">
        <f>'001 - Soupis prací'!J36</f>
        <v>0</v>
      </c>
      <c r="AZ96" s="134">
        <f>'001 - Soupis prací'!F33</f>
        <v>0</v>
      </c>
      <c r="BA96" s="134">
        <f>'001 - Soupis prací'!F34</f>
        <v>0</v>
      </c>
      <c r="BB96" s="134">
        <f>'001 - Soupis prací'!F35</f>
        <v>0</v>
      </c>
      <c r="BC96" s="134">
        <f>'001 - Soupis prací'!F36</f>
        <v>0</v>
      </c>
      <c r="BD96" s="136">
        <f>'001 - Soupis prací'!F37</f>
        <v>0</v>
      </c>
      <c r="BE96" s="7"/>
      <c r="BT96" s="132" t="s">
        <v>84</v>
      </c>
      <c r="BV96" s="132" t="s">
        <v>78</v>
      </c>
      <c r="BW96" s="132" t="s">
        <v>90</v>
      </c>
      <c r="BX96" s="132" t="s">
        <v>5</v>
      </c>
      <c r="CL96" s="132" t="s">
        <v>1</v>
      </c>
      <c r="CM96" s="132" t="s">
        <v>86</v>
      </c>
    </row>
    <row r="97" s="2" customFormat="1" ht="30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5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68"/>
      <c r="AR98" s="45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</sheetData>
  <sheetProtection sheet="1" formatColumns="0" formatRows="0" objects="1" scenarios="1" spinCount="100000" saltValue="dmYcn/3jSQnGcZ+1NRY3LYk8pEGViqN8Ata85Knr0nwfMq5ZjU0TXO+asV/VqcLnSHApvbcBHofHb0k7DggfWw==" hashValue="lNby+TEkxPOFt5MlnyHcZyZ6zyUMT92nHhoWJqlHP//scY9SNF51A9UVAzFUg4FjwuTWoNPSBRYxODrRzruqbg==" algorithmName="SHA-512" password="CC35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00 - Vedlejší a ostatní ...'!C2" display="/"/>
    <hyperlink ref="A96" location="'001 - Soupis prací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</row>
    <row r="4" s="1" customFormat="1" ht="24.96" customHeight="1">
      <c r="B4" s="21"/>
      <c r="D4" s="139" t="s">
        <v>91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Rekonstrukce vodovodu nad městským úřadem, Žacléř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92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30. 1. 2025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ROUND((SUM(BE121:BE131)),  2)</f>
        <v>0</v>
      </c>
      <c r="G33" s="39"/>
      <c r="H33" s="39"/>
      <c r="I33" s="156">
        <v>0.20999999999999999</v>
      </c>
      <c r="J33" s="155">
        <f>ROUND(((SUM(BE121:BE131))*I33),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ROUND((SUM(BF121:BF131)),  2)</f>
        <v>0</v>
      </c>
      <c r="G34" s="39"/>
      <c r="H34" s="39"/>
      <c r="I34" s="156">
        <v>0.12</v>
      </c>
      <c r="J34" s="155">
        <f>ROUND(((SUM(BF121:BF131))*I34),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ROUND((SUM(BG121:BG131)),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ROUND((SUM(BH121:BH131)),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ROUND((SUM(BI121:BI131)),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vodovodu nad městským úřadem, Žacléř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000 - Vedlejší a ostatní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Žacléř</v>
      </c>
      <c r="G89" s="41"/>
      <c r="H89" s="41"/>
      <c r="I89" s="33" t="s">
        <v>22</v>
      </c>
      <c r="J89" s="80" t="str">
        <f>IF(J12="","",J12)</f>
        <v>30. 1. 2025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Žacléř</v>
      </c>
      <c r="G91" s="41"/>
      <c r="H91" s="41"/>
      <c r="I91" s="33" t="s">
        <v>30</v>
      </c>
      <c r="J91" s="37" t="str">
        <f>E21</f>
        <v>Ing. Blanka Matějková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95</v>
      </c>
      <c r="D94" s="177"/>
      <c r="E94" s="177"/>
      <c r="F94" s="177"/>
      <c r="G94" s="177"/>
      <c r="H94" s="177"/>
      <c r="I94" s="177"/>
      <c r="J94" s="178" t="s">
        <v>96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97</v>
      </c>
      <c r="D96" s="41"/>
      <c r="E96" s="41"/>
      <c r="F96" s="41"/>
      <c r="G96" s="41"/>
      <c r="H96" s="41"/>
      <c r="I96" s="41"/>
      <c r="J96" s="111">
        <f>J121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98</v>
      </c>
    </row>
    <row r="97" s="9" customFormat="1" ht="24.96" customHeight="1">
      <c r="A97" s="9"/>
      <c r="B97" s="180"/>
      <c r="C97" s="181"/>
      <c r="D97" s="182" t="s">
        <v>99</v>
      </c>
      <c r="E97" s="183"/>
      <c r="F97" s="183"/>
      <c r="G97" s="183"/>
      <c r="H97" s="183"/>
      <c r="I97" s="183"/>
      <c r="J97" s="184">
        <f>J122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100</v>
      </c>
      <c r="E98" s="189"/>
      <c r="F98" s="189"/>
      <c r="G98" s="189"/>
      <c r="H98" s="189"/>
      <c r="I98" s="189"/>
      <c r="J98" s="190">
        <f>J123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101</v>
      </c>
      <c r="E99" s="189"/>
      <c r="F99" s="189"/>
      <c r="G99" s="189"/>
      <c r="H99" s="189"/>
      <c r="I99" s="189"/>
      <c r="J99" s="190">
        <f>J126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102</v>
      </c>
      <c r="E100" s="189"/>
      <c r="F100" s="189"/>
      <c r="G100" s="189"/>
      <c r="H100" s="189"/>
      <c r="I100" s="189"/>
      <c r="J100" s="190">
        <f>J128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103</v>
      </c>
      <c r="E101" s="189"/>
      <c r="F101" s="189"/>
      <c r="G101" s="189"/>
      <c r="H101" s="189"/>
      <c r="I101" s="189"/>
      <c r="J101" s="190">
        <f>J130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9"/>
      <c r="B102" s="40"/>
      <c r="C102" s="41"/>
      <c r="D102" s="41"/>
      <c r="E102" s="41"/>
      <c r="F102" s="41"/>
      <c r="G102" s="41"/>
      <c r="H102" s="41"/>
      <c r="I102" s="41"/>
      <c r="J102" s="41"/>
      <c r="K102" s="41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6.96" customHeight="1">
      <c r="A103" s="39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7" s="2" customFormat="1" ht="6.96" customHeight="1">
      <c r="A107" s="39"/>
      <c r="B107" s="69"/>
      <c r="C107" s="70"/>
      <c r="D107" s="70"/>
      <c r="E107" s="70"/>
      <c r="F107" s="70"/>
      <c r="G107" s="70"/>
      <c r="H107" s="70"/>
      <c r="I107" s="70"/>
      <c r="J107" s="70"/>
      <c r="K107" s="70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24.96" customHeight="1">
      <c r="A108" s="39"/>
      <c r="B108" s="40"/>
      <c r="C108" s="24" t="s">
        <v>104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16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175" t="str">
        <f>E7</f>
        <v>Rekonstrukce vodovodu nad městským úřadem, Žacléř</v>
      </c>
      <c r="F111" s="33"/>
      <c r="G111" s="33"/>
      <c r="H111" s="33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92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77" t="str">
        <f>E9</f>
        <v>000 - Vedlejší a ostatní náklady</v>
      </c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20</v>
      </c>
      <c r="D115" s="41"/>
      <c r="E115" s="41"/>
      <c r="F115" s="28" t="str">
        <f>F12</f>
        <v>Žacléř</v>
      </c>
      <c r="G115" s="41"/>
      <c r="H115" s="41"/>
      <c r="I115" s="33" t="s">
        <v>22</v>
      </c>
      <c r="J115" s="80" t="str">
        <f>IF(J12="","",J12)</f>
        <v>30. 1. 2025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24</v>
      </c>
      <c r="D117" s="41"/>
      <c r="E117" s="41"/>
      <c r="F117" s="28" t="str">
        <f>E15</f>
        <v>Město Žacléř</v>
      </c>
      <c r="G117" s="41"/>
      <c r="H117" s="41"/>
      <c r="I117" s="33" t="s">
        <v>30</v>
      </c>
      <c r="J117" s="37" t="str">
        <f>E21</f>
        <v>Ing. Blanka Matějková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28</v>
      </c>
      <c r="D118" s="41"/>
      <c r="E118" s="41"/>
      <c r="F118" s="28" t="str">
        <f>IF(E18="","",E18)</f>
        <v>Vyplň údaj</v>
      </c>
      <c r="G118" s="41"/>
      <c r="H118" s="41"/>
      <c r="I118" s="33" t="s">
        <v>33</v>
      </c>
      <c r="J118" s="37" t="str">
        <f>E24</f>
        <v>Ing. Lenka Kasperová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0.32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11" customFormat="1" ht="29.28" customHeight="1">
      <c r="A120" s="192"/>
      <c r="B120" s="193"/>
      <c r="C120" s="194" t="s">
        <v>105</v>
      </c>
      <c r="D120" s="195" t="s">
        <v>61</v>
      </c>
      <c r="E120" s="195" t="s">
        <v>57</v>
      </c>
      <c r="F120" s="195" t="s">
        <v>58</v>
      </c>
      <c r="G120" s="195" t="s">
        <v>106</v>
      </c>
      <c r="H120" s="195" t="s">
        <v>107</v>
      </c>
      <c r="I120" s="195" t="s">
        <v>108</v>
      </c>
      <c r="J120" s="195" t="s">
        <v>96</v>
      </c>
      <c r="K120" s="196" t="s">
        <v>109</v>
      </c>
      <c r="L120" s="197"/>
      <c r="M120" s="101" t="s">
        <v>1</v>
      </c>
      <c r="N120" s="102" t="s">
        <v>40</v>
      </c>
      <c r="O120" s="102" t="s">
        <v>110</v>
      </c>
      <c r="P120" s="102" t="s">
        <v>111</v>
      </c>
      <c r="Q120" s="102" t="s">
        <v>112</v>
      </c>
      <c r="R120" s="102" t="s">
        <v>113</v>
      </c>
      <c r="S120" s="102" t="s">
        <v>114</v>
      </c>
      <c r="T120" s="103" t="s">
        <v>115</v>
      </c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</row>
    <row r="121" s="2" customFormat="1" ht="22.8" customHeight="1">
      <c r="A121" s="39"/>
      <c r="B121" s="40"/>
      <c r="C121" s="108" t="s">
        <v>116</v>
      </c>
      <c r="D121" s="41"/>
      <c r="E121" s="41"/>
      <c r="F121" s="41"/>
      <c r="G121" s="41"/>
      <c r="H121" s="41"/>
      <c r="I121" s="41"/>
      <c r="J121" s="198">
        <f>BK121</f>
        <v>0</v>
      </c>
      <c r="K121" s="41"/>
      <c r="L121" s="45"/>
      <c r="M121" s="104"/>
      <c r="N121" s="199"/>
      <c r="O121" s="105"/>
      <c r="P121" s="200">
        <f>P122</f>
        <v>0</v>
      </c>
      <c r="Q121" s="105"/>
      <c r="R121" s="200">
        <f>R122</f>
        <v>0</v>
      </c>
      <c r="S121" s="105"/>
      <c r="T121" s="201">
        <f>T122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T121" s="18" t="s">
        <v>75</v>
      </c>
      <c r="AU121" s="18" t="s">
        <v>98</v>
      </c>
      <c r="BK121" s="202">
        <f>BK122</f>
        <v>0</v>
      </c>
    </row>
    <row r="122" s="12" customFormat="1" ht="25.92" customHeight="1">
      <c r="A122" s="12"/>
      <c r="B122" s="203"/>
      <c r="C122" s="204"/>
      <c r="D122" s="205" t="s">
        <v>75</v>
      </c>
      <c r="E122" s="206" t="s">
        <v>117</v>
      </c>
      <c r="F122" s="206" t="s">
        <v>118</v>
      </c>
      <c r="G122" s="204"/>
      <c r="H122" s="204"/>
      <c r="I122" s="207"/>
      <c r="J122" s="208">
        <f>BK122</f>
        <v>0</v>
      </c>
      <c r="K122" s="204"/>
      <c r="L122" s="209"/>
      <c r="M122" s="210"/>
      <c r="N122" s="211"/>
      <c r="O122" s="211"/>
      <c r="P122" s="212">
        <f>P123+P126+P128+P130</f>
        <v>0</v>
      </c>
      <c r="Q122" s="211"/>
      <c r="R122" s="212">
        <f>R123+R126+R128+R130</f>
        <v>0</v>
      </c>
      <c r="S122" s="211"/>
      <c r="T122" s="213">
        <f>T123+T126+T128+T130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119</v>
      </c>
      <c r="AT122" s="215" t="s">
        <v>75</v>
      </c>
      <c r="AU122" s="215" t="s">
        <v>76</v>
      </c>
      <c r="AY122" s="214" t="s">
        <v>120</v>
      </c>
      <c r="BK122" s="216">
        <f>BK123+BK126+BK128+BK130</f>
        <v>0</v>
      </c>
    </row>
    <row r="123" s="12" customFormat="1" ht="22.8" customHeight="1">
      <c r="A123" s="12"/>
      <c r="B123" s="203"/>
      <c r="C123" s="204"/>
      <c r="D123" s="205" t="s">
        <v>75</v>
      </c>
      <c r="E123" s="217" t="s">
        <v>121</v>
      </c>
      <c r="F123" s="217" t="s">
        <v>122</v>
      </c>
      <c r="G123" s="204"/>
      <c r="H123" s="204"/>
      <c r="I123" s="207"/>
      <c r="J123" s="218">
        <f>BK123</f>
        <v>0</v>
      </c>
      <c r="K123" s="204"/>
      <c r="L123" s="209"/>
      <c r="M123" s="210"/>
      <c r="N123" s="211"/>
      <c r="O123" s="211"/>
      <c r="P123" s="212">
        <f>SUM(P124:P125)</f>
        <v>0</v>
      </c>
      <c r="Q123" s="211"/>
      <c r="R123" s="212">
        <f>SUM(R124:R125)</f>
        <v>0</v>
      </c>
      <c r="S123" s="211"/>
      <c r="T123" s="213">
        <f>SUM(T124:T125)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119</v>
      </c>
      <c r="AT123" s="215" t="s">
        <v>75</v>
      </c>
      <c r="AU123" s="215" t="s">
        <v>84</v>
      </c>
      <c r="AY123" s="214" t="s">
        <v>120</v>
      </c>
      <c r="BK123" s="216">
        <f>SUM(BK124:BK125)</f>
        <v>0</v>
      </c>
    </row>
    <row r="124" s="2" customFormat="1" ht="16.5" customHeight="1">
      <c r="A124" s="39"/>
      <c r="B124" s="40"/>
      <c r="C124" s="219" t="s">
        <v>84</v>
      </c>
      <c r="D124" s="219" t="s">
        <v>123</v>
      </c>
      <c r="E124" s="220" t="s">
        <v>124</v>
      </c>
      <c r="F124" s="221" t="s">
        <v>125</v>
      </c>
      <c r="G124" s="222" t="s">
        <v>126</v>
      </c>
      <c r="H124" s="223">
        <v>1</v>
      </c>
      <c r="I124" s="224"/>
      <c r="J124" s="225">
        <f>ROUND(I124*H124,2)</f>
        <v>0</v>
      </c>
      <c r="K124" s="221" t="s">
        <v>127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128</v>
      </c>
      <c r="AT124" s="230" t="s">
        <v>123</v>
      </c>
      <c r="AU124" s="230" t="s">
        <v>86</v>
      </c>
      <c r="AY124" s="18" t="s">
        <v>120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128</v>
      </c>
      <c r="BM124" s="230" t="s">
        <v>129</v>
      </c>
    </row>
    <row r="125" s="2" customFormat="1" ht="16.5" customHeight="1">
      <c r="A125" s="39"/>
      <c r="B125" s="40"/>
      <c r="C125" s="219" t="s">
        <v>86</v>
      </c>
      <c r="D125" s="219" t="s">
        <v>123</v>
      </c>
      <c r="E125" s="220" t="s">
        <v>130</v>
      </c>
      <c r="F125" s="221" t="s">
        <v>131</v>
      </c>
      <c r="G125" s="222" t="s">
        <v>126</v>
      </c>
      <c r="H125" s="223">
        <v>1</v>
      </c>
      <c r="I125" s="224"/>
      <c r="J125" s="225">
        <f>ROUND(I125*H125,2)</f>
        <v>0</v>
      </c>
      <c r="K125" s="221" t="s">
        <v>127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128</v>
      </c>
      <c r="AT125" s="230" t="s">
        <v>123</v>
      </c>
      <c r="AU125" s="230" t="s">
        <v>86</v>
      </c>
      <c r="AY125" s="18" t="s">
        <v>120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128</v>
      </c>
      <c r="BM125" s="230" t="s">
        <v>132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133</v>
      </c>
      <c r="F126" s="217" t="s">
        <v>134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P127</f>
        <v>0</v>
      </c>
      <c r="Q126" s="211"/>
      <c r="R126" s="212">
        <f>R127</f>
        <v>0</v>
      </c>
      <c r="S126" s="211"/>
      <c r="T126" s="213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119</v>
      </c>
      <c r="AT126" s="215" t="s">
        <v>75</v>
      </c>
      <c r="AU126" s="215" t="s">
        <v>84</v>
      </c>
      <c r="AY126" s="214" t="s">
        <v>120</v>
      </c>
      <c r="BK126" s="216">
        <f>BK127</f>
        <v>0</v>
      </c>
    </row>
    <row r="127" s="2" customFormat="1" ht="16.5" customHeight="1">
      <c r="A127" s="39"/>
      <c r="B127" s="40"/>
      <c r="C127" s="219" t="s">
        <v>135</v>
      </c>
      <c r="D127" s="219" t="s">
        <v>123</v>
      </c>
      <c r="E127" s="220" t="s">
        <v>136</v>
      </c>
      <c r="F127" s="221" t="s">
        <v>134</v>
      </c>
      <c r="G127" s="222" t="s">
        <v>126</v>
      </c>
      <c r="H127" s="223">
        <v>1</v>
      </c>
      <c r="I127" s="224"/>
      <c r="J127" s="225">
        <f>ROUND(I127*H127,2)</f>
        <v>0</v>
      </c>
      <c r="K127" s="221" t="s">
        <v>127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128</v>
      </c>
      <c r="AT127" s="230" t="s">
        <v>123</v>
      </c>
      <c r="AU127" s="230" t="s">
        <v>86</v>
      </c>
      <c r="AY127" s="18" t="s">
        <v>120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128</v>
      </c>
      <c r="BM127" s="230" t="s">
        <v>137</v>
      </c>
    </row>
    <row r="128" s="12" customFormat="1" ht="22.8" customHeight="1">
      <c r="A128" s="12"/>
      <c r="B128" s="203"/>
      <c r="C128" s="204"/>
      <c r="D128" s="205" t="s">
        <v>75</v>
      </c>
      <c r="E128" s="217" t="s">
        <v>138</v>
      </c>
      <c r="F128" s="217" t="s">
        <v>139</v>
      </c>
      <c r="G128" s="204"/>
      <c r="H128" s="204"/>
      <c r="I128" s="207"/>
      <c r="J128" s="218">
        <f>BK128</f>
        <v>0</v>
      </c>
      <c r="K128" s="204"/>
      <c r="L128" s="209"/>
      <c r="M128" s="210"/>
      <c r="N128" s="211"/>
      <c r="O128" s="211"/>
      <c r="P128" s="212">
        <f>P129</f>
        <v>0</v>
      </c>
      <c r="Q128" s="211"/>
      <c r="R128" s="212">
        <f>R129</f>
        <v>0</v>
      </c>
      <c r="S128" s="211"/>
      <c r="T128" s="213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4" t="s">
        <v>119</v>
      </c>
      <c r="AT128" s="215" t="s">
        <v>75</v>
      </c>
      <c r="AU128" s="215" t="s">
        <v>84</v>
      </c>
      <c r="AY128" s="214" t="s">
        <v>120</v>
      </c>
      <c r="BK128" s="216">
        <f>BK129</f>
        <v>0</v>
      </c>
    </row>
    <row r="129" s="2" customFormat="1" ht="16.5" customHeight="1">
      <c r="A129" s="39"/>
      <c r="B129" s="40"/>
      <c r="C129" s="219" t="s">
        <v>140</v>
      </c>
      <c r="D129" s="219" t="s">
        <v>123</v>
      </c>
      <c r="E129" s="220" t="s">
        <v>141</v>
      </c>
      <c r="F129" s="221" t="s">
        <v>139</v>
      </c>
      <c r="G129" s="222" t="s">
        <v>126</v>
      </c>
      <c r="H129" s="223">
        <v>1</v>
      </c>
      <c r="I129" s="224"/>
      <c r="J129" s="225">
        <f>ROUND(I129*H129,2)</f>
        <v>0</v>
      </c>
      <c r="K129" s="221" t="s">
        <v>127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128</v>
      </c>
      <c r="AT129" s="230" t="s">
        <v>123</v>
      </c>
      <c r="AU129" s="230" t="s">
        <v>86</v>
      </c>
      <c r="AY129" s="18" t="s">
        <v>120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128</v>
      </c>
      <c r="BM129" s="230" t="s">
        <v>142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143</v>
      </c>
      <c r="F130" s="217" t="s">
        <v>144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P131</f>
        <v>0</v>
      </c>
      <c r="Q130" s="211"/>
      <c r="R130" s="212">
        <f>R131</f>
        <v>0</v>
      </c>
      <c r="S130" s="211"/>
      <c r="T130" s="213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119</v>
      </c>
      <c r="AT130" s="215" t="s">
        <v>75</v>
      </c>
      <c r="AU130" s="215" t="s">
        <v>84</v>
      </c>
      <c r="AY130" s="214" t="s">
        <v>120</v>
      </c>
      <c r="BK130" s="216">
        <f>BK131</f>
        <v>0</v>
      </c>
    </row>
    <row r="131" s="2" customFormat="1" ht="16.5" customHeight="1">
      <c r="A131" s="39"/>
      <c r="B131" s="40"/>
      <c r="C131" s="219" t="s">
        <v>119</v>
      </c>
      <c r="D131" s="219" t="s">
        <v>123</v>
      </c>
      <c r="E131" s="220" t="s">
        <v>145</v>
      </c>
      <c r="F131" s="221" t="s">
        <v>144</v>
      </c>
      <c r="G131" s="222" t="s">
        <v>126</v>
      </c>
      <c r="H131" s="223">
        <v>1</v>
      </c>
      <c r="I131" s="224"/>
      <c r="J131" s="225">
        <f>ROUND(I131*H131,2)</f>
        <v>0</v>
      </c>
      <c r="K131" s="221" t="s">
        <v>127</v>
      </c>
      <c r="L131" s="45"/>
      <c r="M131" s="232" t="s">
        <v>1</v>
      </c>
      <c r="N131" s="233" t="s">
        <v>41</v>
      </c>
      <c r="O131" s="234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128</v>
      </c>
      <c r="AT131" s="230" t="s">
        <v>123</v>
      </c>
      <c r="AU131" s="230" t="s">
        <v>86</v>
      </c>
      <c r="AY131" s="18" t="s">
        <v>120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128</v>
      </c>
      <c r="BM131" s="230" t="s">
        <v>146</v>
      </c>
    </row>
    <row r="132" s="2" customFormat="1" ht="6.96" customHeight="1">
      <c r="A132" s="39"/>
      <c r="B132" s="67"/>
      <c r="C132" s="68"/>
      <c r="D132" s="68"/>
      <c r="E132" s="68"/>
      <c r="F132" s="68"/>
      <c r="G132" s="68"/>
      <c r="H132" s="68"/>
      <c r="I132" s="68"/>
      <c r="J132" s="68"/>
      <c r="K132" s="68"/>
      <c r="L132" s="45"/>
      <c r="M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</sheetData>
  <sheetProtection sheet="1" autoFilter="0" formatColumns="0" formatRows="0" objects="1" scenarios="1" spinCount="100000" saltValue="jmKVv7ugjWAwoTOUq1Y2+uVfDpdrsUpAat47cb11nHg7LmjW+7ch9WnVAs4x1Qz+YUrtj6qwWlzYwHqJXHb+EA==" hashValue="0Gu768N1mYMb+iw0mS3BmwtP528dHLz1ErYuNfRDXKFi4N/ruwnOZM08s1yZggw77QF+A408XqYMoKL+pZ8gzA==" algorithmName="SHA-512" password="CC35"/>
  <autoFilter ref="C120:K131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  <c r="AZ2" s="237" t="s">
        <v>147</v>
      </c>
      <c r="BA2" s="237" t="s">
        <v>1</v>
      </c>
      <c r="BB2" s="237" t="s">
        <v>1</v>
      </c>
      <c r="BC2" s="237" t="s">
        <v>148</v>
      </c>
      <c r="BD2" s="237" t="s">
        <v>86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86</v>
      </c>
      <c r="AZ3" s="237" t="s">
        <v>149</v>
      </c>
      <c r="BA3" s="237" t="s">
        <v>1</v>
      </c>
      <c r="BB3" s="237" t="s">
        <v>1</v>
      </c>
      <c r="BC3" s="237" t="s">
        <v>150</v>
      </c>
      <c r="BD3" s="237" t="s">
        <v>86</v>
      </c>
    </row>
    <row r="4" s="1" customFormat="1" ht="24.96" customHeight="1">
      <c r="B4" s="21"/>
      <c r="D4" s="139" t="s">
        <v>91</v>
      </c>
      <c r="L4" s="21"/>
      <c r="M4" s="140" t="s">
        <v>10</v>
      </c>
      <c r="AT4" s="18" t="s">
        <v>4</v>
      </c>
      <c r="AZ4" s="237" t="s">
        <v>151</v>
      </c>
      <c r="BA4" s="237" t="s">
        <v>1</v>
      </c>
      <c r="BB4" s="237" t="s">
        <v>1</v>
      </c>
      <c r="BC4" s="237" t="s">
        <v>152</v>
      </c>
      <c r="BD4" s="237" t="s">
        <v>86</v>
      </c>
    </row>
    <row r="5" s="1" customFormat="1" ht="6.96" customHeight="1">
      <c r="B5" s="21"/>
      <c r="L5" s="21"/>
      <c r="AZ5" s="237" t="s">
        <v>153</v>
      </c>
      <c r="BA5" s="237" t="s">
        <v>1</v>
      </c>
      <c r="BB5" s="237" t="s">
        <v>1</v>
      </c>
      <c r="BC5" s="237" t="s">
        <v>154</v>
      </c>
      <c r="BD5" s="237" t="s">
        <v>86</v>
      </c>
    </row>
    <row r="6" s="1" customFormat="1" ht="12" customHeight="1">
      <c r="B6" s="21"/>
      <c r="D6" s="141" t="s">
        <v>16</v>
      </c>
      <c r="L6" s="21"/>
      <c r="AZ6" s="237" t="s">
        <v>155</v>
      </c>
      <c r="BA6" s="237" t="s">
        <v>1</v>
      </c>
      <c r="BB6" s="237" t="s">
        <v>1</v>
      </c>
      <c r="BC6" s="237" t="s">
        <v>156</v>
      </c>
      <c r="BD6" s="237" t="s">
        <v>86</v>
      </c>
    </row>
    <row r="7" s="1" customFormat="1" ht="16.5" customHeight="1">
      <c r="B7" s="21"/>
      <c r="E7" s="142" t="str">
        <f>'Rekapitulace stavby'!K6</f>
        <v>Rekonstrukce vodovodu nad městským úřadem, Žacléř</v>
      </c>
      <c r="F7" s="141"/>
      <c r="G7" s="141"/>
      <c r="H7" s="141"/>
      <c r="L7" s="21"/>
      <c r="AZ7" s="237" t="s">
        <v>157</v>
      </c>
      <c r="BA7" s="237" t="s">
        <v>1</v>
      </c>
      <c r="BB7" s="237" t="s">
        <v>1</v>
      </c>
      <c r="BC7" s="237" t="s">
        <v>158</v>
      </c>
      <c r="BD7" s="237" t="s">
        <v>86</v>
      </c>
    </row>
    <row r="8" s="2" customFormat="1" ht="12" customHeight="1">
      <c r="A8" s="39"/>
      <c r="B8" s="45"/>
      <c r="C8" s="39"/>
      <c r="D8" s="141" t="s">
        <v>92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Z8" s="237" t="s">
        <v>159</v>
      </c>
      <c r="BA8" s="237" t="s">
        <v>1</v>
      </c>
      <c r="BB8" s="237" t="s">
        <v>1</v>
      </c>
      <c r="BC8" s="237" t="s">
        <v>160</v>
      </c>
      <c r="BD8" s="237" t="s">
        <v>86</v>
      </c>
    </row>
    <row r="9" s="2" customFormat="1" ht="16.5" customHeight="1">
      <c r="A9" s="39"/>
      <c r="B9" s="45"/>
      <c r="C9" s="39"/>
      <c r="D9" s="39"/>
      <c r="E9" s="143" t="s">
        <v>161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Z9" s="237" t="s">
        <v>162</v>
      </c>
      <c r="BA9" s="237" t="s">
        <v>1</v>
      </c>
      <c r="BB9" s="237" t="s">
        <v>1</v>
      </c>
      <c r="BC9" s="237" t="s">
        <v>163</v>
      </c>
      <c r="BD9" s="237" t="s">
        <v>86</v>
      </c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Z10" s="237" t="s">
        <v>164</v>
      </c>
      <c r="BA10" s="237" t="s">
        <v>1</v>
      </c>
      <c r="BB10" s="237" t="s">
        <v>1</v>
      </c>
      <c r="BC10" s="237" t="s">
        <v>165</v>
      </c>
      <c r="BD10" s="237" t="s">
        <v>86</v>
      </c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Z11" s="237" t="s">
        <v>166</v>
      </c>
      <c r="BA11" s="237" t="s">
        <v>1</v>
      </c>
      <c r="BB11" s="237" t="s">
        <v>1</v>
      </c>
      <c r="BC11" s="237" t="s">
        <v>167</v>
      </c>
      <c r="BD11" s="237" t="s">
        <v>86</v>
      </c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30. 1. 2025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Z12" s="237" t="s">
        <v>168</v>
      </c>
      <c r="BA12" s="237" t="s">
        <v>1</v>
      </c>
      <c r="BB12" s="237" t="s">
        <v>1</v>
      </c>
      <c r="BC12" s="237" t="s">
        <v>169</v>
      </c>
      <c r="BD12" s="237" t="s">
        <v>86</v>
      </c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Z13" s="237" t="s">
        <v>170</v>
      </c>
      <c r="BA13" s="237" t="s">
        <v>1</v>
      </c>
      <c r="BB13" s="237" t="s">
        <v>1</v>
      </c>
      <c r="BC13" s="237" t="s">
        <v>171</v>
      </c>
      <c r="BD13" s="237" t="s">
        <v>86</v>
      </c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Z14" s="237" t="s">
        <v>172</v>
      </c>
      <c r="BA14" s="237" t="s">
        <v>1</v>
      </c>
      <c r="BB14" s="237" t="s">
        <v>1</v>
      </c>
      <c r="BC14" s="237" t="s">
        <v>140</v>
      </c>
      <c r="BD14" s="237" t="s">
        <v>86</v>
      </c>
    </row>
    <row r="15" s="2" customFormat="1" ht="18" customHeight="1">
      <c r="A15" s="39"/>
      <c r="B15" s="45"/>
      <c r="C15" s="39"/>
      <c r="D15" s="39"/>
      <c r="E15" s="144" t="s">
        <v>26</v>
      </c>
      <c r="F15" s="39"/>
      <c r="G15" s="39"/>
      <c r="H15" s="39"/>
      <c r="I15" s="141" t="s">
        <v>27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Z15" s="237" t="s">
        <v>173</v>
      </c>
      <c r="BA15" s="237" t="s">
        <v>1</v>
      </c>
      <c r="BB15" s="237" t="s">
        <v>1</v>
      </c>
      <c r="BC15" s="237" t="s">
        <v>174</v>
      </c>
      <c r="BD15" s="237" t="s">
        <v>86</v>
      </c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31</v>
      </c>
      <c r="F21" s="39"/>
      <c r="G21" s="39"/>
      <c r="H21" s="39"/>
      <c r="I21" s="141" t="s">
        <v>27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33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34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35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ROUND(J125,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ROUND((SUM(BE125:BE369)),  2)</f>
        <v>0</v>
      </c>
      <c r="G33" s="39"/>
      <c r="H33" s="39"/>
      <c r="I33" s="156">
        <v>0.20999999999999999</v>
      </c>
      <c r="J33" s="155">
        <f>ROUND(((SUM(BE125:BE369))*I33),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ROUND((SUM(BF125:BF369)),  2)</f>
        <v>0</v>
      </c>
      <c r="G34" s="39"/>
      <c r="H34" s="39"/>
      <c r="I34" s="156">
        <v>0.12</v>
      </c>
      <c r="J34" s="155">
        <f>ROUND(((SUM(BF125:BF369))*I34),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ROUND((SUM(BG125:BG369)),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ROUND((SUM(BH125:BH369)),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ROUND((SUM(BI125:BI369)),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94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Rekonstrukce vodovodu nad městským úřadem, Žacléř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92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001 - Soupis prací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Žacléř</v>
      </c>
      <c r="G89" s="41"/>
      <c r="H89" s="41"/>
      <c r="I89" s="33" t="s">
        <v>22</v>
      </c>
      <c r="J89" s="80" t="str">
        <f>IF(J12="","",J12)</f>
        <v>30. 1. 2025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>Město Žacléř</v>
      </c>
      <c r="G91" s="41"/>
      <c r="H91" s="41"/>
      <c r="I91" s="33" t="s">
        <v>30</v>
      </c>
      <c r="J91" s="37" t="str">
        <f>E21</f>
        <v>Ing. Blanka Matějková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33</v>
      </c>
      <c r="J92" s="37" t="str">
        <f>E24</f>
        <v>Ing. Lenka Kasperová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95</v>
      </c>
      <c r="D94" s="177"/>
      <c r="E94" s="177"/>
      <c r="F94" s="177"/>
      <c r="G94" s="177"/>
      <c r="H94" s="177"/>
      <c r="I94" s="177"/>
      <c r="J94" s="178" t="s">
        <v>96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97</v>
      </c>
      <c r="D96" s="41"/>
      <c r="E96" s="41"/>
      <c r="F96" s="41"/>
      <c r="G96" s="41"/>
      <c r="H96" s="41"/>
      <c r="I96" s="41"/>
      <c r="J96" s="111">
        <f>J125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98</v>
      </c>
    </row>
    <row r="97" s="9" customFormat="1" ht="24.96" customHeight="1">
      <c r="A97" s="9"/>
      <c r="B97" s="180"/>
      <c r="C97" s="181"/>
      <c r="D97" s="182" t="s">
        <v>175</v>
      </c>
      <c r="E97" s="183"/>
      <c r="F97" s="183"/>
      <c r="G97" s="183"/>
      <c r="H97" s="183"/>
      <c r="I97" s="183"/>
      <c r="J97" s="184">
        <f>J126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176</v>
      </c>
      <c r="E98" s="189"/>
      <c r="F98" s="189"/>
      <c r="G98" s="189"/>
      <c r="H98" s="189"/>
      <c r="I98" s="189"/>
      <c r="J98" s="190">
        <f>J127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177</v>
      </c>
      <c r="E99" s="189"/>
      <c r="F99" s="189"/>
      <c r="G99" s="189"/>
      <c r="H99" s="189"/>
      <c r="I99" s="189"/>
      <c r="J99" s="190">
        <f>J226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178</v>
      </c>
      <c r="E100" s="189"/>
      <c r="F100" s="189"/>
      <c r="G100" s="189"/>
      <c r="H100" s="189"/>
      <c r="I100" s="189"/>
      <c r="J100" s="190">
        <f>J232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179</v>
      </c>
      <c r="E101" s="189"/>
      <c r="F101" s="189"/>
      <c r="G101" s="189"/>
      <c r="H101" s="189"/>
      <c r="I101" s="189"/>
      <c r="J101" s="190">
        <f>J255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180</v>
      </c>
      <c r="E102" s="189"/>
      <c r="F102" s="189"/>
      <c r="G102" s="189"/>
      <c r="H102" s="189"/>
      <c r="I102" s="189"/>
      <c r="J102" s="190">
        <f>J322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181</v>
      </c>
      <c r="E103" s="189"/>
      <c r="F103" s="189"/>
      <c r="G103" s="189"/>
      <c r="H103" s="189"/>
      <c r="I103" s="189"/>
      <c r="J103" s="190">
        <f>J357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182</v>
      </c>
      <c r="E104" s="189"/>
      <c r="F104" s="189"/>
      <c r="G104" s="189"/>
      <c r="H104" s="189"/>
      <c r="I104" s="189"/>
      <c r="J104" s="190">
        <f>J364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183</v>
      </c>
      <c r="E105" s="183"/>
      <c r="F105" s="183"/>
      <c r="G105" s="183"/>
      <c r="H105" s="183"/>
      <c r="I105" s="183"/>
      <c r="J105" s="184">
        <f>J366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67"/>
      <c r="C107" s="68"/>
      <c r="D107" s="68"/>
      <c r="E107" s="68"/>
      <c r="F107" s="68"/>
      <c r="G107" s="68"/>
      <c r="H107" s="68"/>
      <c r="I107" s="68"/>
      <c r="J107" s="68"/>
      <c r="K107" s="68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11" s="2" customFormat="1" ht="6.96" customHeight="1">
      <c r="A111" s="39"/>
      <c r="B111" s="69"/>
      <c r="C111" s="70"/>
      <c r="D111" s="70"/>
      <c r="E111" s="70"/>
      <c r="F111" s="70"/>
      <c r="G111" s="70"/>
      <c r="H111" s="70"/>
      <c r="I111" s="70"/>
      <c r="J111" s="70"/>
      <c r="K111" s="70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24.96" customHeight="1">
      <c r="A112" s="39"/>
      <c r="B112" s="40"/>
      <c r="C112" s="24" t="s">
        <v>104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16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175" t="str">
        <f>E7</f>
        <v>Rekonstrukce vodovodu nad městským úřadem, Žacléř</v>
      </c>
      <c r="F115" s="33"/>
      <c r="G115" s="33"/>
      <c r="H115" s="33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92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77" t="str">
        <f>E9</f>
        <v>001 - Soupis prací</v>
      </c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20</v>
      </c>
      <c r="D119" s="41"/>
      <c r="E119" s="41"/>
      <c r="F119" s="28" t="str">
        <f>F12</f>
        <v>Žacléř</v>
      </c>
      <c r="G119" s="41"/>
      <c r="H119" s="41"/>
      <c r="I119" s="33" t="s">
        <v>22</v>
      </c>
      <c r="J119" s="80" t="str">
        <f>IF(J12="","",J12)</f>
        <v>30. 1. 2025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24</v>
      </c>
      <c r="D121" s="41"/>
      <c r="E121" s="41"/>
      <c r="F121" s="28" t="str">
        <f>E15</f>
        <v>Město Žacléř</v>
      </c>
      <c r="G121" s="41"/>
      <c r="H121" s="41"/>
      <c r="I121" s="33" t="s">
        <v>30</v>
      </c>
      <c r="J121" s="37" t="str">
        <f>E21</f>
        <v>Ing. Blanka Matějková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5.15" customHeight="1">
      <c r="A122" s="39"/>
      <c r="B122" s="40"/>
      <c r="C122" s="33" t="s">
        <v>28</v>
      </c>
      <c r="D122" s="41"/>
      <c r="E122" s="41"/>
      <c r="F122" s="28" t="str">
        <f>IF(E18="","",E18)</f>
        <v>Vyplň údaj</v>
      </c>
      <c r="G122" s="41"/>
      <c r="H122" s="41"/>
      <c r="I122" s="33" t="s">
        <v>33</v>
      </c>
      <c r="J122" s="37" t="str">
        <f>E24</f>
        <v>Ing. Lenka Kasperová</v>
      </c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0.32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11" customFormat="1" ht="29.28" customHeight="1">
      <c r="A124" s="192"/>
      <c r="B124" s="193"/>
      <c r="C124" s="194" t="s">
        <v>105</v>
      </c>
      <c r="D124" s="195" t="s">
        <v>61</v>
      </c>
      <c r="E124" s="195" t="s">
        <v>57</v>
      </c>
      <c r="F124" s="195" t="s">
        <v>58</v>
      </c>
      <c r="G124" s="195" t="s">
        <v>106</v>
      </c>
      <c r="H124" s="195" t="s">
        <v>107</v>
      </c>
      <c r="I124" s="195" t="s">
        <v>108</v>
      </c>
      <c r="J124" s="195" t="s">
        <v>96</v>
      </c>
      <c r="K124" s="196" t="s">
        <v>109</v>
      </c>
      <c r="L124" s="197"/>
      <c r="M124" s="101" t="s">
        <v>1</v>
      </c>
      <c r="N124" s="102" t="s">
        <v>40</v>
      </c>
      <c r="O124" s="102" t="s">
        <v>110</v>
      </c>
      <c r="P124" s="102" t="s">
        <v>111</v>
      </c>
      <c r="Q124" s="102" t="s">
        <v>112</v>
      </c>
      <c r="R124" s="102" t="s">
        <v>113</v>
      </c>
      <c r="S124" s="102" t="s">
        <v>114</v>
      </c>
      <c r="T124" s="103" t="s">
        <v>115</v>
      </c>
      <c r="U124" s="192"/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</row>
    <row r="125" s="2" customFormat="1" ht="22.8" customHeight="1">
      <c r="A125" s="39"/>
      <c r="B125" s="40"/>
      <c r="C125" s="108" t="s">
        <v>116</v>
      </c>
      <c r="D125" s="41"/>
      <c r="E125" s="41"/>
      <c r="F125" s="41"/>
      <c r="G125" s="41"/>
      <c r="H125" s="41"/>
      <c r="I125" s="41"/>
      <c r="J125" s="198">
        <f>BK125</f>
        <v>0</v>
      </c>
      <c r="K125" s="41"/>
      <c r="L125" s="45"/>
      <c r="M125" s="104"/>
      <c r="N125" s="199"/>
      <c r="O125" s="105"/>
      <c r="P125" s="200">
        <f>P126+P366</f>
        <v>0</v>
      </c>
      <c r="Q125" s="105"/>
      <c r="R125" s="200">
        <f>R126+R366</f>
        <v>424.32016725</v>
      </c>
      <c r="S125" s="105"/>
      <c r="T125" s="201">
        <f>T126+T366</f>
        <v>90.838527999999997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75</v>
      </c>
      <c r="AU125" s="18" t="s">
        <v>98</v>
      </c>
      <c r="BK125" s="202">
        <f>BK126+BK366</f>
        <v>0</v>
      </c>
    </row>
    <row r="126" s="12" customFormat="1" ht="25.92" customHeight="1">
      <c r="A126" s="12"/>
      <c r="B126" s="203"/>
      <c r="C126" s="204"/>
      <c r="D126" s="205" t="s">
        <v>75</v>
      </c>
      <c r="E126" s="206" t="s">
        <v>184</v>
      </c>
      <c r="F126" s="206" t="s">
        <v>185</v>
      </c>
      <c r="G126" s="204"/>
      <c r="H126" s="204"/>
      <c r="I126" s="207"/>
      <c r="J126" s="208">
        <f>BK126</f>
        <v>0</v>
      </c>
      <c r="K126" s="204"/>
      <c r="L126" s="209"/>
      <c r="M126" s="210"/>
      <c r="N126" s="211"/>
      <c r="O126" s="211"/>
      <c r="P126" s="212">
        <f>P127+P226+P232+P255+P322+P357+P364</f>
        <v>0</v>
      </c>
      <c r="Q126" s="211"/>
      <c r="R126" s="212">
        <f>R127+R226+R232+R255+R322+R357+R364</f>
        <v>424.32016725</v>
      </c>
      <c r="S126" s="211"/>
      <c r="T126" s="213">
        <f>T127+T226+T232+T255+T322+T357+T364</f>
        <v>90.838527999999997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76</v>
      </c>
      <c r="AY126" s="214" t="s">
        <v>120</v>
      </c>
      <c r="BK126" s="216">
        <f>BK127+BK226+BK232+BK255+BK322+BK357+BK364</f>
        <v>0</v>
      </c>
    </row>
    <row r="127" s="12" customFormat="1" ht="22.8" customHeight="1">
      <c r="A127" s="12"/>
      <c r="B127" s="203"/>
      <c r="C127" s="204"/>
      <c r="D127" s="205" t="s">
        <v>75</v>
      </c>
      <c r="E127" s="217" t="s">
        <v>84</v>
      </c>
      <c r="F127" s="217" t="s">
        <v>186</v>
      </c>
      <c r="G127" s="204"/>
      <c r="H127" s="204"/>
      <c r="I127" s="207"/>
      <c r="J127" s="218">
        <f>BK127</f>
        <v>0</v>
      </c>
      <c r="K127" s="204"/>
      <c r="L127" s="209"/>
      <c r="M127" s="210"/>
      <c r="N127" s="211"/>
      <c r="O127" s="211"/>
      <c r="P127" s="212">
        <f>SUM(P128:P225)</f>
        <v>0</v>
      </c>
      <c r="Q127" s="211"/>
      <c r="R127" s="212">
        <f>SUM(R128:R225)</f>
        <v>1.8575488399999995</v>
      </c>
      <c r="S127" s="211"/>
      <c r="T127" s="213">
        <f>SUM(T128:T225)</f>
        <v>89.238528000000002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4" t="s">
        <v>84</v>
      </c>
      <c r="AT127" s="215" t="s">
        <v>75</v>
      </c>
      <c r="AU127" s="215" t="s">
        <v>84</v>
      </c>
      <c r="AY127" s="214" t="s">
        <v>120</v>
      </c>
      <c r="BK127" s="216">
        <f>SUM(BK128:BK225)</f>
        <v>0</v>
      </c>
    </row>
    <row r="128" s="2" customFormat="1" ht="21.75" customHeight="1">
      <c r="A128" s="39"/>
      <c r="B128" s="40"/>
      <c r="C128" s="219" t="s">
        <v>84</v>
      </c>
      <c r="D128" s="219" t="s">
        <v>123</v>
      </c>
      <c r="E128" s="220" t="s">
        <v>187</v>
      </c>
      <c r="F128" s="221" t="s">
        <v>188</v>
      </c>
      <c r="G128" s="222" t="s">
        <v>189</v>
      </c>
      <c r="H128" s="223">
        <v>30.600000000000001</v>
      </c>
      <c r="I128" s="224"/>
      <c r="J128" s="225">
        <f>ROUND(I128*H128,2)</f>
        <v>0</v>
      </c>
      <c r="K128" s="221" t="s">
        <v>127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140</v>
      </c>
      <c r="AT128" s="230" t="s">
        <v>123</v>
      </c>
      <c r="AU128" s="230" t="s">
        <v>86</v>
      </c>
      <c r="AY128" s="18" t="s">
        <v>120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140</v>
      </c>
      <c r="BM128" s="230" t="s">
        <v>190</v>
      </c>
    </row>
    <row r="129" s="13" customFormat="1">
      <c r="A129" s="13"/>
      <c r="B129" s="238"/>
      <c r="C129" s="239"/>
      <c r="D129" s="240" t="s">
        <v>191</v>
      </c>
      <c r="E129" s="241" t="s">
        <v>1</v>
      </c>
      <c r="F129" s="242" t="s">
        <v>192</v>
      </c>
      <c r="G129" s="239"/>
      <c r="H129" s="241" t="s">
        <v>1</v>
      </c>
      <c r="I129" s="243"/>
      <c r="J129" s="239"/>
      <c r="K129" s="239"/>
      <c r="L129" s="244"/>
      <c r="M129" s="245"/>
      <c r="N129" s="246"/>
      <c r="O129" s="246"/>
      <c r="P129" s="246"/>
      <c r="Q129" s="246"/>
      <c r="R129" s="246"/>
      <c r="S129" s="246"/>
      <c r="T129" s="24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8" t="s">
        <v>191</v>
      </c>
      <c r="AU129" s="248" t="s">
        <v>86</v>
      </c>
      <c r="AV129" s="13" t="s">
        <v>84</v>
      </c>
      <c r="AW129" s="13" t="s">
        <v>32</v>
      </c>
      <c r="AX129" s="13" t="s">
        <v>76</v>
      </c>
      <c r="AY129" s="248" t="s">
        <v>120</v>
      </c>
    </row>
    <row r="130" s="14" customFormat="1">
      <c r="A130" s="14"/>
      <c r="B130" s="249"/>
      <c r="C130" s="250"/>
      <c r="D130" s="240" t="s">
        <v>191</v>
      </c>
      <c r="E130" s="251" t="s">
        <v>1</v>
      </c>
      <c r="F130" s="252" t="s">
        <v>193</v>
      </c>
      <c r="G130" s="250"/>
      <c r="H130" s="253">
        <v>25.800000000000001</v>
      </c>
      <c r="I130" s="254"/>
      <c r="J130" s="250"/>
      <c r="K130" s="250"/>
      <c r="L130" s="255"/>
      <c r="M130" s="256"/>
      <c r="N130" s="257"/>
      <c r="O130" s="257"/>
      <c r="P130" s="257"/>
      <c r="Q130" s="257"/>
      <c r="R130" s="257"/>
      <c r="S130" s="257"/>
      <c r="T130" s="25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59" t="s">
        <v>191</v>
      </c>
      <c r="AU130" s="259" t="s">
        <v>86</v>
      </c>
      <c r="AV130" s="14" t="s">
        <v>86</v>
      </c>
      <c r="AW130" s="14" t="s">
        <v>32</v>
      </c>
      <c r="AX130" s="14" t="s">
        <v>76</v>
      </c>
      <c r="AY130" s="259" t="s">
        <v>120</v>
      </c>
    </row>
    <row r="131" s="13" customFormat="1">
      <c r="A131" s="13"/>
      <c r="B131" s="238"/>
      <c r="C131" s="239"/>
      <c r="D131" s="240" t="s">
        <v>191</v>
      </c>
      <c r="E131" s="241" t="s">
        <v>1</v>
      </c>
      <c r="F131" s="242" t="s">
        <v>194</v>
      </c>
      <c r="G131" s="239"/>
      <c r="H131" s="241" t="s">
        <v>1</v>
      </c>
      <c r="I131" s="243"/>
      <c r="J131" s="239"/>
      <c r="K131" s="239"/>
      <c r="L131" s="244"/>
      <c r="M131" s="245"/>
      <c r="N131" s="246"/>
      <c r="O131" s="246"/>
      <c r="P131" s="246"/>
      <c r="Q131" s="246"/>
      <c r="R131" s="246"/>
      <c r="S131" s="246"/>
      <c r="T131" s="24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8" t="s">
        <v>191</v>
      </c>
      <c r="AU131" s="248" t="s">
        <v>86</v>
      </c>
      <c r="AV131" s="13" t="s">
        <v>84</v>
      </c>
      <c r="AW131" s="13" t="s">
        <v>32</v>
      </c>
      <c r="AX131" s="13" t="s">
        <v>76</v>
      </c>
      <c r="AY131" s="248" t="s">
        <v>120</v>
      </c>
    </row>
    <row r="132" s="14" customFormat="1">
      <c r="A132" s="14"/>
      <c r="B132" s="249"/>
      <c r="C132" s="250"/>
      <c r="D132" s="240" t="s">
        <v>191</v>
      </c>
      <c r="E132" s="251" t="s">
        <v>1</v>
      </c>
      <c r="F132" s="252" t="s">
        <v>195</v>
      </c>
      <c r="G132" s="250"/>
      <c r="H132" s="253">
        <v>4.7999999999999998</v>
      </c>
      <c r="I132" s="254"/>
      <c r="J132" s="250"/>
      <c r="K132" s="250"/>
      <c r="L132" s="255"/>
      <c r="M132" s="256"/>
      <c r="N132" s="257"/>
      <c r="O132" s="257"/>
      <c r="P132" s="257"/>
      <c r="Q132" s="257"/>
      <c r="R132" s="257"/>
      <c r="S132" s="257"/>
      <c r="T132" s="25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9" t="s">
        <v>191</v>
      </c>
      <c r="AU132" s="259" t="s">
        <v>86</v>
      </c>
      <c r="AV132" s="14" t="s">
        <v>86</v>
      </c>
      <c r="AW132" s="14" t="s">
        <v>32</v>
      </c>
      <c r="AX132" s="14" t="s">
        <v>76</v>
      </c>
      <c r="AY132" s="259" t="s">
        <v>120</v>
      </c>
    </row>
    <row r="133" s="15" customFormat="1">
      <c r="A133" s="15"/>
      <c r="B133" s="260"/>
      <c r="C133" s="261"/>
      <c r="D133" s="240" t="s">
        <v>191</v>
      </c>
      <c r="E133" s="262" t="s">
        <v>162</v>
      </c>
      <c r="F133" s="263" t="s">
        <v>196</v>
      </c>
      <c r="G133" s="261"/>
      <c r="H133" s="264">
        <v>30.600000000000001</v>
      </c>
      <c r="I133" s="265"/>
      <c r="J133" s="261"/>
      <c r="K133" s="261"/>
      <c r="L133" s="266"/>
      <c r="M133" s="267"/>
      <c r="N133" s="268"/>
      <c r="O133" s="268"/>
      <c r="P133" s="268"/>
      <c r="Q133" s="268"/>
      <c r="R133" s="268"/>
      <c r="S133" s="268"/>
      <c r="T133" s="269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0" t="s">
        <v>191</v>
      </c>
      <c r="AU133" s="270" t="s">
        <v>86</v>
      </c>
      <c r="AV133" s="15" t="s">
        <v>140</v>
      </c>
      <c r="AW133" s="15" t="s">
        <v>32</v>
      </c>
      <c r="AX133" s="15" t="s">
        <v>84</v>
      </c>
      <c r="AY133" s="270" t="s">
        <v>120</v>
      </c>
    </row>
    <row r="134" s="2" customFormat="1" ht="24.15" customHeight="1">
      <c r="A134" s="39"/>
      <c r="B134" s="40"/>
      <c r="C134" s="219" t="s">
        <v>86</v>
      </c>
      <c r="D134" s="219" t="s">
        <v>123</v>
      </c>
      <c r="E134" s="220" t="s">
        <v>197</v>
      </c>
      <c r="F134" s="221" t="s">
        <v>198</v>
      </c>
      <c r="G134" s="222" t="s">
        <v>189</v>
      </c>
      <c r="H134" s="223">
        <v>42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140</v>
      </c>
      <c r="AT134" s="230" t="s">
        <v>123</v>
      </c>
      <c r="AU134" s="230" t="s">
        <v>86</v>
      </c>
      <c r="AY134" s="18" t="s">
        <v>120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140</v>
      </c>
      <c r="BM134" s="230" t="s">
        <v>199</v>
      </c>
    </row>
    <row r="135" s="13" customFormat="1">
      <c r="A135" s="13"/>
      <c r="B135" s="238"/>
      <c r="C135" s="239"/>
      <c r="D135" s="240" t="s">
        <v>191</v>
      </c>
      <c r="E135" s="241" t="s">
        <v>1</v>
      </c>
      <c r="F135" s="242" t="s">
        <v>200</v>
      </c>
      <c r="G135" s="239"/>
      <c r="H135" s="241" t="s">
        <v>1</v>
      </c>
      <c r="I135" s="243"/>
      <c r="J135" s="239"/>
      <c r="K135" s="239"/>
      <c r="L135" s="244"/>
      <c r="M135" s="245"/>
      <c r="N135" s="246"/>
      <c r="O135" s="246"/>
      <c r="P135" s="246"/>
      <c r="Q135" s="246"/>
      <c r="R135" s="246"/>
      <c r="S135" s="246"/>
      <c r="T135" s="24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8" t="s">
        <v>191</v>
      </c>
      <c r="AU135" s="248" t="s">
        <v>86</v>
      </c>
      <c r="AV135" s="13" t="s">
        <v>84</v>
      </c>
      <c r="AW135" s="13" t="s">
        <v>32</v>
      </c>
      <c r="AX135" s="13" t="s">
        <v>76</v>
      </c>
      <c r="AY135" s="248" t="s">
        <v>120</v>
      </c>
    </row>
    <row r="136" s="13" customFormat="1">
      <c r="A136" s="13"/>
      <c r="B136" s="238"/>
      <c r="C136" s="239"/>
      <c r="D136" s="240" t="s">
        <v>191</v>
      </c>
      <c r="E136" s="241" t="s">
        <v>1</v>
      </c>
      <c r="F136" s="242" t="s">
        <v>192</v>
      </c>
      <c r="G136" s="239"/>
      <c r="H136" s="241" t="s">
        <v>1</v>
      </c>
      <c r="I136" s="243"/>
      <c r="J136" s="239"/>
      <c r="K136" s="239"/>
      <c r="L136" s="244"/>
      <c r="M136" s="245"/>
      <c r="N136" s="246"/>
      <c r="O136" s="246"/>
      <c r="P136" s="246"/>
      <c r="Q136" s="246"/>
      <c r="R136" s="246"/>
      <c r="S136" s="246"/>
      <c r="T136" s="24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8" t="s">
        <v>191</v>
      </c>
      <c r="AU136" s="248" t="s">
        <v>86</v>
      </c>
      <c r="AV136" s="13" t="s">
        <v>84</v>
      </c>
      <c r="AW136" s="13" t="s">
        <v>32</v>
      </c>
      <c r="AX136" s="13" t="s">
        <v>76</v>
      </c>
      <c r="AY136" s="248" t="s">
        <v>120</v>
      </c>
    </row>
    <row r="137" s="14" customFormat="1">
      <c r="A137" s="14"/>
      <c r="B137" s="249"/>
      <c r="C137" s="250"/>
      <c r="D137" s="240" t="s">
        <v>191</v>
      </c>
      <c r="E137" s="251" t="s">
        <v>1</v>
      </c>
      <c r="F137" s="252" t="s">
        <v>201</v>
      </c>
      <c r="G137" s="250"/>
      <c r="H137" s="253">
        <v>27</v>
      </c>
      <c r="I137" s="254"/>
      <c r="J137" s="250"/>
      <c r="K137" s="250"/>
      <c r="L137" s="255"/>
      <c r="M137" s="256"/>
      <c r="N137" s="257"/>
      <c r="O137" s="257"/>
      <c r="P137" s="257"/>
      <c r="Q137" s="257"/>
      <c r="R137" s="257"/>
      <c r="S137" s="257"/>
      <c r="T137" s="25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59" t="s">
        <v>191</v>
      </c>
      <c r="AU137" s="259" t="s">
        <v>86</v>
      </c>
      <c r="AV137" s="14" t="s">
        <v>86</v>
      </c>
      <c r="AW137" s="14" t="s">
        <v>32</v>
      </c>
      <c r="AX137" s="14" t="s">
        <v>76</v>
      </c>
      <c r="AY137" s="259" t="s">
        <v>120</v>
      </c>
    </row>
    <row r="138" s="13" customFormat="1">
      <c r="A138" s="13"/>
      <c r="B138" s="238"/>
      <c r="C138" s="239"/>
      <c r="D138" s="240" t="s">
        <v>191</v>
      </c>
      <c r="E138" s="241" t="s">
        <v>1</v>
      </c>
      <c r="F138" s="242" t="s">
        <v>194</v>
      </c>
      <c r="G138" s="239"/>
      <c r="H138" s="241" t="s">
        <v>1</v>
      </c>
      <c r="I138" s="243"/>
      <c r="J138" s="239"/>
      <c r="K138" s="239"/>
      <c r="L138" s="244"/>
      <c r="M138" s="245"/>
      <c r="N138" s="246"/>
      <c r="O138" s="246"/>
      <c r="P138" s="246"/>
      <c r="Q138" s="246"/>
      <c r="R138" s="246"/>
      <c r="S138" s="246"/>
      <c r="T138" s="24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8" t="s">
        <v>191</v>
      </c>
      <c r="AU138" s="248" t="s">
        <v>86</v>
      </c>
      <c r="AV138" s="13" t="s">
        <v>84</v>
      </c>
      <c r="AW138" s="13" t="s">
        <v>32</v>
      </c>
      <c r="AX138" s="13" t="s">
        <v>76</v>
      </c>
      <c r="AY138" s="248" t="s">
        <v>120</v>
      </c>
    </row>
    <row r="139" s="14" customFormat="1">
      <c r="A139" s="14"/>
      <c r="B139" s="249"/>
      <c r="C139" s="250"/>
      <c r="D139" s="240" t="s">
        <v>191</v>
      </c>
      <c r="E139" s="251" t="s">
        <v>1</v>
      </c>
      <c r="F139" s="252" t="s">
        <v>202</v>
      </c>
      <c r="G139" s="250"/>
      <c r="H139" s="253">
        <v>15</v>
      </c>
      <c r="I139" s="254"/>
      <c r="J139" s="250"/>
      <c r="K139" s="250"/>
      <c r="L139" s="255"/>
      <c r="M139" s="256"/>
      <c r="N139" s="257"/>
      <c r="O139" s="257"/>
      <c r="P139" s="257"/>
      <c r="Q139" s="257"/>
      <c r="R139" s="257"/>
      <c r="S139" s="257"/>
      <c r="T139" s="25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59" t="s">
        <v>191</v>
      </c>
      <c r="AU139" s="259" t="s">
        <v>86</v>
      </c>
      <c r="AV139" s="14" t="s">
        <v>86</v>
      </c>
      <c r="AW139" s="14" t="s">
        <v>32</v>
      </c>
      <c r="AX139" s="14" t="s">
        <v>76</v>
      </c>
      <c r="AY139" s="259" t="s">
        <v>120</v>
      </c>
    </row>
    <row r="140" s="15" customFormat="1">
      <c r="A140" s="15"/>
      <c r="B140" s="260"/>
      <c r="C140" s="261"/>
      <c r="D140" s="240" t="s">
        <v>191</v>
      </c>
      <c r="E140" s="262" t="s">
        <v>164</v>
      </c>
      <c r="F140" s="263" t="s">
        <v>196</v>
      </c>
      <c r="G140" s="261"/>
      <c r="H140" s="264">
        <v>42</v>
      </c>
      <c r="I140" s="265"/>
      <c r="J140" s="261"/>
      <c r="K140" s="261"/>
      <c r="L140" s="266"/>
      <c r="M140" s="267"/>
      <c r="N140" s="268"/>
      <c r="O140" s="268"/>
      <c r="P140" s="268"/>
      <c r="Q140" s="268"/>
      <c r="R140" s="268"/>
      <c r="S140" s="268"/>
      <c r="T140" s="26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70" t="s">
        <v>191</v>
      </c>
      <c r="AU140" s="270" t="s">
        <v>86</v>
      </c>
      <c r="AV140" s="15" t="s">
        <v>140</v>
      </c>
      <c r="AW140" s="15" t="s">
        <v>32</v>
      </c>
      <c r="AX140" s="15" t="s">
        <v>84</v>
      </c>
      <c r="AY140" s="270" t="s">
        <v>120</v>
      </c>
    </row>
    <row r="141" s="2" customFormat="1" ht="24.15" customHeight="1">
      <c r="A141" s="39"/>
      <c r="B141" s="40"/>
      <c r="C141" s="219" t="s">
        <v>135</v>
      </c>
      <c r="D141" s="219" t="s">
        <v>123</v>
      </c>
      <c r="E141" s="220" t="s">
        <v>203</v>
      </c>
      <c r="F141" s="221" t="s">
        <v>204</v>
      </c>
      <c r="G141" s="222" t="s">
        <v>189</v>
      </c>
      <c r="H141" s="223">
        <v>323.32799999999997</v>
      </c>
      <c r="I141" s="224"/>
      <c r="J141" s="225">
        <f>ROUND(I141*H141,2)</f>
        <v>0</v>
      </c>
      <c r="K141" s="221" t="s">
        <v>127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1.0000000000000001E-05</v>
      </c>
      <c r="R141" s="228">
        <f>Q141*H141</f>
        <v>0.0032332799999999998</v>
      </c>
      <c r="S141" s="228">
        <v>0.11500000000000001</v>
      </c>
      <c r="T141" s="229">
        <f>S141*H141</f>
        <v>37.182719999999996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140</v>
      </c>
      <c r="AT141" s="230" t="s">
        <v>123</v>
      </c>
      <c r="AU141" s="230" t="s">
        <v>86</v>
      </c>
      <c r="AY141" s="18" t="s">
        <v>120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140</v>
      </c>
      <c r="BM141" s="230" t="s">
        <v>205</v>
      </c>
    </row>
    <row r="142" s="13" customFormat="1">
      <c r="A142" s="13"/>
      <c r="B142" s="238"/>
      <c r="C142" s="239"/>
      <c r="D142" s="240" t="s">
        <v>191</v>
      </c>
      <c r="E142" s="241" t="s">
        <v>1</v>
      </c>
      <c r="F142" s="242" t="s">
        <v>192</v>
      </c>
      <c r="G142" s="239"/>
      <c r="H142" s="241" t="s">
        <v>1</v>
      </c>
      <c r="I142" s="243"/>
      <c r="J142" s="239"/>
      <c r="K142" s="239"/>
      <c r="L142" s="244"/>
      <c r="M142" s="245"/>
      <c r="N142" s="246"/>
      <c r="O142" s="246"/>
      <c r="P142" s="246"/>
      <c r="Q142" s="246"/>
      <c r="R142" s="246"/>
      <c r="S142" s="246"/>
      <c r="T142" s="24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8" t="s">
        <v>191</v>
      </c>
      <c r="AU142" s="248" t="s">
        <v>86</v>
      </c>
      <c r="AV142" s="13" t="s">
        <v>84</v>
      </c>
      <c r="AW142" s="13" t="s">
        <v>32</v>
      </c>
      <c r="AX142" s="13" t="s">
        <v>76</v>
      </c>
      <c r="AY142" s="248" t="s">
        <v>120</v>
      </c>
    </row>
    <row r="143" s="14" customFormat="1">
      <c r="A143" s="14"/>
      <c r="B143" s="249"/>
      <c r="C143" s="250"/>
      <c r="D143" s="240" t="s">
        <v>191</v>
      </c>
      <c r="E143" s="251" t="s">
        <v>1</v>
      </c>
      <c r="F143" s="252" t="s">
        <v>206</v>
      </c>
      <c r="G143" s="250"/>
      <c r="H143" s="253">
        <v>131.80799999999999</v>
      </c>
      <c r="I143" s="254"/>
      <c r="J143" s="250"/>
      <c r="K143" s="250"/>
      <c r="L143" s="255"/>
      <c r="M143" s="256"/>
      <c r="N143" s="257"/>
      <c r="O143" s="257"/>
      <c r="P143" s="257"/>
      <c r="Q143" s="257"/>
      <c r="R143" s="257"/>
      <c r="S143" s="257"/>
      <c r="T143" s="25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9" t="s">
        <v>191</v>
      </c>
      <c r="AU143" s="259" t="s">
        <v>86</v>
      </c>
      <c r="AV143" s="14" t="s">
        <v>86</v>
      </c>
      <c r="AW143" s="14" t="s">
        <v>32</v>
      </c>
      <c r="AX143" s="14" t="s">
        <v>76</v>
      </c>
      <c r="AY143" s="259" t="s">
        <v>120</v>
      </c>
    </row>
    <row r="144" s="13" customFormat="1">
      <c r="A144" s="13"/>
      <c r="B144" s="238"/>
      <c r="C144" s="239"/>
      <c r="D144" s="240" t="s">
        <v>191</v>
      </c>
      <c r="E144" s="241" t="s">
        <v>1</v>
      </c>
      <c r="F144" s="242" t="s">
        <v>194</v>
      </c>
      <c r="G144" s="239"/>
      <c r="H144" s="241" t="s">
        <v>1</v>
      </c>
      <c r="I144" s="243"/>
      <c r="J144" s="239"/>
      <c r="K144" s="239"/>
      <c r="L144" s="244"/>
      <c r="M144" s="245"/>
      <c r="N144" s="246"/>
      <c r="O144" s="246"/>
      <c r="P144" s="246"/>
      <c r="Q144" s="246"/>
      <c r="R144" s="246"/>
      <c r="S144" s="246"/>
      <c r="T144" s="24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8" t="s">
        <v>191</v>
      </c>
      <c r="AU144" s="248" t="s">
        <v>86</v>
      </c>
      <c r="AV144" s="13" t="s">
        <v>84</v>
      </c>
      <c r="AW144" s="13" t="s">
        <v>32</v>
      </c>
      <c r="AX144" s="13" t="s">
        <v>76</v>
      </c>
      <c r="AY144" s="248" t="s">
        <v>120</v>
      </c>
    </row>
    <row r="145" s="14" customFormat="1">
      <c r="A145" s="14"/>
      <c r="B145" s="249"/>
      <c r="C145" s="250"/>
      <c r="D145" s="240" t="s">
        <v>191</v>
      </c>
      <c r="E145" s="251" t="s">
        <v>1</v>
      </c>
      <c r="F145" s="252" t="s">
        <v>207</v>
      </c>
      <c r="G145" s="250"/>
      <c r="H145" s="253">
        <v>172.80000000000001</v>
      </c>
      <c r="I145" s="254"/>
      <c r="J145" s="250"/>
      <c r="K145" s="250"/>
      <c r="L145" s="255"/>
      <c r="M145" s="256"/>
      <c r="N145" s="257"/>
      <c r="O145" s="257"/>
      <c r="P145" s="257"/>
      <c r="Q145" s="257"/>
      <c r="R145" s="257"/>
      <c r="S145" s="257"/>
      <c r="T145" s="25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9" t="s">
        <v>191</v>
      </c>
      <c r="AU145" s="259" t="s">
        <v>86</v>
      </c>
      <c r="AV145" s="14" t="s">
        <v>86</v>
      </c>
      <c r="AW145" s="14" t="s">
        <v>32</v>
      </c>
      <c r="AX145" s="14" t="s">
        <v>76</v>
      </c>
      <c r="AY145" s="259" t="s">
        <v>120</v>
      </c>
    </row>
    <row r="146" s="13" customFormat="1">
      <c r="A146" s="13"/>
      <c r="B146" s="238"/>
      <c r="C146" s="239"/>
      <c r="D146" s="240" t="s">
        <v>191</v>
      </c>
      <c r="E146" s="241" t="s">
        <v>1</v>
      </c>
      <c r="F146" s="242" t="s">
        <v>208</v>
      </c>
      <c r="G146" s="239"/>
      <c r="H146" s="241" t="s">
        <v>1</v>
      </c>
      <c r="I146" s="243"/>
      <c r="J146" s="239"/>
      <c r="K146" s="239"/>
      <c r="L146" s="244"/>
      <c r="M146" s="245"/>
      <c r="N146" s="246"/>
      <c r="O146" s="246"/>
      <c r="P146" s="246"/>
      <c r="Q146" s="246"/>
      <c r="R146" s="246"/>
      <c r="S146" s="246"/>
      <c r="T146" s="24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8" t="s">
        <v>191</v>
      </c>
      <c r="AU146" s="248" t="s">
        <v>86</v>
      </c>
      <c r="AV146" s="13" t="s">
        <v>84</v>
      </c>
      <c r="AW146" s="13" t="s">
        <v>32</v>
      </c>
      <c r="AX146" s="13" t="s">
        <v>76</v>
      </c>
      <c r="AY146" s="248" t="s">
        <v>120</v>
      </c>
    </row>
    <row r="147" s="14" customFormat="1">
      <c r="A147" s="14"/>
      <c r="B147" s="249"/>
      <c r="C147" s="250"/>
      <c r="D147" s="240" t="s">
        <v>191</v>
      </c>
      <c r="E147" s="251" t="s">
        <v>1</v>
      </c>
      <c r="F147" s="252" t="s">
        <v>209</v>
      </c>
      <c r="G147" s="250"/>
      <c r="H147" s="253">
        <v>18.719999999999999</v>
      </c>
      <c r="I147" s="254"/>
      <c r="J147" s="250"/>
      <c r="K147" s="250"/>
      <c r="L147" s="255"/>
      <c r="M147" s="256"/>
      <c r="N147" s="257"/>
      <c r="O147" s="257"/>
      <c r="P147" s="257"/>
      <c r="Q147" s="257"/>
      <c r="R147" s="257"/>
      <c r="S147" s="257"/>
      <c r="T147" s="25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59" t="s">
        <v>191</v>
      </c>
      <c r="AU147" s="259" t="s">
        <v>86</v>
      </c>
      <c r="AV147" s="14" t="s">
        <v>86</v>
      </c>
      <c r="AW147" s="14" t="s">
        <v>32</v>
      </c>
      <c r="AX147" s="14" t="s">
        <v>76</v>
      </c>
      <c r="AY147" s="259" t="s">
        <v>120</v>
      </c>
    </row>
    <row r="148" s="15" customFormat="1">
      <c r="A148" s="15"/>
      <c r="B148" s="260"/>
      <c r="C148" s="261"/>
      <c r="D148" s="240" t="s">
        <v>191</v>
      </c>
      <c r="E148" s="262" t="s">
        <v>155</v>
      </c>
      <c r="F148" s="263" t="s">
        <v>196</v>
      </c>
      <c r="G148" s="261"/>
      <c r="H148" s="264">
        <v>323.32799999999997</v>
      </c>
      <c r="I148" s="265"/>
      <c r="J148" s="261"/>
      <c r="K148" s="261"/>
      <c r="L148" s="266"/>
      <c r="M148" s="267"/>
      <c r="N148" s="268"/>
      <c r="O148" s="268"/>
      <c r="P148" s="268"/>
      <c r="Q148" s="268"/>
      <c r="R148" s="268"/>
      <c r="S148" s="268"/>
      <c r="T148" s="269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0" t="s">
        <v>191</v>
      </c>
      <c r="AU148" s="270" t="s">
        <v>86</v>
      </c>
      <c r="AV148" s="15" t="s">
        <v>140</v>
      </c>
      <c r="AW148" s="15" t="s">
        <v>32</v>
      </c>
      <c r="AX148" s="15" t="s">
        <v>84</v>
      </c>
      <c r="AY148" s="270" t="s">
        <v>120</v>
      </c>
    </row>
    <row r="149" s="2" customFormat="1" ht="24.15" customHeight="1">
      <c r="A149" s="39"/>
      <c r="B149" s="40"/>
      <c r="C149" s="219" t="s">
        <v>140</v>
      </c>
      <c r="D149" s="219" t="s">
        <v>123</v>
      </c>
      <c r="E149" s="220" t="s">
        <v>210</v>
      </c>
      <c r="F149" s="221" t="s">
        <v>211</v>
      </c>
      <c r="G149" s="222" t="s">
        <v>189</v>
      </c>
      <c r="H149" s="223">
        <v>323.32799999999997</v>
      </c>
      <c r="I149" s="224"/>
      <c r="J149" s="225">
        <f>ROUND(I149*H149,2)</f>
        <v>0</v>
      </c>
      <c r="K149" s="221" t="s">
        <v>127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2.0000000000000002E-05</v>
      </c>
      <c r="R149" s="228">
        <f>Q149*H149</f>
        <v>0.0064665599999999997</v>
      </c>
      <c r="S149" s="228">
        <v>0.161</v>
      </c>
      <c r="T149" s="229">
        <f>S149*H149</f>
        <v>52.055807999999999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140</v>
      </c>
      <c r="AT149" s="230" t="s">
        <v>123</v>
      </c>
      <c r="AU149" s="230" t="s">
        <v>86</v>
      </c>
      <c r="AY149" s="18" t="s">
        <v>120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140</v>
      </c>
      <c r="BM149" s="230" t="s">
        <v>212</v>
      </c>
    </row>
    <row r="150" s="14" customFormat="1">
      <c r="A150" s="14"/>
      <c r="B150" s="249"/>
      <c r="C150" s="250"/>
      <c r="D150" s="240" t="s">
        <v>191</v>
      </c>
      <c r="E150" s="251" t="s">
        <v>1</v>
      </c>
      <c r="F150" s="252" t="s">
        <v>155</v>
      </c>
      <c r="G150" s="250"/>
      <c r="H150" s="253">
        <v>323.32799999999997</v>
      </c>
      <c r="I150" s="254"/>
      <c r="J150" s="250"/>
      <c r="K150" s="250"/>
      <c r="L150" s="255"/>
      <c r="M150" s="256"/>
      <c r="N150" s="257"/>
      <c r="O150" s="257"/>
      <c r="P150" s="257"/>
      <c r="Q150" s="257"/>
      <c r="R150" s="257"/>
      <c r="S150" s="257"/>
      <c r="T150" s="25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59" t="s">
        <v>191</v>
      </c>
      <c r="AU150" s="259" t="s">
        <v>86</v>
      </c>
      <c r="AV150" s="14" t="s">
        <v>86</v>
      </c>
      <c r="AW150" s="14" t="s">
        <v>32</v>
      </c>
      <c r="AX150" s="14" t="s">
        <v>84</v>
      </c>
      <c r="AY150" s="259" t="s">
        <v>120</v>
      </c>
    </row>
    <row r="151" s="2" customFormat="1" ht="16.5" customHeight="1">
      <c r="A151" s="39"/>
      <c r="B151" s="40"/>
      <c r="C151" s="219" t="s">
        <v>119</v>
      </c>
      <c r="D151" s="219" t="s">
        <v>123</v>
      </c>
      <c r="E151" s="220" t="s">
        <v>213</v>
      </c>
      <c r="F151" s="221" t="s">
        <v>214</v>
      </c>
      <c r="G151" s="222" t="s">
        <v>215</v>
      </c>
      <c r="H151" s="223">
        <v>62.600000000000001</v>
      </c>
      <c r="I151" s="224"/>
      <c r="J151" s="225">
        <f>ROUND(I151*H151,2)</f>
        <v>0</v>
      </c>
      <c r="K151" s="221" t="s">
        <v>127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140</v>
      </c>
      <c r="AT151" s="230" t="s">
        <v>123</v>
      </c>
      <c r="AU151" s="230" t="s">
        <v>86</v>
      </c>
      <c r="AY151" s="18" t="s">
        <v>120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140</v>
      </c>
      <c r="BM151" s="230" t="s">
        <v>216</v>
      </c>
    </row>
    <row r="152" s="14" customFormat="1">
      <c r="A152" s="14"/>
      <c r="B152" s="249"/>
      <c r="C152" s="250"/>
      <c r="D152" s="240" t="s">
        <v>191</v>
      </c>
      <c r="E152" s="251" t="s">
        <v>1</v>
      </c>
      <c r="F152" s="252" t="s">
        <v>217</v>
      </c>
      <c r="G152" s="250"/>
      <c r="H152" s="253">
        <v>42</v>
      </c>
      <c r="I152" s="254"/>
      <c r="J152" s="250"/>
      <c r="K152" s="250"/>
      <c r="L152" s="255"/>
      <c r="M152" s="256"/>
      <c r="N152" s="257"/>
      <c r="O152" s="257"/>
      <c r="P152" s="257"/>
      <c r="Q152" s="257"/>
      <c r="R152" s="257"/>
      <c r="S152" s="257"/>
      <c r="T152" s="25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9" t="s">
        <v>191</v>
      </c>
      <c r="AU152" s="259" t="s">
        <v>86</v>
      </c>
      <c r="AV152" s="14" t="s">
        <v>86</v>
      </c>
      <c r="AW152" s="14" t="s">
        <v>32</v>
      </c>
      <c r="AX152" s="14" t="s">
        <v>76</v>
      </c>
      <c r="AY152" s="259" t="s">
        <v>120</v>
      </c>
    </row>
    <row r="153" s="14" customFormat="1">
      <c r="A153" s="14"/>
      <c r="B153" s="249"/>
      <c r="C153" s="250"/>
      <c r="D153" s="240" t="s">
        <v>191</v>
      </c>
      <c r="E153" s="251" t="s">
        <v>1</v>
      </c>
      <c r="F153" s="252" t="s">
        <v>218</v>
      </c>
      <c r="G153" s="250"/>
      <c r="H153" s="253">
        <v>20.600000000000001</v>
      </c>
      <c r="I153" s="254"/>
      <c r="J153" s="250"/>
      <c r="K153" s="250"/>
      <c r="L153" s="255"/>
      <c r="M153" s="256"/>
      <c r="N153" s="257"/>
      <c r="O153" s="257"/>
      <c r="P153" s="257"/>
      <c r="Q153" s="257"/>
      <c r="R153" s="257"/>
      <c r="S153" s="257"/>
      <c r="T153" s="25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9" t="s">
        <v>191</v>
      </c>
      <c r="AU153" s="259" t="s">
        <v>86</v>
      </c>
      <c r="AV153" s="14" t="s">
        <v>86</v>
      </c>
      <c r="AW153" s="14" t="s">
        <v>32</v>
      </c>
      <c r="AX153" s="14" t="s">
        <v>76</v>
      </c>
      <c r="AY153" s="259" t="s">
        <v>120</v>
      </c>
    </row>
    <row r="154" s="15" customFormat="1">
      <c r="A154" s="15"/>
      <c r="B154" s="260"/>
      <c r="C154" s="261"/>
      <c r="D154" s="240" t="s">
        <v>191</v>
      </c>
      <c r="E154" s="262" t="s">
        <v>166</v>
      </c>
      <c r="F154" s="263" t="s">
        <v>196</v>
      </c>
      <c r="G154" s="261"/>
      <c r="H154" s="264">
        <v>62.600000000000001</v>
      </c>
      <c r="I154" s="265"/>
      <c r="J154" s="261"/>
      <c r="K154" s="261"/>
      <c r="L154" s="266"/>
      <c r="M154" s="267"/>
      <c r="N154" s="268"/>
      <c r="O154" s="268"/>
      <c r="P154" s="268"/>
      <c r="Q154" s="268"/>
      <c r="R154" s="268"/>
      <c r="S154" s="268"/>
      <c r="T154" s="269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0" t="s">
        <v>191</v>
      </c>
      <c r="AU154" s="270" t="s">
        <v>86</v>
      </c>
      <c r="AV154" s="15" t="s">
        <v>140</v>
      </c>
      <c r="AW154" s="15" t="s">
        <v>32</v>
      </c>
      <c r="AX154" s="15" t="s">
        <v>84</v>
      </c>
      <c r="AY154" s="270" t="s">
        <v>120</v>
      </c>
    </row>
    <row r="155" s="2" customFormat="1" ht="16.5" customHeight="1">
      <c r="A155" s="39"/>
      <c r="B155" s="40"/>
      <c r="C155" s="219" t="s">
        <v>219</v>
      </c>
      <c r="D155" s="219" t="s">
        <v>123</v>
      </c>
      <c r="E155" s="220" t="s">
        <v>220</v>
      </c>
      <c r="F155" s="221" t="s">
        <v>221</v>
      </c>
      <c r="G155" s="222" t="s">
        <v>215</v>
      </c>
      <c r="H155" s="223">
        <v>20</v>
      </c>
      <c r="I155" s="224"/>
      <c r="J155" s="225">
        <f>ROUND(I155*H155,2)</f>
        <v>0</v>
      </c>
      <c r="K155" s="221" t="s">
        <v>127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0.036900000000000002</v>
      </c>
      <c r="R155" s="228">
        <f>Q155*H155</f>
        <v>0.73799999999999999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140</v>
      </c>
      <c r="AT155" s="230" t="s">
        <v>123</v>
      </c>
      <c r="AU155" s="230" t="s">
        <v>86</v>
      </c>
      <c r="AY155" s="18" t="s">
        <v>120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140</v>
      </c>
      <c r="BM155" s="230" t="s">
        <v>222</v>
      </c>
    </row>
    <row r="156" s="2" customFormat="1" ht="24.15" customHeight="1">
      <c r="A156" s="39"/>
      <c r="B156" s="40"/>
      <c r="C156" s="219" t="s">
        <v>223</v>
      </c>
      <c r="D156" s="219" t="s">
        <v>123</v>
      </c>
      <c r="E156" s="220" t="s">
        <v>224</v>
      </c>
      <c r="F156" s="221" t="s">
        <v>225</v>
      </c>
      <c r="G156" s="222" t="s">
        <v>215</v>
      </c>
      <c r="H156" s="223">
        <v>20</v>
      </c>
      <c r="I156" s="224"/>
      <c r="J156" s="225">
        <f>ROUND(I156*H156,2)</f>
        <v>0</v>
      </c>
      <c r="K156" s="221" t="s">
        <v>127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0.036900000000000002</v>
      </c>
      <c r="R156" s="228">
        <f>Q156*H156</f>
        <v>0.73799999999999999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140</v>
      </c>
      <c r="AT156" s="230" t="s">
        <v>123</v>
      </c>
      <c r="AU156" s="230" t="s">
        <v>86</v>
      </c>
      <c r="AY156" s="18" t="s">
        <v>120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140</v>
      </c>
      <c r="BM156" s="230" t="s">
        <v>226</v>
      </c>
    </row>
    <row r="157" s="2" customFormat="1" ht="24.15" customHeight="1">
      <c r="A157" s="39"/>
      <c r="B157" s="40"/>
      <c r="C157" s="219" t="s">
        <v>169</v>
      </c>
      <c r="D157" s="219" t="s">
        <v>123</v>
      </c>
      <c r="E157" s="220" t="s">
        <v>227</v>
      </c>
      <c r="F157" s="221" t="s">
        <v>228</v>
      </c>
      <c r="G157" s="222" t="s">
        <v>229</v>
      </c>
      <c r="H157" s="223">
        <v>3</v>
      </c>
      <c r="I157" s="224"/>
      <c r="J157" s="225">
        <f>ROUND(I157*H157,2)</f>
        <v>0</v>
      </c>
      <c r="K157" s="221" t="s">
        <v>127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0.00064999999999999997</v>
      </c>
      <c r="R157" s="228">
        <f>Q157*H157</f>
        <v>0.0019499999999999999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140</v>
      </c>
      <c r="AT157" s="230" t="s">
        <v>123</v>
      </c>
      <c r="AU157" s="230" t="s">
        <v>86</v>
      </c>
      <c r="AY157" s="18" t="s">
        <v>120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140</v>
      </c>
      <c r="BM157" s="230" t="s">
        <v>230</v>
      </c>
    </row>
    <row r="158" s="2" customFormat="1" ht="24.15" customHeight="1">
      <c r="A158" s="39"/>
      <c r="B158" s="40"/>
      <c r="C158" s="219" t="s">
        <v>231</v>
      </c>
      <c r="D158" s="219" t="s">
        <v>123</v>
      </c>
      <c r="E158" s="220" t="s">
        <v>232</v>
      </c>
      <c r="F158" s="221" t="s">
        <v>233</v>
      </c>
      <c r="G158" s="222" t="s">
        <v>229</v>
      </c>
      <c r="H158" s="223">
        <v>3</v>
      </c>
      <c r="I158" s="224"/>
      <c r="J158" s="225">
        <f>ROUND(I158*H158,2)</f>
        <v>0</v>
      </c>
      <c r="K158" s="221" t="s">
        <v>127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140</v>
      </c>
      <c r="AT158" s="230" t="s">
        <v>123</v>
      </c>
      <c r="AU158" s="230" t="s">
        <v>86</v>
      </c>
      <c r="AY158" s="18" t="s">
        <v>120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140</v>
      </c>
      <c r="BM158" s="230" t="s">
        <v>234</v>
      </c>
    </row>
    <row r="159" s="2" customFormat="1" ht="24.15" customHeight="1">
      <c r="A159" s="39"/>
      <c r="B159" s="40"/>
      <c r="C159" s="219" t="s">
        <v>235</v>
      </c>
      <c r="D159" s="219" t="s">
        <v>123</v>
      </c>
      <c r="E159" s="220" t="s">
        <v>236</v>
      </c>
      <c r="F159" s="221" t="s">
        <v>237</v>
      </c>
      <c r="G159" s="222" t="s">
        <v>189</v>
      </c>
      <c r="H159" s="223">
        <v>24.5</v>
      </c>
      <c r="I159" s="224"/>
      <c r="J159" s="225">
        <f>ROUND(I159*H159,2)</f>
        <v>0</v>
      </c>
      <c r="K159" s="221" t="s">
        <v>127</v>
      </c>
      <c r="L159" s="45"/>
      <c r="M159" s="226" t="s">
        <v>1</v>
      </c>
      <c r="N159" s="227" t="s">
        <v>41</v>
      </c>
      <c r="O159" s="92"/>
      <c r="P159" s="228">
        <f>O159*H159</f>
        <v>0</v>
      </c>
      <c r="Q159" s="228">
        <v>0.00064000000000000005</v>
      </c>
      <c r="R159" s="228">
        <f>Q159*H159</f>
        <v>0.015680000000000003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140</v>
      </c>
      <c r="AT159" s="230" t="s">
        <v>123</v>
      </c>
      <c r="AU159" s="230" t="s">
        <v>86</v>
      </c>
      <c r="AY159" s="18" t="s">
        <v>120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140</v>
      </c>
      <c r="BM159" s="230" t="s">
        <v>238</v>
      </c>
    </row>
    <row r="160" s="14" customFormat="1">
      <c r="A160" s="14"/>
      <c r="B160" s="249"/>
      <c r="C160" s="250"/>
      <c r="D160" s="240" t="s">
        <v>191</v>
      </c>
      <c r="E160" s="251" t="s">
        <v>1</v>
      </c>
      <c r="F160" s="252" t="s">
        <v>239</v>
      </c>
      <c r="G160" s="250"/>
      <c r="H160" s="253">
        <v>24.5</v>
      </c>
      <c r="I160" s="254"/>
      <c r="J160" s="250"/>
      <c r="K160" s="250"/>
      <c r="L160" s="255"/>
      <c r="M160" s="256"/>
      <c r="N160" s="257"/>
      <c r="O160" s="257"/>
      <c r="P160" s="257"/>
      <c r="Q160" s="257"/>
      <c r="R160" s="257"/>
      <c r="S160" s="257"/>
      <c r="T160" s="25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9" t="s">
        <v>191</v>
      </c>
      <c r="AU160" s="259" t="s">
        <v>86</v>
      </c>
      <c r="AV160" s="14" t="s">
        <v>86</v>
      </c>
      <c r="AW160" s="14" t="s">
        <v>32</v>
      </c>
      <c r="AX160" s="14" t="s">
        <v>84</v>
      </c>
      <c r="AY160" s="259" t="s">
        <v>120</v>
      </c>
    </row>
    <row r="161" s="2" customFormat="1" ht="24.15" customHeight="1">
      <c r="A161" s="39"/>
      <c r="B161" s="40"/>
      <c r="C161" s="219" t="s">
        <v>240</v>
      </c>
      <c r="D161" s="219" t="s">
        <v>123</v>
      </c>
      <c r="E161" s="220" t="s">
        <v>241</v>
      </c>
      <c r="F161" s="221" t="s">
        <v>242</v>
      </c>
      <c r="G161" s="222" t="s">
        <v>189</v>
      </c>
      <c r="H161" s="223">
        <v>24.5</v>
      </c>
      <c r="I161" s="224"/>
      <c r="J161" s="225">
        <f>ROUND(I161*H161,2)</f>
        <v>0</v>
      </c>
      <c r="K161" s="221" t="s">
        <v>127</v>
      </c>
      <c r="L161" s="45"/>
      <c r="M161" s="226" t="s">
        <v>1</v>
      </c>
      <c r="N161" s="227" t="s">
        <v>41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140</v>
      </c>
      <c r="AT161" s="230" t="s">
        <v>123</v>
      </c>
      <c r="AU161" s="230" t="s">
        <v>86</v>
      </c>
      <c r="AY161" s="18" t="s">
        <v>120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84</v>
      </c>
      <c r="BK161" s="231">
        <f>ROUND(I161*H161,2)</f>
        <v>0</v>
      </c>
      <c r="BL161" s="18" t="s">
        <v>140</v>
      </c>
      <c r="BM161" s="230" t="s">
        <v>243</v>
      </c>
    </row>
    <row r="162" s="2" customFormat="1" ht="16.5" customHeight="1">
      <c r="A162" s="39"/>
      <c r="B162" s="40"/>
      <c r="C162" s="219" t="s">
        <v>8</v>
      </c>
      <c r="D162" s="219" t="s">
        <v>123</v>
      </c>
      <c r="E162" s="220" t="s">
        <v>244</v>
      </c>
      <c r="F162" s="221" t="s">
        <v>245</v>
      </c>
      <c r="G162" s="222" t="s">
        <v>215</v>
      </c>
      <c r="H162" s="223">
        <v>300</v>
      </c>
      <c r="I162" s="224"/>
      <c r="J162" s="225">
        <f>ROUND(I162*H162,2)</f>
        <v>0</v>
      </c>
      <c r="K162" s="221" t="s">
        <v>127</v>
      </c>
      <c r="L162" s="45"/>
      <c r="M162" s="226" t="s">
        <v>1</v>
      </c>
      <c r="N162" s="227" t="s">
        <v>41</v>
      </c>
      <c r="O162" s="92"/>
      <c r="P162" s="228">
        <f>O162*H162</f>
        <v>0</v>
      </c>
      <c r="Q162" s="228">
        <v>0.00055999999999999995</v>
      </c>
      <c r="R162" s="228">
        <f>Q162*H162</f>
        <v>0.16799999999999998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140</v>
      </c>
      <c r="AT162" s="230" t="s">
        <v>123</v>
      </c>
      <c r="AU162" s="230" t="s">
        <v>86</v>
      </c>
      <c r="AY162" s="18" t="s">
        <v>120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84</v>
      </c>
      <c r="BK162" s="231">
        <f>ROUND(I162*H162,2)</f>
        <v>0</v>
      </c>
      <c r="BL162" s="18" t="s">
        <v>140</v>
      </c>
      <c r="BM162" s="230" t="s">
        <v>246</v>
      </c>
    </row>
    <row r="163" s="2" customFormat="1" ht="21.75" customHeight="1">
      <c r="A163" s="39"/>
      <c r="B163" s="40"/>
      <c r="C163" s="219" t="s">
        <v>247</v>
      </c>
      <c r="D163" s="219" t="s">
        <v>123</v>
      </c>
      <c r="E163" s="220" t="s">
        <v>248</v>
      </c>
      <c r="F163" s="221" t="s">
        <v>249</v>
      </c>
      <c r="G163" s="222" t="s">
        <v>215</v>
      </c>
      <c r="H163" s="223">
        <v>300</v>
      </c>
      <c r="I163" s="224"/>
      <c r="J163" s="225">
        <f>ROUND(I163*H163,2)</f>
        <v>0</v>
      </c>
      <c r="K163" s="221" t="s">
        <v>127</v>
      </c>
      <c r="L163" s="45"/>
      <c r="M163" s="226" t="s">
        <v>1</v>
      </c>
      <c r="N163" s="227" t="s">
        <v>41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140</v>
      </c>
      <c r="AT163" s="230" t="s">
        <v>123</v>
      </c>
      <c r="AU163" s="230" t="s">
        <v>86</v>
      </c>
      <c r="AY163" s="18" t="s">
        <v>120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84</v>
      </c>
      <c r="BK163" s="231">
        <f>ROUND(I163*H163,2)</f>
        <v>0</v>
      </c>
      <c r="BL163" s="18" t="s">
        <v>140</v>
      </c>
      <c r="BM163" s="230" t="s">
        <v>250</v>
      </c>
    </row>
    <row r="164" s="2" customFormat="1" ht="24.15" customHeight="1">
      <c r="A164" s="39"/>
      <c r="B164" s="40"/>
      <c r="C164" s="219" t="s">
        <v>251</v>
      </c>
      <c r="D164" s="219" t="s">
        <v>123</v>
      </c>
      <c r="E164" s="220" t="s">
        <v>252</v>
      </c>
      <c r="F164" s="221" t="s">
        <v>253</v>
      </c>
      <c r="G164" s="222" t="s">
        <v>189</v>
      </c>
      <c r="H164" s="223">
        <v>17.68</v>
      </c>
      <c r="I164" s="224"/>
      <c r="J164" s="225">
        <f>ROUND(I164*H164,2)</f>
        <v>0</v>
      </c>
      <c r="K164" s="221" t="s">
        <v>127</v>
      </c>
      <c r="L164" s="45"/>
      <c r="M164" s="226" t="s">
        <v>1</v>
      </c>
      <c r="N164" s="227" t="s">
        <v>41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140</v>
      </c>
      <c r="AT164" s="230" t="s">
        <v>123</v>
      </c>
      <c r="AU164" s="230" t="s">
        <v>86</v>
      </c>
      <c r="AY164" s="18" t="s">
        <v>120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84</v>
      </c>
      <c r="BK164" s="231">
        <f>ROUND(I164*H164,2)</f>
        <v>0</v>
      </c>
      <c r="BL164" s="18" t="s">
        <v>140</v>
      </c>
      <c r="BM164" s="230" t="s">
        <v>254</v>
      </c>
    </row>
    <row r="165" s="13" customFormat="1">
      <c r="A165" s="13"/>
      <c r="B165" s="238"/>
      <c r="C165" s="239"/>
      <c r="D165" s="240" t="s">
        <v>191</v>
      </c>
      <c r="E165" s="241" t="s">
        <v>1</v>
      </c>
      <c r="F165" s="242" t="s">
        <v>208</v>
      </c>
      <c r="G165" s="239"/>
      <c r="H165" s="241" t="s">
        <v>1</v>
      </c>
      <c r="I165" s="243"/>
      <c r="J165" s="239"/>
      <c r="K165" s="239"/>
      <c r="L165" s="244"/>
      <c r="M165" s="245"/>
      <c r="N165" s="246"/>
      <c r="O165" s="246"/>
      <c r="P165" s="246"/>
      <c r="Q165" s="246"/>
      <c r="R165" s="246"/>
      <c r="S165" s="246"/>
      <c r="T165" s="24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8" t="s">
        <v>191</v>
      </c>
      <c r="AU165" s="248" t="s">
        <v>86</v>
      </c>
      <c r="AV165" s="13" t="s">
        <v>84</v>
      </c>
      <c r="AW165" s="13" t="s">
        <v>32</v>
      </c>
      <c r="AX165" s="13" t="s">
        <v>76</v>
      </c>
      <c r="AY165" s="248" t="s">
        <v>120</v>
      </c>
    </row>
    <row r="166" s="14" customFormat="1">
      <c r="A166" s="14"/>
      <c r="B166" s="249"/>
      <c r="C166" s="250"/>
      <c r="D166" s="240" t="s">
        <v>191</v>
      </c>
      <c r="E166" s="251" t="s">
        <v>1</v>
      </c>
      <c r="F166" s="252" t="s">
        <v>255</v>
      </c>
      <c r="G166" s="250"/>
      <c r="H166" s="253">
        <v>17.68</v>
      </c>
      <c r="I166" s="254"/>
      <c r="J166" s="250"/>
      <c r="K166" s="250"/>
      <c r="L166" s="255"/>
      <c r="M166" s="256"/>
      <c r="N166" s="257"/>
      <c r="O166" s="257"/>
      <c r="P166" s="257"/>
      <c r="Q166" s="257"/>
      <c r="R166" s="257"/>
      <c r="S166" s="257"/>
      <c r="T166" s="25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9" t="s">
        <v>191</v>
      </c>
      <c r="AU166" s="259" t="s">
        <v>86</v>
      </c>
      <c r="AV166" s="14" t="s">
        <v>86</v>
      </c>
      <c r="AW166" s="14" t="s">
        <v>32</v>
      </c>
      <c r="AX166" s="14" t="s">
        <v>76</v>
      </c>
      <c r="AY166" s="259" t="s">
        <v>120</v>
      </c>
    </row>
    <row r="167" s="15" customFormat="1">
      <c r="A167" s="15"/>
      <c r="B167" s="260"/>
      <c r="C167" s="261"/>
      <c r="D167" s="240" t="s">
        <v>191</v>
      </c>
      <c r="E167" s="262" t="s">
        <v>159</v>
      </c>
      <c r="F167" s="263" t="s">
        <v>196</v>
      </c>
      <c r="G167" s="261"/>
      <c r="H167" s="264">
        <v>17.68</v>
      </c>
      <c r="I167" s="265"/>
      <c r="J167" s="261"/>
      <c r="K167" s="261"/>
      <c r="L167" s="266"/>
      <c r="M167" s="267"/>
      <c r="N167" s="268"/>
      <c r="O167" s="268"/>
      <c r="P167" s="268"/>
      <c r="Q167" s="268"/>
      <c r="R167" s="268"/>
      <c r="S167" s="268"/>
      <c r="T167" s="269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0" t="s">
        <v>191</v>
      </c>
      <c r="AU167" s="270" t="s">
        <v>86</v>
      </c>
      <c r="AV167" s="15" t="s">
        <v>140</v>
      </c>
      <c r="AW167" s="15" t="s">
        <v>32</v>
      </c>
      <c r="AX167" s="15" t="s">
        <v>84</v>
      </c>
      <c r="AY167" s="270" t="s">
        <v>120</v>
      </c>
    </row>
    <row r="168" s="2" customFormat="1" ht="33" customHeight="1">
      <c r="A168" s="39"/>
      <c r="B168" s="40"/>
      <c r="C168" s="219" t="s">
        <v>256</v>
      </c>
      <c r="D168" s="219" t="s">
        <v>123</v>
      </c>
      <c r="E168" s="220" t="s">
        <v>257</v>
      </c>
      <c r="F168" s="221" t="s">
        <v>258</v>
      </c>
      <c r="G168" s="222" t="s">
        <v>259</v>
      </c>
      <c r="H168" s="223">
        <v>131.08600000000001</v>
      </c>
      <c r="I168" s="224"/>
      <c r="J168" s="225">
        <f>ROUND(I168*H168,2)</f>
        <v>0</v>
      </c>
      <c r="K168" s="221" t="s">
        <v>127</v>
      </c>
      <c r="L168" s="45"/>
      <c r="M168" s="226" t="s">
        <v>1</v>
      </c>
      <c r="N168" s="227" t="s">
        <v>41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140</v>
      </c>
      <c r="AT168" s="230" t="s">
        <v>123</v>
      </c>
      <c r="AU168" s="230" t="s">
        <v>86</v>
      </c>
      <c r="AY168" s="18" t="s">
        <v>120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84</v>
      </c>
      <c r="BK168" s="231">
        <f>ROUND(I168*H168,2)</f>
        <v>0</v>
      </c>
      <c r="BL168" s="18" t="s">
        <v>140</v>
      </c>
      <c r="BM168" s="230" t="s">
        <v>260</v>
      </c>
    </row>
    <row r="169" s="13" customFormat="1">
      <c r="A169" s="13"/>
      <c r="B169" s="238"/>
      <c r="C169" s="239"/>
      <c r="D169" s="240" t="s">
        <v>191</v>
      </c>
      <c r="E169" s="241" t="s">
        <v>1</v>
      </c>
      <c r="F169" s="242" t="s">
        <v>261</v>
      </c>
      <c r="G169" s="239"/>
      <c r="H169" s="241" t="s">
        <v>1</v>
      </c>
      <c r="I169" s="243"/>
      <c r="J169" s="239"/>
      <c r="K169" s="239"/>
      <c r="L169" s="244"/>
      <c r="M169" s="245"/>
      <c r="N169" s="246"/>
      <c r="O169" s="246"/>
      <c r="P169" s="246"/>
      <c r="Q169" s="246"/>
      <c r="R169" s="246"/>
      <c r="S169" s="246"/>
      <c r="T169" s="24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8" t="s">
        <v>191</v>
      </c>
      <c r="AU169" s="248" t="s">
        <v>86</v>
      </c>
      <c r="AV169" s="13" t="s">
        <v>84</v>
      </c>
      <c r="AW169" s="13" t="s">
        <v>32</v>
      </c>
      <c r="AX169" s="13" t="s">
        <v>76</v>
      </c>
      <c r="AY169" s="248" t="s">
        <v>120</v>
      </c>
    </row>
    <row r="170" s="14" customFormat="1">
      <c r="A170" s="14"/>
      <c r="B170" s="249"/>
      <c r="C170" s="250"/>
      <c r="D170" s="240" t="s">
        <v>191</v>
      </c>
      <c r="E170" s="251" t="s">
        <v>1</v>
      </c>
      <c r="F170" s="252" t="s">
        <v>262</v>
      </c>
      <c r="G170" s="250"/>
      <c r="H170" s="253">
        <v>116.398</v>
      </c>
      <c r="I170" s="254"/>
      <c r="J170" s="250"/>
      <c r="K170" s="250"/>
      <c r="L170" s="255"/>
      <c r="M170" s="256"/>
      <c r="N170" s="257"/>
      <c r="O170" s="257"/>
      <c r="P170" s="257"/>
      <c r="Q170" s="257"/>
      <c r="R170" s="257"/>
      <c r="S170" s="257"/>
      <c r="T170" s="25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9" t="s">
        <v>191</v>
      </c>
      <c r="AU170" s="259" t="s">
        <v>86</v>
      </c>
      <c r="AV170" s="14" t="s">
        <v>86</v>
      </c>
      <c r="AW170" s="14" t="s">
        <v>32</v>
      </c>
      <c r="AX170" s="14" t="s">
        <v>76</v>
      </c>
      <c r="AY170" s="259" t="s">
        <v>120</v>
      </c>
    </row>
    <row r="171" s="14" customFormat="1">
      <c r="A171" s="14"/>
      <c r="B171" s="249"/>
      <c r="C171" s="250"/>
      <c r="D171" s="240" t="s">
        <v>191</v>
      </c>
      <c r="E171" s="251" t="s">
        <v>1</v>
      </c>
      <c r="F171" s="252" t="s">
        <v>263</v>
      </c>
      <c r="G171" s="250"/>
      <c r="H171" s="253">
        <v>14.688000000000001</v>
      </c>
      <c r="I171" s="254"/>
      <c r="J171" s="250"/>
      <c r="K171" s="250"/>
      <c r="L171" s="255"/>
      <c r="M171" s="256"/>
      <c r="N171" s="257"/>
      <c r="O171" s="257"/>
      <c r="P171" s="257"/>
      <c r="Q171" s="257"/>
      <c r="R171" s="257"/>
      <c r="S171" s="257"/>
      <c r="T171" s="25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9" t="s">
        <v>191</v>
      </c>
      <c r="AU171" s="259" t="s">
        <v>86</v>
      </c>
      <c r="AV171" s="14" t="s">
        <v>86</v>
      </c>
      <c r="AW171" s="14" t="s">
        <v>32</v>
      </c>
      <c r="AX171" s="14" t="s">
        <v>76</v>
      </c>
      <c r="AY171" s="259" t="s">
        <v>120</v>
      </c>
    </row>
    <row r="172" s="15" customFormat="1">
      <c r="A172" s="15"/>
      <c r="B172" s="260"/>
      <c r="C172" s="261"/>
      <c r="D172" s="240" t="s">
        <v>191</v>
      </c>
      <c r="E172" s="262" t="s">
        <v>173</v>
      </c>
      <c r="F172" s="263" t="s">
        <v>196</v>
      </c>
      <c r="G172" s="261"/>
      <c r="H172" s="264">
        <v>131.08600000000001</v>
      </c>
      <c r="I172" s="265"/>
      <c r="J172" s="261"/>
      <c r="K172" s="261"/>
      <c r="L172" s="266"/>
      <c r="M172" s="267"/>
      <c r="N172" s="268"/>
      <c r="O172" s="268"/>
      <c r="P172" s="268"/>
      <c r="Q172" s="268"/>
      <c r="R172" s="268"/>
      <c r="S172" s="268"/>
      <c r="T172" s="269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0" t="s">
        <v>191</v>
      </c>
      <c r="AU172" s="270" t="s">
        <v>86</v>
      </c>
      <c r="AV172" s="15" t="s">
        <v>140</v>
      </c>
      <c r="AW172" s="15" t="s">
        <v>32</v>
      </c>
      <c r="AX172" s="15" t="s">
        <v>84</v>
      </c>
      <c r="AY172" s="270" t="s">
        <v>120</v>
      </c>
    </row>
    <row r="173" s="2" customFormat="1" ht="33" customHeight="1">
      <c r="A173" s="39"/>
      <c r="B173" s="40"/>
      <c r="C173" s="219" t="s">
        <v>264</v>
      </c>
      <c r="D173" s="219" t="s">
        <v>123</v>
      </c>
      <c r="E173" s="220" t="s">
        <v>265</v>
      </c>
      <c r="F173" s="221" t="s">
        <v>266</v>
      </c>
      <c r="G173" s="222" t="s">
        <v>259</v>
      </c>
      <c r="H173" s="223">
        <v>463.52800000000002</v>
      </c>
      <c r="I173" s="224"/>
      <c r="J173" s="225">
        <f>ROUND(I173*H173,2)</f>
        <v>0</v>
      </c>
      <c r="K173" s="221" t="s">
        <v>127</v>
      </c>
      <c r="L173" s="45"/>
      <c r="M173" s="226" t="s">
        <v>1</v>
      </c>
      <c r="N173" s="227" t="s">
        <v>41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140</v>
      </c>
      <c r="AT173" s="230" t="s">
        <v>123</v>
      </c>
      <c r="AU173" s="230" t="s">
        <v>86</v>
      </c>
      <c r="AY173" s="18" t="s">
        <v>120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84</v>
      </c>
      <c r="BK173" s="231">
        <f>ROUND(I173*H173,2)</f>
        <v>0</v>
      </c>
      <c r="BL173" s="18" t="s">
        <v>140</v>
      </c>
      <c r="BM173" s="230" t="s">
        <v>267</v>
      </c>
    </row>
    <row r="174" s="14" customFormat="1">
      <c r="A174" s="14"/>
      <c r="B174" s="249"/>
      <c r="C174" s="250"/>
      <c r="D174" s="240" t="s">
        <v>191</v>
      </c>
      <c r="E174" s="251" t="s">
        <v>1</v>
      </c>
      <c r="F174" s="252" t="s">
        <v>268</v>
      </c>
      <c r="G174" s="250"/>
      <c r="H174" s="253">
        <v>165.15199999999999</v>
      </c>
      <c r="I174" s="254"/>
      <c r="J174" s="250"/>
      <c r="K174" s="250"/>
      <c r="L174" s="255"/>
      <c r="M174" s="256"/>
      <c r="N174" s="257"/>
      <c r="O174" s="257"/>
      <c r="P174" s="257"/>
      <c r="Q174" s="257"/>
      <c r="R174" s="257"/>
      <c r="S174" s="257"/>
      <c r="T174" s="25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9" t="s">
        <v>191</v>
      </c>
      <c r="AU174" s="259" t="s">
        <v>86</v>
      </c>
      <c r="AV174" s="14" t="s">
        <v>86</v>
      </c>
      <c r="AW174" s="14" t="s">
        <v>32</v>
      </c>
      <c r="AX174" s="14" t="s">
        <v>76</v>
      </c>
      <c r="AY174" s="259" t="s">
        <v>120</v>
      </c>
    </row>
    <row r="175" s="14" customFormat="1">
      <c r="A175" s="14"/>
      <c r="B175" s="249"/>
      <c r="C175" s="250"/>
      <c r="D175" s="240" t="s">
        <v>191</v>
      </c>
      <c r="E175" s="251" t="s">
        <v>1</v>
      </c>
      <c r="F175" s="252" t="s">
        <v>269</v>
      </c>
      <c r="G175" s="250"/>
      <c r="H175" s="253">
        <v>244.71199999999999</v>
      </c>
      <c r="I175" s="254"/>
      <c r="J175" s="250"/>
      <c r="K175" s="250"/>
      <c r="L175" s="255"/>
      <c r="M175" s="256"/>
      <c r="N175" s="257"/>
      <c r="O175" s="257"/>
      <c r="P175" s="257"/>
      <c r="Q175" s="257"/>
      <c r="R175" s="257"/>
      <c r="S175" s="257"/>
      <c r="T175" s="25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9" t="s">
        <v>191</v>
      </c>
      <c r="AU175" s="259" t="s">
        <v>86</v>
      </c>
      <c r="AV175" s="14" t="s">
        <v>86</v>
      </c>
      <c r="AW175" s="14" t="s">
        <v>32</v>
      </c>
      <c r="AX175" s="14" t="s">
        <v>76</v>
      </c>
      <c r="AY175" s="259" t="s">
        <v>120</v>
      </c>
    </row>
    <row r="176" s="14" customFormat="1">
      <c r="A176" s="14"/>
      <c r="B176" s="249"/>
      <c r="C176" s="250"/>
      <c r="D176" s="240" t="s">
        <v>191</v>
      </c>
      <c r="E176" s="251" t="s">
        <v>1</v>
      </c>
      <c r="F176" s="252" t="s">
        <v>270</v>
      </c>
      <c r="G176" s="250"/>
      <c r="H176" s="253">
        <v>53.664000000000001</v>
      </c>
      <c r="I176" s="254"/>
      <c r="J176" s="250"/>
      <c r="K176" s="250"/>
      <c r="L176" s="255"/>
      <c r="M176" s="256"/>
      <c r="N176" s="257"/>
      <c r="O176" s="257"/>
      <c r="P176" s="257"/>
      <c r="Q176" s="257"/>
      <c r="R176" s="257"/>
      <c r="S176" s="257"/>
      <c r="T176" s="25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59" t="s">
        <v>191</v>
      </c>
      <c r="AU176" s="259" t="s">
        <v>86</v>
      </c>
      <c r="AV176" s="14" t="s">
        <v>86</v>
      </c>
      <c r="AW176" s="14" t="s">
        <v>32</v>
      </c>
      <c r="AX176" s="14" t="s">
        <v>76</v>
      </c>
      <c r="AY176" s="259" t="s">
        <v>120</v>
      </c>
    </row>
    <row r="177" s="15" customFormat="1">
      <c r="A177" s="15"/>
      <c r="B177" s="260"/>
      <c r="C177" s="261"/>
      <c r="D177" s="240" t="s">
        <v>191</v>
      </c>
      <c r="E177" s="262" t="s">
        <v>147</v>
      </c>
      <c r="F177" s="263" t="s">
        <v>196</v>
      </c>
      <c r="G177" s="261"/>
      <c r="H177" s="264">
        <v>463.52800000000002</v>
      </c>
      <c r="I177" s="265"/>
      <c r="J177" s="261"/>
      <c r="K177" s="261"/>
      <c r="L177" s="266"/>
      <c r="M177" s="267"/>
      <c r="N177" s="268"/>
      <c r="O177" s="268"/>
      <c r="P177" s="268"/>
      <c r="Q177" s="268"/>
      <c r="R177" s="268"/>
      <c r="S177" s="268"/>
      <c r="T177" s="269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70" t="s">
        <v>191</v>
      </c>
      <c r="AU177" s="270" t="s">
        <v>86</v>
      </c>
      <c r="AV177" s="15" t="s">
        <v>140</v>
      </c>
      <c r="AW177" s="15" t="s">
        <v>32</v>
      </c>
      <c r="AX177" s="15" t="s">
        <v>84</v>
      </c>
      <c r="AY177" s="270" t="s">
        <v>120</v>
      </c>
    </row>
    <row r="178" s="2" customFormat="1" ht="33" customHeight="1">
      <c r="A178" s="39"/>
      <c r="B178" s="40"/>
      <c r="C178" s="219" t="s">
        <v>271</v>
      </c>
      <c r="D178" s="219" t="s">
        <v>123</v>
      </c>
      <c r="E178" s="220" t="s">
        <v>272</v>
      </c>
      <c r="F178" s="221" t="s">
        <v>273</v>
      </c>
      <c r="G178" s="222" t="s">
        <v>259</v>
      </c>
      <c r="H178" s="223">
        <v>4</v>
      </c>
      <c r="I178" s="224"/>
      <c r="J178" s="225">
        <f>ROUND(I178*H178,2)</f>
        <v>0</v>
      </c>
      <c r="K178" s="221" t="s">
        <v>127</v>
      </c>
      <c r="L178" s="45"/>
      <c r="M178" s="226" t="s">
        <v>1</v>
      </c>
      <c r="N178" s="227" t="s">
        <v>41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140</v>
      </c>
      <c r="AT178" s="230" t="s">
        <v>123</v>
      </c>
      <c r="AU178" s="230" t="s">
        <v>86</v>
      </c>
      <c r="AY178" s="18" t="s">
        <v>120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84</v>
      </c>
      <c r="BK178" s="231">
        <f>ROUND(I178*H178,2)</f>
        <v>0</v>
      </c>
      <c r="BL178" s="18" t="s">
        <v>140</v>
      </c>
      <c r="BM178" s="230" t="s">
        <v>274</v>
      </c>
    </row>
    <row r="179" s="13" customFormat="1">
      <c r="A179" s="13"/>
      <c r="B179" s="238"/>
      <c r="C179" s="239"/>
      <c r="D179" s="240" t="s">
        <v>191</v>
      </c>
      <c r="E179" s="241" t="s">
        <v>1</v>
      </c>
      <c r="F179" s="242" t="s">
        <v>275</v>
      </c>
      <c r="G179" s="239"/>
      <c r="H179" s="241" t="s">
        <v>1</v>
      </c>
      <c r="I179" s="243"/>
      <c r="J179" s="239"/>
      <c r="K179" s="239"/>
      <c r="L179" s="244"/>
      <c r="M179" s="245"/>
      <c r="N179" s="246"/>
      <c r="O179" s="246"/>
      <c r="P179" s="246"/>
      <c r="Q179" s="246"/>
      <c r="R179" s="246"/>
      <c r="S179" s="246"/>
      <c r="T179" s="247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8" t="s">
        <v>191</v>
      </c>
      <c r="AU179" s="248" t="s">
        <v>86</v>
      </c>
      <c r="AV179" s="13" t="s">
        <v>84</v>
      </c>
      <c r="AW179" s="13" t="s">
        <v>32</v>
      </c>
      <c r="AX179" s="13" t="s">
        <v>76</v>
      </c>
      <c r="AY179" s="248" t="s">
        <v>120</v>
      </c>
    </row>
    <row r="180" s="14" customFormat="1">
      <c r="A180" s="14"/>
      <c r="B180" s="249"/>
      <c r="C180" s="250"/>
      <c r="D180" s="240" t="s">
        <v>191</v>
      </c>
      <c r="E180" s="251" t="s">
        <v>1</v>
      </c>
      <c r="F180" s="252" t="s">
        <v>276</v>
      </c>
      <c r="G180" s="250"/>
      <c r="H180" s="253">
        <v>4</v>
      </c>
      <c r="I180" s="254"/>
      <c r="J180" s="250"/>
      <c r="K180" s="250"/>
      <c r="L180" s="255"/>
      <c r="M180" s="256"/>
      <c r="N180" s="257"/>
      <c r="O180" s="257"/>
      <c r="P180" s="257"/>
      <c r="Q180" s="257"/>
      <c r="R180" s="257"/>
      <c r="S180" s="257"/>
      <c r="T180" s="25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59" t="s">
        <v>191</v>
      </c>
      <c r="AU180" s="259" t="s">
        <v>86</v>
      </c>
      <c r="AV180" s="14" t="s">
        <v>86</v>
      </c>
      <c r="AW180" s="14" t="s">
        <v>32</v>
      </c>
      <c r="AX180" s="14" t="s">
        <v>76</v>
      </c>
      <c r="AY180" s="259" t="s">
        <v>120</v>
      </c>
    </row>
    <row r="181" s="15" customFormat="1">
      <c r="A181" s="15"/>
      <c r="B181" s="260"/>
      <c r="C181" s="261"/>
      <c r="D181" s="240" t="s">
        <v>191</v>
      </c>
      <c r="E181" s="262" t="s">
        <v>172</v>
      </c>
      <c r="F181" s="263" t="s">
        <v>196</v>
      </c>
      <c r="G181" s="261"/>
      <c r="H181" s="264">
        <v>4</v>
      </c>
      <c r="I181" s="265"/>
      <c r="J181" s="261"/>
      <c r="K181" s="261"/>
      <c r="L181" s="266"/>
      <c r="M181" s="267"/>
      <c r="N181" s="268"/>
      <c r="O181" s="268"/>
      <c r="P181" s="268"/>
      <c r="Q181" s="268"/>
      <c r="R181" s="268"/>
      <c r="S181" s="268"/>
      <c r="T181" s="269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0" t="s">
        <v>191</v>
      </c>
      <c r="AU181" s="270" t="s">
        <v>86</v>
      </c>
      <c r="AV181" s="15" t="s">
        <v>140</v>
      </c>
      <c r="AW181" s="15" t="s">
        <v>32</v>
      </c>
      <c r="AX181" s="15" t="s">
        <v>84</v>
      </c>
      <c r="AY181" s="270" t="s">
        <v>120</v>
      </c>
    </row>
    <row r="182" s="2" customFormat="1" ht="24.15" customHeight="1">
      <c r="A182" s="39"/>
      <c r="B182" s="40"/>
      <c r="C182" s="219" t="s">
        <v>277</v>
      </c>
      <c r="D182" s="219" t="s">
        <v>123</v>
      </c>
      <c r="E182" s="220" t="s">
        <v>278</v>
      </c>
      <c r="F182" s="221" t="s">
        <v>279</v>
      </c>
      <c r="G182" s="222" t="s">
        <v>259</v>
      </c>
      <c r="H182" s="223">
        <v>69.528999999999996</v>
      </c>
      <c r="I182" s="224"/>
      <c r="J182" s="225">
        <f>ROUND(I182*H182,2)</f>
        <v>0</v>
      </c>
      <c r="K182" s="221" t="s">
        <v>127</v>
      </c>
      <c r="L182" s="45"/>
      <c r="M182" s="226" t="s">
        <v>1</v>
      </c>
      <c r="N182" s="227" t="s">
        <v>41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140</v>
      </c>
      <c r="AT182" s="230" t="s">
        <v>123</v>
      </c>
      <c r="AU182" s="230" t="s">
        <v>86</v>
      </c>
      <c r="AY182" s="18" t="s">
        <v>120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84</v>
      </c>
      <c r="BK182" s="231">
        <f>ROUND(I182*H182,2)</f>
        <v>0</v>
      </c>
      <c r="BL182" s="18" t="s">
        <v>140</v>
      </c>
      <c r="BM182" s="230" t="s">
        <v>280</v>
      </c>
    </row>
    <row r="183" s="14" customFormat="1">
      <c r="A183" s="14"/>
      <c r="B183" s="249"/>
      <c r="C183" s="250"/>
      <c r="D183" s="240" t="s">
        <v>191</v>
      </c>
      <c r="E183" s="251" t="s">
        <v>1</v>
      </c>
      <c r="F183" s="252" t="s">
        <v>281</v>
      </c>
      <c r="G183" s="250"/>
      <c r="H183" s="253">
        <v>69.528999999999996</v>
      </c>
      <c r="I183" s="254"/>
      <c r="J183" s="250"/>
      <c r="K183" s="250"/>
      <c r="L183" s="255"/>
      <c r="M183" s="256"/>
      <c r="N183" s="257"/>
      <c r="O183" s="257"/>
      <c r="P183" s="257"/>
      <c r="Q183" s="257"/>
      <c r="R183" s="257"/>
      <c r="S183" s="257"/>
      <c r="T183" s="25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9" t="s">
        <v>191</v>
      </c>
      <c r="AU183" s="259" t="s">
        <v>86</v>
      </c>
      <c r="AV183" s="14" t="s">
        <v>86</v>
      </c>
      <c r="AW183" s="14" t="s">
        <v>32</v>
      </c>
      <c r="AX183" s="14" t="s">
        <v>84</v>
      </c>
      <c r="AY183" s="259" t="s">
        <v>120</v>
      </c>
    </row>
    <row r="184" s="2" customFormat="1" ht="21.75" customHeight="1">
      <c r="A184" s="39"/>
      <c r="B184" s="40"/>
      <c r="C184" s="219" t="s">
        <v>282</v>
      </c>
      <c r="D184" s="219" t="s">
        <v>123</v>
      </c>
      <c r="E184" s="220" t="s">
        <v>283</v>
      </c>
      <c r="F184" s="221" t="s">
        <v>284</v>
      </c>
      <c r="G184" s="222" t="s">
        <v>189</v>
      </c>
      <c r="H184" s="223">
        <v>320</v>
      </c>
      <c r="I184" s="224"/>
      <c r="J184" s="225">
        <f>ROUND(I184*H184,2)</f>
        <v>0</v>
      </c>
      <c r="K184" s="221" t="s">
        <v>127</v>
      </c>
      <c r="L184" s="45"/>
      <c r="M184" s="226" t="s">
        <v>1</v>
      </c>
      <c r="N184" s="227" t="s">
        <v>41</v>
      </c>
      <c r="O184" s="92"/>
      <c r="P184" s="228">
        <f>O184*H184</f>
        <v>0</v>
      </c>
      <c r="Q184" s="228">
        <v>0.00058</v>
      </c>
      <c r="R184" s="228">
        <f>Q184*H184</f>
        <v>0.18559999999999999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140</v>
      </c>
      <c r="AT184" s="230" t="s">
        <v>123</v>
      </c>
      <c r="AU184" s="230" t="s">
        <v>86</v>
      </c>
      <c r="AY184" s="18" t="s">
        <v>120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84</v>
      </c>
      <c r="BK184" s="231">
        <f>ROUND(I184*H184,2)</f>
        <v>0</v>
      </c>
      <c r="BL184" s="18" t="s">
        <v>140</v>
      </c>
      <c r="BM184" s="230" t="s">
        <v>285</v>
      </c>
    </row>
    <row r="185" s="14" customFormat="1">
      <c r="A185" s="14"/>
      <c r="B185" s="249"/>
      <c r="C185" s="250"/>
      <c r="D185" s="240" t="s">
        <v>191</v>
      </c>
      <c r="E185" s="251" t="s">
        <v>1</v>
      </c>
      <c r="F185" s="252" t="s">
        <v>286</v>
      </c>
      <c r="G185" s="250"/>
      <c r="H185" s="253">
        <v>320</v>
      </c>
      <c r="I185" s="254"/>
      <c r="J185" s="250"/>
      <c r="K185" s="250"/>
      <c r="L185" s="255"/>
      <c r="M185" s="256"/>
      <c r="N185" s="257"/>
      <c r="O185" s="257"/>
      <c r="P185" s="257"/>
      <c r="Q185" s="257"/>
      <c r="R185" s="257"/>
      <c r="S185" s="257"/>
      <c r="T185" s="25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9" t="s">
        <v>191</v>
      </c>
      <c r="AU185" s="259" t="s">
        <v>86</v>
      </c>
      <c r="AV185" s="14" t="s">
        <v>86</v>
      </c>
      <c r="AW185" s="14" t="s">
        <v>32</v>
      </c>
      <c r="AX185" s="14" t="s">
        <v>76</v>
      </c>
      <c r="AY185" s="259" t="s">
        <v>120</v>
      </c>
    </row>
    <row r="186" s="15" customFormat="1">
      <c r="A186" s="15"/>
      <c r="B186" s="260"/>
      <c r="C186" s="261"/>
      <c r="D186" s="240" t="s">
        <v>191</v>
      </c>
      <c r="E186" s="262" t="s">
        <v>170</v>
      </c>
      <c r="F186" s="263" t="s">
        <v>196</v>
      </c>
      <c r="G186" s="261"/>
      <c r="H186" s="264">
        <v>320</v>
      </c>
      <c r="I186" s="265"/>
      <c r="J186" s="261"/>
      <c r="K186" s="261"/>
      <c r="L186" s="266"/>
      <c r="M186" s="267"/>
      <c r="N186" s="268"/>
      <c r="O186" s="268"/>
      <c r="P186" s="268"/>
      <c r="Q186" s="268"/>
      <c r="R186" s="268"/>
      <c r="S186" s="268"/>
      <c r="T186" s="269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0" t="s">
        <v>191</v>
      </c>
      <c r="AU186" s="270" t="s">
        <v>86</v>
      </c>
      <c r="AV186" s="15" t="s">
        <v>140</v>
      </c>
      <c r="AW186" s="15" t="s">
        <v>32</v>
      </c>
      <c r="AX186" s="15" t="s">
        <v>84</v>
      </c>
      <c r="AY186" s="270" t="s">
        <v>120</v>
      </c>
    </row>
    <row r="187" s="2" customFormat="1" ht="21.75" customHeight="1">
      <c r="A187" s="39"/>
      <c r="B187" s="40"/>
      <c r="C187" s="219" t="s">
        <v>287</v>
      </c>
      <c r="D187" s="219" t="s">
        <v>123</v>
      </c>
      <c r="E187" s="220" t="s">
        <v>288</v>
      </c>
      <c r="F187" s="221" t="s">
        <v>289</v>
      </c>
      <c r="G187" s="222" t="s">
        <v>189</v>
      </c>
      <c r="H187" s="223">
        <v>320</v>
      </c>
      <c r="I187" s="224"/>
      <c r="J187" s="225">
        <f>ROUND(I187*H187,2)</f>
        <v>0</v>
      </c>
      <c r="K187" s="221" t="s">
        <v>127</v>
      </c>
      <c r="L187" s="45"/>
      <c r="M187" s="226" t="s">
        <v>1</v>
      </c>
      <c r="N187" s="227" t="s">
        <v>41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140</v>
      </c>
      <c r="AT187" s="230" t="s">
        <v>123</v>
      </c>
      <c r="AU187" s="230" t="s">
        <v>86</v>
      </c>
      <c r="AY187" s="18" t="s">
        <v>120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84</v>
      </c>
      <c r="BK187" s="231">
        <f>ROUND(I187*H187,2)</f>
        <v>0</v>
      </c>
      <c r="BL187" s="18" t="s">
        <v>140</v>
      </c>
      <c r="BM187" s="230" t="s">
        <v>290</v>
      </c>
    </row>
    <row r="188" s="14" customFormat="1">
      <c r="A188" s="14"/>
      <c r="B188" s="249"/>
      <c r="C188" s="250"/>
      <c r="D188" s="240" t="s">
        <v>191</v>
      </c>
      <c r="E188" s="251" t="s">
        <v>1</v>
      </c>
      <c r="F188" s="252" t="s">
        <v>170</v>
      </c>
      <c r="G188" s="250"/>
      <c r="H188" s="253">
        <v>320</v>
      </c>
      <c r="I188" s="254"/>
      <c r="J188" s="250"/>
      <c r="K188" s="250"/>
      <c r="L188" s="255"/>
      <c r="M188" s="256"/>
      <c r="N188" s="257"/>
      <c r="O188" s="257"/>
      <c r="P188" s="257"/>
      <c r="Q188" s="257"/>
      <c r="R188" s="257"/>
      <c r="S188" s="257"/>
      <c r="T188" s="25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9" t="s">
        <v>191</v>
      </c>
      <c r="AU188" s="259" t="s">
        <v>86</v>
      </c>
      <c r="AV188" s="14" t="s">
        <v>86</v>
      </c>
      <c r="AW188" s="14" t="s">
        <v>32</v>
      </c>
      <c r="AX188" s="14" t="s">
        <v>84</v>
      </c>
      <c r="AY188" s="259" t="s">
        <v>120</v>
      </c>
    </row>
    <row r="189" s="2" customFormat="1" ht="37.8" customHeight="1">
      <c r="A189" s="39"/>
      <c r="B189" s="40"/>
      <c r="C189" s="219" t="s">
        <v>7</v>
      </c>
      <c r="D189" s="219" t="s">
        <v>123</v>
      </c>
      <c r="E189" s="220" t="s">
        <v>291</v>
      </c>
      <c r="F189" s="221" t="s">
        <v>292</v>
      </c>
      <c r="G189" s="222" t="s">
        <v>259</v>
      </c>
      <c r="H189" s="223">
        <v>537.01800000000003</v>
      </c>
      <c r="I189" s="224"/>
      <c r="J189" s="225">
        <f>ROUND(I189*H189,2)</f>
        <v>0</v>
      </c>
      <c r="K189" s="221" t="s">
        <v>127</v>
      </c>
      <c r="L189" s="45"/>
      <c r="M189" s="226" t="s">
        <v>1</v>
      </c>
      <c r="N189" s="227" t="s">
        <v>41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140</v>
      </c>
      <c r="AT189" s="230" t="s">
        <v>123</v>
      </c>
      <c r="AU189" s="230" t="s">
        <v>86</v>
      </c>
      <c r="AY189" s="18" t="s">
        <v>120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84</v>
      </c>
      <c r="BK189" s="231">
        <f>ROUND(I189*H189,2)</f>
        <v>0</v>
      </c>
      <c r="BL189" s="18" t="s">
        <v>140</v>
      </c>
      <c r="BM189" s="230" t="s">
        <v>293</v>
      </c>
    </row>
    <row r="190" s="14" customFormat="1">
      <c r="A190" s="14"/>
      <c r="B190" s="249"/>
      <c r="C190" s="250"/>
      <c r="D190" s="240" t="s">
        <v>191</v>
      </c>
      <c r="E190" s="251" t="s">
        <v>1</v>
      </c>
      <c r="F190" s="252" t="s">
        <v>294</v>
      </c>
      <c r="G190" s="250"/>
      <c r="H190" s="253">
        <v>598.61400000000003</v>
      </c>
      <c r="I190" s="254"/>
      <c r="J190" s="250"/>
      <c r="K190" s="250"/>
      <c r="L190" s="255"/>
      <c r="M190" s="256"/>
      <c r="N190" s="257"/>
      <c r="O190" s="257"/>
      <c r="P190" s="257"/>
      <c r="Q190" s="257"/>
      <c r="R190" s="257"/>
      <c r="S190" s="257"/>
      <c r="T190" s="25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9" t="s">
        <v>191</v>
      </c>
      <c r="AU190" s="259" t="s">
        <v>86</v>
      </c>
      <c r="AV190" s="14" t="s">
        <v>86</v>
      </c>
      <c r="AW190" s="14" t="s">
        <v>32</v>
      </c>
      <c r="AX190" s="14" t="s">
        <v>76</v>
      </c>
      <c r="AY190" s="259" t="s">
        <v>120</v>
      </c>
    </row>
    <row r="191" s="14" customFormat="1">
      <c r="A191" s="14"/>
      <c r="B191" s="249"/>
      <c r="C191" s="250"/>
      <c r="D191" s="240" t="s">
        <v>191</v>
      </c>
      <c r="E191" s="251" t="s">
        <v>1</v>
      </c>
      <c r="F191" s="252" t="s">
        <v>295</v>
      </c>
      <c r="G191" s="250"/>
      <c r="H191" s="253">
        <v>-61.595999999999997</v>
      </c>
      <c r="I191" s="254"/>
      <c r="J191" s="250"/>
      <c r="K191" s="250"/>
      <c r="L191" s="255"/>
      <c r="M191" s="256"/>
      <c r="N191" s="257"/>
      <c r="O191" s="257"/>
      <c r="P191" s="257"/>
      <c r="Q191" s="257"/>
      <c r="R191" s="257"/>
      <c r="S191" s="257"/>
      <c r="T191" s="25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59" t="s">
        <v>191</v>
      </c>
      <c r="AU191" s="259" t="s">
        <v>86</v>
      </c>
      <c r="AV191" s="14" t="s">
        <v>86</v>
      </c>
      <c r="AW191" s="14" t="s">
        <v>32</v>
      </c>
      <c r="AX191" s="14" t="s">
        <v>76</v>
      </c>
      <c r="AY191" s="259" t="s">
        <v>120</v>
      </c>
    </row>
    <row r="192" s="15" customFormat="1">
      <c r="A192" s="15"/>
      <c r="B192" s="260"/>
      <c r="C192" s="261"/>
      <c r="D192" s="240" t="s">
        <v>191</v>
      </c>
      <c r="E192" s="262" t="s">
        <v>153</v>
      </c>
      <c r="F192" s="263" t="s">
        <v>196</v>
      </c>
      <c r="G192" s="261"/>
      <c r="H192" s="264">
        <v>537.01800000000003</v>
      </c>
      <c r="I192" s="265"/>
      <c r="J192" s="261"/>
      <c r="K192" s="261"/>
      <c r="L192" s="266"/>
      <c r="M192" s="267"/>
      <c r="N192" s="268"/>
      <c r="O192" s="268"/>
      <c r="P192" s="268"/>
      <c r="Q192" s="268"/>
      <c r="R192" s="268"/>
      <c r="S192" s="268"/>
      <c r="T192" s="269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T192" s="270" t="s">
        <v>191</v>
      </c>
      <c r="AU192" s="270" t="s">
        <v>86</v>
      </c>
      <c r="AV192" s="15" t="s">
        <v>140</v>
      </c>
      <c r="AW192" s="15" t="s">
        <v>32</v>
      </c>
      <c r="AX192" s="15" t="s">
        <v>84</v>
      </c>
      <c r="AY192" s="270" t="s">
        <v>120</v>
      </c>
    </row>
    <row r="193" s="2" customFormat="1" ht="16.5" customHeight="1">
      <c r="A193" s="39"/>
      <c r="B193" s="40"/>
      <c r="C193" s="219" t="s">
        <v>296</v>
      </c>
      <c r="D193" s="219" t="s">
        <v>123</v>
      </c>
      <c r="E193" s="220" t="s">
        <v>297</v>
      </c>
      <c r="F193" s="221" t="s">
        <v>298</v>
      </c>
      <c r="G193" s="222" t="s">
        <v>259</v>
      </c>
      <c r="H193" s="223">
        <v>537.01800000000003</v>
      </c>
      <c r="I193" s="224"/>
      <c r="J193" s="225">
        <f>ROUND(I193*H193,2)</f>
        <v>0</v>
      </c>
      <c r="K193" s="221" t="s">
        <v>127</v>
      </c>
      <c r="L193" s="45"/>
      <c r="M193" s="226" t="s">
        <v>1</v>
      </c>
      <c r="N193" s="227" t="s">
        <v>41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140</v>
      </c>
      <c r="AT193" s="230" t="s">
        <v>123</v>
      </c>
      <c r="AU193" s="230" t="s">
        <v>86</v>
      </c>
      <c r="AY193" s="18" t="s">
        <v>120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84</v>
      </c>
      <c r="BK193" s="231">
        <f>ROUND(I193*H193,2)</f>
        <v>0</v>
      </c>
      <c r="BL193" s="18" t="s">
        <v>140</v>
      </c>
      <c r="BM193" s="230" t="s">
        <v>299</v>
      </c>
    </row>
    <row r="194" s="2" customFormat="1">
      <c r="A194" s="39"/>
      <c r="B194" s="40"/>
      <c r="C194" s="41"/>
      <c r="D194" s="240" t="s">
        <v>300</v>
      </c>
      <c r="E194" s="41"/>
      <c r="F194" s="271" t="s">
        <v>301</v>
      </c>
      <c r="G194" s="41"/>
      <c r="H194" s="41"/>
      <c r="I194" s="272"/>
      <c r="J194" s="41"/>
      <c r="K194" s="41"/>
      <c r="L194" s="45"/>
      <c r="M194" s="273"/>
      <c r="N194" s="274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300</v>
      </c>
      <c r="AU194" s="18" t="s">
        <v>86</v>
      </c>
    </row>
    <row r="195" s="14" customFormat="1">
      <c r="A195" s="14"/>
      <c r="B195" s="249"/>
      <c r="C195" s="250"/>
      <c r="D195" s="240" t="s">
        <v>191</v>
      </c>
      <c r="E195" s="251" t="s">
        <v>1</v>
      </c>
      <c r="F195" s="252" t="s">
        <v>153</v>
      </c>
      <c r="G195" s="250"/>
      <c r="H195" s="253">
        <v>537.01800000000003</v>
      </c>
      <c r="I195" s="254"/>
      <c r="J195" s="250"/>
      <c r="K195" s="250"/>
      <c r="L195" s="255"/>
      <c r="M195" s="256"/>
      <c r="N195" s="257"/>
      <c r="O195" s="257"/>
      <c r="P195" s="257"/>
      <c r="Q195" s="257"/>
      <c r="R195" s="257"/>
      <c r="S195" s="257"/>
      <c r="T195" s="25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9" t="s">
        <v>191</v>
      </c>
      <c r="AU195" s="259" t="s">
        <v>86</v>
      </c>
      <c r="AV195" s="14" t="s">
        <v>86</v>
      </c>
      <c r="AW195" s="14" t="s">
        <v>32</v>
      </c>
      <c r="AX195" s="14" t="s">
        <v>84</v>
      </c>
      <c r="AY195" s="259" t="s">
        <v>120</v>
      </c>
    </row>
    <row r="196" s="2" customFormat="1" ht="24.15" customHeight="1">
      <c r="A196" s="39"/>
      <c r="B196" s="40"/>
      <c r="C196" s="219" t="s">
        <v>302</v>
      </c>
      <c r="D196" s="219" t="s">
        <v>123</v>
      </c>
      <c r="E196" s="220" t="s">
        <v>303</v>
      </c>
      <c r="F196" s="221" t="s">
        <v>304</v>
      </c>
      <c r="G196" s="222" t="s">
        <v>259</v>
      </c>
      <c r="H196" s="223">
        <v>257.05500000000001</v>
      </c>
      <c r="I196" s="224"/>
      <c r="J196" s="225">
        <f>ROUND(I196*H196,2)</f>
        <v>0</v>
      </c>
      <c r="K196" s="221" t="s">
        <v>127</v>
      </c>
      <c r="L196" s="45"/>
      <c r="M196" s="226" t="s">
        <v>1</v>
      </c>
      <c r="N196" s="227" t="s">
        <v>41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140</v>
      </c>
      <c r="AT196" s="230" t="s">
        <v>123</v>
      </c>
      <c r="AU196" s="230" t="s">
        <v>86</v>
      </c>
      <c r="AY196" s="18" t="s">
        <v>120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84</v>
      </c>
      <c r="BK196" s="231">
        <f>ROUND(I196*H196,2)</f>
        <v>0</v>
      </c>
      <c r="BL196" s="18" t="s">
        <v>140</v>
      </c>
      <c r="BM196" s="230" t="s">
        <v>305</v>
      </c>
    </row>
    <row r="197" s="13" customFormat="1">
      <c r="A197" s="13"/>
      <c r="B197" s="238"/>
      <c r="C197" s="239"/>
      <c r="D197" s="240" t="s">
        <v>191</v>
      </c>
      <c r="E197" s="241" t="s">
        <v>1</v>
      </c>
      <c r="F197" s="242" t="s">
        <v>306</v>
      </c>
      <c r="G197" s="239"/>
      <c r="H197" s="241" t="s">
        <v>1</v>
      </c>
      <c r="I197" s="243"/>
      <c r="J197" s="239"/>
      <c r="K197" s="239"/>
      <c r="L197" s="244"/>
      <c r="M197" s="245"/>
      <c r="N197" s="246"/>
      <c r="O197" s="246"/>
      <c r="P197" s="246"/>
      <c r="Q197" s="246"/>
      <c r="R197" s="246"/>
      <c r="S197" s="246"/>
      <c r="T197" s="247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8" t="s">
        <v>191</v>
      </c>
      <c r="AU197" s="248" t="s">
        <v>86</v>
      </c>
      <c r="AV197" s="13" t="s">
        <v>84</v>
      </c>
      <c r="AW197" s="13" t="s">
        <v>32</v>
      </c>
      <c r="AX197" s="13" t="s">
        <v>76</v>
      </c>
      <c r="AY197" s="248" t="s">
        <v>120</v>
      </c>
    </row>
    <row r="198" s="13" customFormat="1">
      <c r="A198" s="13"/>
      <c r="B198" s="238"/>
      <c r="C198" s="239"/>
      <c r="D198" s="240" t="s">
        <v>191</v>
      </c>
      <c r="E198" s="241" t="s">
        <v>1</v>
      </c>
      <c r="F198" s="242" t="s">
        <v>192</v>
      </c>
      <c r="G198" s="239"/>
      <c r="H198" s="241" t="s">
        <v>1</v>
      </c>
      <c r="I198" s="243"/>
      <c r="J198" s="239"/>
      <c r="K198" s="239"/>
      <c r="L198" s="244"/>
      <c r="M198" s="245"/>
      <c r="N198" s="246"/>
      <c r="O198" s="246"/>
      <c r="P198" s="246"/>
      <c r="Q198" s="246"/>
      <c r="R198" s="246"/>
      <c r="S198" s="246"/>
      <c r="T198" s="247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8" t="s">
        <v>191</v>
      </c>
      <c r="AU198" s="248" t="s">
        <v>86</v>
      </c>
      <c r="AV198" s="13" t="s">
        <v>84</v>
      </c>
      <c r="AW198" s="13" t="s">
        <v>32</v>
      </c>
      <c r="AX198" s="13" t="s">
        <v>76</v>
      </c>
      <c r="AY198" s="248" t="s">
        <v>120</v>
      </c>
    </row>
    <row r="199" s="14" customFormat="1">
      <c r="A199" s="14"/>
      <c r="B199" s="249"/>
      <c r="C199" s="250"/>
      <c r="D199" s="240" t="s">
        <v>191</v>
      </c>
      <c r="E199" s="251" t="s">
        <v>1</v>
      </c>
      <c r="F199" s="252" t="s">
        <v>307</v>
      </c>
      <c r="G199" s="250"/>
      <c r="H199" s="253">
        <v>74.691000000000002</v>
      </c>
      <c r="I199" s="254"/>
      <c r="J199" s="250"/>
      <c r="K199" s="250"/>
      <c r="L199" s="255"/>
      <c r="M199" s="256"/>
      <c r="N199" s="257"/>
      <c r="O199" s="257"/>
      <c r="P199" s="257"/>
      <c r="Q199" s="257"/>
      <c r="R199" s="257"/>
      <c r="S199" s="257"/>
      <c r="T199" s="258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59" t="s">
        <v>191</v>
      </c>
      <c r="AU199" s="259" t="s">
        <v>86</v>
      </c>
      <c r="AV199" s="14" t="s">
        <v>86</v>
      </c>
      <c r="AW199" s="14" t="s">
        <v>32</v>
      </c>
      <c r="AX199" s="14" t="s">
        <v>76</v>
      </c>
      <c r="AY199" s="259" t="s">
        <v>120</v>
      </c>
    </row>
    <row r="200" s="14" customFormat="1">
      <c r="A200" s="14"/>
      <c r="B200" s="249"/>
      <c r="C200" s="250"/>
      <c r="D200" s="240" t="s">
        <v>191</v>
      </c>
      <c r="E200" s="251" t="s">
        <v>1</v>
      </c>
      <c r="F200" s="252" t="s">
        <v>308</v>
      </c>
      <c r="G200" s="250"/>
      <c r="H200" s="253">
        <v>10.32</v>
      </c>
      <c r="I200" s="254"/>
      <c r="J200" s="250"/>
      <c r="K200" s="250"/>
      <c r="L200" s="255"/>
      <c r="M200" s="256"/>
      <c r="N200" s="257"/>
      <c r="O200" s="257"/>
      <c r="P200" s="257"/>
      <c r="Q200" s="257"/>
      <c r="R200" s="257"/>
      <c r="S200" s="257"/>
      <c r="T200" s="25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9" t="s">
        <v>191</v>
      </c>
      <c r="AU200" s="259" t="s">
        <v>86</v>
      </c>
      <c r="AV200" s="14" t="s">
        <v>86</v>
      </c>
      <c r="AW200" s="14" t="s">
        <v>32</v>
      </c>
      <c r="AX200" s="14" t="s">
        <v>76</v>
      </c>
      <c r="AY200" s="259" t="s">
        <v>120</v>
      </c>
    </row>
    <row r="201" s="13" customFormat="1">
      <c r="A201" s="13"/>
      <c r="B201" s="238"/>
      <c r="C201" s="239"/>
      <c r="D201" s="240" t="s">
        <v>191</v>
      </c>
      <c r="E201" s="241" t="s">
        <v>1</v>
      </c>
      <c r="F201" s="242" t="s">
        <v>194</v>
      </c>
      <c r="G201" s="239"/>
      <c r="H201" s="241" t="s">
        <v>1</v>
      </c>
      <c r="I201" s="243"/>
      <c r="J201" s="239"/>
      <c r="K201" s="239"/>
      <c r="L201" s="244"/>
      <c r="M201" s="245"/>
      <c r="N201" s="246"/>
      <c r="O201" s="246"/>
      <c r="P201" s="246"/>
      <c r="Q201" s="246"/>
      <c r="R201" s="246"/>
      <c r="S201" s="246"/>
      <c r="T201" s="24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8" t="s">
        <v>191</v>
      </c>
      <c r="AU201" s="248" t="s">
        <v>86</v>
      </c>
      <c r="AV201" s="13" t="s">
        <v>84</v>
      </c>
      <c r="AW201" s="13" t="s">
        <v>32</v>
      </c>
      <c r="AX201" s="13" t="s">
        <v>76</v>
      </c>
      <c r="AY201" s="248" t="s">
        <v>120</v>
      </c>
    </row>
    <row r="202" s="14" customFormat="1">
      <c r="A202" s="14"/>
      <c r="B202" s="249"/>
      <c r="C202" s="250"/>
      <c r="D202" s="240" t="s">
        <v>191</v>
      </c>
      <c r="E202" s="251" t="s">
        <v>1</v>
      </c>
      <c r="F202" s="252" t="s">
        <v>309</v>
      </c>
      <c r="G202" s="250"/>
      <c r="H202" s="253">
        <v>97.920000000000002</v>
      </c>
      <c r="I202" s="254"/>
      <c r="J202" s="250"/>
      <c r="K202" s="250"/>
      <c r="L202" s="255"/>
      <c r="M202" s="256"/>
      <c r="N202" s="257"/>
      <c r="O202" s="257"/>
      <c r="P202" s="257"/>
      <c r="Q202" s="257"/>
      <c r="R202" s="257"/>
      <c r="S202" s="257"/>
      <c r="T202" s="25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9" t="s">
        <v>191</v>
      </c>
      <c r="AU202" s="259" t="s">
        <v>86</v>
      </c>
      <c r="AV202" s="14" t="s">
        <v>86</v>
      </c>
      <c r="AW202" s="14" t="s">
        <v>32</v>
      </c>
      <c r="AX202" s="14" t="s">
        <v>76</v>
      </c>
      <c r="AY202" s="259" t="s">
        <v>120</v>
      </c>
    </row>
    <row r="203" s="13" customFormat="1">
      <c r="A203" s="13"/>
      <c r="B203" s="238"/>
      <c r="C203" s="239"/>
      <c r="D203" s="240" t="s">
        <v>191</v>
      </c>
      <c r="E203" s="241" t="s">
        <v>1</v>
      </c>
      <c r="F203" s="242" t="s">
        <v>208</v>
      </c>
      <c r="G203" s="239"/>
      <c r="H203" s="241" t="s">
        <v>1</v>
      </c>
      <c r="I203" s="243"/>
      <c r="J203" s="239"/>
      <c r="K203" s="239"/>
      <c r="L203" s="244"/>
      <c r="M203" s="245"/>
      <c r="N203" s="246"/>
      <c r="O203" s="246"/>
      <c r="P203" s="246"/>
      <c r="Q203" s="246"/>
      <c r="R203" s="246"/>
      <c r="S203" s="246"/>
      <c r="T203" s="247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8" t="s">
        <v>191</v>
      </c>
      <c r="AU203" s="248" t="s">
        <v>86</v>
      </c>
      <c r="AV203" s="13" t="s">
        <v>84</v>
      </c>
      <c r="AW203" s="13" t="s">
        <v>32</v>
      </c>
      <c r="AX203" s="13" t="s">
        <v>76</v>
      </c>
      <c r="AY203" s="248" t="s">
        <v>120</v>
      </c>
    </row>
    <row r="204" s="14" customFormat="1">
      <c r="A204" s="14"/>
      <c r="B204" s="249"/>
      <c r="C204" s="250"/>
      <c r="D204" s="240" t="s">
        <v>191</v>
      </c>
      <c r="E204" s="251" t="s">
        <v>1</v>
      </c>
      <c r="F204" s="252" t="s">
        <v>310</v>
      </c>
      <c r="G204" s="250"/>
      <c r="H204" s="253">
        <v>10.608000000000001</v>
      </c>
      <c r="I204" s="254"/>
      <c r="J204" s="250"/>
      <c r="K204" s="250"/>
      <c r="L204" s="255"/>
      <c r="M204" s="256"/>
      <c r="N204" s="257"/>
      <c r="O204" s="257"/>
      <c r="P204" s="257"/>
      <c r="Q204" s="257"/>
      <c r="R204" s="257"/>
      <c r="S204" s="257"/>
      <c r="T204" s="25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9" t="s">
        <v>191</v>
      </c>
      <c r="AU204" s="259" t="s">
        <v>86</v>
      </c>
      <c r="AV204" s="14" t="s">
        <v>86</v>
      </c>
      <c r="AW204" s="14" t="s">
        <v>32</v>
      </c>
      <c r="AX204" s="14" t="s">
        <v>76</v>
      </c>
      <c r="AY204" s="259" t="s">
        <v>120</v>
      </c>
    </row>
    <row r="205" s="14" customFormat="1">
      <c r="A205" s="14"/>
      <c r="B205" s="249"/>
      <c r="C205" s="250"/>
      <c r="D205" s="240" t="s">
        <v>191</v>
      </c>
      <c r="E205" s="251" t="s">
        <v>1</v>
      </c>
      <c r="F205" s="252" t="s">
        <v>311</v>
      </c>
      <c r="G205" s="250"/>
      <c r="H205" s="253">
        <v>1.9199999999999999</v>
      </c>
      <c r="I205" s="254"/>
      <c r="J205" s="250"/>
      <c r="K205" s="250"/>
      <c r="L205" s="255"/>
      <c r="M205" s="256"/>
      <c r="N205" s="257"/>
      <c r="O205" s="257"/>
      <c r="P205" s="257"/>
      <c r="Q205" s="257"/>
      <c r="R205" s="257"/>
      <c r="S205" s="257"/>
      <c r="T205" s="25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9" t="s">
        <v>191</v>
      </c>
      <c r="AU205" s="259" t="s">
        <v>86</v>
      </c>
      <c r="AV205" s="14" t="s">
        <v>86</v>
      </c>
      <c r="AW205" s="14" t="s">
        <v>32</v>
      </c>
      <c r="AX205" s="14" t="s">
        <v>76</v>
      </c>
      <c r="AY205" s="259" t="s">
        <v>120</v>
      </c>
    </row>
    <row r="206" s="16" customFormat="1">
      <c r="A206" s="16"/>
      <c r="B206" s="275"/>
      <c r="C206" s="276"/>
      <c r="D206" s="240" t="s">
        <v>191</v>
      </c>
      <c r="E206" s="277" t="s">
        <v>149</v>
      </c>
      <c r="F206" s="278" t="s">
        <v>312</v>
      </c>
      <c r="G206" s="276"/>
      <c r="H206" s="279">
        <v>195.459</v>
      </c>
      <c r="I206" s="280"/>
      <c r="J206" s="276"/>
      <c r="K206" s="276"/>
      <c r="L206" s="281"/>
      <c r="M206" s="282"/>
      <c r="N206" s="283"/>
      <c r="O206" s="283"/>
      <c r="P206" s="283"/>
      <c r="Q206" s="283"/>
      <c r="R206" s="283"/>
      <c r="S206" s="283"/>
      <c r="T206" s="284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85" t="s">
        <v>191</v>
      </c>
      <c r="AU206" s="285" t="s">
        <v>86</v>
      </c>
      <c r="AV206" s="16" t="s">
        <v>135</v>
      </c>
      <c r="AW206" s="16" t="s">
        <v>32</v>
      </c>
      <c r="AX206" s="16" t="s">
        <v>76</v>
      </c>
      <c r="AY206" s="285" t="s">
        <v>120</v>
      </c>
    </row>
    <row r="207" s="13" customFormat="1">
      <c r="A207" s="13"/>
      <c r="B207" s="238"/>
      <c r="C207" s="239"/>
      <c r="D207" s="240" t="s">
        <v>191</v>
      </c>
      <c r="E207" s="241" t="s">
        <v>1</v>
      </c>
      <c r="F207" s="242" t="s">
        <v>313</v>
      </c>
      <c r="G207" s="239"/>
      <c r="H207" s="241" t="s">
        <v>1</v>
      </c>
      <c r="I207" s="243"/>
      <c r="J207" s="239"/>
      <c r="K207" s="239"/>
      <c r="L207" s="244"/>
      <c r="M207" s="245"/>
      <c r="N207" s="246"/>
      <c r="O207" s="246"/>
      <c r="P207" s="246"/>
      <c r="Q207" s="246"/>
      <c r="R207" s="246"/>
      <c r="S207" s="246"/>
      <c r="T207" s="24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8" t="s">
        <v>191</v>
      </c>
      <c r="AU207" s="248" t="s">
        <v>86</v>
      </c>
      <c r="AV207" s="13" t="s">
        <v>84</v>
      </c>
      <c r="AW207" s="13" t="s">
        <v>32</v>
      </c>
      <c r="AX207" s="13" t="s">
        <v>76</v>
      </c>
      <c r="AY207" s="248" t="s">
        <v>120</v>
      </c>
    </row>
    <row r="208" s="13" customFormat="1">
      <c r="A208" s="13"/>
      <c r="B208" s="238"/>
      <c r="C208" s="239"/>
      <c r="D208" s="240" t="s">
        <v>191</v>
      </c>
      <c r="E208" s="241" t="s">
        <v>1</v>
      </c>
      <c r="F208" s="242" t="s">
        <v>194</v>
      </c>
      <c r="G208" s="239"/>
      <c r="H208" s="241" t="s">
        <v>1</v>
      </c>
      <c r="I208" s="243"/>
      <c r="J208" s="239"/>
      <c r="K208" s="239"/>
      <c r="L208" s="244"/>
      <c r="M208" s="245"/>
      <c r="N208" s="246"/>
      <c r="O208" s="246"/>
      <c r="P208" s="246"/>
      <c r="Q208" s="246"/>
      <c r="R208" s="246"/>
      <c r="S208" s="246"/>
      <c r="T208" s="24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8" t="s">
        <v>191</v>
      </c>
      <c r="AU208" s="248" t="s">
        <v>86</v>
      </c>
      <c r="AV208" s="13" t="s">
        <v>84</v>
      </c>
      <c r="AW208" s="13" t="s">
        <v>32</v>
      </c>
      <c r="AX208" s="13" t="s">
        <v>76</v>
      </c>
      <c r="AY208" s="248" t="s">
        <v>120</v>
      </c>
    </row>
    <row r="209" s="14" customFormat="1">
      <c r="A209" s="14"/>
      <c r="B209" s="249"/>
      <c r="C209" s="250"/>
      <c r="D209" s="240" t="s">
        <v>191</v>
      </c>
      <c r="E209" s="251" t="s">
        <v>1</v>
      </c>
      <c r="F209" s="252" t="s">
        <v>314</v>
      </c>
      <c r="G209" s="250"/>
      <c r="H209" s="253">
        <v>37.603999999999999</v>
      </c>
      <c r="I209" s="254"/>
      <c r="J209" s="250"/>
      <c r="K209" s="250"/>
      <c r="L209" s="255"/>
      <c r="M209" s="256"/>
      <c r="N209" s="257"/>
      <c r="O209" s="257"/>
      <c r="P209" s="257"/>
      <c r="Q209" s="257"/>
      <c r="R209" s="257"/>
      <c r="S209" s="257"/>
      <c r="T209" s="25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9" t="s">
        <v>191</v>
      </c>
      <c r="AU209" s="259" t="s">
        <v>86</v>
      </c>
      <c r="AV209" s="14" t="s">
        <v>86</v>
      </c>
      <c r="AW209" s="14" t="s">
        <v>32</v>
      </c>
      <c r="AX209" s="14" t="s">
        <v>76</v>
      </c>
      <c r="AY209" s="259" t="s">
        <v>120</v>
      </c>
    </row>
    <row r="210" s="13" customFormat="1">
      <c r="A210" s="13"/>
      <c r="B210" s="238"/>
      <c r="C210" s="239"/>
      <c r="D210" s="240" t="s">
        <v>191</v>
      </c>
      <c r="E210" s="241" t="s">
        <v>1</v>
      </c>
      <c r="F210" s="242" t="s">
        <v>208</v>
      </c>
      <c r="G210" s="239"/>
      <c r="H210" s="241" t="s">
        <v>1</v>
      </c>
      <c r="I210" s="243"/>
      <c r="J210" s="239"/>
      <c r="K210" s="239"/>
      <c r="L210" s="244"/>
      <c r="M210" s="245"/>
      <c r="N210" s="246"/>
      <c r="O210" s="246"/>
      <c r="P210" s="246"/>
      <c r="Q210" s="246"/>
      <c r="R210" s="246"/>
      <c r="S210" s="246"/>
      <c r="T210" s="247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8" t="s">
        <v>191</v>
      </c>
      <c r="AU210" s="248" t="s">
        <v>86</v>
      </c>
      <c r="AV210" s="13" t="s">
        <v>84</v>
      </c>
      <c r="AW210" s="13" t="s">
        <v>32</v>
      </c>
      <c r="AX210" s="13" t="s">
        <v>76</v>
      </c>
      <c r="AY210" s="248" t="s">
        <v>120</v>
      </c>
    </row>
    <row r="211" s="14" customFormat="1">
      <c r="A211" s="14"/>
      <c r="B211" s="249"/>
      <c r="C211" s="250"/>
      <c r="D211" s="240" t="s">
        <v>191</v>
      </c>
      <c r="E211" s="251" t="s">
        <v>1</v>
      </c>
      <c r="F211" s="252" t="s">
        <v>315</v>
      </c>
      <c r="G211" s="250"/>
      <c r="H211" s="253">
        <v>4.0800000000000001</v>
      </c>
      <c r="I211" s="254"/>
      <c r="J211" s="250"/>
      <c r="K211" s="250"/>
      <c r="L211" s="255"/>
      <c r="M211" s="256"/>
      <c r="N211" s="257"/>
      <c r="O211" s="257"/>
      <c r="P211" s="257"/>
      <c r="Q211" s="257"/>
      <c r="R211" s="257"/>
      <c r="S211" s="257"/>
      <c r="T211" s="25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59" t="s">
        <v>191</v>
      </c>
      <c r="AU211" s="259" t="s">
        <v>86</v>
      </c>
      <c r="AV211" s="14" t="s">
        <v>86</v>
      </c>
      <c r="AW211" s="14" t="s">
        <v>32</v>
      </c>
      <c r="AX211" s="14" t="s">
        <v>76</v>
      </c>
      <c r="AY211" s="259" t="s">
        <v>120</v>
      </c>
    </row>
    <row r="212" s="14" customFormat="1">
      <c r="A212" s="14"/>
      <c r="B212" s="249"/>
      <c r="C212" s="250"/>
      <c r="D212" s="240" t="s">
        <v>191</v>
      </c>
      <c r="E212" s="251" t="s">
        <v>1</v>
      </c>
      <c r="F212" s="252" t="s">
        <v>316</v>
      </c>
      <c r="G212" s="250"/>
      <c r="H212" s="253">
        <v>15.912000000000001</v>
      </c>
      <c r="I212" s="254"/>
      <c r="J212" s="250"/>
      <c r="K212" s="250"/>
      <c r="L212" s="255"/>
      <c r="M212" s="256"/>
      <c r="N212" s="257"/>
      <c r="O212" s="257"/>
      <c r="P212" s="257"/>
      <c r="Q212" s="257"/>
      <c r="R212" s="257"/>
      <c r="S212" s="257"/>
      <c r="T212" s="25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59" t="s">
        <v>191</v>
      </c>
      <c r="AU212" s="259" t="s">
        <v>86</v>
      </c>
      <c r="AV212" s="14" t="s">
        <v>86</v>
      </c>
      <c r="AW212" s="14" t="s">
        <v>32</v>
      </c>
      <c r="AX212" s="14" t="s">
        <v>76</v>
      </c>
      <c r="AY212" s="259" t="s">
        <v>120</v>
      </c>
    </row>
    <row r="213" s="14" customFormat="1">
      <c r="A213" s="14"/>
      <c r="B213" s="249"/>
      <c r="C213" s="250"/>
      <c r="D213" s="240" t="s">
        <v>191</v>
      </c>
      <c r="E213" s="251" t="s">
        <v>1</v>
      </c>
      <c r="F213" s="252" t="s">
        <v>172</v>
      </c>
      <c r="G213" s="250"/>
      <c r="H213" s="253">
        <v>4</v>
      </c>
      <c r="I213" s="254"/>
      <c r="J213" s="250"/>
      <c r="K213" s="250"/>
      <c r="L213" s="255"/>
      <c r="M213" s="256"/>
      <c r="N213" s="257"/>
      <c r="O213" s="257"/>
      <c r="P213" s="257"/>
      <c r="Q213" s="257"/>
      <c r="R213" s="257"/>
      <c r="S213" s="257"/>
      <c r="T213" s="25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9" t="s">
        <v>191</v>
      </c>
      <c r="AU213" s="259" t="s">
        <v>86</v>
      </c>
      <c r="AV213" s="14" t="s">
        <v>86</v>
      </c>
      <c r="AW213" s="14" t="s">
        <v>32</v>
      </c>
      <c r="AX213" s="14" t="s">
        <v>76</v>
      </c>
      <c r="AY213" s="259" t="s">
        <v>120</v>
      </c>
    </row>
    <row r="214" s="16" customFormat="1">
      <c r="A214" s="16"/>
      <c r="B214" s="275"/>
      <c r="C214" s="276"/>
      <c r="D214" s="240" t="s">
        <v>191</v>
      </c>
      <c r="E214" s="277" t="s">
        <v>151</v>
      </c>
      <c r="F214" s="278" t="s">
        <v>312</v>
      </c>
      <c r="G214" s="276"/>
      <c r="H214" s="279">
        <v>61.595999999999997</v>
      </c>
      <c r="I214" s="280"/>
      <c r="J214" s="276"/>
      <c r="K214" s="276"/>
      <c r="L214" s="281"/>
      <c r="M214" s="282"/>
      <c r="N214" s="283"/>
      <c r="O214" s="283"/>
      <c r="P214" s="283"/>
      <c r="Q214" s="283"/>
      <c r="R214" s="283"/>
      <c r="S214" s="283"/>
      <c r="T214" s="284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85" t="s">
        <v>191</v>
      </c>
      <c r="AU214" s="285" t="s">
        <v>86</v>
      </c>
      <c r="AV214" s="16" t="s">
        <v>135</v>
      </c>
      <c r="AW214" s="16" t="s">
        <v>32</v>
      </c>
      <c r="AX214" s="16" t="s">
        <v>76</v>
      </c>
      <c r="AY214" s="285" t="s">
        <v>120</v>
      </c>
    </row>
    <row r="215" s="15" customFormat="1">
      <c r="A215" s="15"/>
      <c r="B215" s="260"/>
      <c r="C215" s="261"/>
      <c r="D215" s="240" t="s">
        <v>191</v>
      </c>
      <c r="E215" s="262" t="s">
        <v>1</v>
      </c>
      <c r="F215" s="263" t="s">
        <v>196</v>
      </c>
      <c r="G215" s="261"/>
      <c r="H215" s="264">
        <v>257.05500000000001</v>
      </c>
      <c r="I215" s="265"/>
      <c r="J215" s="261"/>
      <c r="K215" s="261"/>
      <c r="L215" s="266"/>
      <c r="M215" s="267"/>
      <c r="N215" s="268"/>
      <c r="O215" s="268"/>
      <c r="P215" s="268"/>
      <c r="Q215" s="268"/>
      <c r="R215" s="268"/>
      <c r="S215" s="268"/>
      <c r="T215" s="269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0" t="s">
        <v>191</v>
      </c>
      <c r="AU215" s="270" t="s">
        <v>86</v>
      </c>
      <c r="AV215" s="15" t="s">
        <v>140</v>
      </c>
      <c r="AW215" s="15" t="s">
        <v>32</v>
      </c>
      <c r="AX215" s="15" t="s">
        <v>84</v>
      </c>
      <c r="AY215" s="270" t="s">
        <v>120</v>
      </c>
    </row>
    <row r="216" s="2" customFormat="1" ht="16.5" customHeight="1">
      <c r="A216" s="39"/>
      <c r="B216" s="40"/>
      <c r="C216" s="286" t="s">
        <v>317</v>
      </c>
      <c r="D216" s="286" t="s">
        <v>318</v>
      </c>
      <c r="E216" s="287" t="s">
        <v>319</v>
      </c>
      <c r="F216" s="288" t="s">
        <v>320</v>
      </c>
      <c r="G216" s="289" t="s">
        <v>321</v>
      </c>
      <c r="H216" s="290">
        <v>390.91800000000001</v>
      </c>
      <c r="I216" s="291"/>
      <c r="J216" s="292">
        <f>ROUND(I216*H216,2)</f>
        <v>0</v>
      </c>
      <c r="K216" s="288" t="s">
        <v>127</v>
      </c>
      <c r="L216" s="293"/>
      <c r="M216" s="294" t="s">
        <v>1</v>
      </c>
      <c r="N216" s="295" t="s">
        <v>41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169</v>
      </c>
      <c r="AT216" s="230" t="s">
        <v>318</v>
      </c>
      <c r="AU216" s="230" t="s">
        <v>86</v>
      </c>
      <c r="AY216" s="18" t="s">
        <v>120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84</v>
      </c>
      <c r="BK216" s="231">
        <f>ROUND(I216*H216,2)</f>
        <v>0</v>
      </c>
      <c r="BL216" s="18" t="s">
        <v>140</v>
      </c>
      <c r="BM216" s="230" t="s">
        <v>322</v>
      </c>
    </row>
    <row r="217" s="14" customFormat="1">
      <c r="A217" s="14"/>
      <c r="B217" s="249"/>
      <c r="C217" s="250"/>
      <c r="D217" s="240" t="s">
        <v>191</v>
      </c>
      <c r="E217" s="251" t="s">
        <v>1</v>
      </c>
      <c r="F217" s="252" t="s">
        <v>323</v>
      </c>
      <c r="G217" s="250"/>
      <c r="H217" s="253">
        <v>390.91800000000001</v>
      </c>
      <c r="I217" s="254"/>
      <c r="J217" s="250"/>
      <c r="K217" s="250"/>
      <c r="L217" s="255"/>
      <c r="M217" s="256"/>
      <c r="N217" s="257"/>
      <c r="O217" s="257"/>
      <c r="P217" s="257"/>
      <c r="Q217" s="257"/>
      <c r="R217" s="257"/>
      <c r="S217" s="257"/>
      <c r="T217" s="258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9" t="s">
        <v>191</v>
      </c>
      <c r="AU217" s="259" t="s">
        <v>86</v>
      </c>
      <c r="AV217" s="14" t="s">
        <v>86</v>
      </c>
      <c r="AW217" s="14" t="s">
        <v>32</v>
      </c>
      <c r="AX217" s="14" t="s">
        <v>84</v>
      </c>
      <c r="AY217" s="259" t="s">
        <v>120</v>
      </c>
    </row>
    <row r="218" s="2" customFormat="1" ht="37.8" customHeight="1">
      <c r="A218" s="39"/>
      <c r="B218" s="40"/>
      <c r="C218" s="219" t="s">
        <v>324</v>
      </c>
      <c r="D218" s="219" t="s">
        <v>123</v>
      </c>
      <c r="E218" s="220" t="s">
        <v>325</v>
      </c>
      <c r="F218" s="221" t="s">
        <v>326</v>
      </c>
      <c r="G218" s="222" t="s">
        <v>189</v>
      </c>
      <c r="H218" s="223">
        <v>17.68</v>
      </c>
      <c r="I218" s="224"/>
      <c r="J218" s="225">
        <f>ROUND(I218*H218,2)</f>
        <v>0</v>
      </c>
      <c r="K218" s="221" t="s">
        <v>127</v>
      </c>
      <c r="L218" s="45"/>
      <c r="M218" s="226" t="s">
        <v>1</v>
      </c>
      <c r="N218" s="227" t="s">
        <v>41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140</v>
      </c>
      <c r="AT218" s="230" t="s">
        <v>123</v>
      </c>
      <c r="AU218" s="230" t="s">
        <v>86</v>
      </c>
      <c r="AY218" s="18" t="s">
        <v>120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84</v>
      </c>
      <c r="BK218" s="231">
        <f>ROUND(I218*H218,2)</f>
        <v>0</v>
      </c>
      <c r="BL218" s="18" t="s">
        <v>140</v>
      </c>
      <c r="BM218" s="230" t="s">
        <v>327</v>
      </c>
    </row>
    <row r="219" s="14" customFormat="1">
      <c r="A219" s="14"/>
      <c r="B219" s="249"/>
      <c r="C219" s="250"/>
      <c r="D219" s="240" t="s">
        <v>191</v>
      </c>
      <c r="E219" s="251" t="s">
        <v>1</v>
      </c>
      <c r="F219" s="252" t="s">
        <v>159</v>
      </c>
      <c r="G219" s="250"/>
      <c r="H219" s="253">
        <v>17.68</v>
      </c>
      <c r="I219" s="254"/>
      <c r="J219" s="250"/>
      <c r="K219" s="250"/>
      <c r="L219" s="255"/>
      <c r="M219" s="256"/>
      <c r="N219" s="257"/>
      <c r="O219" s="257"/>
      <c r="P219" s="257"/>
      <c r="Q219" s="257"/>
      <c r="R219" s="257"/>
      <c r="S219" s="257"/>
      <c r="T219" s="25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9" t="s">
        <v>191</v>
      </c>
      <c r="AU219" s="259" t="s">
        <v>86</v>
      </c>
      <c r="AV219" s="14" t="s">
        <v>86</v>
      </c>
      <c r="AW219" s="14" t="s">
        <v>32</v>
      </c>
      <c r="AX219" s="14" t="s">
        <v>84</v>
      </c>
      <c r="AY219" s="259" t="s">
        <v>120</v>
      </c>
    </row>
    <row r="220" s="2" customFormat="1" ht="24.15" customHeight="1">
      <c r="A220" s="39"/>
      <c r="B220" s="40"/>
      <c r="C220" s="219" t="s">
        <v>328</v>
      </c>
      <c r="D220" s="219" t="s">
        <v>123</v>
      </c>
      <c r="E220" s="220" t="s">
        <v>329</v>
      </c>
      <c r="F220" s="221" t="s">
        <v>330</v>
      </c>
      <c r="G220" s="222" t="s">
        <v>189</v>
      </c>
      <c r="H220" s="223">
        <v>17.68</v>
      </c>
      <c r="I220" s="224"/>
      <c r="J220" s="225">
        <f>ROUND(I220*H220,2)</f>
        <v>0</v>
      </c>
      <c r="K220" s="221" t="s">
        <v>127</v>
      </c>
      <c r="L220" s="45"/>
      <c r="M220" s="226" t="s">
        <v>1</v>
      </c>
      <c r="N220" s="227" t="s">
        <v>41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140</v>
      </c>
      <c r="AT220" s="230" t="s">
        <v>123</v>
      </c>
      <c r="AU220" s="230" t="s">
        <v>86</v>
      </c>
      <c r="AY220" s="18" t="s">
        <v>120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84</v>
      </c>
      <c r="BK220" s="231">
        <f>ROUND(I220*H220,2)</f>
        <v>0</v>
      </c>
      <c r="BL220" s="18" t="s">
        <v>140</v>
      </c>
      <c r="BM220" s="230" t="s">
        <v>331</v>
      </c>
    </row>
    <row r="221" s="14" customFormat="1">
      <c r="A221" s="14"/>
      <c r="B221" s="249"/>
      <c r="C221" s="250"/>
      <c r="D221" s="240" t="s">
        <v>191</v>
      </c>
      <c r="E221" s="251" t="s">
        <v>1</v>
      </c>
      <c r="F221" s="252" t="s">
        <v>159</v>
      </c>
      <c r="G221" s="250"/>
      <c r="H221" s="253">
        <v>17.68</v>
      </c>
      <c r="I221" s="254"/>
      <c r="J221" s="250"/>
      <c r="K221" s="250"/>
      <c r="L221" s="255"/>
      <c r="M221" s="256"/>
      <c r="N221" s="257"/>
      <c r="O221" s="257"/>
      <c r="P221" s="257"/>
      <c r="Q221" s="257"/>
      <c r="R221" s="257"/>
      <c r="S221" s="257"/>
      <c r="T221" s="25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9" t="s">
        <v>191</v>
      </c>
      <c r="AU221" s="259" t="s">
        <v>86</v>
      </c>
      <c r="AV221" s="14" t="s">
        <v>86</v>
      </c>
      <c r="AW221" s="14" t="s">
        <v>32</v>
      </c>
      <c r="AX221" s="14" t="s">
        <v>84</v>
      </c>
      <c r="AY221" s="259" t="s">
        <v>120</v>
      </c>
    </row>
    <row r="222" s="2" customFormat="1" ht="24.15" customHeight="1">
      <c r="A222" s="39"/>
      <c r="B222" s="40"/>
      <c r="C222" s="219" t="s">
        <v>332</v>
      </c>
      <c r="D222" s="219" t="s">
        <v>123</v>
      </c>
      <c r="E222" s="220" t="s">
        <v>333</v>
      </c>
      <c r="F222" s="221" t="s">
        <v>334</v>
      </c>
      <c r="G222" s="222" t="s">
        <v>189</v>
      </c>
      <c r="H222" s="223">
        <v>17.68</v>
      </c>
      <c r="I222" s="224"/>
      <c r="J222" s="225">
        <f>ROUND(I222*H222,2)</f>
        <v>0</v>
      </c>
      <c r="K222" s="221" t="s">
        <v>127</v>
      </c>
      <c r="L222" s="45"/>
      <c r="M222" s="226" t="s">
        <v>1</v>
      </c>
      <c r="N222" s="227" t="s">
        <v>41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140</v>
      </c>
      <c r="AT222" s="230" t="s">
        <v>123</v>
      </c>
      <c r="AU222" s="230" t="s">
        <v>86</v>
      </c>
      <c r="AY222" s="18" t="s">
        <v>120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84</v>
      </c>
      <c r="BK222" s="231">
        <f>ROUND(I222*H222,2)</f>
        <v>0</v>
      </c>
      <c r="BL222" s="18" t="s">
        <v>140</v>
      </c>
      <c r="BM222" s="230" t="s">
        <v>335</v>
      </c>
    </row>
    <row r="223" s="14" customFormat="1">
      <c r="A223" s="14"/>
      <c r="B223" s="249"/>
      <c r="C223" s="250"/>
      <c r="D223" s="240" t="s">
        <v>191</v>
      </c>
      <c r="E223" s="251" t="s">
        <v>1</v>
      </c>
      <c r="F223" s="252" t="s">
        <v>159</v>
      </c>
      <c r="G223" s="250"/>
      <c r="H223" s="253">
        <v>17.68</v>
      </c>
      <c r="I223" s="254"/>
      <c r="J223" s="250"/>
      <c r="K223" s="250"/>
      <c r="L223" s="255"/>
      <c r="M223" s="256"/>
      <c r="N223" s="257"/>
      <c r="O223" s="257"/>
      <c r="P223" s="257"/>
      <c r="Q223" s="257"/>
      <c r="R223" s="257"/>
      <c r="S223" s="257"/>
      <c r="T223" s="25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9" t="s">
        <v>191</v>
      </c>
      <c r="AU223" s="259" t="s">
        <v>86</v>
      </c>
      <c r="AV223" s="14" t="s">
        <v>86</v>
      </c>
      <c r="AW223" s="14" t="s">
        <v>32</v>
      </c>
      <c r="AX223" s="14" t="s">
        <v>84</v>
      </c>
      <c r="AY223" s="259" t="s">
        <v>120</v>
      </c>
    </row>
    <row r="224" s="2" customFormat="1" ht="16.5" customHeight="1">
      <c r="A224" s="39"/>
      <c r="B224" s="40"/>
      <c r="C224" s="286" t="s">
        <v>336</v>
      </c>
      <c r="D224" s="286" t="s">
        <v>318</v>
      </c>
      <c r="E224" s="287" t="s">
        <v>337</v>
      </c>
      <c r="F224" s="288" t="s">
        <v>338</v>
      </c>
      <c r="G224" s="289" t="s">
        <v>339</v>
      </c>
      <c r="H224" s="290">
        <v>0.61899999999999999</v>
      </c>
      <c r="I224" s="291"/>
      <c r="J224" s="292">
        <f>ROUND(I224*H224,2)</f>
        <v>0</v>
      </c>
      <c r="K224" s="288" t="s">
        <v>127</v>
      </c>
      <c r="L224" s="293"/>
      <c r="M224" s="294" t="s">
        <v>1</v>
      </c>
      <c r="N224" s="295" t="s">
        <v>41</v>
      </c>
      <c r="O224" s="92"/>
      <c r="P224" s="228">
        <f>O224*H224</f>
        <v>0</v>
      </c>
      <c r="Q224" s="228">
        <v>0.001</v>
      </c>
      <c r="R224" s="228">
        <f>Q224*H224</f>
        <v>0.00061899999999999998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169</v>
      </c>
      <c r="AT224" s="230" t="s">
        <v>318</v>
      </c>
      <c r="AU224" s="230" t="s">
        <v>86</v>
      </c>
      <c r="AY224" s="18" t="s">
        <v>120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84</v>
      </c>
      <c r="BK224" s="231">
        <f>ROUND(I224*H224,2)</f>
        <v>0</v>
      </c>
      <c r="BL224" s="18" t="s">
        <v>140</v>
      </c>
      <c r="BM224" s="230" t="s">
        <v>340</v>
      </c>
    </row>
    <row r="225" s="14" customFormat="1">
      <c r="A225" s="14"/>
      <c r="B225" s="249"/>
      <c r="C225" s="250"/>
      <c r="D225" s="240" t="s">
        <v>191</v>
      </c>
      <c r="E225" s="251" t="s">
        <v>1</v>
      </c>
      <c r="F225" s="252" t="s">
        <v>341</v>
      </c>
      <c r="G225" s="250"/>
      <c r="H225" s="253">
        <v>0.61899999999999999</v>
      </c>
      <c r="I225" s="254"/>
      <c r="J225" s="250"/>
      <c r="K225" s="250"/>
      <c r="L225" s="255"/>
      <c r="M225" s="256"/>
      <c r="N225" s="257"/>
      <c r="O225" s="257"/>
      <c r="P225" s="257"/>
      <c r="Q225" s="257"/>
      <c r="R225" s="257"/>
      <c r="S225" s="257"/>
      <c r="T225" s="25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59" t="s">
        <v>191</v>
      </c>
      <c r="AU225" s="259" t="s">
        <v>86</v>
      </c>
      <c r="AV225" s="14" t="s">
        <v>86</v>
      </c>
      <c r="AW225" s="14" t="s">
        <v>32</v>
      </c>
      <c r="AX225" s="14" t="s">
        <v>84</v>
      </c>
      <c r="AY225" s="259" t="s">
        <v>120</v>
      </c>
    </row>
    <row r="226" s="12" customFormat="1" ht="22.8" customHeight="1">
      <c r="A226" s="12"/>
      <c r="B226" s="203"/>
      <c r="C226" s="204"/>
      <c r="D226" s="205" t="s">
        <v>75</v>
      </c>
      <c r="E226" s="217" t="s">
        <v>140</v>
      </c>
      <c r="F226" s="217" t="s">
        <v>342</v>
      </c>
      <c r="G226" s="204"/>
      <c r="H226" s="204"/>
      <c r="I226" s="207"/>
      <c r="J226" s="218">
        <f>BK226</f>
        <v>0</v>
      </c>
      <c r="K226" s="204"/>
      <c r="L226" s="209"/>
      <c r="M226" s="210"/>
      <c r="N226" s="211"/>
      <c r="O226" s="211"/>
      <c r="P226" s="212">
        <f>SUM(P227:P231)</f>
        <v>0</v>
      </c>
      <c r="Q226" s="211"/>
      <c r="R226" s="212">
        <f>SUM(R227:R231)</f>
        <v>0</v>
      </c>
      <c r="S226" s="211"/>
      <c r="T226" s="213">
        <f>SUM(T227:T231)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4" t="s">
        <v>84</v>
      </c>
      <c r="AT226" s="215" t="s">
        <v>75</v>
      </c>
      <c r="AU226" s="215" t="s">
        <v>84</v>
      </c>
      <c r="AY226" s="214" t="s">
        <v>120</v>
      </c>
      <c r="BK226" s="216">
        <f>SUM(BK227:BK231)</f>
        <v>0</v>
      </c>
    </row>
    <row r="227" s="2" customFormat="1" ht="16.5" customHeight="1">
      <c r="A227" s="39"/>
      <c r="B227" s="40"/>
      <c r="C227" s="219" t="s">
        <v>343</v>
      </c>
      <c r="D227" s="219" t="s">
        <v>123</v>
      </c>
      <c r="E227" s="220" t="s">
        <v>344</v>
      </c>
      <c r="F227" s="221" t="s">
        <v>345</v>
      </c>
      <c r="G227" s="222" t="s">
        <v>259</v>
      </c>
      <c r="H227" s="223">
        <v>175.732</v>
      </c>
      <c r="I227" s="224"/>
      <c r="J227" s="225">
        <f>ROUND(I227*H227,2)</f>
        <v>0</v>
      </c>
      <c r="K227" s="221" t="s">
        <v>127</v>
      </c>
      <c r="L227" s="45"/>
      <c r="M227" s="226" t="s">
        <v>1</v>
      </c>
      <c r="N227" s="227" t="s">
        <v>41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140</v>
      </c>
      <c r="AT227" s="230" t="s">
        <v>123</v>
      </c>
      <c r="AU227" s="230" t="s">
        <v>86</v>
      </c>
      <c r="AY227" s="18" t="s">
        <v>120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84</v>
      </c>
      <c r="BK227" s="231">
        <f>ROUND(I227*H227,2)</f>
        <v>0</v>
      </c>
      <c r="BL227" s="18" t="s">
        <v>140</v>
      </c>
      <c r="BM227" s="230" t="s">
        <v>346</v>
      </c>
    </row>
    <row r="228" s="14" customFormat="1">
      <c r="A228" s="14"/>
      <c r="B228" s="249"/>
      <c r="C228" s="250"/>
      <c r="D228" s="240" t="s">
        <v>191</v>
      </c>
      <c r="E228" s="251" t="s">
        <v>1</v>
      </c>
      <c r="F228" s="252" t="s">
        <v>347</v>
      </c>
      <c r="G228" s="250"/>
      <c r="H228" s="253">
        <v>62.509999999999998</v>
      </c>
      <c r="I228" s="254"/>
      <c r="J228" s="250"/>
      <c r="K228" s="250"/>
      <c r="L228" s="255"/>
      <c r="M228" s="256"/>
      <c r="N228" s="257"/>
      <c r="O228" s="257"/>
      <c r="P228" s="257"/>
      <c r="Q228" s="257"/>
      <c r="R228" s="257"/>
      <c r="S228" s="257"/>
      <c r="T228" s="25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59" t="s">
        <v>191</v>
      </c>
      <c r="AU228" s="259" t="s">
        <v>86</v>
      </c>
      <c r="AV228" s="14" t="s">
        <v>86</v>
      </c>
      <c r="AW228" s="14" t="s">
        <v>32</v>
      </c>
      <c r="AX228" s="14" t="s">
        <v>76</v>
      </c>
      <c r="AY228" s="259" t="s">
        <v>120</v>
      </c>
    </row>
    <row r="229" s="14" customFormat="1">
      <c r="A229" s="14"/>
      <c r="B229" s="249"/>
      <c r="C229" s="250"/>
      <c r="D229" s="240" t="s">
        <v>191</v>
      </c>
      <c r="E229" s="251" t="s">
        <v>1</v>
      </c>
      <c r="F229" s="252" t="s">
        <v>348</v>
      </c>
      <c r="G229" s="250"/>
      <c r="H229" s="253">
        <v>92.623000000000005</v>
      </c>
      <c r="I229" s="254"/>
      <c r="J229" s="250"/>
      <c r="K229" s="250"/>
      <c r="L229" s="255"/>
      <c r="M229" s="256"/>
      <c r="N229" s="257"/>
      <c r="O229" s="257"/>
      <c r="P229" s="257"/>
      <c r="Q229" s="257"/>
      <c r="R229" s="257"/>
      <c r="S229" s="257"/>
      <c r="T229" s="25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59" t="s">
        <v>191</v>
      </c>
      <c r="AU229" s="259" t="s">
        <v>86</v>
      </c>
      <c r="AV229" s="14" t="s">
        <v>86</v>
      </c>
      <c r="AW229" s="14" t="s">
        <v>32</v>
      </c>
      <c r="AX229" s="14" t="s">
        <v>76</v>
      </c>
      <c r="AY229" s="259" t="s">
        <v>120</v>
      </c>
    </row>
    <row r="230" s="14" customFormat="1">
      <c r="A230" s="14"/>
      <c r="B230" s="249"/>
      <c r="C230" s="250"/>
      <c r="D230" s="240" t="s">
        <v>191</v>
      </c>
      <c r="E230" s="251" t="s">
        <v>1</v>
      </c>
      <c r="F230" s="252" t="s">
        <v>349</v>
      </c>
      <c r="G230" s="250"/>
      <c r="H230" s="253">
        <v>20.599</v>
      </c>
      <c r="I230" s="254"/>
      <c r="J230" s="250"/>
      <c r="K230" s="250"/>
      <c r="L230" s="255"/>
      <c r="M230" s="256"/>
      <c r="N230" s="257"/>
      <c r="O230" s="257"/>
      <c r="P230" s="257"/>
      <c r="Q230" s="257"/>
      <c r="R230" s="257"/>
      <c r="S230" s="257"/>
      <c r="T230" s="25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9" t="s">
        <v>191</v>
      </c>
      <c r="AU230" s="259" t="s">
        <v>86</v>
      </c>
      <c r="AV230" s="14" t="s">
        <v>86</v>
      </c>
      <c r="AW230" s="14" t="s">
        <v>32</v>
      </c>
      <c r="AX230" s="14" t="s">
        <v>76</v>
      </c>
      <c r="AY230" s="259" t="s">
        <v>120</v>
      </c>
    </row>
    <row r="231" s="15" customFormat="1">
      <c r="A231" s="15"/>
      <c r="B231" s="260"/>
      <c r="C231" s="261"/>
      <c r="D231" s="240" t="s">
        <v>191</v>
      </c>
      <c r="E231" s="262" t="s">
        <v>1</v>
      </c>
      <c r="F231" s="263" t="s">
        <v>196</v>
      </c>
      <c r="G231" s="261"/>
      <c r="H231" s="264">
        <v>175.732</v>
      </c>
      <c r="I231" s="265"/>
      <c r="J231" s="261"/>
      <c r="K231" s="261"/>
      <c r="L231" s="266"/>
      <c r="M231" s="267"/>
      <c r="N231" s="268"/>
      <c r="O231" s="268"/>
      <c r="P231" s="268"/>
      <c r="Q231" s="268"/>
      <c r="R231" s="268"/>
      <c r="S231" s="268"/>
      <c r="T231" s="26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0" t="s">
        <v>191</v>
      </c>
      <c r="AU231" s="270" t="s">
        <v>86</v>
      </c>
      <c r="AV231" s="15" t="s">
        <v>140</v>
      </c>
      <c r="AW231" s="15" t="s">
        <v>32</v>
      </c>
      <c r="AX231" s="15" t="s">
        <v>84</v>
      </c>
      <c r="AY231" s="270" t="s">
        <v>120</v>
      </c>
    </row>
    <row r="232" s="12" customFormat="1" ht="22.8" customHeight="1">
      <c r="A232" s="12"/>
      <c r="B232" s="203"/>
      <c r="C232" s="204"/>
      <c r="D232" s="205" t="s">
        <v>75</v>
      </c>
      <c r="E232" s="217" t="s">
        <v>119</v>
      </c>
      <c r="F232" s="217" t="s">
        <v>350</v>
      </c>
      <c r="G232" s="204"/>
      <c r="H232" s="204"/>
      <c r="I232" s="207"/>
      <c r="J232" s="218">
        <f>BK232</f>
        <v>0</v>
      </c>
      <c r="K232" s="204"/>
      <c r="L232" s="209"/>
      <c r="M232" s="210"/>
      <c r="N232" s="211"/>
      <c r="O232" s="211"/>
      <c r="P232" s="212">
        <f>SUM(P233:P254)</f>
        <v>0</v>
      </c>
      <c r="Q232" s="211"/>
      <c r="R232" s="212">
        <f>SUM(R233:R254)</f>
        <v>394.89141712000003</v>
      </c>
      <c r="S232" s="211"/>
      <c r="T232" s="213">
        <f>SUM(T233:T254)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14" t="s">
        <v>84</v>
      </c>
      <c r="AT232" s="215" t="s">
        <v>75</v>
      </c>
      <c r="AU232" s="215" t="s">
        <v>84</v>
      </c>
      <c r="AY232" s="214" t="s">
        <v>120</v>
      </c>
      <c r="BK232" s="216">
        <f>SUM(BK233:BK254)</f>
        <v>0</v>
      </c>
    </row>
    <row r="233" s="2" customFormat="1" ht="24.15" customHeight="1">
      <c r="A233" s="39"/>
      <c r="B233" s="40"/>
      <c r="C233" s="219" t="s">
        <v>351</v>
      </c>
      <c r="D233" s="219" t="s">
        <v>123</v>
      </c>
      <c r="E233" s="220" t="s">
        <v>352</v>
      </c>
      <c r="F233" s="221" t="s">
        <v>353</v>
      </c>
      <c r="G233" s="222" t="s">
        <v>189</v>
      </c>
      <c r="H233" s="223">
        <v>323.32799999999997</v>
      </c>
      <c r="I233" s="224"/>
      <c r="J233" s="225">
        <f>ROUND(I233*H233,2)</f>
        <v>0</v>
      </c>
      <c r="K233" s="221" t="s">
        <v>127</v>
      </c>
      <c r="L233" s="45"/>
      <c r="M233" s="226" t="s">
        <v>1</v>
      </c>
      <c r="N233" s="227" t="s">
        <v>41</v>
      </c>
      <c r="O233" s="92"/>
      <c r="P233" s="228">
        <f>O233*H233</f>
        <v>0</v>
      </c>
      <c r="Q233" s="228">
        <v>0.23000000000000001</v>
      </c>
      <c r="R233" s="228">
        <f>Q233*H233</f>
        <v>74.365439999999992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140</v>
      </c>
      <c r="AT233" s="230" t="s">
        <v>123</v>
      </c>
      <c r="AU233" s="230" t="s">
        <v>86</v>
      </c>
      <c r="AY233" s="18" t="s">
        <v>120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84</v>
      </c>
      <c r="BK233" s="231">
        <f>ROUND(I233*H233,2)</f>
        <v>0</v>
      </c>
      <c r="BL233" s="18" t="s">
        <v>140</v>
      </c>
      <c r="BM233" s="230" t="s">
        <v>354</v>
      </c>
    </row>
    <row r="234" s="14" customFormat="1">
      <c r="A234" s="14"/>
      <c r="B234" s="249"/>
      <c r="C234" s="250"/>
      <c r="D234" s="240" t="s">
        <v>191</v>
      </c>
      <c r="E234" s="251" t="s">
        <v>1</v>
      </c>
      <c r="F234" s="252" t="s">
        <v>155</v>
      </c>
      <c r="G234" s="250"/>
      <c r="H234" s="253">
        <v>323.32799999999997</v>
      </c>
      <c r="I234" s="254"/>
      <c r="J234" s="250"/>
      <c r="K234" s="250"/>
      <c r="L234" s="255"/>
      <c r="M234" s="256"/>
      <c r="N234" s="257"/>
      <c r="O234" s="257"/>
      <c r="P234" s="257"/>
      <c r="Q234" s="257"/>
      <c r="R234" s="257"/>
      <c r="S234" s="257"/>
      <c r="T234" s="258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9" t="s">
        <v>191</v>
      </c>
      <c r="AU234" s="259" t="s">
        <v>86</v>
      </c>
      <c r="AV234" s="14" t="s">
        <v>86</v>
      </c>
      <c r="AW234" s="14" t="s">
        <v>32</v>
      </c>
      <c r="AX234" s="14" t="s">
        <v>84</v>
      </c>
      <c r="AY234" s="259" t="s">
        <v>120</v>
      </c>
    </row>
    <row r="235" s="2" customFormat="1" ht="24.15" customHeight="1">
      <c r="A235" s="39"/>
      <c r="B235" s="40"/>
      <c r="C235" s="219" t="s">
        <v>355</v>
      </c>
      <c r="D235" s="219" t="s">
        <v>123</v>
      </c>
      <c r="E235" s="220" t="s">
        <v>356</v>
      </c>
      <c r="F235" s="221" t="s">
        <v>357</v>
      </c>
      <c r="G235" s="222" t="s">
        <v>189</v>
      </c>
      <c r="H235" s="223">
        <v>384.52800000000002</v>
      </c>
      <c r="I235" s="224"/>
      <c r="J235" s="225">
        <f>ROUND(I235*H235,2)</f>
        <v>0</v>
      </c>
      <c r="K235" s="221" t="s">
        <v>127</v>
      </c>
      <c r="L235" s="45"/>
      <c r="M235" s="226" t="s">
        <v>1</v>
      </c>
      <c r="N235" s="227" t="s">
        <v>41</v>
      </c>
      <c r="O235" s="92"/>
      <c r="P235" s="228">
        <f>O235*H235</f>
        <v>0</v>
      </c>
      <c r="Q235" s="228">
        <v>0.46000000000000002</v>
      </c>
      <c r="R235" s="228">
        <f>Q235*H235</f>
        <v>176.88288000000003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140</v>
      </c>
      <c r="AT235" s="230" t="s">
        <v>123</v>
      </c>
      <c r="AU235" s="230" t="s">
        <v>86</v>
      </c>
      <c r="AY235" s="18" t="s">
        <v>120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84</v>
      </c>
      <c r="BK235" s="231">
        <f>ROUND(I235*H235,2)</f>
        <v>0</v>
      </c>
      <c r="BL235" s="18" t="s">
        <v>140</v>
      </c>
      <c r="BM235" s="230" t="s">
        <v>358</v>
      </c>
    </row>
    <row r="236" s="14" customFormat="1">
      <c r="A236" s="14"/>
      <c r="B236" s="249"/>
      <c r="C236" s="250"/>
      <c r="D236" s="240" t="s">
        <v>191</v>
      </c>
      <c r="E236" s="251" t="s">
        <v>1</v>
      </c>
      <c r="F236" s="252" t="s">
        <v>155</v>
      </c>
      <c r="G236" s="250"/>
      <c r="H236" s="253">
        <v>323.32799999999997</v>
      </c>
      <c r="I236" s="254"/>
      <c r="J236" s="250"/>
      <c r="K236" s="250"/>
      <c r="L236" s="255"/>
      <c r="M236" s="256"/>
      <c r="N236" s="257"/>
      <c r="O236" s="257"/>
      <c r="P236" s="257"/>
      <c r="Q236" s="257"/>
      <c r="R236" s="257"/>
      <c r="S236" s="257"/>
      <c r="T236" s="25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59" t="s">
        <v>191</v>
      </c>
      <c r="AU236" s="259" t="s">
        <v>86</v>
      </c>
      <c r="AV236" s="14" t="s">
        <v>86</v>
      </c>
      <c r="AW236" s="14" t="s">
        <v>32</v>
      </c>
      <c r="AX236" s="14" t="s">
        <v>76</v>
      </c>
      <c r="AY236" s="259" t="s">
        <v>120</v>
      </c>
    </row>
    <row r="237" s="14" customFormat="1">
      <c r="A237" s="14"/>
      <c r="B237" s="249"/>
      <c r="C237" s="250"/>
      <c r="D237" s="240" t="s">
        <v>191</v>
      </c>
      <c r="E237" s="251" t="s">
        <v>1</v>
      </c>
      <c r="F237" s="252" t="s">
        <v>359</v>
      </c>
      <c r="G237" s="250"/>
      <c r="H237" s="253">
        <v>61.200000000000003</v>
      </c>
      <c r="I237" s="254"/>
      <c r="J237" s="250"/>
      <c r="K237" s="250"/>
      <c r="L237" s="255"/>
      <c r="M237" s="256"/>
      <c r="N237" s="257"/>
      <c r="O237" s="257"/>
      <c r="P237" s="257"/>
      <c r="Q237" s="257"/>
      <c r="R237" s="257"/>
      <c r="S237" s="257"/>
      <c r="T237" s="25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59" t="s">
        <v>191</v>
      </c>
      <c r="AU237" s="259" t="s">
        <v>86</v>
      </c>
      <c r="AV237" s="14" t="s">
        <v>86</v>
      </c>
      <c r="AW237" s="14" t="s">
        <v>32</v>
      </c>
      <c r="AX237" s="14" t="s">
        <v>76</v>
      </c>
      <c r="AY237" s="259" t="s">
        <v>120</v>
      </c>
    </row>
    <row r="238" s="15" customFormat="1">
      <c r="A238" s="15"/>
      <c r="B238" s="260"/>
      <c r="C238" s="261"/>
      <c r="D238" s="240" t="s">
        <v>191</v>
      </c>
      <c r="E238" s="262" t="s">
        <v>1</v>
      </c>
      <c r="F238" s="263" t="s">
        <v>196</v>
      </c>
      <c r="G238" s="261"/>
      <c r="H238" s="264">
        <v>384.52800000000002</v>
      </c>
      <c r="I238" s="265"/>
      <c r="J238" s="261"/>
      <c r="K238" s="261"/>
      <c r="L238" s="266"/>
      <c r="M238" s="267"/>
      <c r="N238" s="268"/>
      <c r="O238" s="268"/>
      <c r="P238" s="268"/>
      <c r="Q238" s="268"/>
      <c r="R238" s="268"/>
      <c r="S238" s="268"/>
      <c r="T238" s="269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T238" s="270" t="s">
        <v>191</v>
      </c>
      <c r="AU238" s="270" t="s">
        <v>86</v>
      </c>
      <c r="AV238" s="15" t="s">
        <v>140</v>
      </c>
      <c r="AW238" s="15" t="s">
        <v>32</v>
      </c>
      <c r="AX238" s="15" t="s">
        <v>84</v>
      </c>
      <c r="AY238" s="270" t="s">
        <v>120</v>
      </c>
    </row>
    <row r="239" s="2" customFormat="1" ht="24.15" customHeight="1">
      <c r="A239" s="39"/>
      <c r="B239" s="40"/>
      <c r="C239" s="219" t="s">
        <v>360</v>
      </c>
      <c r="D239" s="219" t="s">
        <v>123</v>
      </c>
      <c r="E239" s="220" t="s">
        <v>361</v>
      </c>
      <c r="F239" s="221" t="s">
        <v>362</v>
      </c>
      <c r="G239" s="222" t="s">
        <v>189</v>
      </c>
      <c r="H239" s="223">
        <v>49.039999999999999</v>
      </c>
      <c r="I239" s="224"/>
      <c r="J239" s="225">
        <f>ROUND(I239*H239,2)</f>
        <v>0</v>
      </c>
      <c r="K239" s="221" t="s">
        <v>127</v>
      </c>
      <c r="L239" s="45"/>
      <c r="M239" s="226" t="s">
        <v>1</v>
      </c>
      <c r="N239" s="227" t="s">
        <v>41</v>
      </c>
      <c r="O239" s="92"/>
      <c r="P239" s="228">
        <f>O239*H239</f>
        <v>0</v>
      </c>
      <c r="Q239" s="228">
        <v>0.57499999999999996</v>
      </c>
      <c r="R239" s="228">
        <f>Q239*H239</f>
        <v>28.197999999999997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140</v>
      </c>
      <c r="AT239" s="230" t="s">
        <v>123</v>
      </c>
      <c r="AU239" s="230" t="s">
        <v>86</v>
      </c>
      <c r="AY239" s="18" t="s">
        <v>120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84</v>
      </c>
      <c r="BK239" s="231">
        <f>ROUND(I239*H239,2)</f>
        <v>0</v>
      </c>
      <c r="BL239" s="18" t="s">
        <v>140</v>
      </c>
      <c r="BM239" s="230" t="s">
        <v>363</v>
      </c>
    </row>
    <row r="240" s="13" customFormat="1">
      <c r="A240" s="13"/>
      <c r="B240" s="238"/>
      <c r="C240" s="239"/>
      <c r="D240" s="240" t="s">
        <v>191</v>
      </c>
      <c r="E240" s="241" t="s">
        <v>1</v>
      </c>
      <c r="F240" s="242" t="s">
        <v>194</v>
      </c>
      <c r="G240" s="239"/>
      <c r="H240" s="241" t="s">
        <v>1</v>
      </c>
      <c r="I240" s="243"/>
      <c r="J240" s="239"/>
      <c r="K240" s="239"/>
      <c r="L240" s="244"/>
      <c r="M240" s="245"/>
      <c r="N240" s="246"/>
      <c r="O240" s="246"/>
      <c r="P240" s="246"/>
      <c r="Q240" s="246"/>
      <c r="R240" s="246"/>
      <c r="S240" s="246"/>
      <c r="T240" s="24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8" t="s">
        <v>191</v>
      </c>
      <c r="AU240" s="248" t="s">
        <v>86</v>
      </c>
      <c r="AV240" s="13" t="s">
        <v>84</v>
      </c>
      <c r="AW240" s="13" t="s">
        <v>32</v>
      </c>
      <c r="AX240" s="13" t="s">
        <v>76</v>
      </c>
      <c r="AY240" s="248" t="s">
        <v>120</v>
      </c>
    </row>
    <row r="241" s="14" customFormat="1">
      <c r="A241" s="14"/>
      <c r="B241" s="249"/>
      <c r="C241" s="250"/>
      <c r="D241" s="240" t="s">
        <v>191</v>
      </c>
      <c r="E241" s="251" t="s">
        <v>1</v>
      </c>
      <c r="F241" s="252" t="s">
        <v>364</v>
      </c>
      <c r="G241" s="250"/>
      <c r="H241" s="253">
        <v>44.240000000000002</v>
      </c>
      <c r="I241" s="254"/>
      <c r="J241" s="250"/>
      <c r="K241" s="250"/>
      <c r="L241" s="255"/>
      <c r="M241" s="256"/>
      <c r="N241" s="257"/>
      <c r="O241" s="257"/>
      <c r="P241" s="257"/>
      <c r="Q241" s="257"/>
      <c r="R241" s="257"/>
      <c r="S241" s="257"/>
      <c r="T241" s="25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9" t="s">
        <v>191</v>
      </c>
      <c r="AU241" s="259" t="s">
        <v>86</v>
      </c>
      <c r="AV241" s="14" t="s">
        <v>86</v>
      </c>
      <c r="AW241" s="14" t="s">
        <v>32</v>
      </c>
      <c r="AX241" s="14" t="s">
        <v>76</v>
      </c>
      <c r="AY241" s="259" t="s">
        <v>120</v>
      </c>
    </row>
    <row r="242" s="13" customFormat="1">
      <c r="A242" s="13"/>
      <c r="B242" s="238"/>
      <c r="C242" s="239"/>
      <c r="D242" s="240" t="s">
        <v>191</v>
      </c>
      <c r="E242" s="241" t="s">
        <v>1</v>
      </c>
      <c r="F242" s="242" t="s">
        <v>208</v>
      </c>
      <c r="G242" s="239"/>
      <c r="H242" s="241" t="s">
        <v>1</v>
      </c>
      <c r="I242" s="243"/>
      <c r="J242" s="239"/>
      <c r="K242" s="239"/>
      <c r="L242" s="244"/>
      <c r="M242" s="245"/>
      <c r="N242" s="246"/>
      <c r="O242" s="246"/>
      <c r="P242" s="246"/>
      <c r="Q242" s="246"/>
      <c r="R242" s="246"/>
      <c r="S242" s="246"/>
      <c r="T242" s="24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8" t="s">
        <v>191</v>
      </c>
      <c r="AU242" s="248" t="s">
        <v>86</v>
      </c>
      <c r="AV242" s="13" t="s">
        <v>84</v>
      </c>
      <c r="AW242" s="13" t="s">
        <v>32</v>
      </c>
      <c r="AX242" s="13" t="s">
        <v>76</v>
      </c>
      <c r="AY242" s="248" t="s">
        <v>120</v>
      </c>
    </row>
    <row r="243" s="14" customFormat="1">
      <c r="A243" s="14"/>
      <c r="B243" s="249"/>
      <c r="C243" s="250"/>
      <c r="D243" s="240" t="s">
        <v>191</v>
      </c>
      <c r="E243" s="251" t="s">
        <v>1</v>
      </c>
      <c r="F243" s="252" t="s">
        <v>365</v>
      </c>
      <c r="G243" s="250"/>
      <c r="H243" s="253">
        <v>4.7999999999999998</v>
      </c>
      <c r="I243" s="254"/>
      <c r="J243" s="250"/>
      <c r="K243" s="250"/>
      <c r="L243" s="255"/>
      <c r="M243" s="256"/>
      <c r="N243" s="257"/>
      <c r="O243" s="257"/>
      <c r="P243" s="257"/>
      <c r="Q243" s="257"/>
      <c r="R243" s="257"/>
      <c r="S243" s="257"/>
      <c r="T243" s="25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9" t="s">
        <v>191</v>
      </c>
      <c r="AU243" s="259" t="s">
        <v>86</v>
      </c>
      <c r="AV243" s="14" t="s">
        <v>86</v>
      </c>
      <c r="AW243" s="14" t="s">
        <v>32</v>
      </c>
      <c r="AX243" s="14" t="s">
        <v>76</v>
      </c>
      <c r="AY243" s="259" t="s">
        <v>120</v>
      </c>
    </row>
    <row r="244" s="15" customFormat="1">
      <c r="A244" s="15"/>
      <c r="B244" s="260"/>
      <c r="C244" s="261"/>
      <c r="D244" s="240" t="s">
        <v>191</v>
      </c>
      <c r="E244" s="262" t="s">
        <v>1</v>
      </c>
      <c r="F244" s="263" t="s">
        <v>196</v>
      </c>
      <c r="G244" s="261"/>
      <c r="H244" s="264">
        <v>49.039999999999999</v>
      </c>
      <c r="I244" s="265"/>
      <c r="J244" s="261"/>
      <c r="K244" s="261"/>
      <c r="L244" s="266"/>
      <c r="M244" s="267"/>
      <c r="N244" s="268"/>
      <c r="O244" s="268"/>
      <c r="P244" s="268"/>
      <c r="Q244" s="268"/>
      <c r="R244" s="268"/>
      <c r="S244" s="268"/>
      <c r="T244" s="269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0" t="s">
        <v>191</v>
      </c>
      <c r="AU244" s="270" t="s">
        <v>86</v>
      </c>
      <c r="AV244" s="15" t="s">
        <v>140</v>
      </c>
      <c r="AW244" s="15" t="s">
        <v>32</v>
      </c>
      <c r="AX244" s="15" t="s">
        <v>84</v>
      </c>
      <c r="AY244" s="270" t="s">
        <v>120</v>
      </c>
    </row>
    <row r="245" s="2" customFormat="1" ht="37.8" customHeight="1">
      <c r="A245" s="39"/>
      <c r="B245" s="40"/>
      <c r="C245" s="219" t="s">
        <v>366</v>
      </c>
      <c r="D245" s="219" t="s">
        <v>123</v>
      </c>
      <c r="E245" s="220" t="s">
        <v>367</v>
      </c>
      <c r="F245" s="221" t="s">
        <v>368</v>
      </c>
      <c r="G245" s="222" t="s">
        <v>189</v>
      </c>
      <c r="H245" s="223">
        <v>323.32799999999997</v>
      </c>
      <c r="I245" s="224"/>
      <c r="J245" s="225">
        <f>ROUND(I245*H245,2)</f>
        <v>0</v>
      </c>
      <c r="K245" s="221" t="s">
        <v>1</v>
      </c>
      <c r="L245" s="45"/>
      <c r="M245" s="226" t="s">
        <v>1</v>
      </c>
      <c r="N245" s="227" t="s">
        <v>41</v>
      </c>
      <c r="O245" s="92"/>
      <c r="P245" s="228">
        <f>O245*H245</f>
        <v>0</v>
      </c>
      <c r="Q245" s="228">
        <v>0.18462999999999999</v>
      </c>
      <c r="R245" s="228">
        <f>Q245*H245</f>
        <v>59.696048639999994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140</v>
      </c>
      <c r="AT245" s="230" t="s">
        <v>123</v>
      </c>
      <c r="AU245" s="230" t="s">
        <v>86</v>
      </c>
      <c r="AY245" s="18" t="s">
        <v>120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84</v>
      </c>
      <c r="BK245" s="231">
        <f>ROUND(I245*H245,2)</f>
        <v>0</v>
      </c>
      <c r="BL245" s="18" t="s">
        <v>140</v>
      </c>
      <c r="BM245" s="230" t="s">
        <v>369</v>
      </c>
    </row>
    <row r="246" s="14" customFormat="1">
      <c r="A246" s="14"/>
      <c r="B246" s="249"/>
      <c r="C246" s="250"/>
      <c r="D246" s="240" t="s">
        <v>191</v>
      </c>
      <c r="E246" s="251" t="s">
        <v>1</v>
      </c>
      <c r="F246" s="252" t="s">
        <v>155</v>
      </c>
      <c r="G246" s="250"/>
      <c r="H246" s="253">
        <v>323.32799999999997</v>
      </c>
      <c r="I246" s="254"/>
      <c r="J246" s="250"/>
      <c r="K246" s="250"/>
      <c r="L246" s="255"/>
      <c r="M246" s="256"/>
      <c r="N246" s="257"/>
      <c r="O246" s="257"/>
      <c r="P246" s="257"/>
      <c r="Q246" s="257"/>
      <c r="R246" s="257"/>
      <c r="S246" s="257"/>
      <c r="T246" s="258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9" t="s">
        <v>191</v>
      </c>
      <c r="AU246" s="259" t="s">
        <v>86</v>
      </c>
      <c r="AV246" s="14" t="s">
        <v>86</v>
      </c>
      <c r="AW246" s="14" t="s">
        <v>32</v>
      </c>
      <c r="AX246" s="14" t="s">
        <v>84</v>
      </c>
      <c r="AY246" s="259" t="s">
        <v>120</v>
      </c>
    </row>
    <row r="247" s="2" customFormat="1" ht="33" customHeight="1">
      <c r="A247" s="39"/>
      <c r="B247" s="40"/>
      <c r="C247" s="219" t="s">
        <v>370</v>
      </c>
      <c r="D247" s="219" t="s">
        <v>123</v>
      </c>
      <c r="E247" s="220" t="s">
        <v>371</v>
      </c>
      <c r="F247" s="221" t="s">
        <v>372</v>
      </c>
      <c r="G247" s="222" t="s">
        <v>189</v>
      </c>
      <c r="H247" s="223">
        <v>323.32799999999997</v>
      </c>
      <c r="I247" s="224"/>
      <c r="J247" s="225">
        <f>ROUND(I247*H247,2)</f>
        <v>0</v>
      </c>
      <c r="K247" s="221" t="s">
        <v>127</v>
      </c>
      <c r="L247" s="45"/>
      <c r="M247" s="226" t="s">
        <v>1</v>
      </c>
      <c r="N247" s="227" t="s">
        <v>41</v>
      </c>
      <c r="O247" s="92"/>
      <c r="P247" s="228">
        <f>O247*H247</f>
        <v>0</v>
      </c>
      <c r="Q247" s="228">
        <v>0.12966</v>
      </c>
      <c r="R247" s="228">
        <f>Q247*H247</f>
        <v>41.922708479999997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140</v>
      </c>
      <c r="AT247" s="230" t="s">
        <v>123</v>
      </c>
      <c r="AU247" s="230" t="s">
        <v>86</v>
      </c>
      <c r="AY247" s="18" t="s">
        <v>120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84</v>
      </c>
      <c r="BK247" s="231">
        <f>ROUND(I247*H247,2)</f>
        <v>0</v>
      </c>
      <c r="BL247" s="18" t="s">
        <v>140</v>
      </c>
      <c r="BM247" s="230" t="s">
        <v>373</v>
      </c>
    </row>
    <row r="248" s="14" customFormat="1">
      <c r="A248" s="14"/>
      <c r="B248" s="249"/>
      <c r="C248" s="250"/>
      <c r="D248" s="240" t="s">
        <v>191</v>
      </c>
      <c r="E248" s="251" t="s">
        <v>1</v>
      </c>
      <c r="F248" s="252" t="s">
        <v>155</v>
      </c>
      <c r="G248" s="250"/>
      <c r="H248" s="253">
        <v>323.32799999999997</v>
      </c>
      <c r="I248" s="254"/>
      <c r="J248" s="250"/>
      <c r="K248" s="250"/>
      <c r="L248" s="255"/>
      <c r="M248" s="256"/>
      <c r="N248" s="257"/>
      <c r="O248" s="257"/>
      <c r="P248" s="257"/>
      <c r="Q248" s="257"/>
      <c r="R248" s="257"/>
      <c r="S248" s="257"/>
      <c r="T248" s="25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9" t="s">
        <v>191</v>
      </c>
      <c r="AU248" s="259" t="s">
        <v>86</v>
      </c>
      <c r="AV248" s="14" t="s">
        <v>86</v>
      </c>
      <c r="AW248" s="14" t="s">
        <v>32</v>
      </c>
      <c r="AX248" s="14" t="s">
        <v>84</v>
      </c>
      <c r="AY248" s="259" t="s">
        <v>120</v>
      </c>
    </row>
    <row r="249" s="2" customFormat="1" ht="24.15" customHeight="1">
      <c r="A249" s="39"/>
      <c r="B249" s="40"/>
      <c r="C249" s="219" t="s">
        <v>374</v>
      </c>
      <c r="D249" s="219" t="s">
        <v>123</v>
      </c>
      <c r="E249" s="220" t="s">
        <v>375</v>
      </c>
      <c r="F249" s="221" t="s">
        <v>376</v>
      </c>
      <c r="G249" s="222" t="s">
        <v>189</v>
      </c>
      <c r="H249" s="223">
        <v>30.600000000000001</v>
      </c>
      <c r="I249" s="224"/>
      <c r="J249" s="225">
        <f>ROUND(I249*H249,2)</f>
        <v>0</v>
      </c>
      <c r="K249" s="221" t="s">
        <v>127</v>
      </c>
      <c r="L249" s="45"/>
      <c r="M249" s="226" t="s">
        <v>1</v>
      </c>
      <c r="N249" s="227" t="s">
        <v>41</v>
      </c>
      <c r="O249" s="92"/>
      <c r="P249" s="228">
        <f>O249*H249</f>
        <v>0</v>
      </c>
      <c r="Q249" s="228">
        <v>0.1837</v>
      </c>
      <c r="R249" s="228">
        <f>Q249*H249</f>
        <v>5.6212200000000001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140</v>
      </c>
      <c r="AT249" s="230" t="s">
        <v>123</v>
      </c>
      <c r="AU249" s="230" t="s">
        <v>86</v>
      </c>
      <c r="AY249" s="18" t="s">
        <v>120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84</v>
      </c>
      <c r="BK249" s="231">
        <f>ROUND(I249*H249,2)</f>
        <v>0</v>
      </c>
      <c r="BL249" s="18" t="s">
        <v>140</v>
      </c>
      <c r="BM249" s="230" t="s">
        <v>377</v>
      </c>
    </row>
    <row r="250" s="13" customFormat="1">
      <c r="A250" s="13"/>
      <c r="B250" s="238"/>
      <c r="C250" s="239"/>
      <c r="D250" s="240" t="s">
        <v>191</v>
      </c>
      <c r="E250" s="241" t="s">
        <v>1</v>
      </c>
      <c r="F250" s="242" t="s">
        <v>378</v>
      </c>
      <c r="G250" s="239"/>
      <c r="H250" s="241" t="s">
        <v>1</v>
      </c>
      <c r="I250" s="243"/>
      <c r="J250" s="239"/>
      <c r="K250" s="239"/>
      <c r="L250" s="244"/>
      <c r="M250" s="245"/>
      <c r="N250" s="246"/>
      <c r="O250" s="246"/>
      <c r="P250" s="246"/>
      <c r="Q250" s="246"/>
      <c r="R250" s="246"/>
      <c r="S250" s="246"/>
      <c r="T250" s="24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8" t="s">
        <v>191</v>
      </c>
      <c r="AU250" s="248" t="s">
        <v>86</v>
      </c>
      <c r="AV250" s="13" t="s">
        <v>84</v>
      </c>
      <c r="AW250" s="13" t="s">
        <v>32</v>
      </c>
      <c r="AX250" s="13" t="s">
        <v>76</v>
      </c>
      <c r="AY250" s="248" t="s">
        <v>120</v>
      </c>
    </row>
    <row r="251" s="14" customFormat="1">
      <c r="A251" s="14"/>
      <c r="B251" s="249"/>
      <c r="C251" s="250"/>
      <c r="D251" s="240" t="s">
        <v>191</v>
      </c>
      <c r="E251" s="251" t="s">
        <v>1</v>
      </c>
      <c r="F251" s="252" t="s">
        <v>162</v>
      </c>
      <c r="G251" s="250"/>
      <c r="H251" s="253">
        <v>30.600000000000001</v>
      </c>
      <c r="I251" s="254"/>
      <c r="J251" s="250"/>
      <c r="K251" s="250"/>
      <c r="L251" s="255"/>
      <c r="M251" s="256"/>
      <c r="N251" s="257"/>
      <c r="O251" s="257"/>
      <c r="P251" s="257"/>
      <c r="Q251" s="257"/>
      <c r="R251" s="257"/>
      <c r="S251" s="257"/>
      <c r="T251" s="25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59" t="s">
        <v>191</v>
      </c>
      <c r="AU251" s="259" t="s">
        <v>86</v>
      </c>
      <c r="AV251" s="14" t="s">
        <v>86</v>
      </c>
      <c r="AW251" s="14" t="s">
        <v>32</v>
      </c>
      <c r="AX251" s="14" t="s">
        <v>84</v>
      </c>
      <c r="AY251" s="259" t="s">
        <v>120</v>
      </c>
    </row>
    <row r="252" s="2" customFormat="1" ht="24.15" customHeight="1">
      <c r="A252" s="39"/>
      <c r="B252" s="40"/>
      <c r="C252" s="219" t="s">
        <v>379</v>
      </c>
      <c r="D252" s="219" t="s">
        <v>123</v>
      </c>
      <c r="E252" s="220" t="s">
        <v>380</v>
      </c>
      <c r="F252" s="221" t="s">
        <v>381</v>
      </c>
      <c r="G252" s="222" t="s">
        <v>189</v>
      </c>
      <c r="H252" s="223">
        <v>42</v>
      </c>
      <c r="I252" s="224"/>
      <c r="J252" s="225">
        <f>ROUND(I252*H252,2)</f>
        <v>0</v>
      </c>
      <c r="K252" s="221" t="s">
        <v>127</v>
      </c>
      <c r="L252" s="45"/>
      <c r="M252" s="226" t="s">
        <v>1</v>
      </c>
      <c r="N252" s="227" t="s">
        <v>41</v>
      </c>
      <c r="O252" s="92"/>
      <c r="P252" s="228">
        <f>O252*H252</f>
        <v>0</v>
      </c>
      <c r="Q252" s="228">
        <v>0.19536000000000001</v>
      </c>
      <c r="R252" s="228">
        <f>Q252*H252</f>
        <v>8.2051200000000009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140</v>
      </c>
      <c r="AT252" s="230" t="s">
        <v>123</v>
      </c>
      <c r="AU252" s="230" t="s">
        <v>86</v>
      </c>
      <c r="AY252" s="18" t="s">
        <v>120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84</v>
      </c>
      <c r="BK252" s="231">
        <f>ROUND(I252*H252,2)</f>
        <v>0</v>
      </c>
      <c r="BL252" s="18" t="s">
        <v>140</v>
      </c>
      <c r="BM252" s="230" t="s">
        <v>382</v>
      </c>
    </row>
    <row r="253" s="13" customFormat="1">
      <c r="A253" s="13"/>
      <c r="B253" s="238"/>
      <c r="C253" s="239"/>
      <c r="D253" s="240" t="s">
        <v>191</v>
      </c>
      <c r="E253" s="241" t="s">
        <v>1</v>
      </c>
      <c r="F253" s="242" t="s">
        <v>378</v>
      </c>
      <c r="G253" s="239"/>
      <c r="H253" s="241" t="s">
        <v>1</v>
      </c>
      <c r="I253" s="243"/>
      <c r="J253" s="239"/>
      <c r="K253" s="239"/>
      <c r="L253" s="244"/>
      <c r="M253" s="245"/>
      <c r="N253" s="246"/>
      <c r="O253" s="246"/>
      <c r="P253" s="246"/>
      <c r="Q253" s="246"/>
      <c r="R253" s="246"/>
      <c r="S253" s="246"/>
      <c r="T253" s="24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8" t="s">
        <v>191</v>
      </c>
      <c r="AU253" s="248" t="s">
        <v>86</v>
      </c>
      <c r="AV253" s="13" t="s">
        <v>84</v>
      </c>
      <c r="AW253" s="13" t="s">
        <v>32</v>
      </c>
      <c r="AX253" s="13" t="s">
        <v>76</v>
      </c>
      <c r="AY253" s="248" t="s">
        <v>120</v>
      </c>
    </row>
    <row r="254" s="14" customFormat="1">
      <c r="A254" s="14"/>
      <c r="B254" s="249"/>
      <c r="C254" s="250"/>
      <c r="D254" s="240" t="s">
        <v>191</v>
      </c>
      <c r="E254" s="251" t="s">
        <v>1</v>
      </c>
      <c r="F254" s="252" t="s">
        <v>164</v>
      </c>
      <c r="G254" s="250"/>
      <c r="H254" s="253">
        <v>42</v>
      </c>
      <c r="I254" s="254"/>
      <c r="J254" s="250"/>
      <c r="K254" s="250"/>
      <c r="L254" s="255"/>
      <c r="M254" s="256"/>
      <c r="N254" s="257"/>
      <c r="O254" s="257"/>
      <c r="P254" s="257"/>
      <c r="Q254" s="257"/>
      <c r="R254" s="257"/>
      <c r="S254" s="257"/>
      <c r="T254" s="25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59" t="s">
        <v>191</v>
      </c>
      <c r="AU254" s="259" t="s">
        <v>86</v>
      </c>
      <c r="AV254" s="14" t="s">
        <v>86</v>
      </c>
      <c r="AW254" s="14" t="s">
        <v>32</v>
      </c>
      <c r="AX254" s="14" t="s">
        <v>84</v>
      </c>
      <c r="AY254" s="259" t="s">
        <v>120</v>
      </c>
    </row>
    <row r="255" s="12" customFormat="1" ht="22.8" customHeight="1">
      <c r="A255" s="12"/>
      <c r="B255" s="203"/>
      <c r="C255" s="204"/>
      <c r="D255" s="205" t="s">
        <v>75</v>
      </c>
      <c r="E255" s="217" t="s">
        <v>169</v>
      </c>
      <c r="F255" s="217" t="s">
        <v>383</v>
      </c>
      <c r="G255" s="204"/>
      <c r="H255" s="204"/>
      <c r="I255" s="207"/>
      <c r="J255" s="218">
        <f>BK255</f>
        <v>0</v>
      </c>
      <c r="K255" s="204"/>
      <c r="L255" s="209"/>
      <c r="M255" s="210"/>
      <c r="N255" s="211"/>
      <c r="O255" s="211"/>
      <c r="P255" s="212">
        <f>SUM(P256:P321)</f>
        <v>0</v>
      </c>
      <c r="Q255" s="211"/>
      <c r="R255" s="212">
        <f>SUM(R256:R321)</f>
        <v>4.7516680499999993</v>
      </c>
      <c r="S255" s="211"/>
      <c r="T255" s="213">
        <f>SUM(T256:T321)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84</v>
      </c>
      <c r="AT255" s="215" t="s">
        <v>75</v>
      </c>
      <c r="AU255" s="215" t="s">
        <v>84</v>
      </c>
      <c r="AY255" s="214" t="s">
        <v>120</v>
      </c>
      <c r="BK255" s="216">
        <f>SUM(BK256:BK321)</f>
        <v>0</v>
      </c>
    </row>
    <row r="256" s="2" customFormat="1" ht="24.15" customHeight="1">
      <c r="A256" s="39"/>
      <c r="B256" s="40"/>
      <c r="C256" s="219" t="s">
        <v>384</v>
      </c>
      <c r="D256" s="219" t="s">
        <v>123</v>
      </c>
      <c r="E256" s="220" t="s">
        <v>385</v>
      </c>
      <c r="F256" s="221" t="s">
        <v>386</v>
      </c>
      <c r="G256" s="222" t="s">
        <v>229</v>
      </c>
      <c r="H256" s="223">
        <v>1</v>
      </c>
      <c r="I256" s="224"/>
      <c r="J256" s="225">
        <f>ROUND(I256*H256,2)</f>
        <v>0</v>
      </c>
      <c r="K256" s="221" t="s">
        <v>127</v>
      </c>
      <c r="L256" s="45"/>
      <c r="M256" s="226" t="s">
        <v>1</v>
      </c>
      <c r="N256" s="227" t="s">
        <v>41</v>
      </c>
      <c r="O256" s="92"/>
      <c r="P256" s="228">
        <f>O256*H256</f>
        <v>0</v>
      </c>
      <c r="Q256" s="228">
        <v>0.00109</v>
      </c>
      <c r="R256" s="228">
        <f>Q256*H256</f>
        <v>0.00109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140</v>
      </c>
      <c r="AT256" s="230" t="s">
        <v>123</v>
      </c>
      <c r="AU256" s="230" t="s">
        <v>86</v>
      </c>
      <c r="AY256" s="18" t="s">
        <v>120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84</v>
      </c>
      <c r="BK256" s="231">
        <f>ROUND(I256*H256,2)</f>
        <v>0</v>
      </c>
      <c r="BL256" s="18" t="s">
        <v>140</v>
      </c>
      <c r="BM256" s="230" t="s">
        <v>387</v>
      </c>
    </row>
    <row r="257" s="2" customFormat="1" ht="16.5" customHeight="1">
      <c r="A257" s="39"/>
      <c r="B257" s="40"/>
      <c r="C257" s="286" t="s">
        <v>388</v>
      </c>
      <c r="D257" s="286" t="s">
        <v>318</v>
      </c>
      <c r="E257" s="287" t="s">
        <v>389</v>
      </c>
      <c r="F257" s="288" t="s">
        <v>390</v>
      </c>
      <c r="G257" s="289" t="s">
        <v>229</v>
      </c>
      <c r="H257" s="290">
        <v>1</v>
      </c>
      <c r="I257" s="291"/>
      <c r="J257" s="292">
        <f>ROUND(I257*H257,2)</f>
        <v>0</v>
      </c>
      <c r="K257" s="288" t="s">
        <v>1</v>
      </c>
      <c r="L257" s="293"/>
      <c r="M257" s="294" t="s">
        <v>1</v>
      </c>
      <c r="N257" s="295" t="s">
        <v>41</v>
      </c>
      <c r="O257" s="92"/>
      <c r="P257" s="228">
        <f>O257*H257</f>
        <v>0</v>
      </c>
      <c r="Q257" s="228">
        <v>0.016500000000000001</v>
      </c>
      <c r="R257" s="228">
        <f>Q257*H257</f>
        <v>0.016500000000000001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169</v>
      </c>
      <c r="AT257" s="230" t="s">
        <v>318</v>
      </c>
      <c r="AU257" s="230" t="s">
        <v>86</v>
      </c>
      <c r="AY257" s="18" t="s">
        <v>120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84</v>
      </c>
      <c r="BK257" s="231">
        <f>ROUND(I257*H257,2)</f>
        <v>0</v>
      </c>
      <c r="BL257" s="18" t="s">
        <v>140</v>
      </c>
      <c r="BM257" s="230" t="s">
        <v>391</v>
      </c>
    </row>
    <row r="258" s="2" customFormat="1" ht="24.15" customHeight="1">
      <c r="A258" s="39"/>
      <c r="B258" s="40"/>
      <c r="C258" s="219" t="s">
        <v>392</v>
      </c>
      <c r="D258" s="219" t="s">
        <v>123</v>
      </c>
      <c r="E258" s="220" t="s">
        <v>393</v>
      </c>
      <c r="F258" s="221" t="s">
        <v>394</v>
      </c>
      <c r="G258" s="222" t="s">
        <v>229</v>
      </c>
      <c r="H258" s="223">
        <v>22</v>
      </c>
      <c r="I258" s="224"/>
      <c r="J258" s="225">
        <f>ROUND(I258*H258,2)</f>
        <v>0</v>
      </c>
      <c r="K258" s="221" t="s">
        <v>127</v>
      </c>
      <c r="L258" s="45"/>
      <c r="M258" s="226" t="s">
        <v>1</v>
      </c>
      <c r="N258" s="227" t="s">
        <v>41</v>
      </c>
      <c r="O258" s="92"/>
      <c r="P258" s="228">
        <f>O258*H258</f>
        <v>0</v>
      </c>
      <c r="Q258" s="228">
        <v>0.00167</v>
      </c>
      <c r="R258" s="228">
        <f>Q258*H258</f>
        <v>0.036740000000000002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140</v>
      </c>
      <c r="AT258" s="230" t="s">
        <v>123</v>
      </c>
      <c r="AU258" s="230" t="s">
        <v>86</v>
      </c>
      <c r="AY258" s="18" t="s">
        <v>120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84</v>
      </c>
      <c r="BK258" s="231">
        <f>ROUND(I258*H258,2)</f>
        <v>0</v>
      </c>
      <c r="BL258" s="18" t="s">
        <v>140</v>
      </c>
      <c r="BM258" s="230" t="s">
        <v>395</v>
      </c>
    </row>
    <row r="259" s="14" customFormat="1">
      <c r="A259" s="14"/>
      <c r="B259" s="249"/>
      <c r="C259" s="250"/>
      <c r="D259" s="240" t="s">
        <v>191</v>
      </c>
      <c r="E259" s="251" t="s">
        <v>1</v>
      </c>
      <c r="F259" s="252" t="s">
        <v>396</v>
      </c>
      <c r="G259" s="250"/>
      <c r="H259" s="253">
        <v>8</v>
      </c>
      <c r="I259" s="254"/>
      <c r="J259" s="250"/>
      <c r="K259" s="250"/>
      <c r="L259" s="255"/>
      <c r="M259" s="256"/>
      <c r="N259" s="257"/>
      <c r="O259" s="257"/>
      <c r="P259" s="257"/>
      <c r="Q259" s="257"/>
      <c r="R259" s="257"/>
      <c r="S259" s="257"/>
      <c r="T259" s="258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59" t="s">
        <v>191</v>
      </c>
      <c r="AU259" s="259" t="s">
        <v>86</v>
      </c>
      <c r="AV259" s="14" t="s">
        <v>86</v>
      </c>
      <c r="AW259" s="14" t="s">
        <v>32</v>
      </c>
      <c r="AX259" s="14" t="s">
        <v>76</v>
      </c>
      <c r="AY259" s="259" t="s">
        <v>120</v>
      </c>
    </row>
    <row r="260" s="14" customFormat="1">
      <c r="A260" s="14"/>
      <c r="B260" s="249"/>
      <c r="C260" s="250"/>
      <c r="D260" s="240" t="s">
        <v>191</v>
      </c>
      <c r="E260" s="251" t="s">
        <v>1</v>
      </c>
      <c r="F260" s="252" t="s">
        <v>251</v>
      </c>
      <c r="G260" s="250"/>
      <c r="H260" s="253">
        <v>14</v>
      </c>
      <c r="I260" s="254"/>
      <c r="J260" s="250"/>
      <c r="K260" s="250"/>
      <c r="L260" s="255"/>
      <c r="M260" s="256"/>
      <c r="N260" s="257"/>
      <c r="O260" s="257"/>
      <c r="P260" s="257"/>
      <c r="Q260" s="257"/>
      <c r="R260" s="257"/>
      <c r="S260" s="257"/>
      <c r="T260" s="25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9" t="s">
        <v>191</v>
      </c>
      <c r="AU260" s="259" t="s">
        <v>86</v>
      </c>
      <c r="AV260" s="14" t="s">
        <v>86</v>
      </c>
      <c r="AW260" s="14" t="s">
        <v>32</v>
      </c>
      <c r="AX260" s="14" t="s">
        <v>76</v>
      </c>
      <c r="AY260" s="259" t="s">
        <v>120</v>
      </c>
    </row>
    <row r="261" s="15" customFormat="1">
      <c r="A261" s="15"/>
      <c r="B261" s="260"/>
      <c r="C261" s="261"/>
      <c r="D261" s="240" t="s">
        <v>191</v>
      </c>
      <c r="E261" s="262" t="s">
        <v>1</v>
      </c>
      <c r="F261" s="263" t="s">
        <v>196</v>
      </c>
      <c r="G261" s="261"/>
      <c r="H261" s="264">
        <v>22</v>
      </c>
      <c r="I261" s="265"/>
      <c r="J261" s="261"/>
      <c r="K261" s="261"/>
      <c r="L261" s="266"/>
      <c r="M261" s="267"/>
      <c r="N261" s="268"/>
      <c r="O261" s="268"/>
      <c r="P261" s="268"/>
      <c r="Q261" s="268"/>
      <c r="R261" s="268"/>
      <c r="S261" s="268"/>
      <c r="T261" s="269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0" t="s">
        <v>191</v>
      </c>
      <c r="AU261" s="270" t="s">
        <v>86</v>
      </c>
      <c r="AV261" s="15" t="s">
        <v>140</v>
      </c>
      <c r="AW261" s="15" t="s">
        <v>32</v>
      </c>
      <c r="AX261" s="15" t="s">
        <v>84</v>
      </c>
      <c r="AY261" s="270" t="s">
        <v>120</v>
      </c>
    </row>
    <row r="262" s="2" customFormat="1" ht="16.5" customHeight="1">
      <c r="A262" s="39"/>
      <c r="B262" s="40"/>
      <c r="C262" s="286" t="s">
        <v>397</v>
      </c>
      <c r="D262" s="286" t="s">
        <v>318</v>
      </c>
      <c r="E262" s="287" t="s">
        <v>398</v>
      </c>
      <c r="F262" s="288" t="s">
        <v>399</v>
      </c>
      <c r="G262" s="289" t="s">
        <v>229</v>
      </c>
      <c r="H262" s="290">
        <v>4</v>
      </c>
      <c r="I262" s="291"/>
      <c r="J262" s="292">
        <f>ROUND(I262*H262,2)</f>
        <v>0</v>
      </c>
      <c r="K262" s="288" t="s">
        <v>1</v>
      </c>
      <c r="L262" s="293"/>
      <c r="M262" s="294" t="s">
        <v>1</v>
      </c>
      <c r="N262" s="295" t="s">
        <v>41</v>
      </c>
      <c r="O262" s="92"/>
      <c r="P262" s="228">
        <f>O262*H262</f>
        <v>0</v>
      </c>
      <c r="Q262" s="228">
        <v>0.0077000000000000002</v>
      </c>
      <c r="R262" s="228">
        <f>Q262*H262</f>
        <v>0.030800000000000001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169</v>
      </c>
      <c r="AT262" s="230" t="s">
        <v>318</v>
      </c>
      <c r="AU262" s="230" t="s">
        <v>86</v>
      </c>
      <c r="AY262" s="18" t="s">
        <v>120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84</v>
      </c>
      <c r="BK262" s="231">
        <f>ROUND(I262*H262,2)</f>
        <v>0</v>
      </c>
      <c r="BL262" s="18" t="s">
        <v>140</v>
      </c>
      <c r="BM262" s="230" t="s">
        <v>400</v>
      </c>
    </row>
    <row r="263" s="2" customFormat="1" ht="16.5" customHeight="1">
      <c r="A263" s="39"/>
      <c r="B263" s="40"/>
      <c r="C263" s="286" t="s">
        <v>401</v>
      </c>
      <c r="D263" s="286" t="s">
        <v>318</v>
      </c>
      <c r="E263" s="287" t="s">
        <v>402</v>
      </c>
      <c r="F263" s="288" t="s">
        <v>403</v>
      </c>
      <c r="G263" s="289" t="s">
        <v>229</v>
      </c>
      <c r="H263" s="290">
        <v>1</v>
      </c>
      <c r="I263" s="291"/>
      <c r="J263" s="292">
        <f>ROUND(I263*H263,2)</f>
        <v>0</v>
      </c>
      <c r="K263" s="288" t="s">
        <v>1</v>
      </c>
      <c r="L263" s="293"/>
      <c r="M263" s="294" t="s">
        <v>1</v>
      </c>
      <c r="N263" s="295" t="s">
        <v>41</v>
      </c>
      <c r="O263" s="92"/>
      <c r="P263" s="228">
        <f>O263*H263</f>
        <v>0</v>
      </c>
      <c r="Q263" s="228">
        <v>0.0077000000000000002</v>
      </c>
      <c r="R263" s="228">
        <f>Q263*H263</f>
        <v>0.0077000000000000002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169</v>
      </c>
      <c r="AT263" s="230" t="s">
        <v>318</v>
      </c>
      <c r="AU263" s="230" t="s">
        <v>86</v>
      </c>
      <c r="AY263" s="18" t="s">
        <v>120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84</v>
      </c>
      <c r="BK263" s="231">
        <f>ROUND(I263*H263,2)</f>
        <v>0</v>
      </c>
      <c r="BL263" s="18" t="s">
        <v>140</v>
      </c>
      <c r="BM263" s="230" t="s">
        <v>404</v>
      </c>
    </row>
    <row r="264" s="2" customFormat="1" ht="16.5" customHeight="1">
      <c r="A264" s="39"/>
      <c r="B264" s="40"/>
      <c r="C264" s="286" t="s">
        <v>165</v>
      </c>
      <c r="D264" s="286" t="s">
        <v>318</v>
      </c>
      <c r="E264" s="287" t="s">
        <v>405</v>
      </c>
      <c r="F264" s="288" t="s">
        <v>406</v>
      </c>
      <c r="G264" s="289" t="s">
        <v>229</v>
      </c>
      <c r="H264" s="290">
        <v>3</v>
      </c>
      <c r="I264" s="291"/>
      <c r="J264" s="292">
        <f>ROUND(I264*H264,2)</f>
        <v>0</v>
      </c>
      <c r="K264" s="288" t="s">
        <v>127</v>
      </c>
      <c r="L264" s="293"/>
      <c r="M264" s="294" t="s">
        <v>1</v>
      </c>
      <c r="N264" s="295" t="s">
        <v>41</v>
      </c>
      <c r="O264" s="92"/>
      <c r="P264" s="228">
        <f>O264*H264</f>
        <v>0</v>
      </c>
      <c r="Q264" s="228">
        <v>0.016500000000000001</v>
      </c>
      <c r="R264" s="228">
        <f>Q264*H264</f>
        <v>0.049500000000000002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169</v>
      </c>
      <c r="AT264" s="230" t="s">
        <v>318</v>
      </c>
      <c r="AU264" s="230" t="s">
        <v>86</v>
      </c>
      <c r="AY264" s="18" t="s">
        <v>120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84</v>
      </c>
      <c r="BK264" s="231">
        <f>ROUND(I264*H264,2)</f>
        <v>0</v>
      </c>
      <c r="BL264" s="18" t="s">
        <v>140</v>
      </c>
      <c r="BM264" s="230" t="s">
        <v>407</v>
      </c>
    </row>
    <row r="265" s="2" customFormat="1" ht="16.5" customHeight="1">
      <c r="A265" s="39"/>
      <c r="B265" s="40"/>
      <c r="C265" s="286" t="s">
        <v>408</v>
      </c>
      <c r="D265" s="286" t="s">
        <v>318</v>
      </c>
      <c r="E265" s="287" t="s">
        <v>409</v>
      </c>
      <c r="F265" s="288" t="s">
        <v>410</v>
      </c>
      <c r="G265" s="289" t="s">
        <v>229</v>
      </c>
      <c r="H265" s="290">
        <v>14</v>
      </c>
      <c r="I265" s="291"/>
      <c r="J265" s="292">
        <f>ROUND(I265*H265,2)</f>
        <v>0</v>
      </c>
      <c r="K265" s="288" t="s">
        <v>1</v>
      </c>
      <c r="L265" s="293"/>
      <c r="M265" s="294" t="s">
        <v>1</v>
      </c>
      <c r="N265" s="295" t="s">
        <v>41</v>
      </c>
      <c r="O265" s="92"/>
      <c r="P265" s="228">
        <f>O265*H265</f>
        <v>0</v>
      </c>
      <c r="Q265" s="228">
        <v>0.016500000000000001</v>
      </c>
      <c r="R265" s="228">
        <f>Q265*H265</f>
        <v>0.23100000000000001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169</v>
      </c>
      <c r="AT265" s="230" t="s">
        <v>318</v>
      </c>
      <c r="AU265" s="230" t="s">
        <v>86</v>
      </c>
      <c r="AY265" s="18" t="s">
        <v>120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84</v>
      </c>
      <c r="BK265" s="231">
        <f>ROUND(I265*H265,2)</f>
        <v>0</v>
      </c>
      <c r="BL265" s="18" t="s">
        <v>140</v>
      </c>
      <c r="BM265" s="230" t="s">
        <v>411</v>
      </c>
    </row>
    <row r="266" s="2" customFormat="1" ht="24.15" customHeight="1">
      <c r="A266" s="39"/>
      <c r="B266" s="40"/>
      <c r="C266" s="219" t="s">
        <v>412</v>
      </c>
      <c r="D266" s="219" t="s">
        <v>123</v>
      </c>
      <c r="E266" s="220" t="s">
        <v>413</v>
      </c>
      <c r="F266" s="221" t="s">
        <v>414</v>
      </c>
      <c r="G266" s="222" t="s">
        <v>229</v>
      </c>
      <c r="H266" s="223">
        <v>6</v>
      </c>
      <c r="I266" s="224"/>
      <c r="J266" s="225">
        <f>ROUND(I266*H266,2)</f>
        <v>0</v>
      </c>
      <c r="K266" s="221" t="s">
        <v>127</v>
      </c>
      <c r="L266" s="45"/>
      <c r="M266" s="226" t="s">
        <v>1</v>
      </c>
      <c r="N266" s="227" t="s">
        <v>41</v>
      </c>
      <c r="O266" s="92"/>
      <c r="P266" s="228">
        <f>O266*H266</f>
        <v>0</v>
      </c>
      <c r="Q266" s="228">
        <v>0.0017099999999999999</v>
      </c>
      <c r="R266" s="228">
        <f>Q266*H266</f>
        <v>0.01026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140</v>
      </c>
      <c r="AT266" s="230" t="s">
        <v>123</v>
      </c>
      <c r="AU266" s="230" t="s">
        <v>86</v>
      </c>
      <c r="AY266" s="18" t="s">
        <v>120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84</v>
      </c>
      <c r="BK266" s="231">
        <f>ROUND(I266*H266,2)</f>
        <v>0</v>
      </c>
      <c r="BL266" s="18" t="s">
        <v>140</v>
      </c>
      <c r="BM266" s="230" t="s">
        <v>415</v>
      </c>
    </row>
    <row r="267" s="2" customFormat="1" ht="16.5" customHeight="1">
      <c r="A267" s="39"/>
      <c r="B267" s="40"/>
      <c r="C267" s="286" t="s">
        <v>416</v>
      </c>
      <c r="D267" s="286" t="s">
        <v>318</v>
      </c>
      <c r="E267" s="287" t="s">
        <v>417</v>
      </c>
      <c r="F267" s="288" t="s">
        <v>418</v>
      </c>
      <c r="G267" s="289" t="s">
        <v>229</v>
      </c>
      <c r="H267" s="290">
        <v>6</v>
      </c>
      <c r="I267" s="291"/>
      <c r="J267" s="292">
        <f>ROUND(I267*H267,2)</f>
        <v>0</v>
      </c>
      <c r="K267" s="288" t="s">
        <v>1</v>
      </c>
      <c r="L267" s="293"/>
      <c r="M267" s="294" t="s">
        <v>1</v>
      </c>
      <c r="N267" s="295" t="s">
        <v>41</v>
      </c>
      <c r="O267" s="92"/>
      <c r="P267" s="228">
        <f>O267*H267</f>
        <v>0</v>
      </c>
      <c r="Q267" s="228">
        <v>0.0149</v>
      </c>
      <c r="R267" s="228">
        <f>Q267*H267</f>
        <v>0.089400000000000007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169</v>
      </c>
      <c r="AT267" s="230" t="s">
        <v>318</v>
      </c>
      <c r="AU267" s="230" t="s">
        <v>86</v>
      </c>
      <c r="AY267" s="18" t="s">
        <v>120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84</v>
      </c>
      <c r="BK267" s="231">
        <f>ROUND(I267*H267,2)</f>
        <v>0</v>
      </c>
      <c r="BL267" s="18" t="s">
        <v>140</v>
      </c>
      <c r="BM267" s="230" t="s">
        <v>419</v>
      </c>
    </row>
    <row r="268" s="2" customFormat="1" ht="24.15" customHeight="1">
      <c r="A268" s="39"/>
      <c r="B268" s="40"/>
      <c r="C268" s="219" t="s">
        <v>420</v>
      </c>
      <c r="D268" s="219" t="s">
        <v>123</v>
      </c>
      <c r="E268" s="220" t="s">
        <v>421</v>
      </c>
      <c r="F268" s="221" t="s">
        <v>422</v>
      </c>
      <c r="G268" s="222" t="s">
        <v>215</v>
      </c>
      <c r="H268" s="223">
        <v>40.899999999999999</v>
      </c>
      <c r="I268" s="224"/>
      <c r="J268" s="225">
        <f>ROUND(I268*H268,2)</f>
        <v>0</v>
      </c>
      <c r="K268" s="221" t="s">
        <v>127</v>
      </c>
      <c r="L268" s="45"/>
      <c r="M268" s="226" t="s">
        <v>1</v>
      </c>
      <c r="N268" s="227" t="s">
        <v>41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140</v>
      </c>
      <c r="AT268" s="230" t="s">
        <v>123</v>
      </c>
      <c r="AU268" s="230" t="s">
        <v>86</v>
      </c>
      <c r="AY268" s="18" t="s">
        <v>120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84</v>
      </c>
      <c r="BK268" s="231">
        <f>ROUND(I268*H268,2)</f>
        <v>0</v>
      </c>
      <c r="BL268" s="18" t="s">
        <v>140</v>
      </c>
      <c r="BM268" s="230" t="s">
        <v>423</v>
      </c>
    </row>
    <row r="269" s="13" customFormat="1">
      <c r="A269" s="13"/>
      <c r="B269" s="238"/>
      <c r="C269" s="239"/>
      <c r="D269" s="240" t="s">
        <v>191</v>
      </c>
      <c r="E269" s="241" t="s">
        <v>1</v>
      </c>
      <c r="F269" s="242" t="s">
        <v>208</v>
      </c>
      <c r="G269" s="239"/>
      <c r="H269" s="241" t="s">
        <v>1</v>
      </c>
      <c r="I269" s="243"/>
      <c r="J269" s="239"/>
      <c r="K269" s="239"/>
      <c r="L269" s="244"/>
      <c r="M269" s="245"/>
      <c r="N269" s="246"/>
      <c r="O269" s="246"/>
      <c r="P269" s="246"/>
      <c r="Q269" s="246"/>
      <c r="R269" s="246"/>
      <c r="S269" s="246"/>
      <c r="T269" s="24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8" t="s">
        <v>191</v>
      </c>
      <c r="AU269" s="248" t="s">
        <v>86</v>
      </c>
      <c r="AV269" s="13" t="s">
        <v>84</v>
      </c>
      <c r="AW269" s="13" t="s">
        <v>32</v>
      </c>
      <c r="AX269" s="13" t="s">
        <v>76</v>
      </c>
      <c r="AY269" s="248" t="s">
        <v>120</v>
      </c>
    </row>
    <row r="270" s="14" customFormat="1">
      <c r="A270" s="14"/>
      <c r="B270" s="249"/>
      <c r="C270" s="250"/>
      <c r="D270" s="240" t="s">
        <v>191</v>
      </c>
      <c r="E270" s="251" t="s">
        <v>1</v>
      </c>
      <c r="F270" s="252" t="s">
        <v>424</v>
      </c>
      <c r="G270" s="250"/>
      <c r="H270" s="253">
        <v>40.899999999999999</v>
      </c>
      <c r="I270" s="254"/>
      <c r="J270" s="250"/>
      <c r="K270" s="250"/>
      <c r="L270" s="255"/>
      <c r="M270" s="256"/>
      <c r="N270" s="257"/>
      <c r="O270" s="257"/>
      <c r="P270" s="257"/>
      <c r="Q270" s="257"/>
      <c r="R270" s="257"/>
      <c r="S270" s="257"/>
      <c r="T270" s="25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9" t="s">
        <v>191</v>
      </c>
      <c r="AU270" s="259" t="s">
        <v>86</v>
      </c>
      <c r="AV270" s="14" t="s">
        <v>86</v>
      </c>
      <c r="AW270" s="14" t="s">
        <v>32</v>
      </c>
      <c r="AX270" s="14" t="s">
        <v>84</v>
      </c>
      <c r="AY270" s="259" t="s">
        <v>120</v>
      </c>
    </row>
    <row r="271" s="2" customFormat="1" ht="24.15" customHeight="1">
      <c r="A271" s="39"/>
      <c r="B271" s="40"/>
      <c r="C271" s="286" t="s">
        <v>425</v>
      </c>
      <c r="D271" s="286" t="s">
        <v>318</v>
      </c>
      <c r="E271" s="287" t="s">
        <v>426</v>
      </c>
      <c r="F271" s="288" t="s">
        <v>427</v>
      </c>
      <c r="G271" s="289" t="s">
        <v>215</v>
      </c>
      <c r="H271" s="290">
        <v>41.308999999999998</v>
      </c>
      <c r="I271" s="291"/>
      <c r="J271" s="292">
        <f>ROUND(I271*H271,2)</f>
        <v>0</v>
      </c>
      <c r="K271" s="288" t="s">
        <v>127</v>
      </c>
      <c r="L271" s="293"/>
      <c r="M271" s="294" t="s">
        <v>1</v>
      </c>
      <c r="N271" s="295" t="s">
        <v>41</v>
      </c>
      <c r="O271" s="92"/>
      <c r="P271" s="228">
        <f>O271*H271</f>
        <v>0</v>
      </c>
      <c r="Q271" s="228">
        <v>0.00027</v>
      </c>
      <c r="R271" s="228">
        <f>Q271*H271</f>
        <v>0.011153429999999999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169</v>
      </c>
      <c r="AT271" s="230" t="s">
        <v>318</v>
      </c>
      <c r="AU271" s="230" t="s">
        <v>86</v>
      </c>
      <c r="AY271" s="18" t="s">
        <v>120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84</v>
      </c>
      <c r="BK271" s="231">
        <f>ROUND(I271*H271,2)</f>
        <v>0</v>
      </c>
      <c r="BL271" s="18" t="s">
        <v>140</v>
      </c>
      <c r="BM271" s="230" t="s">
        <v>428</v>
      </c>
    </row>
    <row r="272" s="14" customFormat="1">
      <c r="A272" s="14"/>
      <c r="B272" s="249"/>
      <c r="C272" s="250"/>
      <c r="D272" s="240" t="s">
        <v>191</v>
      </c>
      <c r="E272" s="251" t="s">
        <v>1</v>
      </c>
      <c r="F272" s="252" t="s">
        <v>429</v>
      </c>
      <c r="G272" s="250"/>
      <c r="H272" s="253">
        <v>41.308999999999998</v>
      </c>
      <c r="I272" s="254"/>
      <c r="J272" s="250"/>
      <c r="K272" s="250"/>
      <c r="L272" s="255"/>
      <c r="M272" s="256"/>
      <c r="N272" s="257"/>
      <c r="O272" s="257"/>
      <c r="P272" s="257"/>
      <c r="Q272" s="257"/>
      <c r="R272" s="257"/>
      <c r="S272" s="257"/>
      <c r="T272" s="258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9" t="s">
        <v>191</v>
      </c>
      <c r="AU272" s="259" t="s">
        <v>86</v>
      </c>
      <c r="AV272" s="14" t="s">
        <v>86</v>
      </c>
      <c r="AW272" s="14" t="s">
        <v>32</v>
      </c>
      <c r="AX272" s="14" t="s">
        <v>84</v>
      </c>
      <c r="AY272" s="259" t="s">
        <v>120</v>
      </c>
    </row>
    <row r="273" s="2" customFormat="1" ht="24.15" customHeight="1">
      <c r="A273" s="39"/>
      <c r="B273" s="40"/>
      <c r="C273" s="219" t="s">
        <v>430</v>
      </c>
      <c r="D273" s="219" t="s">
        <v>123</v>
      </c>
      <c r="E273" s="220" t="s">
        <v>431</v>
      </c>
      <c r="F273" s="221" t="s">
        <v>432</v>
      </c>
      <c r="G273" s="222" t="s">
        <v>215</v>
      </c>
      <c r="H273" s="223">
        <v>2</v>
      </c>
      <c r="I273" s="224"/>
      <c r="J273" s="225">
        <f>ROUND(I273*H273,2)</f>
        <v>0</v>
      </c>
      <c r="K273" s="221" t="s">
        <v>127</v>
      </c>
      <c r="L273" s="45"/>
      <c r="M273" s="226" t="s">
        <v>1</v>
      </c>
      <c r="N273" s="227" t="s">
        <v>41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140</v>
      </c>
      <c r="AT273" s="230" t="s">
        <v>123</v>
      </c>
      <c r="AU273" s="230" t="s">
        <v>86</v>
      </c>
      <c r="AY273" s="18" t="s">
        <v>120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84</v>
      </c>
      <c r="BK273" s="231">
        <f>ROUND(I273*H273,2)</f>
        <v>0</v>
      </c>
      <c r="BL273" s="18" t="s">
        <v>140</v>
      </c>
      <c r="BM273" s="230" t="s">
        <v>433</v>
      </c>
    </row>
    <row r="274" s="14" customFormat="1">
      <c r="A274" s="14"/>
      <c r="B274" s="249"/>
      <c r="C274" s="250"/>
      <c r="D274" s="240" t="s">
        <v>191</v>
      </c>
      <c r="E274" s="251" t="s">
        <v>1</v>
      </c>
      <c r="F274" s="252" t="s">
        <v>434</v>
      </c>
      <c r="G274" s="250"/>
      <c r="H274" s="253">
        <v>2</v>
      </c>
      <c r="I274" s="254"/>
      <c r="J274" s="250"/>
      <c r="K274" s="250"/>
      <c r="L274" s="255"/>
      <c r="M274" s="256"/>
      <c r="N274" s="257"/>
      <c r="O274" s="257"/>
      <c r="P274" s="257"/>
      <c r="Q274" s="257"/>
      <c r="R274" s="257"/>
      <c r="S274" s="257"/>
      <c r="T274" s="258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59" t="s">
        <v>191</v>
      </c>
      <c r="AU274" s="259" t="s">
        <v>86</v>
      </c>
      <c r="AV274" s="14" t="s">
        <v>86</v>
      </c>
      <c r="AW274" s="14" t="s">
        <v>32</v>
      </c>
      <c r="AX274" s="14" t="s">
        <v>84</v>
      </c>
      <c r="AY274" s="259" t="s">
        <v>120</v>
      </c>
    </row>
    <row r="275" s="2" customFormat="1" ht="24.15" customHeight="1">
      <c r="A275" s="39"/>
      <c r="B275" s="40"/>
      <c r="C275" s="286" t="s">
        <v>435</v>
      </c>
      <c r="D275" s="286" t="s">
        <v>318</v>
      </c>
      <c r="E275" s="287" t="s">
        <v>436</v>
      </c>
      <c r="F275" s="288" t="s">
        <v>437</v>
      </c>
      <c r="G275" s="289" t="s">
        <v>215</v>
      </c>
      <c r="H275" s="290">
        <v>2</v>
      </c>
      <c r="I275" s="291"/>
      <c r="J275" s="292">
        <f>ROUND(I275*H275,2)</f>
        <v>0</v>
      </c>
      <c r="K275" s="288" t="s">
        <v>127</v>
      </c>
      <c r="L275" s="293"/>
      <c r="M275" s="294" t="s">
        <v>1</v>
      </c>
      <c r="N275" s="295" t="s">
        <v>41</v>
      </c>
      <c r="O275" s="92"/>
      <c r="P275" s="228">
        <f>O275*H275</f>
        <v>0</v>
      </c>
      <c r="Q275" s="228">
        <v>0.00042999999999999999</v>
      </c>
      <c r="R275" s="228">
        <f>Q275*H275</f>
        <v>0.00085999999999999998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169</v>
      </c>
      <c r="AT275" s="230" t="s">
        <v>318</v>
      </c>
      <c r="AU275" s="230" t="s">
        <v>86</v>
      </c>
      <c r="AY275" s="18" t="s">
        <v>120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84</v>
      </c>
      <c r="BK275" s="231">
        <f>ROUND(I275*H275,2)</f>
        <v>0</v>
      </c>
      <c r="BL275" s="18" t="s">
        <v>140</v>
      </c>
      <c r="BM275" s="230" t="s">
        <v>438</v>
      </c>
    </row>
    <row r="276" s="2" customFormat="1" ht="24.15" customHeight="1">
      <c r="A276" s="39"/>
      <c r="B276" s="40"/>
      <c r="C276" s="219" t="s">
        <v>439</v>
      </c>
      <c r="D276" s="219" t="s">
        <v>123</v>
      </c>
      <c r="E276" s="220" t="s">
        <v>440</v>
      </c>
      <c r="F276" s="221" t="s">
        <v>441</v>
      </c>
      <c r="G276" s="222" t="s">
        <v>215</v>
      </c>
      <c r="H276" s="223">
        <v>403.30000000000001</v>
      </c>
      <c r="I276" s="224"/>
      <c r="J276" s="225">
        <f>ROUND(I276*H276,2)</f>
        <v>0</v>
      </c>
      <c r="K276" s="221" t="s">
        <v>127</v>
      </c>
      <c r="L276" s="45"/>
      <c r="M276" s="226" t="s">
        <v>1</v>
      </c>
      <c r="N276" s="227" t="s">
        <v>41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140</v>
      </c>
      <c r="AT276" s="230" t="s">
        <v>123</v>
      </c>
      <c r="AU276" s="230" t="s">
        <v>86</v>
      </c>
      <c r="AY276" s="18" t="s">
        <v>120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84</v>
      </c>
      <c r="BK276" s="231">
        <f>ROUND(I276*H276,2)</f>
        <v>0</v>
      </c>
      <c r="BL276" s="18" t="s">
        <v>140</v>
      </c>
      <c r="BM276" s="230" t="s">
        <v>442</v>
      </c>
    </row>
    <row r="277" s="14" customFormat="1">
      <c r="A277" s="14"/>
      <c r="B277" s="249"/>
      <c r="C277" s="250"/>
      <c r="D277" s="240" t="s">
        <v>191</v>
      </c>
      <c r="E277" s="251" t="s">
        <v>1</v>
      </c>
      <c r="F277" s="252" t="s">
        <v>443</v>
      </c>
      <c r="G277" s="250"/>
      <c r="H277" s="253">
        <v>158.80000000000001</v>
      </c>
      <c r="I277" s="254"/>
      <c r="J277" s="250"/>
      <c r="K277" s="250"/>
      <c r="L277" s="255"/>
      <c r="M277" s="256"/>
      <c r="N277" s="257"/>
      <c r="O277" s="257"/>
      <c r="P277" s="257"/>
      <c r="Q277" s="257"/>
      <c r="R277" s="257"/>
      <c r="S277" s="257"/>
      <c r="T277" s="25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59" t="s">
        <v>191</v>
      </c>
      <c r="AU277" s="259" t="s">
        <v>86</v>
      </c>
      <c r="AV277" s="14" t="s">
        <v>86</v>
      </c>
      <c r="AW277" s="14" t="s">
        <v>32</v>
      </c>
      <c r="AX277" s="14" t="s">
        <v>76</v>
      </c>
      <c r="AY277" s="259" t="s">
        <v>120</v>
      </c>
    </row>
    <row r="278" s="14" customFormat="1">
      <c r="A278" s="14"/>
      <c r="B278" s="249"/>
      <c r="C278" s="250"/>
      <c r="D278" s="240" t="s">
        <v>191</v>
      </c>
      <c r="E278" s="251" t="s">
        <v>1</v>
      </c>
      <c r="F278" s="252" t="s">
        <v>444</v>
      </c>
      <c r="G278" s="250"/>
      <c r="H278" s="253">
        <v>235.80000000000001</v>
      </c>
      <c r="I278" s="254"/>
      <c r="J278" s="250"/>
      <c r="K278" s="250"/>
      <c r="L278" s="255"/>
      <c r="M278" s="256"/>
      <c r="N278" s="257"/>
      <c r="O278" s="257"/>
      <c r="P278" s="257"/>
      <c r="Q278" s="257"/>
      <c r="R278" s="257"/>
      <c r="S278" s="257"/>
      <c r="T278" s="258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59" t="s">
        <v>191</v>
      </c>
      <c r="AU278" s="259" t="s">
        <v>86</v>
      </c>
      <c r="AV278" s="14" t="s">
        <v>86</v>
      </c>
      <c r="AW278" s="14" t="s">
        <v>32</v>
      </c>
      <c r="AX278" s="14" t="s">
        <v>76</v>
      </c>
      <c r="AY278" s="259" t="s">
        <v>120</v>
      </c>
    </row>
    <row r="279" s="14" customFormat="1">
      <c r="A279" s="14"/>
      <c r="B279" s="249"/>
      <c r="C279" s="250"/>
      <c r="D279" s="240" t="s">
        <v>191</v>
      </c>
      <c r="E279" s="251" t="s">
        <v>1</v>
      </c>
      <c r="F279" s="252" t="s">
        <v>445</v>
      </c>
      <c r="G279" s="250"/>
      <c r="H279" s="253">
        <v>8.6999999999999993</v>
      </c>
      <c r="I279" s="254"/>
      <c r="J279" s="250"/>
      <c r="K279" s="250"/>
      <c r="L279" s="255"/>
      <c r="M279" s="256"/>
      <c r="N279" s="257"/>
      <c r="O279" s="257"/>
      <c r="P279" s="257"/>
      <c r="Q279" s="257"/>
      <c r="R279" s="257"/>
      <c r="S279" s="257"/>
      <c r="T279" s="25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59" t="s">
        <v>191</v>
      </c>
      <c r="AU279" s="259" t="s">
        <v>86</v>
      </c>
      <c r="AV279" s="14" t="s">
        <v>86</v>
      </c>
      <c r="AW279" s="14" t="s">
        <v>32</v>
      </c>
      <c r="AX279" s="14" t="s">
        <v>76</v>
      </c>
      <c r="AY279" s="259" t="s">
        <v>120</v>
      </c>
    </row>
    <row r="280" s="15" customFormat="1">
      <c r="A280" s="15"/>
      <c r="B280" s="260"/>
      <c r="C280" s="261"/>
      <c r="D280" s="240" t="s">
        <v>191</v>
      </c>
      <c r="E280" s="262" t="s">
        <v>1</v>
      </c>
      <c r="F280" s="263" t="s">
        <v>196</v>
      </c>
      <c r="G280" s="261"/>
      <c r="H280" s="264">
        <v>403.30000000000001</v>
      </c>
      <c r="I280" s="265"/>
      <c r="J280" s="261"/>
      <c r="K280" s="261"/>
      <c r="L280" s="266"/>
      <c r="M280" s="267"/>
      <c r="N280" s="268"/>
      <c r="O280" s="268"/>
      <c r="P280" s="268"/>
      <c r="Q280" s="268"/>
      <c r="R280" s="268"/>
      <c r="S280" s="268"/>
      <c r="T280" s="269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0" t="s">
        <v>191</v>
      </c>
      <c r="AU280" s="270" t="s">
        <v>86</v>
      </c>
      <c r="AV280" s="15" t="s">
        <v>140</v>
      </c>
      <c r="AW280" s="15" t="s">
        <v>32</v>
      </c>
      <c r="AX280" s="15" t="s">
        <v>84</v>
      </c>
      <c r="AY280" s="270" t="s">
        <v>120</v>
      </c>
    </row>
    <row r="281" s="2" customFormat="1" ht="24.15" customHeight="1">
      <c r="A281" s="39"/>
      <c r="B281" s="40"/>
      <c r="C281" s="286" t="s">
        <v>446</v>
      </c>
      <c r="D281" s="286" t="s">
        <v>318</v>
      </c>
      <c r="E281" s="287" t="s">
        <v>447</v>
      </c>
      <c r="F281" s="288" t="s">
        <v>448</v>
      </c>
      <c r="G281" s="289" t="s">
        <v>215</v>
      </c>
      <c r="H281" s="290">
        <v>407.33300000000003</v>
      </c>
      <c r="I281" s="291"/>
      <c r="J281" s="292">
        <f>ROUND(I281*H281,2)</f>
        <v>0</v>
      </c>
      <c r="K281" s="288" t="s">
        <v>127</v>
      </c>
      <c r="L281" s="293"/>
      <c r="M281" s="294" t="s">
        <v>1</v>
      </c>
      <c r="N281" s="295" t="s">
        <v>41</v>
      </c>
      <c r="O281" s="92"/>
      <c r="P281" s="228">
        <f>O281*H281</f>
        <v>0</v>
      </c>
      <c r="Q281" s="228">
        <v>0.00214</v>
      </c>
      <c r="R281" s="228">
        <f>Q281*H281</f>
        <v>0.87169262000000003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169</v>
      </c>
      <c r="AT281" s="230" t="s">
        <v>318</v>
      </c>
      <c r="AU281" s="230" t="s">
        <v>86</v>
      </c>
      <c r="AY281" s="18" t="s">
        <v>120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84</v>
      </c>
      <c r="BK281" s="231">
        <f>ROUND(I281*H281,2)</f>
        <v>0</v>
      </c>
      <c r="BL281" s="18" t="s">
        <v>140</v>
      </c>
      <c r="BM281" s="230" t="s">
        <v>449</v>
      </c>
    </row>
    <row r="282" s="14" customFormat="1">
      <c r="A282" s="14"/>
      <c r="B282" s="249"/>
      <c r="C282" s="250"/>
      <c r="D282" s="240" t="s">
        <v>191</v>
      </c>
      <c r="E282" s="251" t="s">
        <v>1</v>
      </c>
      <c r="F282" s="252" t="s">
        <v>450</v>
      </c>
      <c r="G282" s="250"/>
      <c r="H282" s="253">
        <v>407.33300000000003</v>
      </c>
      <c r="I282" s="254"/>
      <c r="J282" s="250"/>
      <c r="K282" s="250"/>
      <c r="L282" s="255"/>
      <c r="M282" s="256"/>
      <c r="N282" s="257"/>
      <c r="O282" s="257"/>
      <c r="P282" s="257"/>
      <c r="Q282" s="257"/>
      <c r="R282" s="257"/>
      <c r="S282" s="257"/>
      <c r="T282" s="25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9" t="s">
        <v>191</v>
      </c>
      <c r="AU282" s="259" t="s">
        <v>86</v>
      </c>
      <c r="AV282" s="14" t="s">
        <v>86</v>
      </c>
      <c r="AW282" s="14" t="s">
        <v>32</v>
      </c>
      <c r="AX282" s="14" t="s">
        <v>84</v>
      </c>
      <c r="AY282" s="259" t="s">
        <v>120</v>
      </c>
    </row>
    <row r="283" s="2" customFormat="1" ht="16.5" customHeight="1">
      <c r="A283" s="39"/>
      <c r="B283" s="40"/>
      <c r="C283" s="219" t="s">
        <v>451</v>
      </c>
      <c r="D283" s="219" t="s">
        <v>123</v>
      </c>
      <c r="E283" s="220" t="s">
        <v>452</v>
      </c>
      <c r="F283" s="221" t="s">
        <v>453</v>
      </c>
      <c r="G283" s="222" t="s">
        <v>229</v>
      </c>
      <c r="H283" s="223">
        <v>15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41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140</v>
      </c>
      <c r="AT283" s="230" t="s">
        <v>123</v>
      </c>
      <c r="AU283" s="230" t="s">
        <v>86</v>
      </c>
      <c r="AY283" s="18" t="s">
        <v>120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84</v>
      </c>
      <c r="BK283" s="231">
        <f>ROUND(I283*H283,2)</f>
        <v>0</v>
      </c>
      <c r="BL283" s="18" t="s">
        <v>140</v>
      </c>
      <c r="BM283" s="230" t="s">
        <v>454</v>
      </c>
    </row>
    <row r="284" s="2" customFormat="1" ht="16.5" customHeight="1">
      <c r="A284" s="39"/>
      <c r="B284" s="40"/>
      <c r="C284" s="286" t="s">
        <v>455</v>
      </c>
      <c r="D284" s="286" t="s">
        <v>318</v>
      </c>
      <c r="E284" s="287" t="s">
        <v>456</v>
      </c>
      <c r="F284" s="288" t="s">
        <v>457</v>
      </c>
      <c r="G284" s="289" t="s">
        <v>229</v>
      </c>
      <c r="H284" s="290">
        <v>16</v>
      </c>
      <c r="I284" s="291"/>
      <c r="J284" s="292">
        <f>ROUND(I284*H284,2)</f>
        <v>0</v>
      </c>
      <c r="K284" s="288" t="s">
        <v>1</v>
      </c>
      <c r="L284" s="293"/>
      <c r="M284" s="294" t="s">
        <v>1</v>
      </c>
      <c r="N284" s="295" t="s">
        <v>41</v>
      </c>
      <c r="O284" s="92"/>
      <c r="P284" s="228">
        <f>O284*H284</f>
        <v>0</v>
      </c>
      <c r="Q284" s="228">
        <v>0.00016000000000000001</v>
      </c>
      <c r="R284" s="228">
        <f>Q284*H284</f>
        <v>0.0025600000000000002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169</v>
      </c>
      <c r="AT284" s="230" t="s">
        <v>318</v>
      </c>
      <c r="AU284" s="230" t="s">
        <v>86</v>
      </c>
      <c r="AY284" s="18" t="s">
        <v>120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84</v>
      </c>
      <c r="BK284" s="231">
        <f>ROUND(I284*H284,2)</f>
        <v>0</v>
      </c>
      <c r="BL284" s="18" t="s">
        <v>140</v>
      </c>
      <c r="BM284" s="230" t="s">
        <v>458</v>
      </c>
    </row>
    <row r="285" s="2" customFormat="1" ht="16.5" customHeight="1">
      <c r="A285" s="39"/>
      <c r="B285" s="40"/>
      <c r="C285" s="219" t="s">
        <v>459</v>
      </c>
      <c r="D285" s="219" t="s">
        <v>123</v>
      </c>
      <c r="E285" s="220" t="s">
        <v>460</v>
      </c>
      <c r="F285" s="221" t="s">
        <v>461</v>
      </c>
      <c r="G285" s="222" t="s">
        <v>229</v>
      </c>
      <c r="H285" s="223">
        <v>1</v>
      </c>
      <c r="I285" s="224"/>
      <c r="J285" s="225">
        <f>ROUND(I285*H285,2)</f>
        <v>0</v>
      </c>
      <c r="K285" s="221" t="s">
        <v>1</v>
      </c>
      <c r="L285" s="45"/>
      <c r="M285" s="226" t="s">
        <v>1</v>
      </c>
      <c r="N285" s="227" t="s">
        <v>41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140</v>
      </c>
      <c r="AT285" s="230" t="s">
        <v>123</v>
      </c>
      <c r="AU285" s="230" t="s">
        <v>86</v>
      </c>
      <c r="AY285" s="18" t="s">
        <v>120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84</v>
      </c>
      <c r="BK285" s="231">
        <f>ROUND(I285*H285,2)</f>
        <v>0</v>
      </c>
      <c r="BL285" s="18" t="s">
        <v>140</v>
      </c>
      <c r="BM285" s="230" t="s">
        <v>462</v>
      </c>
    </row>
    <row r="286" s="2" customFormat="1" ht="16.5" customHeight="1">
      <c r="A286" s="39"/>
      <c r="B286" s="40"/>
      <c r="C286" s="286" t="s">
        <v>463</v>
      </c>
      <c r="D286" s="286" t="s">
        <v>318</v>
      </c>
      <c r="E286" s="287" t="s">
        <v>464</v>
      </c>
      <c r="F286" s="288" t="s">
        <v>465</v>
      </c>
      <c r="G286" s="289" t="s">
        <v>229</v>
      </c>
      <c r="H286" s="290">
        <v>1</v>
      </c>
      <c r="I286" s="291"/>
      <c r="J286" s="292">
        <f>ROUND(I286*H286,2)</f>
        <v>0</v>
      </c>
      <c r="K286" s="288" t="s">
        <v>1</v>
      </c>
      <c r="L286" s="293"/>
      <c r="M286" s="294" t="s">
        <v>1</v>
      </c>
      <c r="N286" s="295" t="s">
        <v>41</v>
      </c>
      <c r="O286" s="92"/>
      <c r="P286" s="228">
        <f>O286*H286</f>
        <v>0</v>
      </c>
      <c r="Q286" s="228">
        <v>0.00031</v>
      </c>
      <c r="R286" s="228">
        <f>Q286*H286</f>
        <v>0.00031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169</v>
      </c>
      <c r="AT286" s="230" t="s">
        <v>318</v>
      </c>
      <c r="AU286" s="230" t="s">
        <v>86</v>
      </c>
      <c r="AY286" s="18" t="s">
        <v>120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84</v>
      </c>
      <c r="BK286" s="231">
        <f>ROUND(I286*H286,2)</f>
        <v>0</v>
      </c>
      <c r="BL286" s="18" t="s">
        <v>140</v>
      </c>
      <c r="BM286" s="230" t="s">
        <v>466</v>
      </c>
    </row>
    <row r="287" s="2" customFormat="1" ht="24.15" customHeight="1">
      <c r="A287" s="39"/>
      <c r="B287" s="40"/>
      <c r="C287" s="219" t="s">
        <v>467</v>
      </c>
      <c r="D287" s="219" t="s">
        <v>123</v>
      </c>
      <c r="E287" s="220" t="s">
        <v>468</v>
      </c>
      <c r="F287" s="221" t="s">
        <v>469</v>
      </c>
      <c r="G287" s="222" t="s">
        <v>229</v>
      </c>
      <c r="H287" s="223">
        <v>7</v>
      </c>
      <c r="I287" s="224"/>
      <c r="J287" s="225">
        <f>ROUND(I287*H287,2)</f>
        <v>0</v>
      </c>
      <c r="K287" s="221" t="s">
        <v>127</v>
      </c>
      <c r="L287" s="45"/>
      <c r="M287" s="226" t="s">
        <v>1</v>
      </c>
      <c r="N287" s="227" t="s">
        <v>41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140</v>
      </c>
      <c r="AT287" s="230" t="s">
        <v>123</v>
      </c>
      <c r="AU287" s="230" t="s">
        <v>86</v>
      </c>
      <c r="AY287" s="18" t="s">
        <v>120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84</v>
      </c>
      <c r="BK287" s="231">
        <f>ROUND(I287*H287,2)</f>
        <v>0</v>
      </c>
      <c r="BL287" s="18" t="s">
        <v>140</v>
      </c>
      <c r="BM287" s="230" t="s">
        <v>470</v>
      </c>
    </row>
    <row r="288" s="2" customFormat="1" ht="16.5" customHeight="1">
      <c r="A288" s="39"/>
      <c r="B288" s="40"/>
      <c r="C288" s="286" t="s">
        <v>471</v>
      </c>
      <c r="D288" s="286" t="s">
        <v>318</v>
      </c>
      <c r="E288" s="287" t="s">
        <v>472</v>
      </c>
      <c r="F288" s="288" t="s">
        <v>473</v>
      </c>
      <c r="G288" s="289" t="s">
        <v>229</v>
      </c>
      <c r="H288" s="290">
        <v>7</v>
      </c>
      <c r="I288" s="291"/>
      <c r="J288" s="292">
        <f>ROUND(I288*H288,2)</f>
        <v>0</v>
      </c>
      <c r="K288" s="288" t="s">
        <v>1</v>
      </c>
      <c r="L288" s="293"/>
      <c r="M288" s="294" t="s">
        <v>1</v>
      </c>
      <c r="N288" s="295" t="s">
        <v>41</v>
      </c>
      <c r="O288" s="92"/>
      <c r="P288" s="228">
        <f>O288*H288</f>
        <v>0</v>
      </c>
      <c r="Q288" s="228">
        <v>0.00084000000000000003</v>
      </c>
      <c r="R288" s="228">
        <f>Q288*H288</f>
        <v>0.0058799999999999998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169</v>
      </c>
      <c r="AT288" s="230" t="s">
        <v>318</v>
      </c>
      <c r="AU288" s="230" t="s">
        <v>86</v>
      </c>
      <c r="AY288" s="18" t="s">
        <v>120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84</v>
      </c>
      <c r="BK288" s="231">
        <f>ROUND(I288*H288,2)</f>
        <v>0</v>
      </c>
      <c r="BL288" s="18" t="s">
        <v>140</v>
      </c>
      <c r="BM288" s="230" t="s">
        <v>474</v>
      </c>
    </row>
    <row r="289" s="2" customFormat="1" ht="24.15" customHeight="1">
      <c r="A289" s="39"/>
      <c r="B289" s="40"/>
      <c r="C289" s="219" t="s">
        <v>475</v>
      </c>
      <c r="D289" s="219" t="s">
        <v>123</v>
      </c>
      <c r="E289" s="220" t="s">
        <v>476</v>
      </c>
      <c r="F289" s="221" t="s">
        <v>477</v>
      </c>
      <c r="G289" s="222" t="s">
        <v>229</v>
      </c>
      <c r="H289" s="223">
        <v>15</v>
      </c>
      <c r="I289" s="224"/>
      <c r="J289" s="225">
        <f>ROUND(I289*H289,2)</f>
        <v>0</v>
      </c>
      <c r="K289" s="221" t="s">
        <v>127</v>
      </c>
      <c r="L289" s="45"/>
      <c r="M289" s="226" t="s">
        <v>1</v>
      </c>
      <c r="N289" s="227" t="s">
        <v>41</v>
      </c>
      <c r="O289" s="92"/>
      <c r="P289" s="228">
        <f>O289*H289</f>
        <v>0</v>
      </c>
      <c r="Q289" s="228">
        <v>0.00016000000000000001</v>
      </c>
      <c r="R289" s="228">
        <f>Q289*H289</f>
        <v>0.0024000000000000002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140</v>
      </c>
      <c r="AT289" s="230" t="s">
        <v>123</v>
      </c>
      <c r="AU289" s="230" t="s">
        <v>86</v>
      </c>
      <c r="AY289" s="18" t="s">
        <v>120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84</v>
      </c>
      <c r="BK289" s="231">
        <f>ROUND(I289*H289,2)</f>
        <v>0</v>
      </c>
      <c r="BL289" s="18" t="s">
        <v>140</v>
      </c>
      <c r="BM289" s="230" t="s">
        <v>478</v>
      </c>
    </row>
    <row r="290" s="2" customFormat="1" ht="21.75" customHeight="1">
      <c r="A290" s="39"/>
      <c r="B290" s="40"/>
      <c r="C290" s="286" t="s">
        <v>479</v>
      </c>
      <c r="D290" s="286" t="s">
        <v>318</v>
      </c>
      <c r="E290" s="287" t="s">
        <v>480</v>
      </c>
      <c r="F290" s="288" t="s">
        <v>481</v>
      </c>
      <c r="G290" s="289" t="s">
        <v>229</v>
      </c>
      <c r="H290" s="290">
        <v>15</v>
      </c>
      <c r="I290" s="291"/>
      <c r="J290" s="292">
        <f>ROUND(I290*H290,2)</f>
        <v>0</v>
      </c>
      <c r="K290" s="288" t="s">
        <v>1</v>
      </c>
      <c r="L290" s="293"/>
      <c r="M290" s="294" t="s">
        <v>1</v>
      </c>
      <c r="N290" s="295" t="s">
        <v>41</v>
      </c>
      <c r="O290" s="92"/>
      <c r="P290" s="228">
        <f>O290*H290</f>
        <v>0</v>
      </c>
      <c r="Q290" s="228">
        <v>0.0025999999999999999</v>
      </c>
      <c r="R290" s="228">
        <f>Q290*H290</f>
        <v>0.039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169</v>
      </c>
      <c r="AT290" s="230" t="s">
        <v>318</v>
      </c>
      <c r="AU290" s="230" t="s">
        <v>86</v>
      </c>
      <c r="AY290" s="18" t="s">
        <v>120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84</v>
      </c>
      <c r="BK290" s="231">
        <f>ROUND(I290*H290,2)</f>
        <v>0</v>
      </c>
      <c r="BL290" s="18" t="s">
        <v>140</v>
      </c>
      <c r="BM290" s="230" t="s">
        <v>482</v>
      </c>
    </row>
    <row r="291" s="2" customFormat="1" ht="24.15" customHeight="1">
      <c r="A291" s="39"/>
      <c r="B291" s="40"/>
      <c r="C291" s="219" t="s">
        <v>483</v>
      </c>
      <c r="D291" s="219" t="s">
        <v>123</v>
      </c>
      <c r="E291" s="220" t="s">
        <v>484</v>
      </c>
      <c r="F291" s="221" t="s">
        <v>485</v>
      </c>
      <c r="G291" s="222" t="s">
        <v>229</v>
      </c>
      <c r="H291" s="223">
        <v>1</v>
      </c>
      <c r="I291" s="224"/>
      <c r="J291" s="225">
        <f>ROUND(I291*H291,2)</f>
        <v>0</v>
      </c>
      <c r="K291" s="221" t="s">
        <v>127</v>
      </c>
      <c r="L291" s="45"/>
      <c r="M291" s="226" t="s">
        <v>1</v>
      </c>
      <c r="N291" s="227" t="s">
        <v>41</v>
      </c>
      <c r="O291" s="92"/>
      <c r="P291" s="228">
        <f>O291*H291</f>
        <v>0</v>
      </c>
      <c r="Q291" s="228">
        <v>0.00024000000000000001</v>
      </c>
      <c r="R291" s="228">
        <f>Q291*H291</f>
        <v>0.00024000000000000001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140</v>
      </c>
      <c r="AT291" s="230" t="s">
        <v>123</v>
      </c>
      <c r="AU291" s="230" t="s">
        <v>86</v>
      </c>
      <c r="AY291" s="18" t="s">
        <v>120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84</v>
      </c>
      <c r="BK291" s="231">
        <f>ROUND(I291*H291,2)</f>
        <v>0</v>
      </c>
      <c r="BL291" s="18" t="s">
        <v>140</v>
      </c>
      <c r="BM291" s="230" t="s">
        <v>486</v>
      </c>
    </row>
    <row r="292" s="2" customFormat="1" ht="16.5" customHeight="1">
      <c r="A292" s="39"/>
      <c r="B292" s="40"/>
      <c r="C292" s="286" t="s">
        <v>487</v>
      </c>
      <c r="D292" s="286" t="s">
        <v>318</v>
      </c>
      <c r="E292" s="287" t="s">
        <v>488</v>
      </c>
      <c r="F292" s="288" t="s">
        <v>489</v>
      </c>
      <c r="G292" s="289" t="s">
        <v>229</v>
      </c>
      <c r="H292" s="290">
        <v>1</v>
      </c>
      <c r="I292" s="291"/>
      <c r="J292" s="292">
        <f>ROUND(I292*H292,2)</f>
        <v>0</v>
      </c>
      <c r="K292" s="288" t="s">
        <v>1</v>
      </c>
      <c r="L292" s="293"/>
      <c r="M292" s="294" t="s">
        <v>1</v>
      </c>
      <c r="N292" s="295" t="s">
        <v>41</v>
      </c>
      <c r="O292" s="92"/>
      <c r="P292" s="228">
        <f>O292*H292</f>
        <v>0</v>
      </c>
      <c r="Q292" s="228">
        <v>0.00364</v>
      </c>
      <c r="R292" s="228">
        <f>Q292*H292</f>
        <v>0.00364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169</v>
      </c>
      <c r="AT292" s="230" t="s">
        <v>318</v>
      </c>
      <c r="AU292" s="230" t="s">
        <v>86</v>
      </c>
      <c r="AY292" s="18" t="s">
        <v>120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84</v>
      </c>
      <c r="BK292" s="231">
        <f>ROUND(I292*H292,2)</f>
        <v>0</v>
      </c>
      <c r="BL292" s="18" t="s">
        <v>140</v>
      </c>
      <c r="BM292" s="230" t="s">
        <v>490</v>
      </c>
    </row>
    <row r="293" s="2" customFormat="1" ht="21.75" customHeight="1">
      <c r="A293" s="39"/>
      <c r="B293" s="40"/>
      <c r="C293" s="286" t="s">
        <v>491</v>
      </c>
      <c r="D293" s="286" t="s">
        <v>318</v>
      </c>
      <c r="E293" s="287" t="s">
        <v>492</v>
      </c>
      <c r="F293" s="288" t="s">
        <v>493</v>
      </c>
      <c r="G293" s="289" t="s">
        <v>229</v>
      </c>
      <c r="H293" s="290">
        <v>16</v>
      </c>
      <c r="I293" s="291"/>
      <c r="J293" s="292">
        <f>ROUND(I293*H293,2)</f>
        <v>0</v>
      </c>
      <c r="K293" s="288" t="s">
        <v>1</v>
      </c>
      <c r="L293" s="293"/>
      <c r="M293" s="294" t="s">
        <v>1</v>
      </c>
      <c r="N293" s="295" t="s">
        <v>41</v>
      </c>
      <c r="O293" s="92"/>
      <c r="P293" s="228">
        <f>O293*H293</f>
        <v>0</v>
      </c>
      <c r="Q293" s="228">
        <v>0.0053</v>
      </c>
      <c r="R293" s="228">
        <f>Q293*H293</f>
        <v>0.0848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169</v>
      </c>
      <c r="AT293" s="230" t="s">
        <v>318</v>
      </c>
      <c r="AU293" s="230" t="s">
        <v>86</v>
      </c>
      <c r="AY293" s="18" t="s">
        <v>120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84</v>
      </c>
      <c r="BK293" s="231">
        <f>ROUND(I293*H293,2)</f>
        <v>0</v>
      </c>
      <c r="BL293" s="18" t="s">
        <v>140</v>
      </c>
      <c r="BM293" s="230" t="s">
        <v>494</v>
      </c>
    </row>
    <row r="294" s="2" customFormat="1" ht="21.75" customHeight="1">
      <c r="A294" s="39"/>
      <c r="B294" s="40"/>
      <c r="C294" s="219" t="s">
        <v>495</v>
      </c>
      <c r="D294" s="219" t="s">
        <v>123</v>
      </c>
      <c r="E294" s="220" t="s">
        <v>496</v>
      </c>
      <c r="F294" s="221" t="s">
        <v>497</v>
      </c>
      <c r="G294" s="222" t="s">
        <v>229</v>
      </c>
      <c r="H294" s="223">
        <v>1</v>
      </c>
      <c r="I294" s="224"/>
      <c r="J294" s="225">
        <f>ROUND(I294*H294,2)</f>
        <v>0</v>
      </c>
      <c r="K294" s="221" t="s">
        <v>127</v>
      </c>
      <c r="L294" s="45"/>
      <c r="M294" s="226" t="s">
        <v>1</v>
      </c>
      <c r="N294" s="227" t="s">
        <v>41</v>
      </c>
      <c r="O294" s="92"/>
      <c r="P294" s="228">
        <f>O294*H294</f>
        <v>0</v>
      </c>
      <c r="Q294" s="228">
        <v>0.00072000000000000005</v>
      </c>
      <c r="R294" s="228">
        <f>Q294*H294</f>
        <v>0.00072000000000000005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140</v>
      </c>
      <c r="AT294" s="230" t="s">
        <v>123</v>
      </c>
      <c r="AU294" s="230" t="s">
        <v>86</v>
      </c>
      <c r="AY294" s="18" t="s">
        <v>120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84</v>
      </c>
      <c r="BK294" s="231">
        <f>ROUND(I294*H294,2)</f>
        <v>0</v>
      </c>
      <c r="BL294" s="18" t="s">
        <v>140</v>
      </c>
      <c r="BM294" s="230" t="s">
        <v>498</v>
      </c>
    </row>
    <row r="295" s="2" customFormat="1" ht="16.5" customHeight="1">
      <c r="A295" s="39"/>
      <c r="B295" s="40"/>
      <c r="C295" s="286" t="s">
        <v>499</v>
      </c>
      <c r="D295" s="286" t="s">
        <v>318</v>
      </c>
      <c r="E295" s="287" t="s">
        <v>500</v>
      </c>
      <c r="F295" s="288" t="s">
        <v>501</v>
      </c>
      <c r="G295" s="289" t="s">
        <v>229</v>
      </c>
      <c r="H295" s="290">
        <v>1</v>
      </c>
      <c r="I295" s="291"/>
      <c r="J295" s="292">
        <f>ROUND(I295*H295,2)</f>
        <v>0</v>
      </c>
      <c r="K295" s="288" t="s">
        <v>1</v>
      </c>
      <c r="L295" s="293"/>
      <c r="M295" s="294" t="s">
        <v>1</v>
      </c>
      <c r="N295" s="295" t="s">
        <v>41</v>
      </c>
      <c r="O295" s="92"/>
      <c r="P295" s="228">
        <f>O295*H295</f>
        <v>0</v>
      </c>
      <c r="Q295" s="228">
        <v>0.012</v>
      </c>
      <c r="R295" s="228">
        <f>Q295*H295</f>
        <v>0.012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169</v>
      </c>
      <c r="AT295" s="230" t="s">
        <v>318</v>
      </c>
      <c r="AU295" s="230" t="s">
        <v>86</v>
      </c>
      <c r="AY295" s="18" t="s">
        <v>120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84</v>
      </c>
      <c r="BK295" s="231">
        <f>ROUND(I295*H295,2)</f>
        <v>0</v>
      </c>
      <c r="BL295" s="18" t="s">
        <v>140</v>
      </c>
      <c r="BM295" s="230" t="s">
        <v>502</v>
      </c>
    </row>
    <row r="296" s="2" customFormat="1" ht="24.15" customHeight="1">
      <c r="A296" s="39"/>
      <c r="B296" s="40"/>
      <c r="C296" s="286" t="s">
        <v>503</v>
      </c>
      <c r="D296" s="286" t="s">
        <v>318</v>
      </c>
      <c r="E296" s="287" t="s">
        <v>504</v>
      </c>
      <c r="F296" s="288" t="s">
        <v>505</v>
      </c>
      <c r="G296" s="289" t="s">
        <v>1</v>
      </c>
      <c r="H296" s="290">
        <v>1</v>
      </c>
      <c r="I296" s="291"/>
      <c r="J296" s="292">
        <f>ROUND(I296*H296,2)</f>
        <v>0</v>
      </c>
      <c r="K296" s="288" t="s">
        <v>1</v>
      </c>
      <c r="L296" s="293"/>
      <c r="M296" s="294" t="s">
        <v>1</v>
      </c>
      <c r="N296" s="295" t="s">
        <v>41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169</v>
      </c>
      <c r="AT296" s="230" t="s">
        <v>318</v>
      </c>
      <c r="AU296" s="230" t="s">
        <v>86</v>
      </c>
      <c r="AY296" s="18" t="s">
        <v>120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84</v>
      </c>
      <c r="BK296" s="231">
        <f>ROUND(I296*H296,2)</f>
        <v>0</v>
      </c>
      <c r="BL296" s="18" t="s">
        <v>140</v>
      </c>
      <c r="BM296" s="230" t="s">
        <v>506</v>
      </c>
    </row>
    <row r="297" s="2" customFormat="1" ht="21.75" customHeight="1">
      <c r="A297" s="39"/>
      <c r="B297" s="40"/>
      <c r="C297" s="219" t="s">
        <v>507</v>
      </c>
      <c r="D297" s="219" t="s">
        <v>123</v>
      </c>
      <c r="E297" s="220" t="s">
        <v>508</v>
      </c>
      <c r="F297" s="221" t="s">
        <v>509</v>
      </c>
      <c r="G297" s="222" t="s">
        <v>229</v>
      </c>
      <c r="H297" s="223">
        <v>9</v>
      </c>
      <c r="I297" s="224"/>
      <c r="J297" s="225">
        <f>ROUND(I297*H297,2)</f>
        <v>0</v>
      </c>
      <c r="K297" s="221" t="s">
        <v>127</v>
      </c>
      <c r="L297" s="45"/>
      <c r="M297" s="226" t="s">
        <v>1</v>
      </c>
      <c r="N297" s="227" t="s">
        <v>41</v>
      </c>
      <c r="O297" s="92"/>
      <c r="P297" s="228">
        <f>O297*H297</f>
        <v>0</v>
      </c>
      <c r="Q297" s="228">
        <v>0.0016199999999999999</v>
      </c>
      <c r="R297" s="228">
        <f>Q297*H297</f>
        <v>0.014579999999999999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140</v>
      </c>
      <c r="AT297" s="230" t="s">
        <v>123</v>
      </c>
      <c r="AU297" s="230" t="s">
        <v>86</v>
      </c>
      <c r="AY297" s="18" t="s">
        <v>120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84</v>
      </c>
      <c r="BK297" s="231">
        <f>ROUND(I297*H297,2)</f>
        <v>0</v>
      </c>
      <c r="BL297" s="18" t="s">
        <v>140</v>
      </c>
      <c r="BM297" s="230" t="s">
        <v>510</v>
      </c>
    </row>
    <row r="298" s="2" customFormat="1" ht="16.5" customHeight="1">
      <c r="A298" s="39"/>
      <c r="B298" s="40"/>
      <c r="C298" s="286" t="s">
        <v>511</v>
      </c>
      <c r="D298" s="286" t="s">
        <v>318</v>
      </c>
      <c r="E298" s="287" t="s">
        <v>512</v>
      </c>
      <c r="F298" s="288" t="s">
        <v>513</v>
      </c>
      <c r="G298" s="289" t="s">
        <v>229</v>
      </c>
      <c r="H298" s="290">
        <v>9</v>
      </c>
      <c r="I298" s="291"/>
      <c r="J298" s="292">
        <f>ROUND(I298*H298,2)</f>
        <v>0</v>
      </c>
      <c r="K298" s="288" t="s">
        <v>1</v>
      </c>
      <c r="L298" s="293"/>
      <c r="M298" s="294" t="s">
        <v>1</v>
      </c>
      <c r="N298" s="295" t="s">
        <v>41</v>
      </c>
      <c r="O298" s="92"/>
      <c r="P298" s="228">
        <f>O298*H298</f>
        <v>0</v>
      </c>
      <c r="Q298" s="228">
        <v>0.012</v>
      </c>
      <c r="R298" s="228">
        <f>Q298*H298</f>
        <v>0.108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169</v>
      </c>
      <c r="AT298" s="230" t="s">
        <v>318</v>
      </c>
      <c r="AU298" s="230" t="s">
        <v>86</v>
      </c>
      <c r="AY298" s="18" t="s">
        <v>120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84</v>
      </c>
      <c r="BK298" s="231">
        <f>ROUND(I298*H298,2)</f>
        <v>0</v>
      </c>
      <c r="BL298" s="18" t="s">
        <v>140</v>
      </c>
      <c r="BM298" s="230" t="s">
        <v>514</v>
      </c>
    </row>
    <row r="299" s="2" customFormat="1" ht="24.15" customHeight="1">
      <c r="A299" s="39"/>
      <c r="B299" s="40"/>
      <c r="C299" s="286" t="s">
        <v>515</v>
      </c>
      <c r="D299" s="286" t="s">
        <v>318</v>
      </c>
      <c r="E299" s="287" t="s">
        <v>516</v>
      </c>
      <c r="F299" s="288" t="s">
        <v>517</v>
      </c>
      <c r="G299" s="289" t="s">
        <v>1</v>
      </c>
      <c r="H299" s="290">
        <v>9</v>
      </c>
      <c r="I299" s="291"/>
      <c r="J299" s="292">
        <f>ROUND(I299*H299,2)</f>
        <v>0</v>
      </c>
      <c r="K299" s="288" t="s">
        <v>1</v>
      </c>
      <c r="L299" s="293"/>
      <c r="M299" s="294" t="s">
        <v>1</v>
      </c>
      <c r="N299" s="295" t="s">
        <v>41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169</v>
      </c>
      <c r="AT299" s="230" t="s">
        <v>318</v>
      </c>
      <c r="AU299" s="230" t="s">
        <v>86</v>
      </c>
      <c r="AY299" s="18" t="s">
        <v>120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84</v>
      </c>
      <c r="BK299" s="231">
        <f>ROUND(I299*H299,2)</f>
        <v>0</v>
      </c>
      <c r="BL299" s="18" t="s">
        <v>140</v>
      </c>
      <c r="BM299" s="230" t="s">
        <v>518</v>
      </c>
    </row>
    <row r="300" s="2" customFormat="1" ht="16.5" customHeight="1">
      <c r="A300" s="39"/>
      <c r="B300" s="40"/>
      <c r="C300" s="219" t="s">
        <v>519</v>
      </c>
      <c r="D300" s="219" t="s">
        <v>123</v>
      </c>
      <c r="E300" s="220" t="s">
        <v>520</v>
      </c>
      <c r="F300" s="221" t="s">
        <v>521</v>
      </c>
      <c r="G300" s="222" t="s">
        <v>229</v>
      </c>
      <c r="H300" s="223">
        <v>2</v>
      </c>
      <c r="I300" s="224"/>
      <c r="J300" s="225">
        <f>ROUND(I300*H300,2)</f>
        <v>0</v>
      </c>
      <c r="K300" s="221" t="s">
        <v>127</v>
      </c>
      <c r="L300" s="45"/>
      <c r="M300" s="226" t="s">
        <v>1</v>
      </c>
      <c r="N300" s="227" t="s">
        <v>41</v>
      </c>
      <c r="O300" s="92"/>
      <c r="P300" s="228">
        <f>O300*H300</f>
        <v>0</v>
      </c>
      <c r="Q300" s="228">
        <v>0.0013600000000000001</v>
      </c>
      <c r="R300" s="228">
        <f>Q300*H300</f>
        <v>0.0027200000000000002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140</v>
      </c>
      <c r="AT300" s="230" t="s">
        <v>123</v>
      </c>
      <c r="AU300" s="230" t="s">
        <v>86</v>
      </c>
      <c r="AY300" s="18" t="s">
        <v>120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84</v>
      </c>
      <c r="BK300" s="231">
        <f>ROUND(I300*H300,2)</f>
        <v>0</v>
      </c>
      <c r="BL300" s="18" t="s">
        <v>140</v>
      </c>
      <c r="BM300" s="230" t="s">
        <v>522</v>
      </c>
    </row>
    <row r="301" s="2" customFormat="1" ht="16.5" customHeight="1">
      <c r="A301" s="39"/>
      <c r="B301" s="40"/>
      <c r="C301" s="286" t="s">
        <v>523</v>
      </c>
      <c r="D301" s="286" t="s">
        <v>318</v>
      </c>
      <c r="E301" s="287" t="s">
        <v>524</v>
      </c>
      <c r="F301" s="288" t="s">
        <v>525</v>
      </c>
      <c r="G301" s="289" t="s">
        <v>229</v>
      </c>
      <c r="H301" s="290">
        <v>2</v>
      </c>
      <c r="I301" s="291"/>
      <c r="J301" s="292">
        <f>ROUND(I301*H301,2)</f>
        <v>0</v>
      </c>
      <c r="K301" s="288" t="s">
        <v>1</v>
      </c>
      <c r="L301" s="293"/>
      <c r="M301" s="294" t="s">
        <v>1</v>
      </c>
      <c r="N301" s="295" t="s">
        <v>41</v>
      </c>
      <c r="O301" s="92"/>
      <c r="P301" s="228">
        <f>O301*H301</f>
        <v>0</v>
      </c>
      <c r="Q301" s="228">
        <v>0.037499999999999999</v>
      </c>
      <c r="R301" s="228">
        <f>Q301*H301</f>
        <v>0.074999999999999997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169</v>
      </c>
      <c r="AT301" s="230" t="s">
        <v>318</v>
      </c>
      <c r="AU301" s="230" t="s">
        <v>86</v>
      </c>
      <c r="AY301" s="18" t="s">
        <v>120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84</v>
      </c>
      <c r="BK301" s="231">
        <f>ROUND(I301*H301,2)</f>
        <v>0</v>
      </c>
      <c r="BL301" s="18" t="s">
        <v>140</v>
      </c>
      <c r="BM301" s="230" t="s">
        <v>526</v>
      </c>
    </row>
    <row r="302" s="2" customFormat="1" ht="24.15" customHeight="1">
      <c r="A302" s="39"/>
      <c r="B302" s="40"/>
      <c r="C302" s="219" t="s">
        <v>527</v>
      </c>
      <c r="D302" s="219" t="s">
        <v>123</v>
      </c>
      <c r="E302" s="220" t="s">
        <v>528</v>
      </c>
      <c r="F302" s="221" t="s">
        <v>529</v>
      </c>
      <c r="G302" s="222" t="s">
        <v>229</v>
      </c>
      <c r="H302" s="223">
        <v>16</v>
      </c>
      <c r="I302" s="224"/>
      <c r="J302" s="225">
        <f>ROUND(I302*H302,2)</f>
        <v>0</v>
      </c>
      <c r="K302" s="221" t="s">
        <v>127</v>
      </c>
      <c r="L302" s="45"/>
      <c r="M302" s="226" t="s">
        <v>1</v>
      </c>
      <c r="N302" s="227" t="s">
        <v>41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140</v>
      </c>
      <c r="AT302" s="230" t="s">
        <v>123</v>
      </c>
      <c r="AU302" s="230" t="s">
        <v>86</v>
      </c>
      <c r="AY302" s="18" t="s">
        <v>120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84</v>
      </c>
      <c r="BK302" s="231">
        <f>ROUND(I302*H302,2)</f>
        <v>0</v>
      </c>
      <c r="BL302" s="18" t="s">
        <v>140</v>
      </c>
      <c r="BM302" s="230" t="s">
        <v>530</v>
      </c>
    </row>
    <row r="303" s="2" customFormat="1" ht="16.5" customHeight="1">
      <c r="A303" s="39"/>
      <c r="B303" s="40"/>
      <c r="C303" s="286" t="s">
        <v>531</v>
      </c>
      <c r="D303" s="286" t="s">
        <v>318</v>
      </c>
      <c r="E303" s="287" t="s">
        <v>532</v>
      </c>
      <c r="F303" s="288" t="s">
        <v>533</v>
      </c>
      <c r="G303" s="289" t="s">
        <v>229</v>
      </c>
      <c r="H303" s="290">
        <v>16</v>
      </c>
      <c r="I303" s="291"/>
      <c r="J303" s="292">
        <f>ROUND(I303*H303,2)</f>
        <v>0</v>
      </c>
      <c r="K303" s="288" t="s">
        <v>1</v>
      </c>
      <c r="L303" s="293"/>
      <c r="M303" s="294" t="s">
        <v>1</v>
      </c>
      <c r="N303" s="295" t="s">
        <v>41</v>
      </c>
      <c r="O303" s="92"/>
      <c r="P303" s="228">
        <f>O303*H303</f>
        <v>0</v>
      </c>
      <c r="Q303" s="228">
        <v>0.0019</v>
      </c>
      <c r="R303" s="228">
        <f>Q303*H303</f>
        <v>0.0304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169</v>
      </c>
      <c r="AT303" s="230" t="s">
        <v>318</v>
      </c>
      <c r="AU303" s="230" t="s">
        <v>86</v>
      </c>
      <c r="AY303" s="18" t="s">
        <v>120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84</v>
      </c>
      <c r="BK303" s="231">
        <f>ROUND(I303*H303,2)</f>
        <v>0</v>
      </c>
      <c r="BL303" s="18" t="s">
        <v>140</v>
      </c>
      <c r="BM303" s="230" t="s">
        <v>534</v>
      </c>
    </row>
    <row r="304" s="2" customFormat="1" ht="24.15" customHeight="1">
      <c r="A304" s="39"/>
      <c r="B304" s="40"/>
      <c r="C304" s="219" t="s">
        <v>535</v>
      </c>
      <c r="D304" s="219" t="s">
        <v>123</v>
      </c>
      <c r="E304" s="220" t="s">
        <v>536</v>
      </c>
      <c r="F304" s="221" t="s">
        <v>537</v>
      </c>
      <c r="G304" s="222" t="s">
        <v>215</v>
      </c>
      <c r="H304" s="223">
        <v>42.899999999999999</v>
      </c>
      <c r="I304" s="224"/>
      <c r="J304" s="225">
        <f>ROUND(I304*H304,2)</f>
        <v>0</v>
      </c>
      <c r="K304" s="221" t="s">
        <v>127</v>
      </c>
      <c r="L304" s="45"/>
      <c r="M304" s="226" t="s">
        <v>1</v>
      </c>
      <c r="N304" s="227" t="s">
        <v>41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140</v>
      </c>
      <c r="AT304" s="230" t="s">
        <v>123</v>
      </c>
      <c r="AU304" s="230" t="s">
        <v>86</v>
      </c>
      <c r="AY304" s="18" t="s">
        <v>120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84</v>
      </c>
      <c r="BK304" s="231">
        <f>ROUND(I304*H304,2)</f>
        <v>0</v>
      </c>
      <c r="BL304" s="18" t="s">
        <v>140</v>
      </c>
      <c r="BM304" s="230" t="s">
        <v>538</v>
      </c>
    </row>
    <row r="305" s="14" customFormat="1">
      <c r="A305" s="14"/>
      <c r="B305" s="249"/>
      <c r="C305" s="250"/>
      <c r="D305" s="240" t="s">
        <v>191</v>
      </c>
      <c r="E305" s="251" t="s">
        <v>1</v>
      </c>
      <c r="F305" s="252" t="s">
        <v>539</v>
      </c>
      <c r="G305" s="250"/>
      <c r="H305" s="253">
        <v>42.899999999999999</v>
      </c>
      <c r="I305" s="254"/>
      <c r="J305" s="250"/>
      <c r="K305" s="250"/>
      <c r="L305" s="255"/>
      <c r="M305" s="256"/>
      <c r="N305" s="257"/>
      <c r="O305" s="257"/>
      <c r="P305" s="257"/>
      <c r="Q305" s="257"/>
      <c r="R305" s="257"/>
      <c r="S305" s="257"/>
      <c r="T305" s="258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9" t="s">
        <v>191</v>
      </c>
      <c r="AU305" s="259" t="s">
        <v>86</v>
      </c>
      <c r="AV305" s="14" t="s">
        <v>86</v>
      </c>
      <c r="AW305" s="14" t="s">
        <v>32</v>
      </c>
      <c r="AX305" s="14" t="s">
        <v>84</v>
      </c>
      <c r="AY305" s="259" t="s">
        <v>120</v>
      </c>
    </row>
    <row r="306" s="2" customFormat="1" ht="16.5" customHeight="1">
      <c r="A306" s="39"/>
      <c r="B306" s="40"/>
      <c r="C306" s="219" t="s">
        <v>540</v>
      </c>
      <c r="D306" s="219" t="s">
        <v>123</v>
      </c>
      <c r="E306" s="220" t="s">
        <v>541</v>
      </c>
      <c r="F306" s="221" t="s">
        <v>542</v>
      </c>
      <c r="G306" s="222" t="s">
        <v>215</v>
      </c>
      <c r="H306" s="223">
        <v>446.19999999999999</v>
      </c>
      <c r="I306" s="224"/>
      <c r="J306" s="225">
        <f>ROUND(I306*H306,2)</f>
        <v>0</v>
      </c>
      <c r="K306" s="221" t="s">
        <v>127</v>
      </c>
      <c r="L306" s="45"/>
      <c r="M306" s="226" t="s">
        <v>1</v>
      </c>
      <c r="N306" s="227" t="s">
        <v>41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140</v>
      </c>
      <c r="AT306" s="230" t="s">
        <v>123</v>
      </c>
      <c r="AU306" s="230" t="s">
        <v>86</v>
      </c>
      <c r="AY306" s="18" t="s">
        <v>120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84</v>
      </c>
      <c r="BK306" s="231">
        <f>ROUND(I306*H306,2)</f>
        <v>0</v>
      </c>
      <c r="BL306" s="18" t="s">
        <v>140</v>
      </c>
      <c r="BM306" s="230" t="s">
        <v>543</v>
      </c>
    </row>
    <row r="307" s="14" customFormat="1">
      <c r="A307" s="14"/>
      <c r="B307" s="249"/>
      <c r="C307" s="250"/>
      <c r="D307" s="240" t="s">
        <v>191</v>
      </c>
      <c r="E307" s="251" t="s">
        <v>1</v>
      </c>
      <c r="F307" s="252" t="s">
        <v>544</v>
      </c>
      <c r="G307" s="250"/>
      <c r="H307" s="253">
        <v>446.19999999999999</v>
      </c>
      <c r="I307" s="254"/>
      <c r="J307" s="250"/>
      <c r="K307" s="250"/>
      <c r="L307" s="255"/>
      <c r="M307" s="256"/>
      <c r="N307" s="257"/>
      <c r="O307" s="257"/>
      <c r="P307" s="257"/>
      <c r="Q307" s="257"/>
      <c r="R307" s="257"/>
      <c r="S307" s="257"/>
      <c r="T307" s="25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59" t="s">
        <v>191</v>
      </c>
      <c r="AU307" s="259" t="s">
        <v>86</v>
      </c>
      <c r="AV307" s="14" t="s">
        <v>86</v>
      </c>
      <c r="AW307" s="14" t="s">
        <v>32</v>
      </c>
      <c r="AX307" s="14" t="s">
        <v>84</v>
      </c>
      <c r="AY307" s="259" t="s">
        <v>120</v>
      </c>
    </row>
    <row r="308" s="2" customFormat="1" ht="24.15" customHeight="1">
      <c r="A308" s="39"/>
      <c r="B308" s="40"/>
      <c r="C308" s="219" t="s">
        <v>545</v>
      </c>
      <c r="D308" s="219" t="s">
        <v>123</v>
      </c>
      <c r="E308" s="220" t="s">
        <v>546</v>
      </c>
      <c r="F308" s="221" t="s">
        <v>547</v>
      </c>
      <c r="G308" s="222" t="s">
        <v>215</v>
      </c>
      <c r="H308" s="223">
        <v>403.30000000000001</v>
      </c>
      <c r="I308" s="224"/>
      <c r="J308" s="225">
        <f>ROUND(I308*H308,2)</f>
        <v>0</v>
      </c>
      <c r="K308" s="221" t="s">
        <v>127</v>
      </c>
      <c r="L308" s="45"/>
      <c r="M308" s="226" t="s">
        <v>1</v>
      </c>
      <c r="N308" s="227" t="s">
        <v>41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140</v>
      </c>
      <c r="AT308" s="230" t="s">
        <v>123</v>
      </c>
      <c r="AU308" s="230" t="s">
        <v>86</v>
      </c>
      <c r="AY308" s="18" t="s">
        <v>120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84</v>
      </c>
      <c r="BK308" s="231">
        <f>ROUND(I308*H308,2)</f>
        <v>0</v>
      </c>
      <c r="BL308" s="18" t="s">
        <v>140</v>
      </c>
      <c r="BM308" s="230" t="s">
        <v>548</v>
      </c>
    </row>
    <row r="309" s="2" customFormat="1" ht="24.15" customHeight="1">
      <c r="A309" s="39"/>
      <c r="B309" s="40"/>
      <c r="C309" s="219" t="s">
        <v>549</v>
      </c>
      <c r="D309" s="219" t="s">
        <v>123</v>
      </c>
      <c r="E309" s="220" t="s">
        <v>550</v>
      </c>
      <c r="F309" s="221" t="s">
        <v>551</v>
      </c>
      <c r="G309" s="222" t="s">
        <v>229</v>
      </c>
      <c r="H309" s="223">
        <v>3</v>
      </c>
      <c r="I309" s="224"/>
      <c r="J309" s="225">
        <f>ROUND(I309*H309,2)</f>
        <v>0</v>
      </c>
      <c r="K309" s="221" t="s">
        <v>127</v>
      </c>
      <c r="L309" s="45"/>
      <c r="M309" s="226" t="s">
        <v>1</v>
      </c>
      <c r="N309" s="227" t="s">
        <v>41</v>
      </c>
      <c r="O309" s="92"/>
      <c r="P309" s="228">
        <f>O309*H309</f>
        <v>0</v>
      </c>
      <c r="Q309" s="228">
        <v>0.45937</v>
      </c>
      <c r="R309" s="228">
        <f>Q309*H309</f>
        <v>1.37811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140</v>
      </c>
      <c r="AT309" s="230" t="s">
        <v>123</v>
      </c>
      <c r="AU309" s="230" t="s">
        <v>86</v>
      </c>
      <c r="AY309" s="18" t="s">
        <v>120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84</v>
      </c>
      <c r="BK309" s="231">
        <f>ROUND(I309*H309,2)</f>
        <v>0</v>
      </c>
      <c r="BL309" s="18" t="s">
        <v>140</v>
      </c>
      <c r="BM309" s="230" t="s">
        <v>552</v>
      </c>
    </row>
    <row r="310" s="2" customFormat="1" ht="16.5" customHeight="1">
      <c r="A310" s="39"/>
      <c r="B310" s="40"/>
      <c r="C310" s="219" t="s">
        <v>553</v>
      </c>
      <c r="D310" s="219" t="s">
        <v>123</v>
      </c>
      <c r="E310" s="220" t="s">
        <v>554</v>
      </c>
      <c r="F310" s="221" t="s">
        <v>555</v>
      </c>
      <c r="G310" s="222" t="s">
        <v>229</v>
      </c>
      <c r="H310" s="223">
        <v>26</v>
      </c>
      <c r="I310" s="224"/>
      <c r="J310" s="225">
        <f>ROUND(I310*H310,2)</f>
        <v>0</v>
      </c>
      <c r="K310" s="221" t="s">
        <v>127</v>
      </c>
      <c r="L310" s="45"/>
      <c r="M310" s="226" t="s">
        <v>1</v>
      </c>
      <c r="N310" s="227" t="s">
        <v>41</v>
      </c>
      <c r="O310" s="92"/>
      <c r="P310" s="228">
        <f>O310*H310</f>
        <v>0</v>
      </c>
      <c r="Q310" s="228">
        <v>0.040000000000000001</v>
      </c>
      <c r="R310" s="228">
        <f>Q310*H310</f>
        <v>1.04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140</v>
      </c>
      <c r="AT310" s="230" t="s">
        <v>123</v>
      </c>
      <c r="AU310" s="230" t="s">
        <v>86</v>
      </c>
      <c r="AY310" s="18" t="s">
        <v>120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84</v>
      </c>
      <c r="BK310" s="231">
        <f>ROUND(I310*H310,2)</f>
        <v>0</v>
      </c>
      <c r="BL310" s="18" t="s">
        <v>140</v>
      </c>
      <c r="BM310" s="230" t="s">
        <v>556</v>
      </c>
    </row>
    <row r="311" s="14" customFormat="1">
      <c r="A311" s="14"/>
      <c r="B311" s="249"/>
      <c r="C311" s="250"/>
      <c r="D311" s="240" t="s">
        <v>191</v>
      </c>
      <c r="E311" s="251" t="s">
        <v>1</v>
      </c>
      <c r="F311" s="252" t="s">
        <v>557</v>
      </c>
      <c r="G311" s="250"/>
      <c r="H311" s="253">
        <v>26</v>
      </c>
      <c r="I311" s="254"/>
      <c r="J311" s="250"/>
      <c r="K311" s="250"/>
      <c r="L311" s="255"/>
      <c r="M311" s="256"/>
      <c r="N311" s="257"/>
      <c r="O311" s="257"/>
      <c r="P311" s="257"/>
      <c r="Q311" s="257"/>
      <c r="R311" s="257"/>
      <c r="S311" s="257"/>
      <c r="T311" s="258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9" t="s">
        <v>191</v>
      </c>
      <c r="AU311" s="259" t="s">
        <v>86</v>
      </c>
      <c r="AV311" s="14" t="s">
        <v>86</v>
      </c>
      <c r="AW311" s="14" t="s">
        <v>32</v>
      </c>
      <c r="AX311" s="14" t="s">
        <v>84</v>
      </c>
      <c r="AY311" s="259" t="s">
        <v>120</v>
      </c>
    </row>
    <row r="312" s="2" customFormat="1" ht="16.5" customHeight="1">
      <c r="A312" s="39"/>
      <c r="B312" s="40"/>
      <c r="C312" s="286" t="s">
        <v>558</v>
      </c>
      <c r="D312" s="286" t="s">
        <v>318</v>
      </c>
      <c r="E312" s="287" t="s">
        <v>559</v>
      </c>
      <c r="F312" s="288" t="s">
        <v>560</v>
      </c>
      <c r="G312" s="289" t="s">
        <v>229</v>
      </c>
      <c r="H312" s="290">
        <v>10</v>
      </c>
      <c r="I312" s="291"/>
      <c r="J312" s="292">
        <f>ROUND(I312*H312,2)</f>
        <v>0</v>
      </c>
      <c r="K312" s="288" t="s">
        <v>1</v>
      </c>
      <c r="L312" s="293"/>
      <c r="M312" s="294" t="s">
        <v>1</v>
      </c>
      <c r="N312" s="295" t="s">
        <v>41</v>
      </c>
      <c r="O312" s="92"/>
      <c r="P312" s="228">
        <f>O312*H312</f>
        <v>0</v>
      </c>
      <c r="Q312" s="228">
        <v>0.013299999999999999</v>
      </c>
      <c r="R312" s="228">
        <f>Q312*H312</f>
        <v>0.13300000000000001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169</v>
      </c>
      <c r="AT312" s="230" t="s">
        <v>318</v>
      </c>
      <c r="AU312" s="230" t="s">
        <v>86</v>
      </c>
      <c r="AY312" s="18" t="s">
        <v>120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84</v>
      </c>
      <c r="BK312" s="231">
        <f>ROUND(I312*H312,2)</f>
        <v>0</v>
      </c>
      <c r="BL312" s="18" t="s">
        <v>140</v>
      </c>
      <c r="BM312" s="230" t="s">
        <v>561</v>
      </c>
    </row>
    <row r="313" s="2" customFormat="1" ht="16.5" customHeight="1">
      <c r="A313" s="39"/>
      <c r="B313" s="40"/>
      <c r="C313" s="286" t="s">
        <v>562</v>
      </c>
      <c r="D313" s="286" t="s">
        <v>318</v>
      </c>
      <c r="E313" s="287" t="s">
        <v>563</v>
      </c>
      <c r="F313" s="288" t="s">
        <v>564</v>
      </c>
      <c r="G313" s="289" t="s">
        <v>229</v>
      </c>
      <c r="H313" s="290">
        <v>16</v>
      </c>
      <c r="I313" s="291"/>
      <c r="J313" s="292">
        <f>ROUND(I313*H313,2)</f>
        <v>0</v>
      </c>
      <c r="K313" s="288" t="s">
        <v>1</v>
      </c>
      <c r="L313" s="293"/>
      <c r="M313" s="294" t="s">
        <v>1</v>
      </c>
      <c r="N313" s="295" t="s">
        <v>41</v>
      </c>
      <c r="O313" s="92"/>
      <c r="P313" s="228">
        <f>O313*H313</f>
        <v>0</v>
      </c>
      <c r="Q313" s="228">
        <v>0.013299999999999999</v>
      </c>
      <c r="R313" s="228">
        <f>Q313*H313</f>
        <v>0.21279999999999999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169</v>
      </c>
      <c r="AT313" s="230" t="s">
        <v>318</v>
      </c>
      <c r="AU313" s="230" t="s">
        <v>86</v>
      </c>
      <c r="AY313" s="18" t="s">
        <v>120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84</v>
      </c>
      <c r="BK313" s="231">
        <f>ROUND(I313*H313,2)</f>
        <v>0</v>
      </c>
      <c r="BL313" s="18" t="s">
        <v>140</v>
      </c>
      <c r="BM313" s="230" t="s">
        <v>565</v>
      </c>
    </row>
    <row r="314" s="2" customFormat="1" ht="24.15" customHeight="1">
      <c r="A314" s="39"/>
      <c r="B314" s="40"/>
      <c r="C314" s="286" t="s">
        <v>566</v>
      </c>
      <c r="D314" s="286" t="s">
        <v>318</v>
      </c>
      <c r="E314" s="287" t="s">
        <v>567</v>
      </c>
      <c r="F314" s="288" t="s">
        <v>568</v>
      </c>
      <c r="G314" s="289" t="s">
        <v>229</v>
      </c>
      <c r="H314" s="290">
        <v>26</v>
      </c>
      <c r="I314" s="291"/>
      <c r="J314" s="292">
        <f>ROUND(I314*H314,2)</f>
        <v>0</v>
      </c>
      <c r="K314" s="288" t="s">
        <v>127</v>
      </c>
      <c r="L314" s="293"/>
      <c r="M314" s="294" t="s">
        <v>1</v>
      </c>
      <c r="N314" s="295" t="s">
        <v>41</v>
      </c>
      <c r="O314" s="92"/>
      <c r="P314" s="228">
        <f>O314*H314</f>
        <v>0</v>
      </c>
      <c r="Q314" s="228">
        <v>0.00029999999999999997</v>
      </c>
      <c r="R314" s="228">
        <f>Q314*H314</f>
        <v>0.0077999999999999996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169</v>
      </c>
      <c r="AT314" s="230" t="s">
        <v>318</v>
      </c>
      <c r="AU314" s="230" t="s">
        <v>86</v>
      </c>
      <c r="AY314" s="18" t="s">
        <v>120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84</v>
      </c>
      <c r="BK314" s="231">
        <f>ROUND(I314*H314,2)</f>
        <v>0</v>
      </c>
      <c r="BL314" s="18" t="s">
        <v>140</v>
      </c>
      <c r="BM314" s="230" t="s">
        <v>569</v>
      </c>
    </row>
    <row r="315" s="2" customFormat="1" ht="16.5" customHeight="1">
      <c r="A315" s="39"/>
      <c r="B315" s="40"/>
      <c r="C315" s="219" t="s">
        <v>570</v>
      </c>
      <c r="D315" s="219" t="s">
        <v>123</v>
      </c>
      <c r="E315" s="220" t="s">
        <v>571</v>
      </c>
      <c r="F315" s="221" t="s">
        <v>572</v>
      </c>
      <c r="G315" s="222" t="s">
        <v>229</v>
      </c>
      <c r="H315" s="223">
        <v>2</v>
      </c>
      <c r="I315" s="224"/>
      <c r="J315" s="225">
        <f>ROUND(I315*H315,2)</f>
        <v>0</v>
      </c>
      <c r="K315" s="221" t="s">
        <v>127</v>
      </c>
      <c r="L315" s="45"/>
      <c r="M315" s="226" t="s">
        <v>1</v>
      </c>
      <c r="N315" s="227" t="s">
        <v>41</v>
      </c>
      <c r="O315" s="92"/>
      <c r="P315" s="228">
        <f>O315*H315</f>
        <v>0</v>
      </c>
      <c r="Q315" s="228">
        <v>0.050000000000000003</v>
      </c>
      <c r="R315" s="228">
        <f>Q315*H315</f>
        <v>0.10000000000000001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140</v>
      </c>
      <c r="AT315" s="230" t="s">
        <v>123</v>
      </c>
      <c r="AU315" s="230" t="s">
        <v>86</v>
      </c>
      <c r="AY315" s="18" t="s">
        <v>120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84</v>
      </c>
      <c r="BK315" s="231">
        <f>ROUND(I315*H315,2)</f>
        <v>0</v>
      </c>
      <c r="BL315" s="18" t="s">
        <v>140</v>
      </c>
      <c r="BM315" s="230" t="s">
        <v>573</v>
      </c>
    </row>
    <row r="316" s="2" customFormat="1" ht="24.15" customHeight="1">
      <c r="A316" s="39"/>
      <c r="B316" s="40"/>
      <c r="C316" s="286" t="s">
        <v>574</v>
      </c>
      <c r="D316" s="286" t="s">
        <v>318</v>
      </c>
      <c r="E316" s="287" t="s">
        <v>575</v>
      </c>
      <c r="F316" s="288" t="s">
        <v>576</v>
      </c>
      <c r="G316" s="289" t="s">
        <v>229</v>
      </c>
      <c r="H316" s="290">
        <v>2</v>
      </c>
      <c r="I316" s="291"/>
      <c r="J316" s="292">
        <f>ROUND(I316*H316,2)</f>
        <v>0</v>
      </c>
      <c r="K316" s="288" t="s">
        <v>127</v>
      </c>
      <c r="L316" s="293"/>
      <c r="M316" s="294" t="s">
        <v>1</v>
      </c>
      <c r="N316" s="295" t="s">
        <v>41</v>
      </c>
      <c r="O316" s="92"/>
      <c r="P316" s="228">
        <f>O316*H316</f>
        <v>0</v>
      </c>
      <c r="Q316" s="228">
        <v>0.01</v>
      </c>
      <c r="R316" s="228">
        <f>Q316*H316</f>
        <v>0.02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169</v>
      </c>
      <c r="AT316" s="230" t="s">
        <v>318</v>
      </c>
      <c r="AU316" s="230" t="s">
        <v>86</v>
      </c>
      <c r="AY316" s="18" t="s">
        <v>120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84</v>
      </c>
      <c r="BK316" s="231">
        <f>ROUND(I316*H316,2)</f>
        <v>0</v>
      </c>
      <c r="BL316" s="18" t="s">
        <v>140</v>
      </c>
      <c r="BM316" s="230" t="s">
        <v>577</v>
      </c>
    </row>
    <row r="317" s="2" customFormat="1" ht="24.15" customHeight="1">
      <c r="A317" s="39"/>
      <c r="B317" s="40"/>
      <c r="C317" s="286" t="s">
        <v>578</v>
      </c>
      <c r="D317" s="286" t="s">
        <v>318</v>
      </c>
      <c r="E317" s="287" t="s">
        <v>579</v>
      </c>
      <c r="F317" s="288" t="s">
        <v>580</v>
      </c>
      <c r="G317" s="289" t="s">
        <v>229</v>
      </c>
      <c r="H317" s="290">
        <v>2</v>
      </c>
      <c r="I317" s="291"/>
      <c r="J317" s="292">
        <f>ROUND(I317*H317,2)</f>
        <v>0</v>
      </c>
      <c r="K317" s="288" t="s">
        <v>127</v>
      </c>
      <c r="L317" s="293"/>
      <c r="M317" s="294" t="s">
        <v>1</v>
      </c>
      <c r="N317" s="295" t="s">
        <v>41</v>
      </c>
      <c r="O317" s="92"/>
      <c r="P317" s="228">
        <f>O317*H317</f>
        <v>0</v>
      </c>
      <c r="Q317" s="228">
        <v>0.0025000000000000001</v>
      </c>
      <c r="R317" s="228">
        <f>Q317*H317</f>
        <v>0.0050000000000000001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169</v>
      </c>
      <c r="AT317" s="230" t="s">
        <v>318</v>
      </c>
      <c r="AU317" s="230" t="s">
        <v>86</v>
      </c>
      <c r="AY317" s="18" t="s">
        <v>120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84</v>
      </c>
      <c r="BK317" s="231">
        <f>ROUND(I317*H317,2)</f>
        <v>0</v>
      </c>
      <c r="BL317" s="18" t="s">
        <v>140</v>
      </c>
      <c r="BM317" s="230" t="s">
        <v>581</v>
      </c>
    </row>
    <row r="318" s="2" customFormat="1" ht="16.5" customHeight="1">
      <c r="A318" s="39"/>
      <c r="B318" s="40"/>
      <c r="C318" s="219" t="s">
        <v>582</v>
      </c>
      <c r="D318" s="219" t="s">
        <v>123</v>
      </c>
      <c r="E318" s="220" t="s">
        <v>583</v>
      </c>
      <c r="F318" s="221" t="s">
        <v>584</v>
      </c>
      <c r="G318" s="222" t="s">
        <v>215</v>
      </c>
      <c r="H318" s="223">
        <v>446.19999999999999</v>
      </c>
      <c r="I318" s="224"/>
      <c r="J318" s="225">
        <f>ROUND(I318*H318,2)</f>
        <v>0</v>
      </c>
      <c r="K318" s="221" t="s">
        <v>127</v>
      </c>
      <c r="L318" s="45"/>
      <c r="M318" s="226" t="s">
        <v>1</v>
      </c>
      <c r="N318" s="227" t="s">
        <v>41</v>
      </c>
      <c r="O318" s="92"/>
      <c r="P318" s="228">
        <f>O318*H318</f>
        <v>0</v>
      </c>
      <c r="Q318" s="228">
        <v>0.00019000000000000001</v>
      </c>
      <c r="R318" s="228">
        <f>Q318*H318</f>
        <v>0.084778000000000006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140</v>
      </c>
      <c r="AT318" s="230" t="s">
        <v>123</v>
      </c>
      <c r="AU318" s="230" t="s">
        <v>86</v>
      </c>
      <c r="AY318" s="18" t="s">
        <v>120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84</v>
      </c>
      <c r="BK318" s="231">
        <f>ROUND(I318*H318,2)</f>
        <v>0</v>
      </c>
      <c r="BL318" s="18" t="s">
        <v>140</v>
      </c>
      <c r="BM318" s="230" t="s">
        <v>585</v>
      </c>
    </row>
    <row r="319" s="2" customFormat="1" ht="24.15" customHeight="1">
      <c r="A319" s="39"/>
      <c r="B319" s="40"/>
      <c r="C319" s="219" t="s">
        <v>586</v>
      </c>
      <c r="D319" s="219" t="s">
        <v>123</v>
      </c>
      <c r="E319" s="220" t="s">
        <v>587</v>
      </c>
      <c r="F319" s="221" t="s">
        <v>588</v>
      </c>
      <c r="G319" s="222" t="s">
        <v>215</v>
      </c>
      <c r="H319" s="223">
        <v>446.19999999999999</v>
      </c>
      <c r="I319" s="224"/>
      <c r="J319" s="225">
        <f>ROUND(I319*H319,2)</f>
        <v>0</v>
      </c>
      <c r="K319" s="221" t="s">
        <v>127</v>
      </c>
      <c r="L319" s="45"/>
      <c r="M319" s="226" t="s">
        <v>1</v>
      </c>
      <c r="N319" s="227" t="s">
        <v>41</v>
      </c>
      <c r="O319" s="92"/>
      <c r="P319" s="228">
        <f>O319*H319</f>
        <v>0</v>
      </c>
      <c r="Q319" s="228">
        <v>6.9999999999999994E-05</v>
      </c>
      <c r="R319" s="228">
        <f>Q319*H319</f>
        <v>0.031233999999999998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140</v>
      </c>
      <c r="AT319" s="230" t="s">
        <v>123</v>
      </c>
      <c r="AU319" s="230" t="s">
        <v>86</v>
      </c>
      <c r="AY319" s="18" t="s">
        <v>120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84</v>
      </c>
      <c r="BK319" s="231">
        <f>ROUND(I319*H319,2)</f>
        <v>0</v>
      </c>
      <c r="BL319" s="18" t="s">
        <v>140</v>
      </c>
      <c r="BM319" s="230" t="s">
        <v>589</v>
      </c>
    </row>
    <row r="320" s="14" customFormat="1">
      <c r="A320" s="14"/>
      <c r="B320" s="249"/>
      <c r="C320" s="250"/>
      <c r="D320" s="240" t="s">
        <v>191</v>
      </c>
      <c r="E320" s="251" t="s">
        <v>1</v>
      </c>
      <c r="F320" s="252" t="s">
        <v>544</v>
      </c>
      <c r="G320" s="250"/>
      <c r="H320" s="253">
        <v>446.19999999999999</v>
      </c>
      <c r="I320" s="254"/>
      <c r="J320" s="250"/>
      <c r="K320" s="250"/>
      <c r="L320" s="255"/>
      <c r="M320" s="256"/>
      <c r="N320" s="257"/>
      <c r="O320" s="257"/>
      <c r="P320" s="257"/>
      <c r="Q320" s="257"/>
      <c r="R320" s="257"/>
      <c r="S320" s="257"/>
      <c r="T320" s="258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9" t="s">
        <v>191</v>
      </c>
      <c r="AU320" s="259" t="s">
        <v>86</v>
      </c>
      <c r="AV320" s="14" t="s">
        <v>86</v>
      </c>
      <c r="AW320" s="14" t="s">
        <v>32</v>
      </c>
      <c r="AX320" s="14" t="s">
        <v>84</v>
      </c>
      <c r="AY320" s="259" t="s">
        <v>120</v>
      </c>
    </row>
    <row r="321" s="2" customFormat="1" ht="24.15" customHeight="1">
      <c r="A321" s="39"/>
      <c r="B321" s="40"/>
      <c r="C321" s="219" t="s">
        <v>590</v>
      </c>
      <c r="D321" s="219" t="s">
        <v>123</v>
      </c>
      <c r="E321" s="220" t="s">
        <v>591</v>
      </c>
      <c r="F321" s="221" t="s">
        <v>592</v>
      </c>
      <c r="G321" s="222" t="s">
        <v>126</v>
      </c>
      <c r="H321" s="223">
        <v>1</v>
      </c>
      <c r="I321" s="224"/>
      <c r="J321" s="225">
        <f>ROUND(I321*H321,2)</f>
        <v>0</v>
      </c>
      <c r="K321" s="221" t="s">
        <v>1</v>
      </c>
      <c r="L321" s="45"/>
      <c r="M321" s="226" t="s">
        <v>1</v>
      </c>
      <c r="N321" s="227" t="s">
        <v>41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140</v>
      </c>
      <c r="AT321" s="230" t="s">
        <v>123</v>
      </c>
      <c r="AU321" s="230" t="s">
        <v>86</v>
      </c>
      <c r="AY321" s="18" t="s">
        <v>120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84</v>
      </c>
      <c r="BK321" s="231">
        <f>ROUND(I321*H321,2)</f>
        <v>0</v>
      </c>
      <c r="BL321" s="18" t="s">
        <v>140</v>
      </c>
      <c r="BM321" s="230" t="s">
        <v>593</v>
      </c>
    </row>
    <row r="322" s="12" customFormat="1" ht="22.8" customHeight="1">
      <c r="A322" s="12"/>
      <c r="B322" s="203"/>
      <c r="C322" s="204"/>
      <c r="D322" s="205" t="s">
        <v>75</v>
      </c>
      <c r="E322" s="217" t="s">
        <v>231</v>
      </c>
      <c r="F322" s="217" t="s">
        <v>594</v>
      </c>
      <c r="G322" s="204"/>
      <c r="H322" s="204"/>
      <c r="I322" s="207"/>
      <c r="J322" s="218">
        <f>BK322</f>
        <v>0</v>
      </c>
      <c r="K322" s="204"/>
      <c r="L322" s="209"/>
      <c r="M322" s="210"/>
      <c r="N322" s="211"/>
      <c r="O322" s="211"/>
      <c r="P322" s="212">
        <f>SUM(P323:P356)</f>
        <v>0</v>
      </c>
      <c r="Q322" s="211"/>
      <c r="R322" s="212">
        <f>SUM(R323:R356)</f>
        <v>22.819533239999995</v>
      </c>
      <c r="S322" s="211"/>
      <c r="T322" s="213">
        <f>SUM(T323:T356)</f>
        <v>1.6000000000000001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214" t="s">
        <v>84</v>
      </c>
      <c r="AT322" s="215" t="s">
        <v>75</v>
      </c>
      <c r="AU322" s="215" t="s">
        <v>84</v>
      </c>
      <c r="AY322" s="214" t="s">
        <v>120</v>
      </c>
      <c r="BK322" s="216">
        <f>SUM(BK323:BK356)</f>
        <v>0</v>
      </c>
    </row>
    <row r="323" s="2" customFormat="1" ht="33" customHeight="1">
      <c r="A323" s="39"/>
      <c r="B323" s="40"/>
      <c r="C323" s="219" t="s">
        <v>595</v>
      </c>
      <c r="D323" s="219" t="s">
        <v>123</v>
      </c>
      <c r="E323" s="220" t="s">
        <v>596</v>
      </c>
      <c r="F323" s="221" t="s">
        <v>597</v>
      </c>
      <c r="G323" s="222" t="s">
        <v>215</v>
      </c>
      <c r="H323" s="223">
        <v>62.600000000000001</v>
      </c>
      <c r="I323" s="224"/>
      <c r="J323" s="225">
        <f>ROUND(I323*H323,2)</f>
        <v>0</v>
      </c>
      <c r="K323" s="221" t="s">
        <v>127</v>
      </c>
      <c r="L323" s="45"/>
      <c r="M323" s="226" t="s">
        <v>1</v>
      </c>
      <c r="N323" s="227" t="s">
        <v>41</v>
      </c>
      <c r="O323" s="92"/>
      <c r="P323" s="228">
        <f>O323*H323</f>
        <v>0</v>
      </c>
      <c r="Q323" s="228">
        <v>0.14041999999999999</v>
      </c>
      <c r="R323" s="228">
        <f>Q323*H323</f>
        <v>8.7902919999999991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140</v>
      </c>
      <c r="AT323" s="230" t="s">
        <v>123</v>
      </c>
      <c r="AU323" s="230" t="s">
        <v>86</v>
      </c>
      <c r="AY323" s="18" t="s">
        <v>120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84</v>
      </c>
      <c r="BK323" s="231">
        <f>ROUND(I323*H323,2)</f>
        <v>0</v>
      </c>
      <c r="BL323" s="18" t="s">
        <v>140</v>
      </c>
      <c r="BM323" s="230" t="s">
        <v>598</v>
      </c>
    </row>
    <row r="324" s="13" customFormat="1">
      <c r="A324" s="13"/>
      <c r="B324" s="238"/>
      <c r="C324" s="239"/>
      <c r="D324" s="240" t="s">
        <v>191</v>
      </c>
      <c r="E324" s="241" t="s">
        <v>1</v>
      </c>
      <c r="F324" s="242" t="s">
        <v>599</v>
      </c>
      <c r="G324" s="239"/>
      <c r="H324" s="241" t="s">
        <v>1</v>
      </c>
      <c r="I324" s="243"/>
      <c r="J324" s="239"/>
      <c r="K324" s="239"/>
      <c r="L324" s="244"/>
      <c r="M324" s="245"/>
      <c r="N324" s="246"/>
      <c r="O324" s="246"/>
      <c r="P324" s="246"/>
      <c r="Q324" s="246"/>
      <c r="R324" s="246"/>
      <c r="S324" s="246"/>
      <c r="T324" s="247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8" t="s">
        <v>191</v>
      </c>
      <c r="AU324" s="248" t="s">
        <v>86</v>
      </c>
      <c r="AV324" s="13" t="s">
        <v>84</v>
      </c>
      <c r="AW324" s="13" t="s">
        <v>32</v>
      </c>
      <c r="AX324" s="13" t="s">
        <v>76</v>
      </c>
      <c r="AY324" s="248" t="s">
        <v>120</v>
      </c>
    </row>
    <row r="325" s="14" customFormat="1">
      <c r="A325" s="14"/>
      <c r="B325" s="249"/>
      <c r="C325" s="250"/>
      <c r="D325" s="240" t="s">
        <v>191</v>
      </c>
      <c r="E325" s="251" t="s">
        <v>1</v>
      </c>
      <c r="F325" s="252" t="s">
        <v>166</v>
      </c>
      <c r="G325" s="250"/>
      <c r="H325" s="253">
        <v>62.600000000000001</v>
      </c>
      <c r="I325" s="254"/>
      <c r="J325" s="250"/>
      <c r="K325" s="250"/>
      <c r="L325" s="255"/>
      <c r="M325" s="256"/>
      <c r="N325" s="257"/>
      <c r="O325" s="257"/>
      <c r="P325" s="257"/>
      <c r="Q325" s="257"/>
      <c r="R325" s="257"/>
      <c r="S325" s="257"/>
      <c r="T325" s="258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59" t="s">
        <v>191</v>
      </c>
      <c r="AU325" s="259" t="s">
        <v>86</v>
      </c>
      <c r="AV325" s="14" t="s">
        <v>86</v>
      </c>
      <c r="AW325" s="14" t="s">
        <v>32</v>
      </c>
      <c r="AX325" s="14" t="s">
        <v>84</v>
      </c>
      <c r="AY325" s="259" t="s">
        <v>120</v>
      </c>
    </row>
    <row r="326" s="2" customFormat="1" ht="16.5" customHeight="1">
      <c r="A326" s="39"/>
      <c r="B326" s="40"/>
      <c r="C326" s="286" t="s">
        <v>600</v>
      </c>
      <c r="D326" s="286" t="s">
        <v>318</v>
      </c>
      <c r="E326" s="287" t="s">
        <v>601</v>
      </c>
      <c r="F326" s="288" t="s">
        <v>602</v>
      </c>
      <c r="G326" s="289" t="s">
        <v>215</v>
      </c>
      <c r="H326" s="290">
        <v>6.5730000000000004</v>
      </c>
      <c r="I326" s="291"/>
      <c r="J326" s="292">
        <f>ROUND(I326*H326,2)</f>
        <v>0</v>
      </c>
      <c r="K326" s="288" t="s">
        <v>127</v>
      </c>
      <c r="L326" s="293"/>
      <c r="M326" s="294" t="s">
        <v>1</v>
      </c>
      <c r="N326" s="295" t="s">
        <v>41</v>
      </c>
      <c r="O326" s="92"/>
      <c r="P326" s="228">
        <f>O326*H326</f>
        <v>0</v>
      </c>
      <c r="Q326" s="228">
        <v>0.085000000000000006</v>
      </c>
      <c r="R326" s="228">
        <f>Q326*H326</f>
        <v>0.55870500000000012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169</v>
      </c>
      <c r="AT326" s="230" t="s">
        <v>318</v>
      </c>
      <c r="AU326" s="230" t="s">
        <v>86</v>
      </c>
      <c r="AY326" s="18" t="s">
        <v>120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84</v>
      </c>
      <c r="BK326" s="231">
        <f>ROUND(I326*H326,2)</f>
        <v>0</v>
      </c>
      <c r="BL326" s="18" t="s">
        <v>140</v>
      </c>
      <c r="BM326" s="230" t="s">
        <v>603</v>
      </c>
    </row>
    <row r="327" s="13" customFormat="1">
      <c r="A327" s="13"/>
      <c r="B327" s="238"/>
      <c r="C327" s="239"/>
      <c r="D327" s="240" t="s">
        <v>191</v>
      </c>
      <c r="E327" s="241" t="s">
        <v>1</v>
      </c>
      <c r="F327" s="242" t="s">
        <v>604</v>
      </c>
      <c r="G327" s="239"/>
      <c r="H327" s="241" t="s">
        <v>1</v>
      </c>
      <c r="I327" s="243"/>
      <c r="J327" s="239"/>
      <c r="K327" s="239"/>
      <c r="L327" s="244"/>
      <c r="M327" s="245"/>
      <c r="N327" s="246"/>
      <c r="O327" s="246"/>
      <c r="P327" s="246"/>
      <c r="Q327" s="246"/>
      <c r="R327" s="246"/>
      <c r="S327" s="246"/>
      <c r="T327" s="247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8" t="s">
        <v>191</v>
      </c>
      <c r="AU327" s="248" t="s">
        <v>86</v>
      </c>
      <c r="AV327" s="13" t="s">
        <v>84</v>
      </c>
      <c r="AW327" s="13" t="s">
        <v>32</v>
      </c>
      <c r="AX327" s="13" t="s">
        <v>76</v>
      </c>
      <c r="AY327" s="248" t="s">
        <v>120</v>
      </c>
    </row>
    <row r="328" s="14" customFormat="1">
      <c r="A328" s="14"/>
      <c r="B328" s="249"/>
      <c r="C328" s="250"/>
      <c r="D328" s="240" t="s">
        <v>191</v>
      </c>
      <c r="E328" s="251" t="s">
        <v>1</v>
      </c>
      <c r="F328" s="252" t="s">
        <v>605</v>
      </c>
      <c r="G328" s="250"/>
      <c r="H328" s="253">
        <v>6.5730000000000004</v>
      </c>
      <c r="I328" s="254"/>
      <c r="J328" s="250"/>
      <c r="K328" s="250"/>
      <c r="L328" s="255"/>
      <c r="M328" s="256"/>
      <c r="N328" s="257"/>
      <c r="O328" s="257"/>
      <c r="P328" s="257"/>
      <c r="Q328" s="257"/>
      <c r="R328" s="257"/>
      <c r="S328" s="257"/>
      <c r="T328" s="258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59" t="s">
        <v>191</v>
      </c>
      <c r="AU328" s="259" t="s">
        <v>86</v>
      </c>
      <c r="AV328" s="14" t="s">
        <v>86</v>
      </c>
      <c r="AW328" s="14" t="s">
        <v>32</v>
      </c>
      <c r="AX328" s="14" t="s">
        <v>84</v>
      </c>
      <c r="AY328" s="259" t="s">
        <v>120</v>
      </c>
    </row>
    <row r="329" s="2" customFormat="1" ht="24.15" customHeight="1">
      <c r="A329" s="39"/>
      <c r="B329" s="40"/>
      <c r="C329" s="219" t="s">
        <v>606</v>
      </c>
      <c r="D329" s="219" t="s">
        <v>123</v>
      </c>
      <c r="E329" s="220" t="s">
        <v>607</v>
      </c>
      <c r="F329" s="221" t="s">
        <v>608</v>
      </c>
      <c r="G329" s="222" t="s">
        <v>259</v>
      </c>
      <c r="H329" s="223">
        <v>4.2359999999999998</v>
      </c>
      <c r="I329" s="224"/>
      <c r="J329" s="225">
        <f>ROUND(I329*H329,2)</f>
        <v>0</v>
      </c>
      <c r="K329" s="221" t="s">
        <v>127</v>
      </c>
      <c r="L329" s="45"/>
      <c r="M329" s="226" t="s">
        <v>1</v>
      </c>
      <c r="N329" s="227" t="s">
        <v>41</v>
      </c>
      <c r="O329" s="92"/>
      <c r="P329" s="228">
        <f>O329*H329</f>
        <v>0</v>
      </c>
      <c r="Q329" s="228">
        <v>2.2563399999999998</v>
      </c>
      <c r="R329" s="228">
        <f>Q329*H329</f>
        <v>9.5578562399999978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140</v>
      </c>
      <c r="AT329" s="230" t="s">
        <v>123</v>
      </c>
      <c r="AU329" s="230" t="s">
        <v>86</v>
      </c>
      <c r="AY329" s="18" t="s">
        <v>120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84</v>
      </c>
      <c r="BK329" s="231">
        <f>ROUND(I329*H329,2)</f>
        <v>0</v>
      </c>
      <c r="BL329" s="18" t="s">
        <v>140</v>
      </c>
      <c r="BM329" s="230" t="s">
        <v>609</v>
      </c>
    </row>
    <row r="330" s="14" customFormat="1">
      <c r="A330" s="14"/>
      <c r="B330" s="249"/>
      <c r="C330" s="250"/>
      <c r="D330" s="240" t="s">
        <v>191</v>
      </c>
      <c r="E330" s="251" t="s">
        <v>1</v>
      </c>
      <c r="F330" s="252" t="s">
        <v>610</v>
      </c>
      <c r="G330" s="250"/>
      <c r="H330" s="253">
        <v>3.7559999999999998</v>
      </c>
      <c r="I330" s="254"/>
      <c r="J330" s="250"/>
      <c r="K330" s="250"/>
      <c r="L330" s="255"/>
      <c r="M330" s="256"/>
      <c r="N330" s="257"/>
      <c r="O330" s="257"/>
      <c r="P330" s="257"/>
      <c r="Q330" s="257"/>
      <c r="R330" s="257"/>
      <c r="S330" s="257"/>
      <c r="T330" s="258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9" t="s">
        <v>191</v>
      </c>
      <c r="AU330" s="259" t="s">
        <v>86</v>
      </c>
      <c r="AV330" s="14" t="s">
        <v>86</v>
      </c>
      <c r="AW330" s="14" t="s">
        <v>32</v>
      </c>
      <c r="AX330" s="14" t="s">
        <v>76</v>
      </c>
      <c r="AY330" s="259" t="s">
        <v>120</v>
      </c>
    </row>
    <row r="331" s="14" customFormat="1">
      <c r="A331" s="14"/>
      <c r="B331" s="249"/>
      <c r="C331" s="250"/>
      <c r="D331" s="240" t="s">
        <v>191</v>
      </c>
      <c r="E331" s="251" t="s">
        <v>1</v>
      </c>
      <c r="F331" s="252" t="s">
        <v>611</v>
      </c>
      <c r="G331" s="250"/>
      <c r="H331" s="253">
        <v>0.47999999999999998</v>
      </c>
      <c r="I331" s="254"/>
      <c r="J331" s="250"/>
      <c r="K331" s="250"/>
      <c r="L331" s="255"/>
      <c r="M331" s="256"/>
      <c r="N331" s="257"/>
      <c r="O331" s="257"/>
      <c r="P331" s="257"/>
      <c r="Q331" s="257"/>
      <c r="R331" s="257"/>
      <c r="S331" s="257"/>
      <c r="T331" s="25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9" t="s">
        <v>191</v>
      </c>
      <c r="AU331" s="259" t="s">
        <v>86</v>
      </c>
      <c r="AV331" s="14" t="s">
        <v>86</v>
      </c>
      <c r="AW331" s="14" t="s">
        <v>32</v>
      </c>
      <c r="AX331" s="14" t="s">
        <v>76</v>
      </c>
      <c r="AY331" s="259" t="s">
        <v>120</v>
      </c>
    </row>
    <row r="332" s="15" customFormat="1">
      <c r="A332" s="15"/>
      <c r="B332" s="260"/>
      <c r="C332" s="261"/>
      <c r="D332" s="240" t="s">
        <v>191</v>
      </c>
      <c r="E332" s="262" t="s">
        <v>1</v>
      </c>
      <c r="F332" s="263" t="s">
        <v>196</v>
      </c>
      <c r="G332" s="261"/>
      <c r="H332" s="264">
        <v>4.2359999999999998</v>
      </c>
      <c r="I332" s="265"/>
      <c r="J332" s="261"/>
      <c r="K332" s="261"/>
      <c r="L332" s="266"/>
      <c r="M332" s="267"/>
      <c r="N332" s="268"/>
      <c r="O332" s="268"/>
      <c r="P332" s="268"/>
      <c r="Q332" s="268"/>
      <c r="R332" s="268"/>
      <c r="S332" s="268"/>
      <c r="T332" s="269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T332" s="270" t="s">
        <v>191</v>
      </c>
      <c r="AU332" s="270" t="s">
        <v>86</v>
      </c>
      <c r="AV332" s="15" t="s">
        <v>140</v>
      </c>
      <c r="AW332" s="15" t="s">
        <v>32</v>
      </c>
      <c r="AX332" s="15" t="s">
        <v>84</v>
      </c>
      <c r="AY332" s="270" t="s">
        <v>120</v>
      </c>
    </row>
    <row r="333" s="2" customFormat="1" ht="33" customHeight="1">
      <c r="A333" s="39"/>
      <c r="B333" s="40"/>
      <c r="C333" s="219" t="s">
        <v>612</v>
      </c>
      <c r="D333" s="219" t="s">
        <v>123</v>
      </c>
      <c r="E333" s="220" t="s">
        <v>613</v>
      </c>
      <c r="F333" s="221" t="s">
        <v>614</v>
      </c>
      <c r="G333" s="222" t="s">
        <v>215</v>
      </c>
      <c r="H333" s="223">
        <v>678.60000000000002</v>
      </c>
      <c r="I333" s="224"/>
      <c r="J333" s="225">
        <f>ROUND(I333*H333,2)</f>
        <v>0</v>
      </c>
      <c r="K333" s="221" t="s">
        <v>127</v>
      </c>
      <c r="L333" s="45"/>
      <c r="M333" s="226" t="s">
        <v>1</v>
      </c>
      <c r="N333" s="227" t="s">
        <v>41</v>
      </c>
      <c r="O333" s="92"/>
      <c r="P333" s="228">
        <f>O333*H333</f>
        <v>0</v>
      </c>
      <c r="Q333" s="228">
        <v>0.00059999999999999995</v>
      </c>
      <c r="R333" s="228">
        <f>Q333*H333</f>
        <v>0.40715999999999997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140</v>
      </c>
      <c r="AT333" s="230" t="s">
        <v>123</v>
      </c>
      <c r="AU333" s="230" t="s">
        <v>86</v>
      </c>
      <c r="AY333" s="18" t="s">
        <v>120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84</v>
      </c>
      <c r="BK333" s="231">
        <f>ROUND(I333*H333,2)</f>
        <v>0</v>
      </c>
      <c r="BL333" s="18" t="s">
        <v>140</v>
      </c>
      <c r="BM333" s="230" t="s">
        <v>615</v>
      </c>
    </row>
    <row r="334" s="14" customFormat="1">
      <c r="A334" s="14"/>
      <c r="B334" s="249"/>
      <c r="C334" s="250"/>
      <c r="D334" s="240" t="s">
        <v>191</v>
      </c>
      <c r="E334" s="251" t="s">
        <v>1</v>
      </c>
      <c r="F334" s="252" t="s">
        <v>157</v>
      </c>
      <c r="G334" s="250"/>
      <c r="H334" s="253">
        <v>678.60000000000002</v>
      </c>
      <c r="I334" s="254"/>
      <c r="J334" s="250"/>
      <c r="K334" s="250"/>
      <c r="L334" s="255"/>
      <c r="M334" s="256"/>
      <c r="N334" s="257"/>
      <c r="O334" s="257"/>
      <c r="P334" s="257"/>
      <c r="Q334" s="257"/>
      <c r="R334" s="257"/>
      <c r="S334" s="257"/>
      <c r="T334" s="258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9" t="s">
        <v>191</v>
      </c>
      <c r="AU334" s="259" t="s">
        <v>86</v>
      </c>
      <c r="AV334" s="14" t="s">
        <v>86</v>
      </c>
      <c r="AW334" s="14" t="s">
        <v>32</v>
      </c>
      <c r="AX334" s="14" t="s">
        <v>84</v>
      </c>
      <c r="AY334" s="259" t="s">
        <v>120</v>
      </c>
    </row>
    <row r="335" s="2" customFormat="1" ht="24.15" customHeight="1">
      <c r="A335" s="39"/>
      <c r="B335" s="40"/>
      <c r="C335" s="219" t="s">
        <v>616</v>
      </c>
      <c r="D335" s="219" t="s">
        <v>123</v>
      </c>
      <c r="E335" s="220" t="s">
        <v>617</v>
      </c>
      <c r="F335" s="221" t="s">
        <v>618</v>
      </c>
      <c r="G335" s="222" t="s">
        <v>215</v>
      </c>
      <c r="H335" s="223">
        <v>678.60000000000002</v>
      </c>
      <c r="I335" s="224"/>
      <c r="J335" s="225">
        <f>ROUND(I335*H335,2)</f>
        <v>0</v>
      </c>
      <c r="K335" s="221" t="s">
        <v>127</v>
      </c>
      <c r="L335" s="45"/>
      <c r="M335" s="226" t="s">
        <v>1</v>
      </c>
      <c r="N335" s="227" t="s">
        <v>41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140</v>
      </c>
      <c r="AT335" s="230" t="s">
        <v>123</v>
      </c>
      <c r="AU335" s="230" t="s">
        <v>86</v>
      </c>
      <c r="AY335" s="18" t="s">
        <v>120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84</v>
      </c>
      <c r="BK335" s="231">
        <f>ROUND(I335*H335,2)</f>
        <v>0</v>
      </c>
      <c r="BL335" s="18" t="s">
        <v>140</v>
      </c>
      <c r="BM335" s="230" t="s">
        <v>619</v>
      </c>
    </row>
    <row r="336" s="13" customFormat="1">
      <c r="A336" s="13"/>
      <c r="B336" s="238"/>
      <c r="C336" s="239"/>
      <c r="D336" s="240" t="s">
        <v>191</v>
      </c>
      <c r="E336" s="241" t="s">
        <v>1</v>
      </c>
      <c r="F336" s="242" t="s">
        <v>192</v>
      </c>
      <c r="G336" s="239"/>
      <c r="H336" s="241" t="s">
        <v>1</v>
      </c>
      <c r="I336" s="243"/>
      <c r="J336" s="239"/>
      <c r="K336" s="239"/>
      <c r="L336" s="244"/>
      <c r="M336" s="245"/>
      <c r="N336" s="246"/>
      <c r="O336" s="246"/>
      <c r="P336" s="246"/>
      <c r="Q336" s="246"/>
      <c r="R336" s="246"/>
      <c r="S336" s="246"/>
      <c r="T336" s="24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8" t="s">
        <v>191</v>
      </c>
      <c r="AU336" s="248" t="s">
        <v>86</v>
      </c>
      <c r="AV336" s="13" t="s">
        <v>84</v>
      </c>
      <c r="AW336" s="13" t="s">
        <v>32</v>
      </c>
      <c r="AX336" s="13" t="s">
        <v>76</v>
      </c>
      <c r="AY336" s="248" t="s">
        <v>120</v>
      </c>
    </row>
    <row r="337" s="14" customFormat="1">
      <c r="A337" s="14"/>
      <c r="B337" s="249"/>
      <c r="C337" s="250"/>
      <c r="D337" s="240" t="s">
        <v>191</v>
      </c>
      <c r="E337" s="251" t="s">
        <v>1</v>
      </c>
      <c r="F337" s="252" t="s">
        <v>620</v>
      </c>
      <c r="G337" s="250"/>
      <c r="H337" s="253">
        <v>274.60000000000002</v>
      </c>
      <c r="I337" s="254"/>
      <c r="J337" s="250"/>
      <c r="K337" s="250"/>
      <c r="L337" s="255"/>
      <c r="M337" s="256"/>
      <c r="N337" s="257"/>
      <c r="O337" s="257"/>
      <c r="P337" s="257"/>
      <c r="Q337" s="257"/>
      <c r="R337" s="257"/>
      <c r="S337" s="257"/>
      <c r="T337" s="25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59" t="s">
        <v>191</v>
      </c>
      <c r="AU337" s="259" t="s">
        <v>86</v>
      </c>
      <c r="AV337" s="14" t="s">
        <v>86</v>
      </c>
      <c r="AW337" s="14" t="s">
        <v>32</v>
      </c>
      <c r="AX337" s="14" t="s">
        <v>76</v>
      </c>
      <c r="AY337" s="259" t="s">
        <v>120</v>
      </c>
    </row>
    <row r="338" s="13" customFormat="1">
      <c r="A338" s="13"/>
      <c r="B338" s="238"/>
      <c r="C338" s="239"/>
      <c r="D338" s="240" t="s">
        <v>191</v>
      </c>
      <c r="E338" s="241" t="s">
        <v>1</v>
      </c>
      <c r="F338" s="242" t="s">
        <v>194</v>
      </c>
      <c r="G338" s="239"/>
      <c r="H338" s="241" t="s">
        <v>1</v>
      </c>
      <c r="I338" s="243"/>
      <c r="J338" s="239"/>
      <c r="K338" s="239"/>
      <c r="L338" s="244"/>
      <c r="M338" s="245"/>
      <c r="N338" s="246"/>
      <c r="O338" s="246"/>
      <c r="P338" s="246"/>
      <c r="Q338" s="246"/>
      <c r="R338" s="246"/>
      <c r="S338" s="246"/>
      <c r="T338" s="247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8" t="s">
        <v>191</v>
      </c>
      <c r="AU338" s="248" t="s">
        <v>86</v>
      </c>
      <c r="AV338" s="13" t="s">
        <v>84</v>
      </c>
      <c r="AW338" s="13" t="s">
        <v>32</v>
      </c>
      <c r="AX338" s="13" t="s">
        <v>76</v>
      </c>
      <c r="AY338" s="248" t="s">
        <v>120</v>
      </c>
    </row>
    <row r="339" s="14" customFormat="1">
      <c r="A339" s="14"/>
      <c r="B339" s="249"/>
      <c r="C339" s="250"/>
      <c r="D339" s="240" t="s">
        <v>191</v>
      </c>
      <c r="E339" s="251" t="s">
        <v>1</v>
      </c>
      <c r="F339" s="252" t="s">
        <v>621</v>
      </c>
      <c r="G339" s="250"/>
      <c r="H339" s="253">
        <v>360</v>
      </c>
      <c r="I339" s="254"/>
      <c r="J339" s="250"/>
      <c r="K339" s="250"/>
      <c r="L339" s="255"/>
      <c r="M339" s="256"/>
      <c r="N339" s="257"/>
      <c r="O339" s="257"/>
      <c r="P339" s="257"/>
      <c r="Q339" s="257"/>
      <c r="R339" s="257"/>
      <c r="S339" s="257"/>
      <c r="T339" s="258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9" t="s">
        <v>191</v>
      </c>
      <c r="AU339" s="259" t="s">
        <v>86</v>
      </c>
      <c r="AV339" s="14" t="s">
        <v>86</v>
      </c>
      <c r="AW339" s="14" t="s">
        <v>32</v>
      </c>
      <c r="AX339" s="14" t="s">
        <v>76</v>
      </c>
      <c r="AY339" s="259" t="s">
        <v>120</v>
      </c>
    </row>
    <row r="340" s="13" customFormat="1">
      <c r="A340" s="13"/>
      <c r="B340" s="238"/>
      <c r="C340" s="239"/>
      <c r="D340" s="240" t="s">
        <v>191</v>
      </c>
      <c r="E340" s="241" t="s">
        <v>1</v>
      </c>
      <c r="F340" s="242" t="s">
        <v>208</v>
      </c>
      <c r="G340" s="239"/>
      <c r="H340" s="241" t="s">
        <v>1</v>
      </c>
      <c r="I340" s="243"/>
      <c r="J340" s="239"/>
      <c r="K340" s="239"/>
      <c r="L340" s="244"/>
      <c r="M340" s="245"/>
      <c r="N340" s="246"/>
      <c r="O340" s="246"/>
      <c r="P340" s="246"/>
      <c r="Q340" s="246"/>
      <c r="R340" s="246"/>
      <c r="S340" s="246"/>
      <c r="T340" s="24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8" t="s">
        <v>191</v>
      </c>
      <c r="AU340" s="248" t="s">
        <v>86</v>
      </c>
      <c r="AV340" s="13" t="s">
        <v>84</v>
      </c>
      <c r="AW340" s="13" t="s">
        <v>32</v>
      </c>
      <c r="AX340" s="13" t="s">
        <v>76</v>
      </c>
      <c r="AY340" s="248" t="s">
        <v>120</v>
      </c>
    </row>
    <row r="341" s="14" customFormat="1">
      <c r="A341" s="14"/>
      <c r="B341" s="249"/>
      <c r="C341" s="250"/>
      <c r="D341" s="240" t="s">
        <v>191</v>
      </c>
      <c r="E341" s="251" t="s">
        <v>1</v>
      </c>
      <c r="F341" s="252" t="s">
        <v>622</v>
      </c>
      <c r="G341" s="250"/>
      <c r="H341" s="253">
        <v>39</v>
      </c>
      <c r="I341" s="254"/>
      <c r="J341" s="250"/>
      <c r="K341" s="250"/>
      <c r="L341" s="255"/>
      <c r="M341" s="256"/>
      <c r="N341" s="257"/>
      <c r="O341" s="257"/>
      <c r="P341" s="257"/>
      <c r="Q341" s="257"/>
      <c r="R341" s="257"/>
      <c r="S341" s="257"/>
      <c r="T341" s="258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59" t="s">
        <v>191</v>
      </c>
      <c r="AU341" s="259" t="s">
        <v>86</v>
      </c>
      <c r="AV341" s="14" t="s">
        <v>86</v>
      </c>
      <c r="AW341" s="14" t="s">
        <v>32</v>
      </c>
      <c r="AX341" s="14" t="s">
        <v>76</v>
      </c>
      <c r="AY341" s="259" t="s">
        <v>120</v>
      </c>
    </row>
    <row r="342" s="14" customFormat="1">
      <c r="A342" s="14"/>
      <c r="B342" s="249"/>
      <c r="C342" s="250"/>
      <c r="D342" s="240" t="s">
        <v>191</v>
      </c>
      <c r="E342" s="251" t="s">
        <v>1</v>
      </c>
      <c r="F342" s="252" t="s">
        <v>623</v>
      </c>
      <c r="G342" s="250"/>
      <c r="H342" s="253">
        <v>5</v>
      </c>
      <c r="I342" s="254"/>
      <c r="J342" s="250"/>
      <c r="K342" s="250"/>
      <c r="L342" s="255"/>
      <c r="M342" s="256"/>
      <c r="N342" s="257"/>
      <c r="O342" s="257"/>
      <c r="P342" s="257"/>
      <c r="Q342" s="257"/>
      <c r="R342" s="257"/>
      <c r="S342" s="257"/>
      <c r="T342" s="25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59" t="s">
        <v>191</v>
      </c>
      <c r="AU342" s="259" t="s">
        <v>86</v>
      </c>
      <c r="AV342" s="14" t="s">
        <v>86</v>
      </c>
      <c r="AW342" s="14" t="s">
        <v>32</v>
      </c>
      <c r="AX342" s="14" t="s">
        <v>76</v>
      </c>
      <c r="AY342" s="259" t="s">
        <v>120</v>
      </c>
    </row>
    <row r="343" s="15" customFormat="1">
      <c r="A343" s="15"/>
      <c r="B343" s="260"/>
      <c r="C343" s="261"/>
      <c r="D343" s="240" t="s">
        <v>191</v>
      </c>
      <c r="E343" s="262" t="s">
        <v>157</v>
      </c>
      <c r="F343" s="263" t="s">
        <v>196</v>
      </c>
      <c r="G343" s="261"/>
      <c r="H343" s="264">
        <v>678.60000000000002</v>
      </c>
      <c r="I343" s="265"/>
      <c r="J343" s="261"/>
      <c r="K343" s="261"/>
      <c r="L343" s="266"/>
      <c r="M343" s="267"/>
      <c r="N343" s="268"/>
      <c r="O343" s="268"/>
      <c r="P343" s="268"/>
      <c r="Q343" s="268"/>
      <c r="R343" s="268"/>
      <c r="S343" s="268"/>
      <c r="T343" s="269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0" t="s">
        <v>191</v>
      </c>
      <c r="AU343" s="270" t="s">
        <v>86</v>
      </c>
      <c r="AV343" s="15" t="s">
        <v>140</v>
      </c>
      <c r="AW343" s="15" t="s">
        <v>32</v>
      </c>
      <c r="AX343" s="15" t="s">
        <v>84</v>
      </c>
      <c r="AY343" s="270" t="s">
        <v>120</v>
      </c>
    </row>
    <row r="344" s="2" customFormat="1" ht="24.15" customHeight="1">
      <c r="A344" s="39"/>
      <c r="B344" s="40"/>
      <c r="C344" s="219" t="s">
        <v>624</v>
      </c>
      <c r="D344" s="219" t="s">
        <v>123</v>
      </c>
      <c r="E344" s="220" t="s">
        <v>625</v>
      </c>
      <c r="F344" s="221" t="s">
        <v>626</v>
      </c>
      <c r="G344" s="222" t="s">
        <v>215</v>
      </c>
      <c r="H344" s="223">
        <v>8</v>
      </c>
      <c r="I344" s="224"/>
      <c r="J344" s="225">
        <f>ROUND(I344*H344,2)</f>
        <v>0</v>
      </c>
      <c r="K344" s="221" t="s">
        <v>127</v>
      </c>
      <c r="L344" s="45"/>
      <c r="M344" s="226" t="s">
        <v>1</v>
      </c>
      <c r="N344" s="227" t="s">
        <v>41</v>
      </c>
      <c r="O344" s="92"/>
      <c r="P344" s="228">
        <f>O344*H344</f>
        <v>0</v>
      </c>
      <c r="Q344" s="228">
        <v>0.43819000000000002</v>
      </c>
      <c r="R344" s="228">
        <f>Q344*H344</f>
        <v>3.5055200000000002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140</v>
      </c>
      <c r="AT344" s="230" t="s">
        <v>123</v>
      </c>
      <c r="AU344" s="230" t="s">
        <v>86</v>
      </c>
      <c r="AY344" s="18" t="s">
        <v>120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84</v>
      </c>
      <c r="BK344" s="231">
        <f>ROUND(I344*H344,2)</f>
        <v>0</v>
      </c>
      <c r="BL344" s="18" t="s">
        <v>140</v>
      </c>
      <c r="BM344" s="230" t="s">
        <v>627</v>
      </c>
    </row>
    <row r="345" s="13" customFormat="1">
      <c r="A345" s="13"/>
      <c r="B345" s="238"/>
      <c r="C345" s="239"/>
      <c r="D345" s="240" t="s">
        <v>191</v>
      </c>
      <c r="E345" s="241" t="s">
        <v>1</v>
      </c>
      <c r="F345" s="242" t="s">
        <v>628</v>
      </c>
      <c r="G345" s="239"/>
      <c r="H345" s="241" t="s">
        <v>1</v>
      </c>
      <c r="I345" s="243"/>
      <c r="J345" s="239"/>
      <c r="K345" s="239"/>
      <c r="L345" s="244"/>
      <c r="M345" s="245"/>
      <c r="N345" s="246"/>
      <c r="O345" s="246"/>
      <c r="P345" s="246"/>
      <c r="Q345" s="246"/>
      <c r="R345" s="246"/>
      <c r="S345" s="246"/>
      <c r="T345" s="24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8" t="s">
        <v>191</v>
      </c>
      <c r="AU345" s="248" t="s">
        <v>86</v>
      </c>
      <c r="AV345" s="13" t="s">
        <v>84</v>
      </c>
      <c r="AW345" s="13" t="s">
        <v>32</v>
      </c>
      <c r="AX345" s="13" t="s">
        <v>76</v>
      </c>
      <c r="AY345" s="248" t="s">
        <v>120</v>
      </c>
    </row>
    <row r="346" s="14" customFormat="1">
      <c r="A346" s="14"/>
      <c r="B346" s="249"/>
      <c r="C346" s="250"/>
      <c r="D346" s="240" t="s">
        <v>191</v>
      </c>
      <c r="E346" s="251" t="s">
        <v>1</v>
      </c>
      <c r="F346" s="252" t="s">
        <v>168</v>
      </c>
      <c r="G346" s="250"/>
      <c r="H346" s="253">
        <v>8</v>
      </c>
      <c r="I346" s="254"/>
      <c r="J346" s="250"/>
      <c r="K346" s="250"/>
      <c r="L346" s="255"/>
      <c r="M346" s="256"/>
      <c r="N346" s="257"/>
      <c r="O346" s="257"/>
      <c r="P346" s="257"/>
      <c r="Q346" s="257"/>
      <c r="R346" s="257"/>
      <c r="S346" s="257"/>
      <c r="T346" s="25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9" t="s">
        <v>191</v>
      </c>
      <c r="AU346" s="259" t="s">
        <v>86</v>
      </c>
      <c r="AV346" s="14" t="s">
        <v>86</v>
      </c>
      <c r="AW346" s="14" t="s">
        <v>32</v>
      </c>
      <c r="AX346" s="14" t="s">
        <v>84</v>
      </c>
      <c r="AY346" s="259" t="s">
        <v>120</v>
      </c>
    </row>
    <row r="347" s="2" customFormat="1" ht="24.15" customHeight="1">
      <c r="A347" s="39"/>
      <c r="B347" s="40"/>
      <c r="C347" s="219" t="s">
        <v>629</v>
      </c>
      <c r="D347" s="219" t="s">
        <v>123</v>
      </c>
      <c r="E347" s="220" t="s">
        <v>630</v>
      </c>
      <c r="F347" s="221" t="s">
        <v>631</v>
      </c>
      <c r="G347" s="222" t="s">
        <v>215</v>
      </c>
      <c r="H347" s="223">
        <v>8</v>
      </c>
      <c r="I347" s="224"/>
      <c r="J347" s="225">
        <f>ROUND(I347*H347,2)</f>
        <v>0</v>
      </c>
      <c r="K347" s="221" t="s">
        <v>1</v>
      </c>
      <c r="L347" s="45"/>
      <c r="M347" s="226" t="s">
        <v>1</v>
      </c>
      <c r="N347" s="227" t="s">
        <v>41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0.20000000000000001</v>
      </c>
      <c r="T347" s="229">
        <f>S347*H347</f>
        <v>1.6000000000000001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140</v>
      </c>
      <c r="AT347" s="230" t="s">
        <v>123</v>
      </c>
      <c r="AU347" s="230" t="s">
        <v>86</v>
      </c>
      <c r="AY347" s="18" t="s">
        <v>120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84</v>
      </c>
      <c r="BK347" s="231">
        <f>ROUND(I347*H347,2)</f>
        <v>0</v>
      </c>
      <c r="BL347" s="18" t="s">
        <v>140</v>
      </c>
      <c r="BM347" s="230" t="s">
        <v>632</v>
      </c>
    </row>
    <row r="348" s="14" customFormat="1">
      <c r="A348" s="14"/>
      <c r="B348" s="249"/>
      <c r="C348" s="250"/>
      <c r="D348" s="240" t="s">
        <v>191</v>
      </c>
      <c r="E348" s="251" t="s">
        <v>1</v>
      </c>
      <c r="F348" s="252" t="s">
        <v>633</v>
      </c>
      <c r="G348" s="250"/>
      <c r="H348" s="253">
        <v>4</v>
      </c>
      <c r="I348" s="254"/>
      <c r="J348" s="250"/>
      <c r="K348" s="250"/>
      <c r="L348" s="255"/>
      <c r="M348" s="256"/>
      <c r="N348" s="257"/>
      <c r="O348" s="257"/>
      <c r="P348" s="257"/>
      <c r="Q348" s="257"/>
      <c r="R348" s="257"/>
      <c r="S348" s="257"/>
      <c r="T348" s="258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59" t="s">
        <v>191</v>
      </c>
      <c r="AU348" s="259" t="s">
        <v>86</v>
      </c>
      <c r="AV348" s="14" t="s">
        <v>86</v>
      </c>
      <c r="AW348" s="14" t="s">
        <v>32</v>
      </c>
      <c r="AX348" s="14" t="s">
        <v>76</v>
      </c>
      <c r="AY348" s="259" t="s">
        <v>120</v>
      </c>
    </row>
    <row r="349" s="14" customFormat="1">
      <c r="A349" s="14"/>
      <c r="B349" s="249"/>
      <c r="C349" s="250"/>
      <c r="D349" s="240" t="s">
        <v>191</v>
      </c>
      <c r="E349" s="251" t="s">
        <v>1</v>
      </c>
      <c r="F349" s="252" t="s">
        <v>634</v>
      </c>
      <c r="G349" s="250"/>
      <c r="H349" s="253">
        <v>4</v>
      </c>
      <c r="I349" s="254"/>
      <c r="J349" s="250"/>
      <c r="K349" s="250"/>
      <c r="L349" s="255"/>
      <c r="M349" s="256"/>
      <c r="N349" s="257"/>
      <c r="O349" s="257"/>
      <c r="P349" s="257"/>
      <c r="Q349" s="257"/>
      <c r="R349" s="257"/>
      <c r="S349" s="257"/>
      <c r="T349" s="25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9" t="s">
        <v>191</v>
      </c>
      <c r="AU349" s="259" t="s">
        <v>86</v>
      </c>
      <c r="AV349" s="14" t="s">
        <v>86</v>
      </c>
      <c r="AW349" s="14" t="s">
        <v>32</v>
      </c>
      <c r="AX349" s="14" t="s">
        <v>76</v>
      </c>
      <c r="AY349" s="259" t="s">
        <v>120</v>
      </c>
    </row>
    <row r="350" s="15" customFormat="1">
      <c r="A350" s="15"/>
      <c r="B350" s="260"/>
      <c r="C350" s="261"/>
      <c r="D350" s="240" t="s">
        <v>191</v>
      </c>
      <c r="E350" s="262" t="s">
        <v>168</v>
      </c>
      <c r="F350" s="263" t="s">
        <v>196</v>
      </c>
      <c r="G350" s="261"/>
      <c r="H350" s="264">
        <v>8</v>
      </c>
      <c r="I350" s="265"/>
      <c r="J350" s="261"/>
      <c r="K350" s="261"/>
      <c r="L350" s="266"/>
      <c r="M350" s="267"/>
      <c r="N350" s="268"/>
      <c r="O350" s="268"/>
      <c r="P350" s="268"/>
      <c r="Q350" s="268"/>
      <c r="R350" s="268"/>
      <c r="S350" s="268"/>
      <c r="T350" s="269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T350" s="270" t="s">
        <v>191</v>
      </c>
      <c r="AU350" s="270" t="s">
        <v>86</v>
      </c>
      <c r="AV350" s="15" t="s">
        <v>140</v>
      </c>
      <c r="AW350" s="15" t="s">
        <v>32</v>
      </c>
      <c r="AX350" s="15" t="s">
        <v>84</v>
      </c>
      <c r="AY350" s="270" t="s">
        <v>120</v>
      </c>
    </row>
    <row r="351" s="2" customFormat="1" ht="24.15" customHeight="1">
      <c r="A351" s="39"/>
      <c r="B351" s="40"/>
      <c r="C351" s="219" t="s">
        <v>635</v>
      </c>
      <c r="D351" s="219" t="s">
        <v>123</v>
      </c>
      <c r="E351" s="220" t="s">
        <v>636</v>
      </c>
      <c r="F351" s="221" t="s">
        <v>637</v>
      </c>
      <c r="G351" s="222" t="s">
        <v>215</v>
      </c>
      <c r="H351" s="223">
        <v>62.600000000000001</v>
      </c>
      <c r="I351" s="224"/>
      <c r="J351" s="225">
        <f>ROUND(I351*H351,2)</f>
        <v>0</v>
      </c>
      <c r="K351" s="221" t="s">
        <v>127</v>
      </c>
      <c r="L351" s="45"/>
      <c r="M351" s="226" t="s">
        <v>1</v>
      </c>
      <c r="N351" s="227" t="s">
        <v>41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140</v>
      </c>
      <c r="AT351" s="230" t="s">
        <v>123</v>
      </c>
      <c r="AU351" s="230" t="s">
        <v>86</v>
      </c>
      <c r="AY351" s="18" t="s">
        <v>120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84</v>
      </c>
      <c r="BK351" s="231">
        <f>ROUND(I351*H351,2)</f>
        <v>0</v>
      </c>
      <c r="BL351" s="18" t="s">
        <v>140</v>
      </c>
      <c r="BM351" s="230" t="s">
        <v>638</v>
      </c>
    </row>
    <row r="352" s="14" customFormat="1">
      <c r="A352" s="14"/>
      <c r="B352" s="249"/>
      <c r="C352" s="250"/>
      <c r="D352" s="240" t="s">
        <v>191</v>
      </c>
      <c r="E352" s="251" t="s">
        <v>1</v>
      </c>
      <c r="F352" s="252" t="s">
        <v>166</v>
      </c>
      <c r="G352" s="250"/>
      <c r="H352" s="253">
        <v>62.600000000000001</v>
      </c>
      <c r="I352" s="254"/>
      <c r="J352" s="250"/>
      <c r="K352" s="250"/>
      <c r="L352" s="255"/>
      <c r="M352" s="256"/>
      <c r="N352" s="257"/>
      <c r="O352" s="257"/>
      <c r="P352" s="257"/>
      <c r="Q352" s="257"/>
      <c r="R352" s="257"/>
      <c r="S352" s="257"/>
      <c r="T352" s="258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59" t="s">
        <v>191</v>
      </c>
      <c r="AU352" s="259" t="s">
        <v>86</v>
      </c>
      <c r="AV352" s="14" t="s">
        <v>86</v>
      </c>
      <c r="AW352" s="14" t="s">
        <v>32</v>
      </c>
      <c r="AX352" s="14" t="s">
        <v>84</v>
      </c>
      <c r="AY352" s="259" t="s">
        <v>120</v>
      </c>
    </row>
    <row r="353" s="2" customFormat="1" ht="37.8" customHeight="1">
      <c r="A353" s="39"/>
      <c r="B353" s="40"/>
      <c r="C353" s="219" t="s">
        <v>639</v>
      </c>
      <c r="D353" s="219" t="s">
        <v>123</v>
      </c>
      <c r="E353" s="220" t="s">
        <v>640</v>
      </c>
      <c r="F353" s="221" t="s">
        <v>641</v>
      </c>
      <c r="G353" s="222" t="s">
        <v>189</v>
      </c>
      <c r="H353" s="223">
        <v>30.600000000000001</v>
      </c>
      <c r="I353" s="224"/>
      <c r="J353" s="225">
        <f>ROUND(I353*H353,2)</f>
        <v>0</v>
      </c>
      <c r="K353" s="221" t="s">
        <v>127</v>
      </c>
      <c r="L353" s="45"/>
      <c r="M353" s="226" t="s">
        <v>1</v>
      </c>
      <c r="N353" s="227" t="s">
        <v>41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140</v>
      </c>
      <c r="AT353" s="230" t="s">
        <v>123</v>
      </c>
      <c r="AU353" s="230" t="s">
        <v>86</v>
      </c>
      <c r="AY353" s="18" t="s">
        <v>120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84</v>
      </c>
      <c r="BK353" s="231">
        <f>ROUND(I353*H353,2)</f>
        <v>0</v>
      </c>
      <c r="BL353" s="18" t="s">
        <v>140</v>
      </c>
      <c r="BM353" s="230" t="s">
        <v>642</v>
      </c>
    </row>
    <row r="354" s="14" customFormat="1">
      <c r="A354" s="14"/>
      <c r="B354" s="249"/>
      <c r="C354" s="250"/>
      <c r="D354" s="240" t="s">
        <v>191</v>
      </c>
      <c r="E354" s="251" t="s">
        <v>1</v>
      </c>
      <c r="F354" s="252" t="s">
        <v>162</v>
      </c>
      <c r="G354" s="250"/>
      <c r="H354" s="253">
        <v>30.600000000000001</v>
      </c>
      <c r="I354" s="254"/>
      <c r="J354" s="250"/>
      <c r="K354" s="250"/>
      <c r="L354" s="255"/>
      <c r="M354" s="256"/>
      <c r="N354" s="257"/>
      <c r="O354" s="257"/>
      <c r="P354" s="257"/>
      <c r="Q354" s="257"/>
      <c r="R354" s="257"/>
      <c r="S354" s="257"/>
      <c r="T354" s="258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9" t="s">
        <v>191</v>
      </c>
      <c r="AU354" s="259" t="s">
        <v>86</v>
      </c>
      <c r="AV354" s="14" t="s">
        <v>86</v>
      </c>
      <c r="AW354" s="14" t="s">
        <v>32</v>
      </c>
      <c r="AX354" s="14" t="s">
        <v>84</v>
      </c>
      <c r="AY354" s="259" t="s">
        <v>120</v>
      </c>
    </row>
    <row r="355" s="2" customFormat="1" ht="33" customHeight="1">
      <c r="A355" s="39"/>
      <c r="B355" s="40"/>
      <c r="C355" s="219" t="s">
        <v>643</v>
      </c>
      <c r="D355" s="219" t="s">
        <v>123</v>
      </c>
      <c r="E355" s="220" t="s">
        <v>644</v>
      </c>
      <c r="F355" s="221" t="s">
        <v>645</v>
      </c>
      <c r="G355" s="222" t="s">
        <v>189</v>
      </c>
      <c r="H355" s="223">
        <v>42</v>
      </c>
      <c r="I355" s="224"/>
      <c r="J355" s="225">
        <f>ROUND(I355*H355,2)</f>
        <v>0</v>
      </c>
      <c r="K355" s="221" t="s">
        <v>127</v>
      </c>
      <c r="L355" s="45"/>
      <c r="M355" s="226" t="s">
        <v>1</v>
      </c>
      <c r="N355" s="227" t="s">
        <v>41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140</v>
      </c>
      <c r="AT355" s="230" t="s">
        <v>123</v>
      </c>
      <c r="AU355" s="230" t="s">
        <v>86</v>
      </c>
      <c r="AY355" s="18" t="s">
        <v>120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84</v>
      </c>
      <c r="BK355" s="231">
        <f>ROUND(I355*H355,2)</f>
        <v>0</v>
      </c>
      <c r="BL355" s="18" t="s">
        <v>140</v>
      </c>
      <c r="BM355" s="230" t="s">
        <v>646</v>
      </c>
    </row>
    <row r="356" s="14" customFormat="1">
      <c r="A356" s="14"/>
      <c r="B356" s="249"/>
      <c r="C356" s="250"/>
      <c r="D356" s="240" t="s">
        <v>191</v>
      </c>
      <c r="E356" s="251" t="s">
        <v>1</v>
      </c>
      <c r="F356" s="252" t="s">
        <v>164</v>
      </c>
      <c r="G356" s="250"/>
      <c r="H356" s="253">
        <v>42</v>
      </c>
      <c r="I356" s="254"/>
      <c r="J356" s="250"/>
      <c r="K356" s="250"/>
      <c r="L356" s="255"/>
      <c r="M356" s="256"/>
      <c r="N356" s="257"/>
      <c r="O356" s="257"/>
      <c r="P356" s="257"/>
      <c r="Q356" s="257"/>
      <c r="R356" s="257"/>
      <c r="S356" s="257"/>
      <c r="T356" s="258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59" t="s">
        <v>191</v>
      </c>
      <c r="AU356" s="259" t="s">
        <v>86</v>
      </c>
      <c r="AV356" s="14" t="s">
        <v>86</v>
      </c>
      <c r="AW356" s="14" t="s">
        <v>32</v>
      </c>
      <c r="AX356" s="14" t="s">
        <v>84</v>
      </c>
      <c r="AY356" s="259" t="s">
        <v>120</v>
      </c>
    </row>
    <row r="357" s="12" customFormat="1" ht="22.8" customHeight="1">
      <c r="A357" s="12"/>
      <c r="B357" s="203"/>
      <c r="C357" s="204"/>
      <c r="D357" s="205" t="s">
        <v>75</v>
      </c>
      <c r="E357" s="217" t="s">
        <v>647</v>
      </c>
      <c r="F357" s="217" t="s">
        <v>648</v>
      </c>
      <c r="G357" s="204"/>
      <c r="H357" s="204"/>
      <c r="I357" s="207"/>
      <c r="J357" s="218">
        <f>BK357</f>
        <v>0</v>
      </c>
      <c r="K357" s="204"/>
      <c r="L357" s="209"/>
      <c r="M357" s="210"/>
      <c r="N357" s="211"/>
      <c r="O357" s="211"/>
      <c r="P357" s="212">
        <f>SUM(P358:P363)</f>
        <v>0</v>
      </c>
      <c r="Q357" s="211"/>
      <c r="R357" s="212">
        <f>SUM(R358:R363)</f>
        <v>0</v>
      </c>
      <c r="S357" s="211"/>
      <c r="T357" s="213">
        <f>SUM(T358:T363)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14" t="s">
        <v>84</v>
      </c>
      <c r="AT357" s="215" t="s">
        <v>75</v>
      </c>
      <c r="AU357" s="215" t="s">
        <v>84</v>
      </c>
      <c r="AY357" s="214" t="s">
        <v>120</v>
      </c>
      <c r="BK357" s="216">
        <f>SUM(BK358:BK363)</f>
        <v>0</v>
      </c>
    </row>
    <row r="358" s="2" customFormat="1" ht="21.75" customHeight="1">
      <c r="A358" s="39"/>
      <c r="B358" s="40"/>
      <c r="C358" s="219" t="s">
        <v>649</v>
      </c>
      <c r="D358" s="219" t="s">
        <v>123</v>
      </c>
      <c r="E358" s="220" t="s">
        <v>650</v>
      </c>
      <c r="F358" s="221" t="s">
        <v>651</v>
      </c>
      <c r="G358" s="222" t="s">
        <v>321</v>
      </c>
      <c r="H358" s="223">
        <v>90.838999999999999</v>
      </c>
      <c r="I358" s="224"/>
      <c r="J358" s="225">
        <f>ROUND(I358*H358,2)</f>
        <v>0</v>
      </c>
      <c r="K358" s="221" t="s">
        <v>127</v>
      </c>
      <c r="L358" s="45"/>
      <c r="M358" s="226" t="s">
        <v>1</v>
      </c>
      <c r="N358" s="227" t="s">
        <v>41</v>
      </c>
      <c r="O358" s="92"/>
      <c r="P358" s="228">
        <f>O358*H358</f>
        <v>0</v>
      </c>
      <c r="Q358" s="228">
        <v>0</v>
      </c>
      <c r="R358" s="228">
        <f>Q358*H358</f>
        <v>0</v>
      </c>
      <c r="S358" s="228">
        <v>0</v>
      </c>
      <c r="T358" s="229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30" t="s">
        <v>140</v>
      </c>
      <c r="AT358" s="230" t="s">
        <v>123</v>
      </c>
      <c r="AU358" s="230" t="s">
        <v>86</v>
      </c>
      <c r="AY358" s="18" t="s">
        <v>120</v>
      </c>
      <c r="BE358" s="231">
        <f>IF(N358="základní",J358,0)</f>
        <v>0</v>
      </c>
      <c r="BF358" s="231">
        <f>IF(N358="snížená",J358,0)</f>
        <v>0</v>
      </c>
      <c r="BG358" s="231">
        <f>IF(N358="zákl. přenesená",J358,0)</f>
        <v>0</v>
      </c>
      <c r="BH358" s="231">
        <f>IF(N358="sníž. přenesená",J358,0)</f>
        <v>0</v>
      </c>
      <c r="BI358" s="231">
        <f>IF(N358="nulová",J358,0)</f>
        <v>0</v>
      </c>
      <c r="BJ358" s="18" t="s">
        <v>84</v>
      </c>
      <c r="BK358" s="231">
        <f>ROUND(I358*H358,2)</f>
        <v>0</v>
      </c>
      <c r="BL358" s="18" t="s">
        <v>140</v>
      </c>
      <c r="BM358" s="230" t="s">
        <v>652</v>
      </c>
    </row>
    <row r="359" s="2" customFormat="1" ht="24.15" customHeight="1">
      <c r="A359" s="39"/>
      <c r="B359" s="40"/>
      <c r="C359" s="219" t="s">
        <v>653</v>
      </c>
      <c r="D359" s="219" t="s">
        <v>123</v>
      </c>
      <c r="E359" s="220" t="s">
        <v>654</v>
      </c>
      <c r="F359" s="221" t="s">
        <v>655</v>
      </c>
      <c r="G359" s="222" t="s">
        <v>321</v>
      </c>
      <c r="H359" s="223">
        <v>2180.136</v>
      </c>
      <c r="I359" s="224"/>
      <c r="J359" s="225">
        <f>ROUND(I359*H359,2)</f>
        <v>0</v>
      </c>
      <c r="K359" s="221" t="s">
        <v>127</v>
      </c>
      <c r="L359" s="45"/>
      <c r="M359" s="226" t="s">
        <v>1</v>
      </c>
      <c r="N359" s="227" t="s">
        <v>41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140</v>
      </c>
      <c r="AT359" s="230" t="s">
        <v>123</v>
      </c>
      <c r="AU359" s="230" t="s">
        <v>86</v>
      </c>
      <c r="AY359" s="18" t="s">
        <v>120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84</v>
      </c>
      <c r="BK359" s="231">
        <f>ROUND(I359*H359,2)</f>
        <v>0</v>
      </c>
      <c r="BL359" s="18" t="s">
        <v>140</v>
      </c>
      <c r="BM359" s="230" t="s">
        <v>656</v>
      </c>
    </row>
    <row r="360" s="14" customFormat="1">
      <c r="A360" s="14"/>
      <c r="B360" s="249"/>
      <c r="C360" s="250"/>
      <c r="D360" s="240" t="s">
        <v>191</v>
      </c>
      <c r="E360" s="250"/>
      <c r="F360" s="252" t="s">
        <v>657</v>
      </c>
      <c r="G360" s="250"/>
      <c r="H360" s="253">
        <v>2180.136</v>
      </c>
      <c r="I360" s="254"/>
      <c r="J360" s="250"/>
      <c r="K360" s="250"/>
      <c r="L360" s="255"/>
      <c r="M360" s="256"/>
      <c r="N360" s="257"/>
      <c r="O360" s="257"/>
      <c r="P360" s="257"/>
      <c r="Q360" s="257"/>
      <c r="R360" s="257"/>
      <c r="S360" s="257"/>
      <c r="T360" s="25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9" t="s">
        <v>191</v>
      </c>
      <c r="AU360" s="259" t="s">
        <v>86</v>
      </c>
      <c r="AV360" s="14" t="s">
        <v>86</v>
      </c>
      <c r="AW360" s="14" t="s">
        <v>4</v>
      </c>
      <c r="AX360" s="14" t="s">
        <v>84</v>
      </c>
      <c r="AY360" s="259" t="s">
        <v>120</v>
      </c>
    </row>
    <row r="361" s="2" customFormat="1" ht="24.15" customHeight="1">
      <c r="A361" s="39"/>
      <c r="B361" s="40"/>
      <c r="C361" s="219" t="s">
        <v>658</v>
      </c>
      <c r="D361" s="219" t="s">
        <v>123</v>
      </c>
      <c r="E361" s="220" t="s">
        <v>659</v>
      </c>
      <c r="F361" s="221" t="s">
        <v>660</v>
      </c>
      <c r="G361" s="222" t="s">
        <v>321</v>
      </c>
      <c r="H361" s="223">
        <v>90.838999999999999</v>
      </c>
      <c r="I361" s="224"/>
      <c r="J361" s="225">
        <f>ROUND(I361*H361,2)</f>
        <v>0</v>
      </c>
      <c r="K361" s="221" t="s">
        <v>127</v>
      </c>
      <c r="L361" s="45"/>
      <c r="M361" s="226" t="s">
        <v>1</v>
      </c>
      <c r="N361" s="227" t="s">
        <v>41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140</v>
      </c>
      <c r="AT361" s="230" t="s">
        <v>123</v>
      </c>
      <c r="AU361" s="230" t="s">
        <v>86</v>
      </c>
      <c r="AY361" s="18" t="s">
        <v>120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84</v>
      </c>
      <c r="BK361" s="231">
        <f>ROUND(I361*H361,2)</f>
        <v>0</v>
      </c>
      <c r="BL361" s="18" t="s">
        <v>140</v>
      </c>
      <c r="BM361" s="230" t="s">
        <v>661</v>
      </c>
    </row>
    <row r="362" s="2" customFormat="1" ht="44.25" customHeight="1">
      <c r="A362" s="39"/>
      <c r="B362" s="40"/>
      <c r="C362" s="219" t="s">
        <v>662</v>
      </c>
      <c r="D362" s="219" t="s">
        <v>123</v>
      </c>
      <c r="E362" s="220" t="s">
        <v>663</v>
      </c>
      <c r="F362" s="221" t="s">
        <v>664</v>
      </c>
      <c r="G362" s="222" t="s">
        <v>321</v>
      </c>
      <c r="H362" s="223">
        <v>89.239000000000004</v>
      </c>
      <c r="I362" s="224"/>
      <c r="J362" s="225">
        <f>ROUND(I362*H362,2)</f>
        <v>0</v>
      </c>
      <c r="K362" s="221" t="s">
        <v>127</v>
      </c>
      <c r="L362" s="45"/>
      <c r="M362" s="226" t="s">
        <v>1</v>
      </c>
      <c r="N362" s="227" t="s">
        <v>41</v>
      </c>
      <c r="O362" s="92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140</v>
      </c>
      <c r="AT362" s="230" t="s">
        <v>123</v>
      </c>
      <c r="AU362" s="230" t="s">
        <v>86</v>
      </c>
      <c r="AY362" s="18" t="s">
        <v>120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84</v>
      </c>
      <c r="BK362" s="231">
        <f>ROUND(I362*H362,2)</f>
        <v>0</v>
      </c>
      <c r="BL362" s="18" t="s">
        <v>140</v>
      </c>
      <c r="BM362" s="230" t="s">
        <v>665</v>
      </c>
    </row>
    <row r="363" s="2" customFormat="1" ht="33" customHeight="1">
      <c r="A363" s="39"/>
      <c r="B363" s="40"/>
      <c r="C363" s="219" t="s">
        <v>666</v>
      </c>
      <c r="D363" s="219" t="s">
        <v>123</v>
      </c>
      <c r="E363" s="220" t="s">
        <v>667</v>
      </c>
      <c r="F363" s="221" t="s">
        <v>668</v>
      </c>
      <c r="G363" s="222" t="s">
        <v>321</v>
      </c>
      <c r="H363" s="223">
        <v>1.6000000000000001</v>
      </c>
      <c r="I363" s="224"/>
      <c r="J363" s="225">
        <f>ROUND(I363*H363,2)</f>
        <v>0</v>
      </c>
      <c r="K363" s="221" t="s">
        <v>127</v>
      </c>
      <c r="L363" s="45"/>
      <c r="M363" s="226" t="s">
        <v>1</v>
      </c>
      <c r="N363" s="227" t="s">
        <v>41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140</v>
      </c>
      <c r="AT363" s="230" t="s">
        <v>123</v>
      </c>
      <c r="AU363" s="230" t="s">
        <v>86</v>
      </c>
      <c r="AY363" s="18" t="s">
        <v>120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84</v>
      </c>
      <c r="BK363" s="231">
        <f>ROUND(I363*H363,2)</f>
        <v>0</v>
      </c>
      <c r="BL363" s="18" t="s">
        <v>140</v>
      </c>
      <c r="BM363" s="230" t="s">
        <v>669</v>
      </c>
    </row>
    <row r="364" s="12" customFormat="1" ht="22.8" customHeight="1">
      <c r="A364" s="12"/>
      <c r="B364" s="203"/>
      <c r="C364" s="204"/>
      <c r="D364" s="205" t="s">
        <v>75</v>
      </c>
      <c r="E364" s="217" t="s">
        <v>670</v>
      </c>
      <c r="F364" s="217" t="s">
        <v>671</v>
      </c>
      <c r="G364" s="204"/>
      <c r="H364" s="204"/>
      <c r="I364" s="207"/>
      <c r="J364" s="218">
        <f>BK364</f>
        <v>0</v>
      </c>
      <c r="K364" s="204"/>
      <c r="L364" s="209"/>
      <c r="M364" s="210"/>
      <c r="N364" s="211"/>
      <c r="O364" s="211"/>
      <c r="P364" s="212">
        <f>P365</f>
        <v>0</v>
      </c>
      <c r="Q364" s="211"/>
      <c r="R364" s="212">
        <f>R365</f>
        <v>0</v>
      </c>
      <c r="S364" s="211"/>
      <c r="T364" s="213">
        <f>T365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4" t="s">
        <v>84</v>
      </c>
      <c r="AT364" s="215" t="s">
        <v>75</v>
      </c>
      <c r="AU364" s="215" t="s">
        <v>84</v>
      </c>
      <c r="AY364" s="214" t="s">
        <v>120</v>
      </c>
      <c r="BK364" s="216">
        <f>BK365</f>
        <v>0</v>
      </c>
    </row>
    <row r="365" s="2" customFormat="1" ht="24.15" customHeight="1">
      <c r="A365" s="39"/>
      <c r="B365" s="40"/>
      <c r="C365" s="219" t="s">
        <v>672</v>
      </c>
      <c r="D365" s="219" t="s">
        <v>123</v>
      </c>
      <c r="E365" s="220" t="s">
        <v>673</v>
      </c>
      <c r="F365" s="221" t="s">
        <v>674</v>
      </c>
      <c r="G365" s="222" t="s">
        <v>321</v>
      </c>
      <c r="H365" s="223">
        <v>424.31999999999999</v>
      </c>
      <c r="I365" s="224"/>
      <c r="J365" s="225">
        <f>ROUND(I365*H365,2)</f>
        <v>0</v>
      </c>
      <c r="K365" s="221" t="s">
        <v>127</v>
      </c>
      <c r="L365" s="45"/>
      <c r="M365" s="226" t="s">
        <v>1</v>
      </c>
      <c r="N365" s="227" t="s">
        <v>41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140</v>
      </c>
      <c r="AT365" s="230" t="s">
        <v>123</v>
      </c>
      <c r="AU365" s="230" t="s">
        <v>86</v>
      </c>
      <c r="AY365" s="18" t="s">
        <v>120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84</v>
      </c>
      <c r="BK365" s="231">
        <f>ROUND(I365*H365,2)</f>
        <v>0</v>
      </c>
      <c r="BL365" s="18" t="s">
        <v>140</v>
      </c>
      <c r="BM365" s="230" t="s">
        <v>675</v>
      </c>
    </row>
    <row r="366" s="12" customFormat="1" ht="25.92" customHeight="1">
      <c r="A366" s="12"/>
      <c r="B366" s="203"/>
      <c r="C366" s="204"/>
      <c r="D366" s="205" t="s">
        <v>75</v>
      </c>
      <c r="E366" s="206" t="s">
        <v>676</v>
      </c>
      <c r="F366" s="206" t="s">
        <v>677</v>
      </c>
      <c r="G366" s="204"/>
      <c r="H366" s="204"/>
      <c r="I366" s="207"/>
      <c r="J366" s="208">
        <f>BK366</f>
        <v>0</v>
      </c>
      <c r="K366" s="204"/>
      <c r="L366" s="209"/>
      <c r="M366" s="210"/>
      <c r="N366" s="211"/>
      <c r="O366" s="211"/>
      <c r="P366" s="212">
        <f>SUM(P367:P369)</f>
        <v>0</v>
      </c>
      <c r="Q366" s="211"/>
      <c r="R366" s="212">
        <f>SUM(R367:R369)</f>
        <v>0</v>
      </c>
      <c r="S366" s="211"/>
      <c r="T366" s="213">
        <f>SUM(T367:T369)</f>
        <v>0</v>
      </c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R366" s="214" t="s">
        <v>140</v>
      </c>
      <c r="AT366" s="215" t="s">
        <v>75</v>
      </c>
      <c r="AU366" s="215" t="s">
        <v>76</v>
      </c>
      <c r="AY366" s="214" t="s">
        <v>120</v>
      </c>
      <c r="BK366" s="216">
        <f>SUM(BK367:BK369)</f>
        <v>0</v>
      </c>
    </row>
    <row r="367" s="2" customFormat="1" ht="24.15" customHeight="1">
      <c r="A367" s="39"/>
      <c r="B367" s="40"/>
      <c r="C367" s="219" t="s">
        <v>678</v>
      </c>
      <c r="D367" s="219" t="s">
        <v>123</v>
      </c>
      <c r="E367" s="220" t="s">
        <v>87</v>
      </c>
      <c r="F367" s="221" t="s">
        <v>679</v>
      </c>
      <c r="G367" s="222" t="s">
        <v>126</v>
      </c>
      <c r="H367" s="223">
        <v>1</v>
      </c>
      <c r="I367" s="224"/>
      <c r="J367" s="225">
        <f>ROUND(I367*H367,2)</f>
        <v>0</v>
      </c>
      <c r="K367" s="221" t="s">
        <v>1</v>
      </c>
      <c r="L367" s="45"/>
      <c r="M367" s="226" t="s">
        <v>1</v>
      </c>
      <c r="N367" s="227" t="s">
        <v>41</v>
      </c>
      <c r="O367" s="92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680</v>
      </c>
      <c r="AT367" s="230" t="s">
        <v>123</v>
      </c>
      <c r="AU367" s="230" t="s">
        <v>84</v>
      </c>
      <c r="AY367" s="18" t="s">
        <v>120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84</v>
      </c>
      <c r="BK367" s="231">
        <f>ROUND(I367*H367,2)</f>
        <v>0</v>
      </c>
      <c r="BL367" s="18" t="s">
        <v>680</v>
      </c>
      <c r="BM367" s="230" t="s">
        <v>681</v>
      </c>
    </row>
    <row r="368" s="2" customFormat="1" ht="16.5" customHeight="1">
      <c r="A368" s="39"/>
      <c r="B368" s="40"/>
      <c r="C368" s="219" t="s">
        <v>682</v>
      </c>
      <c r="D368" s="219" t="s">
        <v>123</v>
      </c>
      <c r="E368" s="220" t="s">
        <v>683</v>
      </c>
      <c r="F368" s="221" t="s">
        <v>684</v>
      </c>
      <c r="G368" s="222" t="s">
        <v>685</v>
      </c>
      <c r="H368" s="223">
        <v>1</v>
      </c>
      <c r="I368" s="224"/>
      <c r="J368" s="225">
        <f>ROUND(I368*H368,2)</f>
        <v>0</v>
      </c>
      <c r="K368" s="221" t="s">
        <v>1</v>
      </c>
      <c r="L368" s="45"/>
      <c r="M368" s="226" t="s">
        <v>1</v>
      </c>
      <c r="N368" s="227" t="s">
        <v>41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680</v>
      </c>
      <c r="AT368" s="230" t="s">
        <v>123</v>
      </c>
      <c r="AU368" s="230" t="s">
        <v>84</v>
      </c>
      <c r="AY368" s="18" t="s">
        <v>120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84</v>
      </c>
      <c r="BK368" s="231">
        <f>ROUND(I368*H368,2)</f>
        <v>0</v>
      </c>
      <c r="BL368" s="18" t="s">
        <v>680</v>
      </c>
      <c r="BM368" s="230" t="s">
        <v>686</v>
      </c>
    </row>
    <row r="369" s="2" customFormat="1">
      <c r="A369" s="39"/>
      <c r="B369" s="40"/>
      <c r="C369" s="41"/>
      <c r="D369" s="240" t="s">
        <v>300</v>
      </c>
      <c r="E369" s="41"/>
      <c r="F369" s="271" t="s">
        <v>687</v>
      </c>
      <c r="G369" s="41"/>
      <c r="H369" s="41"/>
      <c r="I369" s="272"/>
      <c r="J369" s="41"/>
      <c r="K369" s="41"/>
      <c r="L369" s="45"/>
      <c r="M369" s="296"/>
      <c r="N369" s="297"/>
      <c r="O369" s="234"/>
      <c r="P369" s="234"/>
      <c r="Q369" s="234"/>
      <c r="R369" s="234"/>
      <c r="S369" s="234"/>
      <c r="T369" s="298"/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T369" s="18" t="s">
        <v>300</v>
      </c>
      <c r="AU369" s="18" t="s">
        <v>84</v>
      </c>
    </row>
    <row r="370" s="2" customFormat="1" ht="6.96" customHeight="1">
      <c r="A370" s="39"/>
      <c r="B370" s="67"/>
      <c r="C370" s="68"/>
      <c r="D370" s="68"/>
      <c r="E370" s="68"/>
      <c r="F370" s="68"/>
      <c r="G370" s="68"/>
      <c r="H370" s="68"/>
      <c r="I370" s="68"/>
      <c r="J370" s="68"/>
      <c r="K370" s="68"/>
      <c r="L370" s="45"/>
      <c r="M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</row>
  </sheetData>
  <sheetProtection sheet="1" autoFilter="0" formatColumns="0" formatRows="0" objects="1" scenarios="1" spinCount="100000" saltValue="X+/jT7WDd4UETYEb59tPyGi4bftDT6ui8UQfWeu1asVoXatZ42jyfTEWovxOZOmMCtAnfsgq2XfcZ6HH7pli5w==" hashValue="NPb+nTj4zYbgUpmDSug7xZjeNHi/I5H+q7P80u7y5X2082bhYVRrFxHttQbv8x5EfVZ678DAa+QHVbmyzOUphA==" algorithmName="SHA-512" password="CC35"/>
  <autoFilter ref="C124:K369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7"/>
      <c r="C3" s="138"/>
      <c r="D3" s="138"/>
      <c r="E3" s="138"/>
      <c r="F3" s="138"/>
      <c r="G3" s="138"/>
      <c r="H3" s="21"/>
    </row>
    <row r="4" s="1" customFormat="1" ht="24.96" customHeight="1">
      <c r="B4" s="21"/>
      <c r="C4" s="139" t="s">
        <v>688</v>
      </c>
      <c r="H4" s="21"/>
    </row>
    <row r="5" s="1" customFormat="1" ht="12" customHeight="1">
      <c r="B5" s="21"/>
      <c r="C5" s="299" t="s">
        <v>13</v>
      </c>
      <c r="D5" s="148" t="s">
        <v>14</v>
      </c>
      <c r="E5" s="1"/>
      <c r="F5" s="1"/>
      <c r="H5" s="21"/>
    </row>
    <row r="6" s="1" customFormat="1" ht="36.96" customHeight="1">
      <c r="B6" s="21"/>
      <c r="C6" s="300" t="s">
        <v>16</v>
      </c>
      <c r="D6" s="301" t="s">
        <v>17</v>
      </c>
      <c r="E6" s="1"/>
      <c r="F6" s="1"/>
      <c r="H6" s="21"/>
    </row>
    <row r="7" s="1" customFormat="1" ht="16.5" customHeight="1">
      <c r="B7" s="21"/>
      <c r="C7" s="141" t="s">
        <v>22</v>
      </c>
      <c r="D7" s="145" t="str">
        <f>'Rekapitulace stavby'!AN8</f>
        <v>30. 1. 2025</v>
      </c>
      <c r="H7" s="21"/>
    </row>
    <row r="8" s="2" customFormat="1" ht="10.8" customHeight="1">
      <c r="A8" s="39"/>
      <c r="B8" s="45"/>
      <c r="C8" s="39"/>
      <c r="D8" s="39"/>
      <c r="E8" s="39"/>
      <c r="F8" s="39"/>
      <c r="G8" s="39"/>
      <c r="H8" s="45"/>
    </row>
    <row r="9" s="11" customFormat="1" ht="29.28" customHeight="1">
      <c r="A9" s="192"/>
      <c r="B9" s="302"/>
      <c r="C9" s="303" t="s">
        <v>57</v>
      </c>
      <c r="D9" s="304" t="s">
        <v>58</v>
      </c>
      <c r="E9" s="304" t="s">
        <v>106</v>
      </c>
      <c r="F9" s="305" t="s">
        <v>689</v>
      </c>
      <c r="G9" s="192"/>
      <c r="H9" s="302"/>
    </row>
    <row r="10" s="2" customFormat="1" ht="26.4" customHeight="1">
      <c r="A10" s="39"/>
      <c r="B10" s="45"/>
      <c r="C10" s="306" t="s">
        <v>87</v>
      </c>
      <c r="D10" s="306" t="s">
        <v>88</v>
      </c>
      <c r="E10" s="39"/>
      <c r="F10" s="39"/>
      <c r="G10" s="39"/>
      <c r="H10" s="45"/>
    </row>
    <row r="11" s="2" customFormat="1" ht="16.8" customHeight="1">
      <c r="A11" s="39"/>
      <c r="B11" s="45"/>
      <c r="C11" s="307" t="s">
        <v>155</v>
      </c>
      <c r="D11" s="308" t="s">
        <v>1</v>
      </c>
      <c r="E11" s="309" t="s">
        <v>1</v>
      </c>
      <c r="F11" s="310">
        <v>323.32799999999997</v>
      </c>
      <c r="G11" s="39"/>
      <c r="H11" s="45"/>
    </row>
    <row r="12" s="2" customFormat="1" ht="16.8" customHeight="1">
      <c r="A12" s="39"/>
      <c r="B12" s="45"/>
      <c r="C12" s="311" t="s">
        <v>1</v>
      </c>
      <c r="D12" s="311" t="s">
        <v>192</v>
      </c>
      <c r="E12" s="18" t="s">
        <v>1</v>
      </c>
      <c r="F12" s="312">
        <v>0</v>
      </c>
      <c r="G12" s="39"/>
      <c r="H12" s="45"/>
    </row>
    <row r="13" s="2" customFormat="1" ht="16.8" customHeight="1">
      <c r="A13" s="39"/>
      <c r="B13" s="45"/>
      <c r="C13" s="311" t="s">
        <v>1</v>
      </c>
      <c r="D13" s="311" t="s">
        <v>206</v>
      </c>
      <c r="E13" s="18" t="s">
        <v>1</v>
      </c>
      <c r="F13" s="312">
        <v>131.80799999999999</v>
      </c>
      <c r="G13" s="39"/>
      <c r="H13" s="45"/>
    </row>
    <row r="14" s="2" customFormat="1" ht="16.8" customHeight="1">
      <c r="A14" s="39"/>
      <c r="B14" s="45"/>
      <c r="C14" s="311" t="s">
        <v>1</v>
      </c>
      <c r="D14" s="311" t="s">
        <v>194</v>
      </c>
      <c r="E14" s="18" t="s">
        <v>1</v>
      </c>
      <c r="F14" s="312">
        <v>0</v>
      </c>
      <c r="G14" s="39"/>
      <c r="H14" s="45"/>
    </row>
    <row r="15" s="2" customFormat="1" ht="16.8" customHeight="1">
      <c r="A15" s="39"/>
      <c r="B15" s="45"/>
      <c r="C15" s="311" t="s">
        <v>1</v>
      </c>
      <c r="D15" s="311" t="s">
        <v>207</v>
      </c>
      <c r="E15" s="18" t="s">
        <v>1</v>
      </c>
      <c r="F15" s="312">
        <v>172.80000000000001</v>
      </c>
      <c r="G15" s="39"/>
      <c r="H15" s="45"/>
    </row>
    <row r="16" s="2" customFormat="1" ht="16.8" customHeight="1">
      <c r="A16" s="39"/>
      <c r="B16" s="45"/>
      <c r="C16" s="311" t="s">
        <v>1</v>
      </c>
      <c r="D16" s="311" t="s">
        <v>208</v>
      </c>
      <c r="E16" s="18" t="s">
        <v>1</v>
      </c>
      <c r="F16" s="312">
        <v>0</v>
      </c>
      <c r="G16" s="39"/>
      <c r="H16" s="45"/>
    </row>
    <row r="17" s="2" customFormat="1" ht="16.8" customHeight="1">
      <c r="A17" s="39"/>
      <c r="B17" s="45"/>
      <c r="C17" s="311" t="s">
        <v>1</v>
      </c>
      <c r="D17" s="311" t="s">
        <v>209</v>
      </c>
      <c r="E17" s="18" t="s">
        <v>1</v>
      </c>
      <c r="F17" s="312">
        <v>18.719999999999999</v>
      </c>
      <c r="G17" s="39"/>
      <c r="H17" s="45"/>
    </row>
    <row r="18" s="2" customFormat="1" ht="16.8" customHeight="1">
      <c r="A18" s="39"/>
      <c r="B18" s="45"/>
      <c r="C18" s="311" t="s">
        <v>155</v>
      </c>
      <c r="D18" s="311" t="s">
        <v>196</v>
      </c>
      <c r="E18" s="18" t="s">
        <v>1</v>
      </c>
      <c r="F18" s="312">
        <v>323.32799999999997</v>
      </c>
      <c r="G18" s="39"/>
      <c r="H18" s="45"/>
    </row>
    <row r="19" s="2" customFormat="1" ht="16.8" customHeight="1">
      <c r="A19" s="39"/>
      <c r="B19" s="45"/>
      <c r="C19" s="313" t="s">
        <v>690</v>
      </c>
      <c r="D19" s="39"/>
      <c r="E19" s="39"/>
      <c r="F19" s="39"/>
      <c r="G19" s="39"/>
      <c r="H19" s="45"/>
    </row>
    <row r="20" s="2" customFormat="1" ht="16.8" customHeight="1">
      <c r="A20" s="39"/>
      <c r="B20" s="45"/>
      <c r="C20" s="311" t="s">
        <v>203</v>
      </c>
      <c r="D20" s="311" t="s">
        <v>204</v>
      </c>
      <c r="E20" s="18" t="s">
        <v>189</v>
      </c>
      <c r="F20" s="312">
        <v>323.32799999999997</v>
      </c>
      <c r="G20" s="39"/>
      <c r="H20" s="45"/>
    </row>
    <row r="21" s="2" customFormat="1" ht="16.8" customHeight="1">
      <c r="A21" s="39"/>
      <c r="B21" s="45"/>
      <c r="C21" s="311" t="s">
        <v>210</v>
      </c>
      <c r="D21" s="311" t="s">
        <v>211</v>
      </c>
      <c r="E21" s="18" t="s">
        <v>189</v>
      </c>
      <c r="F21" s="312">
        <v>323.32799999999997</v>
      </c>
      <c r="G21" s="39"/>
      <c r="H21" s="45"/>
    </row>
    <row r="22" s="2" customFormat="1">
      <c r="A22" s="39"/>
      <c r="B22" s="45"/>
      <c r="C22" s="311" t="s">
        <v>257</v>
      </c>
      <c r="D22" s="311" t="s">
        <v>258</v>
      </c>
      <c r="E22" s="18" t="s">
        <v>259</v>
      </c>
      <c r="F22" s="312">
        <v>131.08600000000001</v>
      </c>
      <c r="G22" s="39"/>
      <c r="H22" s="45"/>
    </row>
    <row r="23" s="2" customFormat="1" ht="16.8" customHeight="1">
      <c r="A23" s="39"/>
      <c r="B23" s="45"/>
      <c r="C23" s="311" t="s">
        <v>352</v>
      </c>
      <c r="D23" s="311" t="s">
        <v>353</v>
      </c>
      <c r="E23" s="18" t="s">
        <v>189</v>
      </c>
      <c r="F23" s="312">
        <v>323.32799999999997</v>
      </c>
      <c r="G23" s="39"/>
      <c r="H23" s="45"/>
    </row>
    <row r="24" s="2" customFormat="1" ht="16.8" customHeight="1">
      <c r="A24" s="39"/>
      <c r="B24" s="45"/>
      <c r="C24" s="311" t="s">
        <v>356</v>
      </c>
      <c r="D24" s="311" t="s">
        <v>357</v>
      </c>
      <c r="E24" s="18" t="s">
        <v>189</v>
      </c>
      <c r="F24" s="312">
        <v>384.52800000000002</v>
      </c>
      <c r="G24" s="39"/>
      <c r="H24" s="45"/>
    </row>
    <row r="25" s="2" customFormat="1">
      <c r="A25" s="39"/>
      <c r="B25" s="45"/>
      <c r="C25" s="311" t="s">
        <v>367</v>
      </c>
      <c r="D25" s="311" t="s">
        <v>368</v>
      </c>
      <c r="E25" s="18" t="s">
        <v>189</v>
      </c>
      <c r="F25" s="312">
        <v>323.32799999999997</v>
      </c>
      <c r="G25" s="39"/>
      <c r="H25" s="45"/>
    </row>
    <row r="26" s="2" customFormat="1">
      <c r="A26" s="39"/>
      <c r="B26" s="45"/>
      <c r="C26" s="311" t="s">
        <v>371</v>
      </c>
      <c r="D26" s="311" t="s">
        <v>372</v>
      </c>
      <c r="E26" s="18" t="s">
        <v>189</v>
      </c>
      <c r="F26" s="312">
        <v>323.32799999999997</v>
      </c>
      <c r="G26" s="39"/>
      <c r="H26" s="45"/>
    </row>
    <row r="27" s="2" customFormat="1" ht="16.8" customHeight="1">
      <c r="A27" s="39"/>
      <c r="B27" s="45"/>
      <c r="C27" s="307" t="s">
        <v>162</v>
      </c>
      <c r="D27" s="308" t="s">
        <v>1</v>
      </c>
      <c r="E27" s="309" t="s">
        <v>1</v>
      </c>
      <c r="F27" s="310">
        <v>30.600000000000001</v>
      </c>
      <c r="G27" s="39"/>
      <c r="H27" s="45"/>
    </row>
    <row r="28" s="2" customFormat="1" ht="16.8" customHeight="1">
      <c r="A28" s="39"/>
      <c r="B28" s="45"/>
      <c r="C28" s="311" t="s">
        <v>1</v>
      </c>
      <c r="D28" s="311" t="s">
        <v>192</v>
      </c>
      <c r="E28" s="18" t="s">
        <v>1</v>
      </c>
      <c r="F28" s="312">
        <v>0</v>
      </c>
      <c r="G28" s="39"/>
      <c r="H28" s="45"/>
    </row>
    <row r="29" s="2" customFormat="1" ht="16.8" customHeight="1">
      <c r="A29" s="39"/>
      <c r="B29" s="45"/>
      <c r="C29" s="311" t="s">
        <v>1</v>
      </c>
      <c r="D29" s="311" t="s">
        <v>193</v>
      </c>
      <c r="E29" s="18" t="s">
        <v>1</v>
      </c>
      <c r="F29" s="312">
        <v>25.800000000000001</v>
      </c>
      <c r="G29" s="39"/>
      <c r="H29" s="45"/>
    </row>
    <row r="30" s="2" customFormat="1" ht="16.8" customHeight="1">
      <c r="A30" s="39"/>
      <c r="B30" s="45"/>
      <c r="C30" s="311" t="s">
        <v>1</v>
      </c>
      <c r="D30" s="311" t="s">
        <v>194</v>
      </c>
      <c r="E30" s="18" t="s">
        <v>1</v>
      </c>
      <c r="F30" s="312">
        <v>0</v>
      </c>
      <c r="G30" s="39"/>
      <c r="H30" s="45"/>
    </row>
    <row r="31" s="2" customFormat="1" ht="16.8" customHeight="1">
      <c r="A31" s="39"/>
      <c r="B31" s="45"/>
      <c r="C31" s="311" t="s">
        <v>1</v>
      </c>
      <c r="D31" s="311" t="s">
        <v>195</v>
      </c>
      <c r="E31" s="18" t="s">
        <v>1</v>
      </c>
      <c r="F31" s="312">
        <v>4.7999999999999998</v>
      </c>
      <c r="G31" s="39"/>
      <c r="H31" s="45"/>
    </row>
    <row r="32" s="2" customFormat="1" ht="16.8" customHeight="1">
      <c r="A32" s="39"/>
      <c r="B32" s="45"/>
      <c r="C32" s="311" t="s">
        <v>162</v>
      </c>
      <c r="D32" s="311" t="s">
        <v>196</v>
      </c>
      <c r="E32" s="18" t="s">
        <v>1</v>
      </c>
      <c r="F32" s="312">
        <v>30.600000000000001</v>
      </c>
      <c r="G32" s="39"/>
      <c r="H32" s="45"/>
    </row>
    <row r="33" s="2" customFormat="1" ht="16.8" customHeight="1">
      <c r="A33" s="39"/>
      <c r="B33" s="45"/>
      <c r="C33" s="313" t="s">
        <v>690</v>
      </c>
      <c r="D33" s="39"/>
      <c r="E33" s="39"/>
      <c r="F33" s="39"/>
      <c r="G33" s="39"/>
      <c r="H33" s="45"/>
    </row>
    <row r="34" s="2" customFormat="1" ht="16.8" customHeight="1">
      <c r="A34" s="39"/>
      <c r="B34" s="45"/>
      <c r="C34" s="311" t="s">
        <v>187</v>
      </c>
      <c r="D34" s="311" t="s">
        <v>188</v>
      </c>
      <c r="E34" s="18" t="s">
        <v>189</v>
      </c>
      <c r="F34" s="312">
        <v>30.600000000000001</v>
      </c>
      <c r="G34" s="39"/>
      <c r="H34" s="45"/>
    </row>
    <row r="35" s="2" customFormat="1">
      <c r="A35" s="39"/>
      <c r="B35" s="45"/>
      <c r="C35" s="311" t="s">
        <v>257</v>
      </c>
      <c r="D35" s="311" t="s">
        <v>258</v>
      </c>
      <c r="E35" s="18" t="s">
        <v>259</v>
      </c>
      <c r="F35" s="312">
        <v>131.08600000000001</v>
      </c>
      <c r="G35" s="39"/>
      <c r="H35" s="45"/>
    </row>
    <row r="36" s="2" customFormat="1" ht="16.8" customHeight="1">
      <c r="A36" s="39"/>
      <c r="B36" s="45"/>
      <c r="C36" s="311" t="s">
        <v>356</v>
      </c>
      <c r="D36" s="311" t="s">
        <v>357</v>
      </c>
      <c r="E36" s="18" t="s">
        <v>189</v>
      </c>
      <c r="F36" s="312">
        <v>384.52800000000002</v>
      </c>
      <c r="G36" s="39"/>
      <c r="H36" s="45"/>
    </row>
    <row r="37" s="2" customFormat="1" ht="16.8" customHeight="1">
      <c r="A37" s="39"/>
      <c r="B37" s="45"/>
      <c r="C37" s="311" t="s">
        <v>375</v>
      </c>
      <c r="D37" s="311" t="s">
        <v>376</v>
      </c>
      <c r="E37" s="18" t="s">
        <v>189</v>
      </c>
      <c r="F37" s="312">
        <v>30.600000000000001</v>
      </c>
      <c r="G37" s="39"/>
      <c r="H37" s="45"/>
    </row>
    <row r="38" s="2" customFormat="1">
      <c r="A38" s="39"/>
      <c r="B38" s="45"/>
      <c r="C38" s="311" t="s">
        <v>640</v>
      </c>
      <c r="D38" s="311" t="s">
        <v>641</v>
      </c>
      <c r="E38" s="18" t="s">
        <v>189</v>
      </c>
      <c r="F38" s="312">
        <v>30.600000000000001</v>
      </c>
      <c r="G38" s="39"/>
      <c r="H38" s="45"/>
    </row>
    <row r="39" s="2" customFormat="1" ht="16.8" customHeight="1">
      <c r="A39" s="39"/>
      <c r="B39" s="45"/>
      <c r="C39" s="307" t="s">
        <v>164</v>
      </c>
      <c r="D39" s="308" t="s">
        <v>1</v>
      </c>
      <c r="E39" s="309" t="s">
        <v>1</v>
      </c>
      <c r="F39" s="310">
        <v>42</v>
      </c>
      <c r="G39" s="39"/>
      <c r="H39" s="45"/>
    </row>
    <row r="40" s="2" customFormat="1" ht="16.8" customHeight="1">
      <c r="A40" s="39"/>
      <c r="B40" s="45"/>
      <c r="C40" s="311" t="s">
        <v>1</v>
      </c>
      <c r="D40" s="311" t="s">
        <v>200</v>
      </c>
      <c r="E40" s="18" t="s">
        <v>1</v>
      </c>
      <c r="F40" s="312">
        <v>0</v>
      </c>
      <c r="G40" s="39"/>
      <c r="H40" s="45"/>
    </row>
    <row r="41" s="2" customFormat="1" ht="16.8" customHeight="1">
      <c r="A41" s="39"/>
      <c r="B41" s="45"/>
      <c r="C41" s="311" t="s">
        <v>1</v>
      </c>
      <c r="D41" s="311" t="s">
        <v>192</v>
      </c>
      <c r="E41" s="18" t="s">
        <v>1</v>
      </c>
      <c r="F41" s="312">
        <v>0</v>
      </c>
      <c r="G41" s="39"/>
      <c r="H41" s="45"/>
    </row>
    <row r="42" s="2" customFormat="1" ht="16.8" customHeight="1">
      <c r="A42" s="39"/>
      <c r="B42" s="45"/>
      <c r="C42" s="311" t="s">
        <v>1</v>
      </c>
      <c r="D42" s="311" t="s">
        <v>201</v>
      </c>
      <c r="E42" s="18" t="s">
        <v>1</v>
      </c>
      <c r="F42" s="312">
        <v>27</v>
      </c>
      <c r="G42" s="39"/>
      <c r="H42" s="45"/>
    </row>
    <row r="43" s="2" customFormat="1" ht="16.8" customHeight="1">
      <c r="A43" s="39"/>
      <c r="B43" s="45"/>
      <c r="C43" s="311" t="s">
        <v>1</v>
      </c>
      <c r="D43" s="311" t="s">
        <v>194</v>
      </c>
      <c r="E43" s="18" t="s">
        <v>1</v>
      </c>
      <c r="F43" s="312">
        <v>0</v>
      </c>
      <c r="G43" s="39"/>
      <c r="H43" s="45"/>
    </row>
    <row r="44" s="2" customFormat="1" ht="16.8" customHeight="1">
      <c r="A44" s="39"/>
      <c r="B44" s="45"/>
      <c r="C44" s="311" t="s">
        <v>1</v>
      </c>
      <c r="D44" s="311" t="s">
        <v>202</v>
      </c>
      <c r="E44" s="18" t="s">
        <v>1</v>
      </c>
      <c r="F44" s="312">
        <v>15</v>
      </c>
      <c r="G44" s="39"/>
      <c r="H44" s="45"/>
    </row>
    <row r="45" s="2" customFormat="1" ht="16.8" customHeight="1">
      <c r="A45" s="39"/>
      <c r="B45" s="45"/>
      <c r="C45" s="311" t="s">
        <v>164</v>
      </c>
      <c r="D45" s="311" t="s">
        <v>196</v>
      </c>
      <c r="E45" s="18" t="s">
        <v>1</v>
      </c>
      <c r="F45" s="312">
        <v>42</v>
      </c>
      <c r="G45" s="39"/>
      <c r="H45" s="45"/>
    </row>
    <row r="46" s="2" customFormat="1" ht="16.8" customHeight="1">
      <c r="A46" s="39"/>
      <c r="B46" s="45"/>
      <c r="C46" s="313" t="s">
        <v>690</v>
      </c>
      <c r="D46" s="39"/>
      <c r="E46" s="39"/>
      <c r="F46" s="39"/>
      <c r="G46" s="39"/>
      <c r="H46" s="45"/>
    </row>
    <row r="47" s="2" customFormat="1" ht="16.8" customHeight="1">
      <c r="A47" s="39"/>
      <c r="B47" s="45"/>
      <c r="C47" s="311" t="s">
        <v>197</v>
      </c>
      <c r="D47" s="311" t="s">
        <v>198</v>
      </c>
      <c r="E47" s="18" t="s">
        <v>189</v>
      </c>
      <c r="F47" s="312">
        <v>42</v>
      </c>
      <c r="G47" s="39"/>
      <c r="H47" s="45"/>
    </row>
    <row r="48" s="2" customFormat="1" ht="16.8" customHeight="1">
      <c r="A48" s="39"/>
      <c r="B48" s="45"/>
      <c r="C48" s="311" t="s">
        <v>380</v>
      </c>
      <c r="D48" s="311" t="s">
        <v>381</v>
      </c>
      <c r="E48" s="18" t="s">
        <v>189</v>
      </c>
      <c r="F48" s="312">
        <v>42</v>
      </c>
      <c r="G48" s="39"/>
      <c r="H48" s="45"/>
    </row>
    <row r="49" s="2" customFormat="1">
      <c r="A49" s="39"/>
      <c r="B49" s="45"/>
      <c r="C49" s="311" t="s">
        <v>644</v>
      </c>
      <c r="D49" s="311" t="s">
        <v>645</v>
      </c>
      <c r="E49" s="18" t="s">
        <v>189</v>
      </c>
      <c r="F49" s="312">
        <v>42</v>
      </c>
      <c r="G49" s="39"/>
      <c r="H49" s="45"/>
    </row>
    <row r="50" s="2" customFormat="1" ht="16.8" customHeight="1">
      <c r="A50" s="39"/>
      <c r="B50" s="45"/>
      <c r="C50" s="307" t="s">
        <v>166</v>
      </c>
      <c r="D50" s="308" t="s">
        <v>1</v>
      </c>
      <c r="E50" s="309" t="s">
        <v>1</v>
      </c>
      <c r="F50" s="310">
        <v>62.600000000000001</v>
      </c>
      <c r="G50" s="39"/>
      <c r="H50" s="45"/>
    </row>
    <row r="51" s="2" customFormat="1" ht="16.8" customHeight="1">
      <c r="A51" s="39"/>
      <c r="B51" s="45"/>
      <c r="C51" s="311" t="s">
        <v>1</v>
      </c>
      <c r="D51" s="311" t="s">
        <v>217</v>
      </c>
      <c r="E51" s="18" t="s">
        <v>1</v>
      </c>
      <c r="F51" s="312">
        <v>42</v>
      </c>
      <c r="G51" s="39"/>
      <c r="H51" s="45"/>
    </row>
    <row r="52" s="2" customFormat="1" ht="16.8" customHeight="1">
      <c r="A52" s="39"/>
      <c r="B52" s="45"/>
      <c r="C52" s="311" t="s">
        <v>1</v>
      </c>
      <c r="D52" s="311" t="s">
        <v>218</v>
      </c>
      <c r="E52" s="18" t="s">
        <v>1</v>
      </c>
      <c r="F52" s="312">
        <v>20.600000000000001</v>
      </c>
      <c r="G52" s="39"/>
      <c r="H52" s="45"/>
    </row>
    <row r="53" s="2" customFormat="1" ht="16.8" customHeight="1">
      <c r="A53" s="39"/>
      <c r="B53" s="45"/>
      <c r="C53" s="311" t="s">
        <v>166</v>
      </c>
      <c r="D53" s="311" t="s">
        <v>196</v>
      </c>
      <c r="E53" s="18" t="s">
        <v>1</v>
      </c>
      <c r="F53" s="312">
        <v>62.600000000000001</v>
      </c>
      <c r="G53" s="39"/>
      <c r="H53" s="45"/>
    </row>
    <row r="54" s="2" customFormat="1" ht="16.8" customHeight="1">
      <c r="A54" s="39"/>
      <c r="B54" s="45"/>
      <c r="C54" s="313" t="s">
        <v>690</v>
      </c>
      <c r="D54" s="39"/>
      <c r="E54" s="39"/>
      <c r="F54" s="39"/>
      <c r="G54" s="39"/>
      <c r="H54" s="45"/>
    </row>
    <row r="55" s="2" customFormat="1" ht="16.8" customHeight="1">
      <c r="A55" s="39"/>
      <c r="B55" s="45"/>
      <c r="C55" s="311" t="s">
        <v>213</v>
      </c>
      <c r="D55" s="311" t="s">
        <v>214</v>
      </c>
      <c r="E55" s="18" t="s">
        <v>215</v>
      </c>
      <c r="F55" s="312">
        <v>62.600000000000001</v>
      </c>
      <c r="G55" s="39"/>
      <c r="H55" s="45"/>
    </row>
    <row r="56" s="2" customFormat="1">
      <c r="A56" s="39"/>
      <c r="B56" s="45"/>
      <c r="C56" s="311" t="s">
        <v>596</v>
      </c>
      <c r="D56" s="311" t="s">
        <v>597</v>
      </c>
      <c r="E56" s="18" t="s">
        <v>215</v>
      </c>
      <c r="F56" s="312">
        <v>62.600000000000001</v>
      </c>
      <c r="G56" s="39"/>
      <c r="H56" s="45"/>
    </row>
    <row r="57" s="2" customFormat="1" ht="16.8" customHeight="1">
      <c r="A57" s="39"/>
      <c r="B57" s="45"/>
      <c r="C57" s="311" t="s">
        <v>607</v>
      </c>
      <c r="D57" s="311" t="s">
        <v>608</v>
      </c>
      <c r="E57" s="18" t="s">
        <v>259</v>
      </c>
      <c r="F57" s="312">
        <v>4.2359999999999998</v>
      </c>
      <c r="G57" s="39"/>
      <c r="H57" s="45"/>
    </row>
    <row r="58" s="2" customFormat="1" ht="16.8" customHeight="1">
      <c r="A58" s="39"/>
      <c r="B58" s="45"/>
      <c r="C58" s="311" t="s">
        <v>636</v>
      </c>
      <c r="D58" s="311" t="s">
        <v>637</v>
      </c>
      <c r="E58" s="18" t="s">
        <v>215</v>
      </c>
      <c r="F58" s="312">
        <v>62.600000000000001</v>
      </c>
      <c r="G58" s="39"/>
      <c r="H58" s="45"/>
    </row>
    <row r="59" s="2" customFormat="1" ht="16.8" customHeight="1">
      <c r="A59" s="39"/>
      <c r="B59" s="45"/>
      <c r="C59" s="311" t="s">
        <v>601</v>
      </c>
      <c r="D59" s="311" t="s">
        <v>602</v>
      </c>
      <c r="E59" s="18" t="s">
        <v>215</v>
      </c>
      <c r="F59" s="312">
        <v>6.5730000000000004</v>
      </c>
      <c r="G59" s="39"/>
      <c r="H59" s="45"/>
    </row>
    <row r="60" s="2" customFormat="1" ht="16.8" customHeight="1">
      <c r="A60" s="39"/>
      <c r="B60" s="45"/>
      <c r="C60" s="307" t="s">
        <v>153</v>
      </c>
      <c r="D60" s="308" t="s">
        <v>1</v>
      </c>
      <c r="E60" s="309" t="s">
        <v>1</v>
      </c>
      <c r="F60" s="310">
        <v>537.01800000000003</v>
      </c>
      <c r="G60" s="39"/>
      <c r="H60" s="45"/>
    </row>
    <row r="61" s="2" customFormat="1" ht="16.8" customHeight="1">
      <c r="A61" s="39"/>
      <c r="B61" s="45"/>
      <c r="C61" s="311" t="s">
        <v>1</v>
      </c>
      <c r="D61" s="311" t="s">
        <v>294</v>
      </c>
      <c r="E61" s="18" t="s">
        <v>1</v>
      </c>
      <c r="F61" s="312">
        <v>598.61400000000003</v>
      </c>
      <c r="G61" s="39"/>
      <c r="H61" s="45"/>
    </row>
    <row r="62" s="2" customFormat="1" ht="16.8" customHeight="1">
      <c r="A62" s="39"/>
      <c r="B62" s="45"/>
      <c r="C62" s="311" t="s">
        <v>1</v>
      </c>
      <c r="D62" s="311" t="s">
        <v>295</v>
      </c>
      <c r="E62" s="18" t="s">
        <v>1</v>
      </c>
      <c r="F62" s="312">
        <v>-61.595999999999997</v>
      </c>
      <c r="G62" s="39"/>
      <c r="H62" s="45"/>
    </row>
    <row r="63" s="2" customFormat="1" ht="16.8" customHeight="1">
      <c r="A63" s="39"/>
      <c r="B63" s="45"/>
      <c r="C63" s="311" t="s">
        <v>153</v>
      </c>
      <c r="D63" s="311" t="s">
        <v>196</v>
      </c>
      <c r="E63" s="18" t="s">
        <v>1</v>
      </c>
      <c r="F63" s="312">
        <v>537.01800000000003</v>
      </c>
      <c r="G63" s="39"/>
      <c r="H63" s="45"/>
    </row>
    <row r="64" s="2" customFormat="1" ht="16.8" customHeight="1">
      <c r="A64" s="39"/>
      <c r="B64" s="45"/>
      <c r="C64" s="313" t="s">
        <v>690</v>
      </c>
      <c r="D64" s="39"/>
      <c r="E64" s="39"/>
      <c r="F64" s="39"/>
      <c r="G64" s="39"/>
      <c r="H64" s="45"/>
    </row>
    <row r="65" s="2" customFormat="1">
      <c r="A65" s="39"/>
      <c r="B65" s="45"/>
      <c r="C65" s="311" t="s">
        <v>291</v>
      </c>
      <c r="D65" s="311" t="s">
        <v>292</v>
      </c>
      <c r="E65" s="18" t="s">
        <v>259</v>
      </c>
      <c r="F65" s="312">
        <v>537.01800000000003</v>
      </c>
      <c r="G65" s="39"/>
      <c r="H65" s="45"/>
    </row>
    <row r="66" s="2" customFormat="1" ht="16.8" customHeight="1">
      <c r="A66" s="39"/>
      <c r="B66" s="45"/>
      <c r="C66" s="311" t="s">
        <v>297</v>
      </c>
      <c r="D66" s="311" t="s">
        <v>298</v>
      </c>
      <c r="E66" s="18" t="s">
        <v>259</v>
      </c>
      <c r="F66" s="312">
        <v>537.01800000000003</v>
      </c>
      <c r="G66" s="39"/>
      <c r="H66" s="45"/>
    </row>
    <row r="67" s="2" customFormat="1" ht="16.8" customHeight="1">
      <c r="A67" s="39"/>
      <c r="B67" s="45"/>
      <c r="C67" s="307" t="s">
        <v>170</v>
      </c>
      <c r="D67" s="308" t="s">
        <v>1</v>
      </c>
      <c r="E67" s="309" t="s">
        <v>1</v>
      </c>
      <c r="F67" s="310">
        <v>320</v>
      </c>
      <c r="G67" s="39"/>
      <c r="H67" s="45"/>
    </row>
    <row r="68" s="2" customFormat="1" ht="16.8" customHeight="1">
      <c r="A68" s="39"/>
      <c r="B68" s="45"/>
      <c r="C68" s="311" t="s">
        <v>1</v>
      </c>
      <c r="D68" s="311" t="s">
        <v>286</v>
      </c>
      <c r="E68" s="18" t="s">
        <v>1</v>
      </c>
      <c r="F68" s="312">
        <v>320</v>
      </c>
      <c r="G68" s="39"/>
      <c r="H68" s="45"/>
    </row>
    <row r="69" s="2" customFormat="1" ht="16.8" customHeight="1">
      <c r="A69" s="39"/>
      <c r="B69" s="45"/>
      <c r="C69" s="311" t="s">
        <v>170</v>
      </c>
      <c r="D69" s="311" t="s">
        <v>196</v>
      </c>
      <c r="E69" s="18" t="s">
        <v>1</v>
      </c>
      <c r="F69" s="312">
        <v>320</v>
      </c>
      <c r="G69" s="39"/>
      <c r="H69" s="45"/>
    </row>
    <row r="70" s="2" customFormat="1" ht="16.8" customHeight="1">
      <c r="A70" s="39"/>
      <c r="B70" s="45"/>
      <c r="C70" s="313" t="s">
        <v>690</v>
      </c>
      <c r="D70" s="39"/>
      <c r="E70" s="39"/>
      <c r="F70" s="39"/>
      <c r="G70" s="39"/>
      <c r="H70" s="45"/>
    </row>
    <row r="71" s="2" customFormat="1" ht="16.8" customHeight="1">
      <c r="A71" s="39"/>
      <c r="B71" s="45"/>
      <c r="C71" s="311" t="s">
        <v>283</v>
      </c>
      <c r="D71" s="311" t="s">
        <v>284</v>
      </c>
      <c r="E71" s="18" t="s">
        <v>189</v>
      </c>
      <c r="F71" s="312">
        <v>320</v>
      </c>
      <c r="G71" s="39"/>
      <c r="H71" s="45"/>
    </row>
    <row r="72" s="2" customFormat="1" ht="16.8" customHeight="1">
      <c r="A72" s="39"/>
      <c r="B72" s="45"/>
      <c r="C72" s="311" t="s">
        <v>288</v>
      </c>
      <c r="D72" s="311" t="s">
        <v>289</v>
      </c>
      <c r="E72" s="18" t="s">
        <v>189</v>
      </c>
      <c r="F72" s="312">
        <v>320</v>
      </c>
      <c r="G72" s="39"/>
      <c r="H72" s="45"/>
    </row>
    <row r="73" s="2" customFormat="1" ht="16.8" customHeight="1">
      <c r="A73" s="39"/>
      <c r="B73" s="45"/>
      <c r="C73" s="307" t="s">
        <v>147</v>
      </c>
      <c r="D73" s="308" t="s">
        <v>1</v>
      </c>
      <c r="E73" s="309" t="s">
        <v>1</v>
      </c>
      <c r="F73" s="310">
        <v>463.52800000000002</v>
      </c>
      <c r="G73" s="39"/>
      <c r="H73" s="45"/>
    </row>
    <row r="74" s="2" customFormat="1" ht="16.8" customHeight="1">
      <c r="A74" s="39"/>
      <c r="B74" s="45"/>
      <c r="C74" s="311" t="s">
        <v>1</v>
      </c>
      <c r="D74" s="311" t="s">
        <v>268</v>
      </c>
      <c r="E74" s="18" t="s">
        <v>1</v>
      </c>
      <c r="F74" s="312">
        <v>165.15199999999999</v>
      </c>
      <c r="G74" s="39"/>
      <c r="H74" s="45"/>
    </row>
    <row r="75" s="2" customFormat="1" ht="16.8" customHeight="1">
      <c r="A75" s="39"/>
      <c r="B75" s="45"/>
      <c r="C75" s="311" t="s">
        <v>1</v>
      </c>
      <c r="D75" s="311" t="s">
        <v>269</v>
      </c>
      <c r="E75" s="18" t="s">
        <v>1</v>
      </c>
      <c r="F75" s="312">
        <v>244.71199999999999</v>
      </c>
      <c r="G75" s="39"/>
      <c r="H75" s="45"/>
    </row>
    <row r="76" s="2" customFormat="1" ht="16.8" customHeight="1">
      <c r="A76" s="39"/>
      <c r="B76" s="45"/>
      <c r="C76" s="311" t="s">
        <v>1</v>
      </c>
      <c r="D76" s="311" t="s">
        <v>270</v>
      </c>
      <c r="E76" s="18" t="s">
        <v>1</v>
      </c>
      <c r="F76" s="312">
        <v>53.664000000000001</v>
      </c>
      <c r="G76" s="39"/>
      <c r="H76" s="45"/>
    </row>
    <row r="77" s="2" customFormat="1" ht="16.8" customHeight="1">
      <c r="A77" s="39"/>
      <c r="B77" s="45"/>
      <c r="C77" s="311" t="s">
        <v>147</v>
      </c>
      <c r="D77" s="311" t="s">
        <v>196</v>
      </c>
      <c r="E77" s="18" t="s">
        <v>1</v>
      </c>
      <c r="F77" s="312">
        <v>463.52800000000002</v>
      </c>
      <c r="G77" s="39"/>
      <c r="H77" s="45"/>
    </row>
    <row r="78" s="2" customFormat="1" ht="16.8" customHeight="1">
      <c r="A78" s="39"/>
      <c r="B78" s="45"/>
      <c r="C78" s="313" t="s">
        <v>690</v>
      </c>
      <c r="D78" s="39"/>
      <c r="E78" s="39"/>
      <c r="F78" s="39"/>
      <c r="G78" s="39"/>
      <c r="H78" s="45"/>
    </row>
    <row r="79" s="2" customFormat="1">
      <c r="A79" s="39"/>
      <c r="B79" s="45"/>
      <c r="C79" s="311" t="s">
        <v>265</v>
      </c>
      <c r="D79" s="311" t="s">
        <v>266</v>
      </c>
      <c r="E79" s="18" t="s">
        <v>259</v>
      </c>
      <c r="F79" s="312">
        <v>463.52800000000002</v>
      </c>
      <c r="G79" s="39"/>
      <c r="H79" s="45"/>
    </row>
    <row r="80" s="2" customFormat="1" ht="16.8" customHeight="1">
      <c r="A80" s="39"/>
      <c r="B80" s="45"/>
      <c r="C80" s="311" t="s">
        <v>278</v>
      </c>
      <c r="D80" s="311" t="s">
        <v>279</v>
      </c>
      <c r="E80" s="18" t="s">
        <v>259</v>
      </c>
      <c r="F80" s="312">
        <v>69.528999999999996</v>
      </c>
      <c r="G80" s="39"/>
      <c r="H80" s="45"/>
    </row>
    <row r="81" s="2" customFormat="1">
      <c r="A81" s="39"/>
      <c r="B81" s="45"/>
      <c r="C81" s="311" t="s">
        <v>291</v>
      </c>
      <c r="D81" s="311" t="s">
        <v>292</v>
      </c>
      <c r="E81" s="18" t="s">
        <v>259</v>
      </c>
      <c r="F81" s="312">
        <v>537.01800000000003</v>
      </c>
      <c r="G81" s="39"/>
      <c r="H81" s="45"/>
    </row>
    <row r="82" s="2" customFormat="1" ht="16.8" customHeight="1">
      <c r="A82" s="39"/>
      <c r="B82" s="45"/>
      <c r="C82" s="307" t="s">
        <v>173</v>
      </c>
      <c r="D82" s="308" t="s">
        <v>1</v>
      </c>
      <c r="E82" s="309" t="s">
        <v>1</v>
      </c>
      <c r="F82" s="310">
        <v>131.08600000000001</v>
      </c>
      <c r="G82" s="39"/>
      <c r="H82" s="45"/>
    </row>
    <row r="83" s="2" customFormat="1" ht="16.8" customHeight="1">
      <c r="A83" s="39"/>
      <c r="B83" s="45"/>
      <c r="C83" s="311" t="s">
        <v>1</v>
      </c>
      <c r="D83" s="311" t="s">
        <v>261</v>
      </c>
      <c r="E83" s="18" t="s">
        <v>1</v>
      </c>
      <c r="F83" s="312">
        <v>0</v>
      </c>
      <c r="G83" s="39"/>
      <c r="H83" s="45"/>
    </row>
    <row r="84" s="2" customFormat="1" ht="16.8" customHeight="1">
      <c r="A84" s="39"/>
      <c r="B84" s="45"/>
      <c r="C84" s="311" t="s">
        <v>1</v>
      </c>
      <c r="D84" s="311" t="s">
        <v>262</v>
      </c>
      <c r="E84" s="18" t="s">
        <v>1</v>
      </c>
      <c r="F84" s="312">
        <v>116.398</v>
      </c>
      <c r="G84" s="39"/>
      <c r="H84" s="45"/>
    </row>
    <row r="85" s="2" customFormat="1" ht="16.8" customHeight="1">
      <c r="A85" s="39"/>
      <c r="B85" s="45"/>
      <c r="C85" s="311" t="s">
        <v>1</v>
      </c>
      <c r="D85" s="311" t="s">
        <v>263</v>
      </c>
      <c r="E85" s="18" t="s">
        <v>1</v>
      </c>
      <c r="F85" s="312">
        <v>14.688000000000001</v>
      </c>
      <c r="G85" s="39"/>
      <c r="H85" s="45"/>
    </row>
    <row r="86" s="2" customFormat="1" ht="16.8" customHeight="1">
      <c r="A86" s="39"/>
      <c r="B86" s="45"/>
      <c r="C86" s="311" t="s">
        <v>173</v>
      </c>
      <c r="D86" s="311" t="s">
        <v>196</v>
      </c>
      <c r="E86" s="18" t="s">
        <v>1</v>
      </c>
      <c r="F86" s="312">
        <v>131.08600000000001</v>
      </c>
      <c r="G86" s="39"/>
      <c r="H86" s="45"/>
    </row>
    <row r="87" s="2" customFormat="1" ht="16.8" customHeight="1">
      <c r="A87" s="39"/>
      <c r="B87" s="45"/>
      <c r="C87" s="313" t="s">
        <v>690</v>
      </c>
      <c r="D87" s="39"/>
      <c r="E87" s="39"/>
      <c r="F87" s="39"/>
      <c r="G87" s="39"/>
      <c r="H87" s="45"/>
    </row>
    <row r="88" s="2" customFormat="1">
      <c r="A88" s="39"/>
      <c r="B88" s="45"/>
      <c r="C88" s="311" t="s">
        <v>257</v>
      </c>
      <c r="D88" s="311" t="s">
        <v>258</v>
      </c>
      <c r="E88" s="18" t="s">
        <v>259</v>
      </c>
      <c r="F88" s="312">
        <v>131.08600000000001</v>
      </c>
      <c r="G88" s="39"/>
      <c r="H88" s="45"/>
    </row>
    <row r="89" s="2" customFormat="1">
      <c r="A89" s="39"/>
      <c r="B89" s="45"/>
      <c r="C89" s="311" t="s">
        <v>291</v>
      </c>
      <c r="D89" s="311" t="s">
        <v>292</v>
      </c>
      <c r="E89" s="18" t="s">
        <v>259</v>
      </c>
      <c r="F89" s="312">
        <v>537.01800000000003</v>
      </c>
      <c r="G89" s="39"/>
      <c r="H89" s="45"/>
    </row>
    <row r="90" s="2" customFormat="1" ht="16.8" customHeight="1">
      <c r="A90" s="39"/>
      <c r="B90" s="45"/>
      <c r="C90" s="307" t="s">
        <v>157</v>
      </c>
      <c r="D90" s="308" t="s">
        <v>1</v>
      </c>
      <c r="E90" s="309" t="s">
        <v>1</v>
      </c>
      <c r="F90" s="310">
        <v>678.60000000000002</v>
      </c>
      <c r="G90" s="39"/>
      <c r="H90" s="45"/>
    </row>
    <row r="91" s="2" customFormat="1" ht="16.8" customHeight="1">
      <c r="A91" s="39"/>
      <c r="B91" s="45"/>
      <c r="C91" s="311" t="s">
        <v>1</v>
      </c>
      <c r="D91" s="311" t="s">
        <v>192</v>
      </c>
      <c r="E91" s="18" t="s">
        <v>1</v>
      </c>
      <c r="F91" s="312">
        <v>0</v>
      </c>
      <c r="G91" s="39"/>
      <c r="H91" s="45"/>
    </row>
    <row r="92" s="2" customFormat="1" ht="16.8" customHeight="1">
      <c r="A92" s="39"/>
      <c r="B92" s="45"/>
      <c r="C92" s="311" t="s">
        <v>1</v>
      </c>
      <c r="D92" s="311" t="s">
        <v>620</v>
      </c>
      <c r="E92" s="18" t="s">
        <v>1</v>
      </c>
      <c r="F92" s="312">
        <v>274.60000000000002</v>
      </c>
      <c r="G92" s="39"/>
      <c r="H92" s="45"/>
    </row>
    <row r="93" s="2" customFormat="1" ht="16.8" customHeight="1">
      <c r="A93" s="39"/>
      <c r="B93" s="45"/>
      <c r="C93" s="311" t="s">
        <v>1</v>
      </c>
      <c r="D93" s="311" t="s">
        <v>194</v>
      </c>
      <c r="E93" s="18" t="s">
        <v>1</v>
      </c>
      <c r="F93" s="312">
        <v>0</v>
      </c>
      <c r="G93" s="39"/>
      <c r="H93" s="45"/>
    </row>
    <row r="94" s="2" customFormat="1" ht="16.8" customHeight="1">
      <c r="A94" s="39"/>
      <c r="B94" s="45"/>
      <c r="C94" s="311" t="s">
        <v>1</v>
      </c>
      <c r="D94" s="311" t="s">
        <v>621</v>
      </c>
      <c r="E94" s="18" t="s">
        <v>1</v>
      </c>
      <c r="F94" s="312">
        <v>360</v>
      </c>
      <c r="G94" s="39"/>
      <c r="H94" s="45"/>
    </row>
    <row r="95" s="2" customFormat="1" ht="16.8" customHeight="1">
      <c r="A95" s="39"/>
      <c r="B95" s="45"/>
      <c r="C95" s="311" t="s">
        <v>1</v>
      </c>
      <c r="D95" s="311" t="s">
        <v>208</v>
      </c>
      <c r="E95" s="18" t="s">
        <v>1</v>
      </c>
      <c r="F95" s="312">
        <v>0</v>
      </c>
      <c r="G95" s="39"/>
      <c r="H95" s="45"/>
    </row>
    <row r="96" s="2" customFormat="1" ht="16.8" customHeight="1">
      <c r="A96" s="39"/>
      <c r="B96" s="45"/>
      <c r="C96" s="311" t="s">
        <v>1</v>
      </c>
      <c r="D96" s="311" t="s">
        <v>622</v>
      </c>
      <c r="E96" s="18" t="s">
        <v>1</v>
      </c>
      <c r="F96" s="312">
        <v>39</v>
      </c>
      <c r="G96" s="39"/>
      <c r="H96" s="45"/>
    </row>
    <row r="97" s="2" customFormat="1" ht="16.8" customHeight="1">
      <c r="A97" s="39"/>
      <c r="B97" s="45"/>
      <c r="C97" s="311" t="s">
        <v>1</v>
      </c>
      <c r="D97" s="311" t="s">
        <v>623</v>
      </c>
      <c r="E97" s="18" t="s">
        <v>1</v>
      </c>
      <c r="F97" s="312">
        <v>5</v>
      </c>
      <c r="G97" s="39"/>
      <c r="H97" s="45"/>
    </row>
    <row r="98" s="2" customFormat="1" ht="16.8" customHeight="1">
      <c r="A98" s="39"/>
      <c r="B98" s="45"/>
      <c r="C98" s="311" t="s">
        <v>157</v>
      </c>
      <c r="D98" s="311" t="s">
        <v>196</v>
      </c>
      <c r="E98" s="18" t="s">
        <v>1</v>
      </c>
      <c r="F98" s="312">
        <v>678.60000000000002</v>
      </c>
      <c r="G98" s="39"/>
      <c r="H98" s="45"/>
    </row>
    <row r="99" s="2" customFormat="1" ht="16.8" customHeight="1">
      <c r="A99" s="39"/>
      <c r="B99" s="45"/>
      <c r="C99" s="313" t="s">
        <v>690</v>
      </c>
      <c r="D99" s="39"/>
      <c r="E99" s="39"/>
      <c r="F99" s="39"/>
      <c r="G99" s="39"/>
      <c r="H99" s="45"/>
    </row>
    <row r="100" s="2" customFormat="1" ht="16.8" customHeight="1">
      <c r="A100" s="39"/>
      <c r="B100" s="45"/>
      <c r="C100" s="311" t="s">
        <v>617</v>
      </c>
      <c r="D100" s="311" t="s">
        <v>618</v>
      </c>
      <c r="E100" s="18" t="s">
        <v>215</v>
      </c>
      <c r="F100" s="312">
        <v>678.60000000000002</v>
      </c>
      <c r="G100" s="39"/>
      <c r="H100" s="45"/>
    </row>
    <row r="101" s="2" customFormat="1">
      <c r="A101" s="39"/>
      <c r="B101" s="45"/>
      <c r="C101" s="311" t="s">
        <v>613</v>
      </c>
      <c r="D101" s="311" t="s">
        <v>614</v>
      </c>
      <c r="E101" s="18" t="s">
        <v>215</v>
      </c>
      <c r="F101" s="312">
        <v>678.60000000000002</v>
      </c>
      <c r="G101" s="39"/>
      <c r="H101" s="45"/>
    </row>
    <row r="102" s="2" customFormat="1" ht="16.8" customHeight="1">
      <c r="A102" s="39"/>
      <c r="B102" s="45"/>
      <c r="C102" s="307" t="s">
        <v>172</v>
      </c>
      <c r="D102" s="308" t="s">
        <v>1</v>
      </c>
      <c r="E102" s="309" t="s">
        <v>1</v>
      </c>
      <c r="F102" s="310">
        <v>4</v>
      </c>
      <c r="G102" s="39"/>
      <c r="H102" s="45"/>
    </row>
    <row r="103" s="2" customFormat="1" ht="16.8" customHeight="1">
      <c r="A103" s="39"/>
      <c r="B103" s="45"/>
      <c r="C103" s="311" t="s">
        <v>1</v>
      </c>
      <c r="D103" s="311" t="s">
        <v>275</v>
      </c>
      <c r="E103" s="18" t="s">
        <v>1</v>
      </c>
      <c r="F103" s="312">
        <v>0</v>
      </c>
      <c r="G103" s="39"/>
      <c r="H103" s="45"/>
    </row>
    <row r="104" s="2" customFormat="1" ht="16.8" customHeight="1">
      <c r="A104" s="39"/>
      <c r="B104" s="45"/>
      <c r="C104" s="311" t="s">
        <v>1</v>
      </c>
      <c r="D104" s="311" t="s">
        <v>276</v>
      </c>
      <c r="E104" s="18" t="s">
        <v>1</v>
      </c>
      <c r="F104" s="312">
        <v>4</v>
      </c>
      <c r="G104" s="39"/>
      <c r="H104" s="45"/>
    </row>
    <row r="105" s="2" customFormat="1" ht="16.8" customHeight="1">
      <c r="A105" s="39"/>
      <c r="B105" s="45"/>
      <c r="C105" s="311" t="s">
        <v>172</v>
      </c>
      <c r="D105" s="311" t="s">
        <v>196</v>
      </c>
      <c r="E105" s="18" t="s">
        <v>1</v>
      </c>
      <c r="F105" s="312">
        <v>4</v>
      </c>
      <c r="G105" s="39"/>
      <c r="H105" s="45"/>
    </row>
    <row r="106" s="2" customFormat="1" ht="16.8" customHeight="1">
      <c r="A106" s="39"/>
      <c r="B106" s="45"/>
      <c r="C106" s="313" t="s">
        <v>690</v>
      </c>
      <c r="D106" s="39"/>
      <c r="E106" s="39"/>
      <c r="F106" s="39"/>
      <c r="G106" s="39"/>
      <c r="H106" s="45"/>
    </row>
    <row r="107" s="2" customFormat="1">
      <c r="A107" s="39"/>
      <c r="B107" s="45"/>
      <c r="C107" s="311" t="s">
        <v>272</v>
      </c>
      <c r="D107" s="311" t="s">
        <v>273</v>
      </c>
      <c r="E107" s="18" t="s">
        <v>259</v>
      </c>
      <c r="F107" s="312">
        <v>4</v>
      </c>
      <c r="G107" s="39"/>
      <c r="H107" s="45"/>
    </row>
    <row r="108" s="2" customFormat="1">
      <c r="A108" s="39"/>
      <c r="B108" s="45"/>
      <c r="C108" s="311" t="s">
        <v>291</v>
      </c>
      <c r="D108" s="311" t="s">
        <v>292</v>
      </c>
      <c r="E108" s="18" t="s">
        <v>259</v>
      </c>
      <c r="F108" s="312">
        <v>537.01800000000003</v>
      </c>
      <c r="G108" s="39"/>
      <c r="H108" s="45"/>
    </row>
    <row r="109" s="2" customFormat="1" ht="16.8" customHeight="1">
      <c r="A109" s="39"/>
      <c r="B109" s="45"/>
      <c r="C109" s="311" t="s">
        <v>303</v>
      </c>
      <c r="D109" s="311" t="s">
        <v>304</v>
      </c>
      <c r="E109" s="18" t="s">
        <v>259</v>
      </c>
      <c r="F109" s="312">
        <v>257.05500000000001</v>
      </c>
      <c r="G109" s="39"/>
      <c r="H109" s="45"/>
    </row>
    <row r="110" s="2" customFormat="1" ht="16.8" customHeight="1">
      <c r="A110" s="39"/>
      <c r="B110" s="45"/>
      <c r="C110" s="307" t="s">
        <v>149</v>
      </c>
      <c r="D110" s="308" t="s">
        <v>1</v>
      </c>
      <c r="E110" s="309" t="s">
        <v>1</v>
      </c>
      <c r="F110" s="310">
        <v>195.459</v>
      </c>
      <c r="G110" s="39"/>
      <c r="H110" s="45"/>
    </row>
    <row r="111" s="2" customFormat="1" ht="16.8" customHeight="1">
      <c r="A111" s="39"/>
      <c r="B111" s="45"/>
      <c r="C111" s="311" t="s">
        <v>1</v>
      </c>
      <c r="D111" s="311" t="s">
        <v>306</v>
      </c>
      <c r="E111" s="18" t="s">
        <v>1</v>
      </c>
      <c r="F111" s="312">
        <v>0</v>
      </c>
      <c r="G111" s="39"/>
      <c r="H111" s="45"/>
    </row>
    <row r="112" s="2" customFormat="1" ht="16.8" customHeight="1">
      <c r="A112" s="39"/>
      <c r="B112" s="45"/>
      <c r="C112" s="311" t="s">
        <v>1</v>
      </c>
      <c r="D112" s="311" t="s">
        <v>192</v>
      </c>
      <c r="E112" s="18" t="s">
        <v>1</v>
      </c>
      <c r="F112" s="312">
        <v>0</v>
      </c>
      <c r="G112" s="39"/>
      <c r="H112" s="45"/>
    </row>
    <row r="113" s="2" customFormat="1" ht="16.8" customHeight="1">
      <c r="A113" s="39"/>
      <c r="B113" s="45"/>
      <c r="C113" s="311" t="s">
        <v>1</v>
      </c>
      <c r="D113" s="311" t="s">
        <v>307</v>
      </c>
      <c r="E113" s="18" t="s">
        <v>1</v>
      </c>
      <c r="F113" s="312">
        <v>74.691000000000002</v>
      </c>
      <c r="G113" s="39"/>
      <c r="H113" s="45"/>
    </row>
    <row r="114" s="2" customFormat="1" ht="16.8" customHeight="1">
      <c r="A114" s="39"/>
      <c r="B114" s="45"/>
      <c r="C114" s="311" t="s">
        <v>1</v>
      </c>
      <c r="D114" s="311" t="s">
        <v>308</v>
      </c>
      <c r="E114" s="18" t="s">
        <v>1</v>
      </c>
      <c r="F114" s="312">
        <v>10.32</v>
      </c>
      <c r="G114" s="39"/>
      <c r="H114" s="45"/>
    </row>
    <row r="115" s="2" customFormat="1" ht="16.8" customHeight="1">
      <c r="A115" s="39"/>
      <c r="B115" s="45"/>
      <c r="C115" s="311" t="s">
        <v>1</v>
      </c>
      <c r="D115" s="311" t="s">
        <v>194</v>
      </c>
      <c r="E115" s="18" t="s">
        <v>1</v>
      </c>
      <c r="F115" s="312">
        <v>0</v>
      </c>
      <c r="G115" s="39"/>
      <c r="H115" s="45"/>
    </row>
    <row r="116" s="2" customFormat="1" ht="16.8" customHeight="1">
      <c r="A116" s="39"/>
      <c r="B116" s="45"/>
      <c r="C116" s="311" t="s">
        <v>1</v>
      </c>
      <c r="D116" s="311" t="s">
        <v>309</v>
      </c>
      <c r="E116" s="18" t="s">
        <v>1</v>
      </c>
      <c r="F116" s="312">
        <v>97.920000000000002</v>
      </c>
      <c r="G116" s="39"/>
      <c r="H116" s="45"/>
    </row>
    <row r="117" s="2" customFormat="1" ht="16.8" customHeight="1">
      <c r="A117" s="39"/>
      <c r="B117" s="45"/>
      <c r="C117" s="311" t="s">
        <v>1</v>
      </c>
      <c r="D117" s="311" t="s">
        <v>208</v>
      </c>
      <c r="E117" s="18" t="s">
        <v>1</v>
      </c>
      <c r="F117" s="312">
        <v>0</v>
      </c>
      <c r="G117" s="39"/>
      <c r="H117" s="45"/>
    </row>
    <row r="118" s="2" customFormat="1" ht="16.8" customHeight="1">
      <c r="A118" s="39"/>
      <c r="B118" s="45"/>
      <c r="C118" s="311" t="s">
        <v>1</v>
      </c>
      <c r="D118" s="311" t="s">
        <v>310</v>
      </c>
      <c r="E118" s="18" t="s">
        <v>1</v>
      </c>
      <c r="F118" s="312">
        <v>10.608000000000001</v>
      </c>
      <c r="G118" s="39"/>
      <c r="H118" s="45"/>
    </row>
    <row r="119" s="2" customFormat="1" ht="16.8" customHeight="1">
      <c r="A119" s="39"/>
      <c r="B119" s="45"/>
      <c r="C119" s="311" t="s">
        <v>1</v>
      </c>
      <c r="D119" s="311" t="s">
        <v>311</v>
      </c>
      <c r="E119" s="18" t="s">
        <v>1</v>
      </c>
      <c r="F119" s="312">
        <v>1.9199999999999999</v>
      </c>
      <c r="G119" s="39"/>
      <c r="H119" s="45"/>
    </row>
    <row r="120" s="2" customFormat="1" ht="16.8" customHeight="1">
      <c r="A120" s="39"/>
      <c r="B120" s="45"/>
      <c r="C120" s="311" t="s">
        <v>149</v>
      </c>
      <c r="D120" s="311" t="s">
        <v>312</v>
      </c>
      <c r="E120" s="18" t="s">
        <v>1</v>
      </c>
      <c r="F120" s="312">
        <v>195.459</v>
      </c>
      <c r="G120" s="39"/>
      <c r="H120" s="45"/>
    </row>
    <row r="121" s="2" customFormat="1" ht="16.8" customHeight="1">
      <c r="A121" s="39"/>
      <c r="B121" s="45"/>
      <c r="C121" s="313" t="s">
        <v>690</v>
      </c>
      <c r="D121" s="39"/>
      <c r="E121" s="39"/>
      <c r="F121" s="39"/>
      <c r="G121" s="39"/>
      <c r="H121" s="45"/>
    </row>
    <row r="122" s="2" customFormat="1" ht="16.8" customHeight="1">
      <c r="A122" s="39"/>
      <c r="B122" s="45"/>
      <c r="C122" s="311" t="s">
        <v>303</v>
      </c>
      <c r="D122" s="311" t="s">
        <v>304</v>
      </c>
      <c r="E122" s="18" t="s">
        <v>259</v>
      </c>
      <c r="F122" s="312">
        <v>257.05500000000001</v>
      </c>
      <c r="G122" s="39"/>
      <c r="H122" s="45"/>
    </row>
    <row r="123" s="2" customFormat="1" ht="16.8" customHeight="1">
      <c r="A123" s="39"/>
      <c r="B123" s="45"/>
      <c r="C123" s="311" t="s">
        <v>319</v>
      </c>
      <c r="D123" s="311" t="s">
        <v>320</v>
      </c>
      <c r="E123" s="18" t="s">
        <v>321</v>
      </c>
      <c r="F123" s="312">
        <v>390.91800000000001</v>
      </c>
      <c r="G123" s="39"/>
      <c r="H123" s="45"/>
    </row>
    <row r="124" s="2" customFormat="1" ht="16.8" customHeight="1">
      <c r="A124" s="39"/>
      <c r="B124" s="45"/>
      <c r="C124" s="307" t="s">
        <v>159</v>
      </c>
      <c r="D124" s="308" t="s">
        <v>1</v>
      </c>
      <c r="E124" s="309" t="s">
        <v>1</v>
      </c>
      <c r="F124" s="310">
        <v>17.68</v>
      </c>
      <c r="G124" s="39"/>
      <c r="H124" s="45"/>
    </row>
    <row r="125" s="2" customFormat="1" ht="16.8" customHeight="1">
      <c r="A125" s="39"/>
      <c r="B125" s="45"/>
      <c r="C125" s="311" t="s">
        <v>1</v>
      </c>
      <c r="D125" s="311" t="s">
        <v>208</v>
      </c>
      <c r="E125" s="18" t="s">
        <v>1</v>
      </c>
      <c r="F125" s="312">
        <v>0</v>
      </c>
      <c r="G125" s="39"/>
      <c r="H125" s="45"/>
    </row>
    <row r="126" s="2" customFormat="1" ht="16.8" customHeight="1">
      <c r="A126" s="39"/>
      <c r="B126" s="45"/>
      <c r="C126" s="311" t="s">
        <v>1</v>
      </c>
      <c r="D126" s="311" t="s">
        <v>255</v>
      </c>
      <c r="E126" s="18" t="s">
        <v>1</v>
      </c>
      <c r="F126" s="312">
        <v>17.68</v>
      </c>
      <c r="G126" s="39"/>
      <c r="H126" s="45"/>
    </row>
    <row r="127" s="2" customFormat="1" ht="16.8" customHeight="1">
      <c r="A127" s="39"/>
      <c r="B127" s="45"/>
      <c r="C127" s="311" t="s">
        <v>159</v>
      </c>
      <c r="D127" s="311" t="s">
        <v>196</v>
      </c>
      <c r="E127" s="18" t="s">
        <v>1</v>
      </c>
      <c r="F127" s="312">
        <v>17.68</v>
      </c>
      <c r="G127" s="39"/>
      <c r="H127" s="45"/>
    </row>
    <row r="128" s="2" customFormat="1" ht="16.8" customHeight="1">
      <c r="A128" s="39"/>
      <c r="B128" s="45"/>
      <c r="C128" s="313" t="s">
        <v>690</v>
      </c>
      <c r="D128" s="39"/>
      <c r="E128" s="39"/>
      <c r="F128" s="39"/>
      <c r="G128" s="39"/>
      <c r="H128" s="45"/>
    </row>
    <row r="129" s="2" customFormat="1" ht="16.8" customHeight="1">
      <c r="A129" s="39"/>
      <c r="B129" s="45"/>
      <c r="C129" s="311" t="s">
        <v>252</v>
      </c>
      <c r="D129" s="311" t="s">
        <v>253</v>
      </c>
      <c r="E129" s="18" t="s">
        <v>189</v>
      </c>
      <c r="F129" s="312">
        <v>17.68</v>
      </c>
      <c r="G129" s="39"/>
      <c r="H129" s="45"/>
    </row>
    <row r="130" s="2" customFormat="1">
      <c r="A130" s="39"/>
      <c r="B130" s="45"/>
      <c r="C130" s="311" t="s">
        <v>325</v>
      </c>
      <c r="D130" s="311" t="s">
        <v>326</v>
      </c>
      <c r="E130" s="18" t="s">
        <v>189</v>
      </c>
      <c r="F130" s="312">
        <v>17.68</v>
      </c>
      <c r="G130" s="39"/>
      <c r="H130" s="45"/>
    </row>
    <row r="131" s="2" customFormat="1" ht="16.8" customHeight="1">
      <c r="A131" s="39"/>
      <c r="B131" s="45"/>
      <c r="C131" s="311" t="s">
        <v>329</v>
      </c>
      <c r="D131" s="311" t="s">
        <v>330</v>
      </c>
      <c r="E131" s="18" t="s">
        <v>189</v>
      </c>
      <c r="F131" s="312">
        <v>17.68</v>
      </c>
      <c r="G131" s="39"/>
      <c r="H131" s="45"/>
    </row>
    <row r="132" s="2" customFormat="1" ht="16.8" customHeight="1">
      <c r="A132" s="39"/>
      <c r="B132" s="45"/>
      <c r="C132" s="311" t="s">
        <v>333</v>
      </c>
      <c r="D132" s="311" t="s">
        <v>334</v>
      </c>
      <c r="E132" s="18" t="s">
        <v>189</v>
      </c>
      <c r="F132" s="312">
        <v>17.68</v>
      </c>
      <c r="G132" s="39"/>
      <c r="H132" s="45"/>
    </row>
    <row r="133" s="2" customFormat="1" ht="16.8" customHeight="1">
      <c r="A133" s="39"/>
      <c r="B133" s="45"/>
      <c r="C133" s="311" t="s">
        <v>337</v>
      </c>
      <c r="D133" s="311" t="s">
        <v>338</v>
      </c>
      <c r="E133" s="18" t="s">
        <v>339</v>
      </c>
      <c r="F133" s="312">
        <v>0.61899999999999999</v>
      </c>
      <c r="G133" s="39"/>
      <c r="H133" s="45"/>
    </row>
    <row r="134" s="2" customFormat="1" ht="16.8" customHeight="1">
      <c r="A134" s="39"/>
      <c r="B134" s="45"/>
      <c r="C134" s="307" t="s">
        <v>151</v>
      </c>
      <c r="D134" s="308" t="s">
        <v>1</v>
      </c>
      <c r="E134" s="309" t="s">
        <v>1</v>
      </c>
      <c r="F134" s="310">
        <v>61.595999999999997</v>
      </c>
      <c r="G134" s="39"/>
      <c r="H134" s="45"/>
    </row>
    <row r="135" s="2" customFormat="1" ht="16.8" customHeight="1">
      <c r="A135" s="39"/>
      <c r="B135" s="45"/>
      <c r="C135" s="311" t="s">
        <v>1</v>
      </c>
      <c r="D135" s="311" t="s">
        <v>313</v>
      </c>
      <c r="E135" s="18" t="s">
        <v>1</v>
      </c>
      <c r="F135" s="312">
        <v>0</v>
      </c>
      <c r="G135" s="39"/>
      <c r="H135" s="45"/>
    </row>
    <row r="136" s="2" customFormat="1" ht="16.8" customHeight="1">
      <c r="A136" s="39"/>
      <c r="B136" s="45"/>
      <c r="C136" s="311" t="s">
        <v>1</v>
      </c>
      <c r="D136" s="311" t="s">
        <v>194</v>
      </c>
      <c r="E136" s="18" t="s">
        <v>1</v>
      </c>
      <c r="F136" s="312">
        <v>0</v>
      </c>
      <c r="G136" s="39"/>
      <c r="H136" s="45"/>
    </row>
    <row r="137" s="2" customFormat="1" ht="16.8" customHeight="1">
      <c r="A137" s="39"/>
      <c r="B137" s="45"/>
      <c r="C137" s="311" t="s">
        <v>1</v>
      </c>
      <c r="D137" s="311" t="s">
        <v>314</v>
      </c>
      <c r="E137" s="18" t="s">
        <v>1</v>
      </c>
      <c r="F137" s="312">
        <v>37.603999999999999</v>
      </c>
      <c r="G137" s="39"/>
      <c r="H137" s="45"/>
    </row>
    <row r="138" s="2" customFormat="1" ht="16.8" customHeight="1">
      <c r="A138" s="39"/>
      <c r="B138" s="45"/>
      <c r="C138" s="311" t="s">
        <v>1</v>
      </c>
      <c r="D138" s="311" t="s">
        <v>208</v>
      </c>
      <c r="E138" s="18" t="s">
        <v>1</v>
      </c>
      <c r="F138" s="312">
        <v>0</v>
      </c>
      <c r="G138" s="39"/>
      <c r="H138" s="45"/>
    </row>
    <row r="139" s="2" customFormat="1" ht="16.8" customHeight="1">
      <c r="A139" s="39"/>
      <c r="B139" s="45"/>
      <c r="C139" s="311" t="s">
        <v>1</v>
      </c>
      <c r="D139" s="311" t="s">
        <v>315</v>
      </c>
      <c r="E139" s="18" t="s">
        <v>1</v>
      </c>
      <c r="F139" s="312">
        <v>4.0800000000000001</v>
      </c>
      <c r="G139" s="39"/>
      <c r="H139" s="45"/>
    </row>
    <row r="140" s="2" customFormat="1" ht="16.8" customHeight="1">
      <c r="A140" s="39"/>
      <c r="B140" s="45"/>
      <c r="C140" s="311" t="s">
        <v>1</v>
      </c>
      <c r="D140" s="311" t="s">
        <v>316</v>
      </c>
      <c r="E140" s="18" t="s">
        <v>1</v>
      </c>
      <c r="F140" s="312">
        <v>15.912000000000001</v>
      </c>
      <c r="G140" s="39"/>
      <c r="H140" s="45"/>
    </row>
    <row r="141" s="2" customFormat="1" ht="16.8" customHeight="1">
      <c r="A141" s="39"/>
      <c r="B141" s="45"/>
      <c r="C141" s="311" t="s">
        <v>1</v>
      </c>
      <c r="D141" s="311" t="s">
        <v>172</v>
      </c>
      <c r="E141" s="18" t="s">
        <v>1</v>
      </c>
      <c r="F141" s="312">
        <v>4</v>
      </c>
      <c r="G141" s="39"/>
      <c r="H141" s="45"/>
    </row>
    <row r="142" s="2" customFormat="1" ht="16.8" customHeight="1">
      <c r="A142" s="39"/>
      <c r="B142" s="45"/>
      <c r="C142" s="311" t="s">
        <v>151</v>
      </c>
      <c r="D142" s="311" t="s">
        <v>312</v>
      </c>
      <c r="E142" s="18" t="s">
        <v>1</v>
      </c>
      <c r="F142" s="312">
        <v>61.595999999999997</v>
      </c>
      <c r="G142" s="39"/>
      <c r="H142" s="45"/>
    </row>
    <row r="143" s="2" customFormat="1" ht="16.8" customHeight="1">
      <c r="A143" s="39"/>
      <c r="B143" s="45"/>
      <c r="C143" s="313" t="s">
        <v>690</v>
      </c>
      <c r="D143" s="39"/>
      <c r="E143" s="39"/>
      <c r="F143" s="39"/>
      <c r="G143" s="39"/>
      <c r="H143" s="45"/>
    </row>
    <row r="144" s="2" customFormat="1" ht="16.8" customHeight="1">
      <c r="A144" s="39"/>
      <c r="B144" s="45"/>
      <c r="C144" s="311" t="s">
        <v>303</v>
      </c>
      <c r="D144" s="311" t="s">
        <v>304</v>
      </c>
      <c r="E144" s="18" t="s">
        <v>259</v>
      </c>
      <c r="F144" s="312">
        <v>257.05500000000001</v>
      </c>
      <c r="G144" s="39"/>
      <c r="H144" s="45"/>
    </row>
    <row r="145" s="2" customFormat="1">
      <c r="A145" s="39"/>
      <c r="B145" s="45"/>
      <c r="C145" s="311" t="s">
        <v>291</v>
      </c>
      <c r="D145" s="311" t="s">
        <v>292</v>
      </c>
      <c r="E145" s="18" t="s">
        <v>259</v>
      </c>
      <c r="F145" s="312">
        <v>537.01800000000003</v>
      </c>
      <c r="G145" s="39"/>
      <c r="H145" s="45"/>
    </row>
    <row r="146" s="2" customFormat="1" ht="16.8" customHeight="1">
      <c r="A146" s="39"/>
      <c r="B146" s="45"/>
      <c r="C146" s="307" t="s">
        <v>168</v>
      </c>
      <c r="D146" s="308" t="s">
        <v>1</v>
      </c>
      <c r="E146" s="309" t="s">
        <v>1</v>
      </c>
      <c r="F146" s="310">
        <v>8</v>
      </c>
      <c r="G146" s="39"/>
      <c r="H146" s="45"/>
    </row>
    <row r="147" s="2" customFormat="1" ht="16.8" customHeight="1">
      <c r="A147" s="39"/>
      <c r="B147" s="45"/>
      <c r="C147" s="311" t="s">
        <v>1</v>
      </c>
      <c r="D147" s="311" t="s">
        <v>633</v>
      </c>
      <c r="E147" s="18" t="s">
        <v>1</v>
      </c>
      <c r="F147" s="312">
        <v>4</v>
      </c>
      <c r="G147" s="39"/>
      <c r="H147" s="45"/>
    </row>
    <row r="148" s="2" customFormat="1" ht="16.8" customHeight="1">
      <c r="A148" s="39"/>
      <c r="B148" s="45"/>
      <c r="C148" s="311" t="s">
        <v>1</v>
      </c>
      <c r="D148" s="311" t="s">
        <v>634</v>
      </c>
      <c r="E148" s="18" t="s">
        <v>1</v>
      </c>
      <c r="F148" s="312">
        <v>4</v>
      </c>
      <c r="G148" s="39"/>
      <c r="H148" s="45"/>
    </row>
    <row r="149" s="2" customFormat="1" ht="16.8" customHeight="1">
      <c r="A149" s="39"/>
      <c r="B149" s="45"/>
      <c r="C149" s="311" t="s">
        <v>168</v>
      </c>
      <c r="D149" s="311" t="s">
        <v>196</v>
      </c>
      <c r="E149" s="18" t="s">
        <v>1</v>
      </c>
      <c r="F149" s="312">
        <v>8</v>
      </c>
      <c r="G149" s="39"/>
      <c r="H149" s="45"/>
    </row>
    <row r="150" s="2" customFormat="1" ht="16.8" customHeight="1">
      <c r="A150" s="39"/>
      <c r="B150" s="45"/>
      <c r="C150" s="313" t="s">
        <v>690</v>
      </c>
      <c r="D150" s="39"/>
      <c r="E150" s="39"/>
      <c r="F150" s="39"/>
      <c r="G150" s="39"/>
      <c r="H150" s="45"/>
    </row>
    <row r="151" s="2" customFormat="1" ht="16.8" customHeight="1">
      <c r="A151" s="39"/>
      <c r="B151" s="45"/>
      <c r="C151" s="311" t="s">
        <v>630</v>
      </c>
      <c r="D151" s="311" t="s">
        <v>631</v>
      </c>
      <c r="E151" s="18" t="s">
        <v>215</v>
      </c>
      <c r="F151" s="312">
        <v>8</v>
      </c>
      <c r="G151" s="39"/>
      <c r="H151" s="45"/>
    </row>
    <row r="152" s="2" customFormat="1" ht="16.8" customHeight="1">
      <c r="A152" s="39"/>
      <c r="B152" s="45"/>
      <c r="C152" s="311" t="s">
        <v>607</v>
      </c>
      <c r="D152" s="311" t="s">
        <v>608</v>
      </c>
      <c r="E152" s="18" t="s">
        <v>259</v>
      </c>
      <c r="F152" s="312">
        <v>4.2359999999999998</v>
      </c>
      <c r="G152" s="39"/>
      <c r="H152" s="45"/>
    </row>
    <row r="153" s="2" customFormat="1" ht="16.8" customHeight="1">
      <c r="A153" s="39"/>
      <c r="B153" s="45"/>
      <c r="C153" s="311" t="s">
        <v>625</v>
      </c>
      <c r="D153" s="311" t="s">
        <v>626</v>
      </c>
      <c r="E153" s="18" t="s">
        <v>215</v>
      </c>
      <c r="F153" s="312">
        <v>8</v>
      </c>
      <c r="G153" s="39"/>
      <c r="H153" s="45"/>
    </row>
    <row r="154" s="2" customFormat="1" ht="7.44" customHeight="1">
      <c r="A154" s="39"/>
      <c r="B154" s="171"/>
      <c r="C154" s="172"/>
      <c r="D154" s="172"/>
      <c r="E154" s="172"/>
      <c r="F154" s="172"/>
      <c r="G154" s="172"/>
      <c r="H154" s="45"/>
    </row>
    <row r="155" s="2" customFormat="1">
      <c r="A155" s="39"/>
      <c r="B155" s="39"/>
      <c r="C155" s="39"/>
      <c r="D155" s="39"/>
      <c r="E155" s="39"/>
      <c r="F155" s="39"/>
      <c r="G155" s="39"/>
      <c r="H155" s="39"/>
    </row>
  </sheetData>
  <sheetProtection sheet="1" formatColumns="0" formatRows="0" objects="1" scenarios="1" spinCount="100000" saltValue="B+X63mMfXrT/90tp3oe2gg9jhQqESBliLdU7BteTwlFESQ0gxcPQ9Cv4cKpv/eBwhwu9vP7Ln3FvgVweoonGHg==" hashValue="A8f1BvoPQu14IJC7NvzB/+E9dBcJlzUOCykbe8colTL5BXEoIM6EhImivwlco0g89BFxouT4vg8FTp7reBKcMw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KASPEROVANB\Lenka</dc:creator>
  <cp:lastModifiedBy>KASPEROVANB\Lenka</cp:lastModifiedBy>
  <dcterms:created xsi:type="dcterms:W3CDTF">2025-01-30T12:21:00Z</dcterms:created>
  <dcterms:modified xsi:type="dcterms:W3CDTF">2025-01-30T12:21:04Z</dcterms:modified>
</cp:coreProperties>
</file>